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09保育係\06 民間保育園補助金関係\18_コロナ対応補助\22_R5  実績報告依頼\"/>
    </mc:Choice>
  </mc:AlternateContent>
  <xr:revisionPtr revIDLastSave="0" documentId="13_ncr:1_{D6B19555-98D2-44F9-B37D-8DD551F350A1}" xr6:coauthVersionLast="36" xr6:coauthVersionMax="36" xr10:uidLastSave="{00000000-0000-0000-0000-000000000000}"/>
  <workbookProtection workbookPassword="CCCF" lockStructure="1"/>
  <bookViews>
    <workbookView xWindow="0" yWindow="0" windowWidth="20490" windowHeight="6705" tabRatio="736" firstSheet="6" activeTab="6" xr2:uid="{D0FE903B-612C-4B8A-86A2-4902E2488279}"/>
  </bookViews>
  <sheets>
    <sheet name="【3月31日】施設情報" sheetId="28" state="hidden" r:id="rId1"/>
    <sheet name="リスト" sheetId="29" state="hidden" r:id="rId2"/>
    <sheet name="定員数（R3）" sheetId="33" state="hidden" r:id="rId3"/>
    <sheet name="定員数（R5）" sheetId="36" state="hidden" r:id="rId4"/>
    <sheet name="定員数（R4）" sheetId="34" state="hidden" r:id="rId5"/>
    <sheet name="R6" sheetId="37" state="hidden" r:id="rId6"/>
    <sheet name="入力シート" sheetId="22" r:id="rId7"/>
    <sheet name="別紙1" sheetId="35" state="hidden" r:id="rId8"/>
    <sheet name="様式１" sheetId="23" state="hidden" r:id="rId9"/>
    <sheet name="様式４" sheetId="38" r:id="rId10"/>
    <sheet name="別紙2" sheetId="41" r:id="rId11"/>
    <sheet name="様式９" sheetId="30" r:id="rId12"/>
    <sheet name="別紙3" sheetId="42" r:id="rId13"/>
    <sheet name="様式１１" sheetId="31" r:id="rId14"/>
    <sheet name="理由書" sheetId="2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xlnm.Print_Area_1">"給付"</definedName>
    <definedName name="_xlnm._FilterDatabase" localSheetId="0" hidden="1">【3月31日】施設情報!$B$3:$AE$297</definedName>
    <definedName name="_xlnm._FilterDatabase" localSheetId="5" hidden="1">'R6'!$A$1:$P$274</definedName>
    <definedName name="_xlnm._FilterDatabase" localSheetId="2" hidden="1">'定員数（R3）'!$B$1:$C$294</definedName>
    <definedName name="_xlnm._FilterDatabase" localSheetId="3" hidden="1">'定員数（R5）'!$B$1:$G$295</definedName>
    <definedName name="_Order1" hidden="1">0</definedName>
    <definedName name="a" localSheetId="5">#REF!</definedName>
    <definedName name="a" localSheetId="3">#REF!</definedName>
    <definedName name="a" localSheetId="10">#REF!</definedName>
    <definedName name="a" localSheetId="12">#REF!</definedName>
    <definedName name="a">#REF!</definedName>
    <definedName name="aa" localSheetId="5">#REF!</definedName>
    <definedName name="aa" localSheetId="3">#REF!</definedName>
    <definedName name="aa" localSheetId="10">#REF!</definedName>
    <definedName name="aa" localSheetId="12">#REF!</definedName>
    <definedName name="aa">#REF!</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5">#REF!</definedName>
    <definedName name="aaaa" localSheetId="3">#REF!</definedName>
    <definedName name="aaaa" localSheetId="10">#REF!</definedName>
    <definedName name="aaaa" localSheetId="12">#REF!</definedName>
    <definedName name="aaaa">#REF!</definedName>
    <definedName name="aaaaa" localSheetId="5">#REF!</definedName>
    <definedName name="aaaaa" localSheetId="3">#REF!</definedName>
    <definedName name="aaaaa" localSheetId="10">#REF!</definedName>
    <definedName name="aaaaa" localSheetId="12">#REF!</definedName>
    <definedName name="aaaaa">#REF!</definedName>
    <definedName name="b" localSheetId="5" hidden="1">{"'フローチャート'!$A$1:$AO$191"}</definedName>
    <definedName name="b" localSheetId="1" hidden="1">{"'フローチャート'!$A$1:$AO$191"}</definedName>
    <definedName name="b" localSheetId="7" hidden="1">{"'フローチャート'!$A$1:$AO$191"}</definedName>
    <definedName name="b" localSheetId="10" hidden="1">{"'フローチャート'!$A$1:$AO$191"}</definedName>
    <definedName name="b" localSheetId="12" hidden="1">{"'フローチャート'!$A$1:$AO$191"}</definedName>
    <definedName name="b" hidden="1">{"'フローチャート'!$A$1:$AO$191"}</definedName>
    <definedName name="bb" localSheetId="5" hidden="1">{"'フローチャート'!$A$1:$AO$191"}</definedName>
    <definedName name="bb" localSheetId="1" hidden="1">{"'フローチャート'!$A$1:$AO$191"}</definedName>
    <definedName name="bb" localSheetId="7" hidden="1">{"'フローチャート'!$A$1:$AO$191"}</definedName>
    <definedName name="bb" localSheetId="10" hidden="1">{"'フローチャート'!$A$1:$AO$191"}</definedName>
    <definedName name="bb" localSheetId="12" hidden="1">{"'フローチャート'!$A$1:$AO$191"}</definedName>
    <definedName name="bb" hidden="1">{"'フローチャート'!$A$1:$AO$191"}</definedName>
    <definedName name="H" localSheetId="5" hidden="1">{"'フローチャート'!$A$1:$AO$191"}</definedName>
    <definedName name="H" localSheetId="1" hidden="1">{"'フローチャート'!$A$1:$AO$191"}</definedName>
    <definedName name="H" localSheetId="7" hidden="1">{"'フローチャート'!$A$1:$AO$191"}</definedName>
    <definedName name="H" localSheetId="10" hidden="1">{"'フローチャート'!$A$1:$AO$191"}</definedName>
    <definedName name="H" localSheetId="12" hidden="1">{"'フローチャート'!$A$1:$AO$191"}</definedName>
    <definedName name="H" hidden="1">{"'フローチャート'!$A$1:$AO$191"}</definedName>
    <definedName name="HTML_CodePage" hidden="1">932</definedName>
    <definedName name="HTML_Control" localSheetId="5" hidden="1">{"'フローチャート'!$A$1:$AO$191"}</definedName>
    <definedName name="HTML_Control" localSheetId="1" hidden="1">{"'フローチャート'!$A$1:$AO$191"}</definedName>
    <definedName name="HTML_Control" localSheetId="7" hidden="1">{"'フローチャート'!$A$1:$AO$191"}</definedName>
    <definedName name="HTML_Control" localSheetId="10" hidden="1">{"'フローチャート'!$A$1:$AO$191"}</definedName>
    <definedName name="HTML_Control" localSheetId="12"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5" hidden="1">{"'フローチャート'!$A$1:$AO$191"}</definedName>
    <definedName name="I" localSheetId="1" hidden="1">{"'フローチャート'!$A$1:$AO$191"}</definedName>
    <definedName name="I" localSheetId="7" hidden="1">{"'フローチャート'!$A$1:$AO$191"}</definedName>
    <definedName name="I" localSheetId="10" hidden="1">{"'フローチャート'!$A$1:$AO$191"}</definedName>
    <definedName name="I" localSheetId="12" hidden="1">{"'フローチャート'!$A$1:$AO$191"}</definedName>
    <definedName name="I" hidden="1">{"'フローチャート'!$A$1:$AO$191"}</definedName>
    <definedName name="nn" localSheetId="5" hidden="1">{"'フローチャート'!$A$1:$AO$191"}</definedName>
    <definedName name="nn" localSheetId="1" hidden="1">{"'フローチャート'!$A$1:$AO$191"}</definedName>
    <definedName name="nn" localSheetId="7" hidden="1">{"'フローチャート'!$A$1:$AO$191"}</definedName>
    <definedName name="nn" localSheetId="10" hidden="1">{"'フローチャート'!$A$1:$AO$191"}</definedName>
    <definedName name="nn" localSheetId="12" hidden="1">{"'フローチャート'!$A$1:$AO$191"}</definedName>
    <definedName name="nn" hidden="1">{"'フローチャート'!$A$1:$AO$191"}</definedName>
    <definedName name="_xlnm.Print_Area" localSheetId="0">【3月31日】施設情報!$A$1:$W$302</definedName>
    <definedName name="_xlnm.Print_Area" localSheetId="6">入力シート!$A$1:$G$55</definedName>
    <definedName name="_xlnm.Print_Area" localSheetId="7">別紙1!$A$1:$D$42</definedName>
    <definedName name="_xlnm.Print_Area" localSheetId="10">別紙2!$A$1:$D$42</definedName>
    <definedName name="_xlnm.Print_Area" localSheetId="12">別紙3!$A$1:$D$42</definedName>
    <definedName name="_xlnm.Print_Area" localSheetId="8">様式１!$A$1:$P$39</definedName>
    <definedName name="_xlnm.Print_Area" localSheetId="13">様式１１!$A$1:$U$25</definedName>
    <definedName name="_xlnm.Print_Area" localSheetId="9">様式４!$A$1:$N$41</definedName>
    <definedName name="_xlnm.Print_Area" localSheetId="11">様式９!$A$1:$O$34</definedName>
    <definedName name="_xlnm.Print_Area" localSheetId="14">理由書!$A$1:$G$26</definedName>
    <definedName name="_xlnm.Print_Titles" localSheetId="0">【3月31日】施設情報!$1:$3</definedName>
    <definedName name="q" localSheetId="5" hidden="1">{"'フローチャート'!$A$1:$AO$191"}</definedName>
    <definedName name="q" localSheetId="1" hidden="1">{"'フローチャート'!$A$1:$AO$191"}</definedName>
    <definedName name="q" localSheetId="7" hidden="1">{"'フローチャート'!$A$1:$AO$191"}</definedName>
    <definedName name="q" localSheetId="10" hidden="1">{"'フローチャート'!$A$1:$AO$191"}</definedName>
    <definedName name="q" localSheetId="12" hidden="1">{"'フローチャート'!$A$1:$AO$191"}</definedName>
    <definedName name="q" hidden="1">{"'フローチャート'!$A$1:$AO$191"}</definedName>
    <definedName name="ｓ">[1]文書番号!$A$2:$F$92</definedName>
    <definedName name="t" localSheetId="5" hidden="1">{"'フローチャート'!$A$1:$AO$191"}</definedName>
    <definedName name="t" localSheetId="1" hidden="1">{"'フローチャート'!$A$1:$AO$191"}</definedName>
    <definedName name="t" localSheetId="7" hidden="1">{"'フローチャート'!$A$1:$AO$191"}</definedName>
    <definedName name="t" localSheetId="10" hidden="1">{"'フローチャート'!$A$1:$AO$191"}</definedName>
    <definedName name="t" localSheetId="12" hidden="1">{"'フローチャート'!$A$1:$AO$191"}</definedName>
    <definedName name="t" hidden="1">{"'フローチャート'!$A$1:$AO$191"}</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localSheetId="5" hidden="1">{"'Sheet1'!$A$1:$I$163"}</definedName>
    <definedName name="ｚｚ" localSheetId="1" hidden="1">{"'Sheet1'!$A$1:$I$163"}</definedName>
    <definedName name="ｚｚ" localSheetId="7" hidden="1">{"'Sheet1'!$A$1:$I$163"}</definedName>
    <definedName name="ｚｚ" localSheetId="10" hidden="1">{"'Sheet1'!$A$1:$I$163"}</definedName>
    <definedName name="ｚｚ" localSheetId="12" hidden="1">{"'Sheet1'!$A$1:$I$163"}</definedName>
    <definedName name="ｚｚ" hidden="1">{"'Sheet1'!$A$1:$I$163"}</definedName>
    <definedName name="あ">'[1]法人一覧(H28.4.1～）'!$A$1:$F$92</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5">#REF!</definedName>
    <definedName name="あり" localSheetId="3">#REF!</definedName>
    <definedName name="あり" localSheetId="10">#REF!</definedName>
    <definedName name="あり" localSheetId="12">#REF!</definedName>
    <definedName name="あり">#REF!</definedName>
    <definedName name="あり・なし">'[2]１～３号・対応表'!$I$3:$I$4</definedName>
    <definedName name="う" localSheetId="5">#REF!</definedName>
    <definedName name="う" localSheetId="3">#REF!</definedName>
    <definedName name="う" localSheetId="10">#REF!</definedName>
    <definedName name="う" localSheetId="12">#REF!</definedName>
    <definedName name="う">#REF!</definedName>
    <definedName name="うち" localSheetId="5">#REF!</definedName>
    <definedName name="うち" localSheetId="3">#REF!</definedName>
    <definedName name="うち" localSheetId="10">#REF!</definedName>
    <definedName name="うち" localSheetId="12">#REF!</definedName>
    <definedName name="うち">#REF!</definedName>
    <definedName name="え" localSheetId="5" hidden="1">{"'フローチャート'!$A$1:$AO$191"}</definedName>
    <definedName name="え" localSheetId="1" hidden="1">{"'フローチャート'!$A$1:$AO$191"}</definedName>
    <definedName name="え" localSheetId="7" hidden="1">{"'フローチャート'!$A$1:$AO$191"}</definedName>
    <definedName name="え" localSheetId="10" hidden="1">{"'フローチャート'!$A$1:$AO$191"}</definedName>
    <definedName name="え" localSheetId="12" hidden="1">{"'フローチャート'!$A$1:$AO$191"}</definedName>
    <definedName name="え" hidden="1">{"'フローチャート'!$A$1:$AO$191"}</definedName>
    <definedName name="えっｄ" localSheetId="5" hidden="1">{"'Sheet1'!$A$1:$I$163"}</definedName>
    <definedName name="えっｄ" localSheetId="1" hidden="1">{"'Sheet1'!$A$1:$I$163"}</definedName>
    <definedName name="えっｄ" localSheetId="7" hidden="1">{"'Sheet1'!$A$1:$I$163"}</definedName>
    <definedName name="えっｄ" localSheetId="10" hidden="1">{"'Sheet1'!$A$1:$I$163"}</definedName>
    <definedName name="えっｄ" localSheetId="12" hidden="1">{"'Sheet1'!$A$1:$I$163"}</definedName>
    <definedName name="えっｄ" hidden="1">{"'Sheet1'!$A$1:$I$163"}</definedName>
    <definedName name="おわり" localSheetId="5">#REF!</definedName>
    <definedName name="おわり" localSheetId="3">#REF!</definedName>
    <definedName name="おわり" localSheetId="10">#REF!</definedName>
    <definedName name="おわり" localSheetId="12">#REF!</definedName>
    <definedName name="おわり">#REF!</definedName>
    <definedName name="カテゴリ">[3]リスト!$C$4:$C$15</definedName>
    <definedName name="チーム保育人数">'[4]１～３号・対応表'!$N$3:$N$7</definedName>
    <definedName name="データ１">'[5]ﾃﾞｰﾀ入力(1)'!$A$7:$AV$86</definedName>
    <definedName name="データ２">'[5]ﾃﾞｰﾀ入力(2)'!$A$8:$AA$87</definedName>
    <definedName name="データ３">'[5]ﾃﾞｰﾀ入力(4)'!$A$6:$AH$85</definedName>
    <definedName name="なし" localSheetId="5">#REF!</definedName>
    <definedName name="なし" localSheetId="3">#REF!</definedName>
    <definedName name="なし" localSheetId="10">#REF!</definedName>
    <definedName name="なし" localSheetId="12">#REF!</definedName>
    <definedName name="なし">#REF!</definedName>
    <definedName name="はじめ" localSheetId="5">#REF!</definedName>
    <definedName name="はじめ" localSheetId="3">#REF!</definedName>
    <definedName name="はじめ" localSheetId="10">#REF!</definedName>
    <definedName name="はじめ" localSheetId="12">#REF!</definedName>
    <definedName name="はじめ">#REF!</definedName>
    <definedName name="一般" localSheetId="5">#REF!</definedName>
    <definedName name="一般" localSheetId="3">#REF!</definedName>
    <definedName name="一般" localSheetId="10">#REF!</definedName>
    <definedName name="一般" localSheetId="12">#REF!</definedName>
    <definedName name="一般">#REF!</definedName>
    <definedName name="一般1" localSheetId="5">#REF!</definedName>
    <definedName name="一般1" localSheetId="3">#REF!</definedName>
    <definedName name="一般1" localSheetId="10">#REF!</definedName>
    <definedName name="一般1" localSheetId="12">#REF!</definedName>
    <definedName name="一般1">#REF!</definedName>
    <definedName name="一般10" localSheetId="5">#REF!</definedName>
    <definedName name="一般10" localSheetId="3">#REF!</definedName>
    <definedName name="一般10" localSheetId="10">#REF!</definedName>
    <definedName name="一般10" localSheetId="12">#REF!</definedName>
    <definedName name="一般10">#REF!</definedName>
    <definedName name="一般11" localSheetId="5">#REF!</definedName>
    <definedName name="一般11" localSheetId="3">#REF!</definedName>
    <definedName name="一般11" localSheetId="10">#REF!</definedName>
    <definedName name="一般11" localSheetId="12">#REF!</definedName>
    <definedName name="一般11">#REF!</definedName>
    <definedName name="一般12" localSheetId="5">#REF!</definedName>
    <definedName name="一般12" localSheetId="3">#REF!</definedName>
    <definedName name="一般12" localSheetId="10">#REF!</definedName>
    <definedName name="一般12" localSheetId="12">#REF!</definedName>
    <definedName name="一般12">#REF!</definedName>
    <definedName name="一般2" localSheetId="5">#REF!</definedName>
    <definedName name="一般2" localSheetId="3">#REF!</definedName>
    <definedName name="一般2" localSheetId="10">#REF!</definedName>
    <definedName name="一般2" localSheetId="12">#REF!</definedName>
    <definedName name="一般2">#REF!</definedName>
    <definedName name="一般3" localSheetId="5">#REF!</definedName>
    <definedName name="一般3" localSheetId="3">#REF!</definedName>
    <definedName name="一般3" localSheetId="10">#REF!</definedName>
    <definedName name="一般3" localSheetId="12">#REF!</definedName>
    <definedName name="一般3">#REF!</definedName>
    <definedName name="一般4" localSheetId="5">#REF!</definedName>
    <definedName name="一般4" localSheetId="3">#REF!</definedName>
    <definedName name="一般4" localSheetId="10">#REF!</definedName>
    <definedName name="一般4" localSheetId="12">#REF!</definedName>
    <definedName name="一般4">#REF!</definedName>
    <definedName name="一般5" localSheetId="5">#REF!</definedName>
    <definedName name="一般5" localSheetId="3">#REF!</definedName>
    <definedName name="一般5" localSheetId="10">#REF!</definedName>
    <definedName name="一般5" localSheetId="12">#REF!</definedName>
    <definedName name="一般5">#REF!</definedName>
    <definedName name="一般6" localSheetId="5">#REF!</definedName>
    <definedName name="一般6" localSheetId="3">#REF!</definedName>
    <definedName name="一般6" localSheetId="10">#REF!</definedName>
    <definedName name="一般6" localSheetId="12">#REF!</definedName>
    <definedName name="一般6">#REF!</definedName>
    <definedName name="一般7" localSheetId="5">#REF!</definedName>
    <definedName name="一般7" localSheetId="3">#REF!</definedName>
    <definedName name="一般7" localSheetId="10">#REF!</definedName>
    <definedName name="一般7" localSheetId="12">#REF!</definedName>
    <definedName name="一般7">#REF!</definedName>
    <definedName name="一般8" localSheetId="5">#REF!</definedName>
    <definedName name="一般8" localSheetId="3">#REF!</definedName>
    <definedName name="一般8" localSheetId="10">#REF!</definedName>
    <definedName name="一般8" localSheetId="12">#REF!</definedName>
    <definedName name="一般8">#REF!</definedName>
    <definedName name="一般9" localSheetId="5">#REF!</definedName>
    <definedName name="一般9" localSheetId="3">#REF!</definedName>
    <definedName name="一般9" localSheetId="10">#REF!</definedName>
    <definedName name="一般9" localSheetId="12">#REF!</definedName>
    <definedName name="一般9">#REF!</definedName>
    <definedName name="稲毛区" localSheetId="5">#REF!</definedName>
    <definedName name="稲毛区" localSheetId="1">リスト!$Y$5:$AI$5</definedName>
    <definedName name="稲毛区" localSheetId="3">#REF!</definedName>
    <definedName name="稲毛区" localSheetId="10">#REF!</definedName>
    <definedName name="稲毛区" localSheetId="12">#REF!</definedName>
    <definedName name="稲毛区">#REF!</definedName>
    <definedName name="稲毛区企業主導型" localSheetId="5">[6]リスト!#REF!</definedName>
    <definedName name="稲毛区企業主導型" localSheetId="1">リスト!$AH$6:$AH$10</definedName>
    <definedName name="稲毛区企業主導型" localSheetId="3">[6]リスト!#REF!</definedName>
    <definedName name="稲毛区企業主導型" localSheetId="10">[6]リスト!#REF!</definedName>
    <definedName name="稲毛区企業主導型" localSheetId="12">[6]リスト!#REF!</definedName>
    <definedName name="稲毛区企業主導型">[6]リスト!#REF!</definedName>
    <definedName name="稲毛区事業所内保育事業" localSheetId="1">リスト!$AH$6:$AH$11</definedName>
    <definedName name="稲毛区事業所内保育事業">リスト!$AH$6:$AH$11</definedName>
    <definedName name="稲毛区小規模保育事業" localSheetId="1">リスト!$AG$6:$AG$11</definedName>
    <definedName name="稲毛区小規模保育事業">リスト!$AG$6:$AG$11</definedName>
    <definedName name="稲毛区保育ルーム" localSheetId="5">[6]リスト!#REF!</definedName>
    <definedName name="稲毛区保育ルーム" localSheetId="1">リスト!$AI$6:$AI$7</definedName>
    <definedName name="稲毛区保育ルーム" localSheetId="3">[6]リスト!#REF!</definedName>
    <definedName name="稲毛区保育ルーム" localSheetId="10">[6]リスト!#REF!</definedName>
    <definedName name="稲毛区保育ルーム" localSheetId="12">[6]リスト!#REF!</definedName>
    <definedName name="稲毛区保育ルーム">[6]リスト!#REF!</definedName>
    <definedName name="稲毛区保育園" localSheetId="1">リスト!$Y$6:$Y$31</definedName>
    <definedName name="稲毛区保育園">リスト!$AA$6:$AA$33</definedName>
    <definedName name="稲毛区役所" localSheetId="5" hidden="1">{"'Sheet1'!$A$1:$I$163"}</definedName>
    <definedName name="稲毛区役所" localSheetId="1" hidden="1">{"'Sheet1'!$A$1:$I$163"}</definedName>
    <definedName name="稲毛区役所" localSheetId="7" hidden="1">{"'Sheet1'!$A$1:$I$163"}</definedName>
    <definedName name="稲毛区役所" localSheetId="10" hidden="1">{"'Sheet1'!$A$1:$I$163"}</definedName>
    <definedName name="稲毛区役所" localSheetId="12" hidden="1">{"'Sheet1'!$A$1:$I$163"}</definedName>
    <definedName name="稲毛区役所" hidden="1">{"'Sheet1'!$A$1:$I$163"}</definedName>
    <definedName name="稲毛区幼稚園型認定こども園" localSheetId="1">リスト!$AA$6:$AA$9</definedName>
    <definedName name="稲毛区幼稚園型認定こども園">リスト!$AC$6:$AC$10</definedName>
    <definedName name="稲毛区幼保連携型認定こども園" localSheetId="1">リスト!$Z$6</definedName>
    <definedName name="稲毛区幼保連携型認定こども園">リスト!$AB$6:$AB$9</definedName>
    <definedName name="引上率">[7]単価引上率!$B$2</definedName>
    <definedName name="花見川区" localSheetId="5">#REF!</definedName>
    <definedName name="花見川区" localSheetId="1">リスト!$M$5:$W$5</definedName>
    <definedName name="花見川区" localSheetId="3">#REF!</definedName>
    <definedName name="花見川区" localSheetId="10">#REF!</definedName>
    <definedName name="花見川区" localSheetId="12">#REF!</definedName>
    <definedName name="花見川区">#REF!</definedName>
    <definedName name="花見川区企業主導型" localSheetId="5">[6]リスト!#REF!</definedName>
    <definedName name="花見川区企業主導型" localSheetId="1">リスト!$V$6</definedName>
    <definedName name="花見川区企業主導型" localSheetId="3">[6]リスト!#REF!</definedName>
    <definedName name="花見川区企業主導型" localSheetId="10">[6]リスト!#REF!</definedName>
    <definedName name="花見川区企業主導型" localSheetId="12">[6]リスト!#REF!</definedName>
    <definedName name="花見川区企業主導型">[6]リスト!#REF!</definedName>
    <definedName name="花見川区給付型幼稚園" localSheetId="5">[6]リスト!#REF!</definedName>
    <definedName name="花見川区給付型幼稚園" localSheetId="1">リスト!$R$6</definedName>
    <definedName name="花見川区給付型幼稚園" localSheetId="3">[6]リスト!#REF!</definedName>
    <definedName name="花見川区給付型幼稚園">リスト!$S$6</definedName>
    <definedName name="花見川区居宅訪問型保育事業">リスト!$W$6</definedName>
    <definedName name="花見川区事業所内保育事業">リスト!$U$6:$U$8</definedName>
    <definedName name="花見川区小規模保育事業" localSheetId="1">リスト!$S$6:$S$22</definedName>
    <definedName name="花見川区小規模保育事業">リスト!$T$6:$T$22</definedName>
    <definedName name="花見川区保育ルーム" localSheetId="5">[6]リスト!#REF!</definedName>
    <definedName name="花見川区保育ルーム" localSheetId="1">リスト!$W$6</definedName>
    <definedName name="花見川区保育ルーム" localSheetId="3">[6]リスト!#REF!</definedName>
    <definedName name="花見川区保育ルーム" localSheetId="10">[6]リスト!#REF!</definedName>
    <definedName name="花見川区保育ルーム" localSheetId="12">[6]リスト!#REF!</definedName>
    <definedName name="花見川区保育ルーム">[6]リスト!#REF!</definedName>
    <definedName name="花見川区保育園" localSheetId="1">リスト!$M$6:$M$31</definedName>
    <definedName name="花見川区保育園">リスト!$N$6:$N$34</definedName>
    <definedName name="花見川区幼稚園型認定こども園" localSheetId="1">リスト!$O$6:$O$9</definedName>
    <definedName name="花見川区幼稚園型認定こども園">リスト!$P$6:$P$10</definedName>
    <definedName name="開始" localSheetId="5">#REF!</definedName>
    <definedName name="開始" localSheetId="3">#REF!</definedName>
    <definedName name="開始" localSheetId="10">#REF!</definedName>
    <definedName name="開始" localSheetId="12">#REF!</definedName>
    <definedName name="開始">#REF!</definedName>
    <definedName name="開始番号" localSheetId="5">#REF!</definedName>
    <definedName name="開始番号" localSheetId="3">#REF!</definedName>
    <definedName name="開始番号" localSheetId="10">#REF!</definedName>
    <definedName name="開始番号" localSheetId="12">#REF!</definedName>
    <definedName name="開始番号">#REF!</definedName>
    <definedName name="開始番号２" localSheetId="5">#REF!</definedName>
    <definedName name="開始番号２" localSheetId="3">#REF!</definedName>
    <definedName name="開始番号２" localSheetId="10">#REF!</definedName>
    <definedName name="開始番号２" localSheetId="12">#REF!</definedName>
    <definedName name="開始番号２">#REF!</definedName>
    <definedName name="該当" localSheetId="5">#REF!</definedName>
    <definedName name="該当" localSheetId="3">#REF!</definedName>
    <definedName name="該当" localSheetId="10">#REF!</definedName>
    <definedName name="該当" localSheetId="12">#REF!</definedName>
    <definedName name="該当">#REF!</definedName>
    <definedName name="該当番号" localSheetId="5">#REF!</definedName>
    <definedName name="該当番号" localSheetId="3">#REF!</definedName>
    <definedName name="該当番号" localSheetId="10">#REF!</definedName>
    <definedName name="該当番号" localSheetId="12">#REF!</definedName>
    <definedName name="該当番号">#REF!</definedName>
    <definedName name="該当番号２" localSheetId="5">#REF!</definedName>
    <definedName name="該当番号２" localSheetId="3">#REF!</definedName>
    <definedName name="該当番号２" localSheetId="10">#REF!</definedName>
    <definedName name="該当番号２" localSheetId="12">#REF!</definedName>
    <definedName name="該当番号２">#REF!</definedName>
    <definedName name="確定一覧" localSheetId="5">#REF!</definedName>
    <definedName name="確定一覧" localSheetId="3">#REF!</definedName>
    <definedName name="確定一覧" localSheetId="10">#REF!</definedName>
    <definedName name="確定一覧" localSheetId="12">#REF!</definedName>
    <definedName name="確定一覧">#REF!</definedName>
    <definedName name="管外" localSheetId="5">#REF!</definedName>
    <definedName name="管外" localSheetId="3">#REF!</definedName>
    <definedName name="管外" localSheetId="10">#REF!</definedName>
    <definedName name="管外" localSheetId="12">#REF!</definedName>
    <definedName name="管外">#REF!</definedName>
    <definedName name="管外5" localSheetId="5">#REF!</definedName>
    <definedName name="管外5" localSheetId="3">#REF!</definedName>
    <definedName name="管外5" localSheetId="10">#REF!</definedName>
    <definedName name="管外5" localSheetId="12">#REF!</definedName>
    <definedName name="管外5">#REF!</definedName>
    <definedName name="基本データ">[8]最新基本データ!$A$5:$AM$60</definedName>
    <definedName name="既交付額・精算額">[9]支払い一覧!$A$166:$P$220</definedName>
    <definedName name="技">[3]リスト!$F$4:$F$8</definedName>
    <definedName name="技用途">[3]リスト!$G$4:$G$8</definedName>
    <definedName name="給食週当たり実施日数">'[2]１～３号・対応表'!$L$3:$L$8</definedName>
    <definedName name="給食日数">'[4]１～３号・対応表'!$L$3:$L$8</definedName>
    <definedName name="業務">[3]リスト!$B$4:$B$31</definedName>
    <definedName name="区">[10]編集!$F$160:$F$165</definedName>
    <definedName name="区リスト">[3]リスト!$F$15:$F$20</definedName>
    <definedName name="月" localSheetId="5">#REF!</definedName>
    <definedName name="月" localSheetId="3">#REF!</definedName>
    <definedName name="月" localSheetId="10">#REF!</definedName>
    <definedName name="月" localSheetId="12">#REF!</definedName>
    <definedName name="月">#REF!</definedName>
    <definedName name="研修サーバ" localSheetId="5" hidden="1">{"'フローチャート'!$A$1:$AO$191"}</definedName>
    <definedName name="研修サーバ" localSheetId="1" hidden="1">{"'フローチャート'!$A$1:$AO$191"}</definedName>
    <definedName name="研修サーバ" localSheetId="7" hidden="1">{"'フローチャート'!$A$1:$AO$191"}</definedName>
    <definedName name="研修サーバ" localSheetId="10" hidden="1">{"'フローチャート'!$A$1:$AO$191"}</definedName>
    <definedName name="研修サーバ" localSheetId="12" hidden="1">{"'フローチャート'!$A$1:$AO$191"}</definedName>
    <definedName name="研修サーバ" hidden="1">{"'フローチャート'!$A$1:$AO$191"}</definedName>
    <definedName name="減価償却費地域区分">[11]対応表!$P$3:$P$6</definedName>
    <definedName name="交付">[9]交付決定内訳一覧!$A$4:$I$35+[9]交付決定内訳一覧!$A$4:$I$42</definedName>
    <definedName name="交付決定額">[9]交付決定内訳一覧!$A$4:$I$55</definedName>
    <definedName name="高齢者者等の年間総雇用時間数">[12]対応表!$S$3:$S$6</definedName>
    <definedName name="合計" localSheetId="5">#REF!</definedName>
    <definedName name="合計" localSheetId="3">#REF!</definedName>
    <definedName name="合計" localSheetId="10">#REF!</definedName>
    <definedName name="合計" localSheetId="12">#REF!</definedName>
    <definedName name="合計">#REF!</definedName>
    <definedName name="合計4" localSheetId="5">#REF!</definedName>
    <definedName name="合計4" localSheetId="3">#REF!</definedName>
    <definedName name="合計4" localSheetId="10">#REF!</definedName>
    <definedName name="合計4" localSheetId="12">#REF!</definedName>
    <definedName name="合計4">#REF!</definedName>
    <definedName name="合計5" localSheetId="5">#REF!</definedName>
    <definedName name="合計5" localSheetId="3">#REF!</definedName>
    <definedName name="合計5" localSheetId="10">#REF!</definedName>
    <definedName name="合計5" localSheetId="12">#REF!</definedName>
    <definedName name="合計5">#REF!</definedName>
    <definedName name="合計6" localSheetId="5">#REF!</definedName>
    <definedName name="合計6" localSheetId="3">#REF!</definedName>
    <definedName name="合計6" localSheetId="10">#REF!</definedName>
    <definedName name="合計6" localSheetId="12">#REF!</definedName>
    <definedName name="合計6">#REF!</definedName>
    <definedName name="合番" localSheetId="5">#REF!</definedName>
    <definedName name="合番" localSheetId="3">#REF!</definedName>
    <definedName name="合番" localSheetId="10">#REF!</definedName>
    <definedName name="合番" localSheetId="12">#REF!</definedName>
    <definedName name="合番">#REF!</definedName>
    <definedName name="合番5" localSheetId="5">#REF!</definedName>
    <definedName name="合番5" localSheetId="3">#REF!</definedName>
    <definedName name="合番5" localSheetId="10">#REF!</definedName>
    <definedName name="合番5" localSheetId="12">#REF!</definedName>
    <definedName name="合番5">#REF!</definedName>
    <definedName name="事業所一覧">[13]事業所データ!$C$3:$E$83</definedName>
    <definedName name="質改善">[12]対応表!$J$3:$J$4</definedName>
    <definedName name="質改善前後">[11]対応表!$J$3:$J$4</definedName>
    <definedName name="若葉区" localSheetId="5">#REF!</definedName>
    <definedName name="若葉区" localSheetId="1">リスト!$AK$5:$AU$5</definedName>
    <definedName name="若葉区" localSheetId="3">#REF!</definedName>
    <definedName name="若葉区" localSheetId="10">#REF!</definedName>
    <definedName name="若葉区" localSheetId="12">#REF!</definedName>
    <definedName name="若葉区">#REF!</definedName>
    <definedName name="若葉区家庭的保育事業" localSheetId="1">リスト!$AS$6:$AS$9</definedName>
    <definedName name="若葉区家庭的保育事業">リスト!$AV$6:$AV$9</definedName>
    <definedName name="若葉区小規模保育事業" localSheetId="1">リスト!$AQ$6:$AQ$11</definedName>
    <definedName name="若葉区小規模保育事業">リスト!$AT$6:$AT$11</definedName>
    <definedName name="若葉区保育園" localSheetId="1">リスト!$AK$6:$AK$24</definedName>
    <definedName name="若葉区保育園">リスト!$AN$6:$AN$25</definedName>
    <definedName name="若葉区幼稚園型認定こども園" localSheetId="1">リスト!$AM$6</definedName>
    <definedName name="若葉区幼稚園型認定こども園">リスト!$AP$6:$AP$8</definedName>
    <definedName name="終了" localSheetId="5">#REF!</definedName>
    <definedName name="終了" localSheetId="3">#REF!</definedName>
    <definedName name="終了" localSheetId="10">#REF!</definedName>
    <definedName name="終了" localSheetId="12">#REF!</definedName>
    <definedName name="終了">#REF!</definedName>
    <definedName name="終了番号" localSheetId="5">#REF!</definedName>
    <definedName name="終了番号" localSheetId="3">#REF!</definedName>
    <definedName name="終了番号" localSheetId="10">#REF!</definedName>
    <definedName name="終了番号" localSheetId="12">#REF!</definedName>
    <definedName name="終了番号">#REF!</definedName>
    <definedName name="終了番号２" localSheetId="5">#REF!</definedName>
    <definedName name="終了番号２" localSheetId="3">#REF!</definedName>
    <definedName name="終了番号２" localSheetId="10">#REF!</definedName>
    <definedName name="終了番号２" localSheetId="12">#REF!</definedName>
    <definedName name="終了番号２">#REF!</definedName>
    <definedName name="週ｓ量" localSheetId="5">#REF!</definedName>
    <definedName name="週ｓ量" localSheetId="3">#REF!</definedName>
    <definedName name="週ｓ量" localSheetId="10">#REF!</definedName>
    <definedName name="週ｓ量" localSheetId="12">#REF!</definedName>
    <definedName name="週ｓ量">#REF!</definedName>
    <definedName name="精算一覧">[5]精算内訳!$A$6:$T$85</definedName>
    <definedName name="精算開始" localSheetId="5">#REF!</definedName>
    <definedName name="精算開始" localSheetId="3">#REF!</definedName>
    <definedName name="精算開始" localSheetId="10">#REF!</definedName>
    <definedName name="精算開始" localSheetId="12">#REF!</definedName>
    <definedName name="精算開始">#REF!</definedName>
    <definedName name="精算該当" localSheetId="5">#REF!</definedName>
    <definedName name="精算該当" localSheetId="3">#REF!</definedName>
    <definedName name="精算該当" localSheetId="10">#REF!</definedName>
    <definedName name="精算該当" localSheetId="12">#REF!</definedName>
    <definedName name="精算該当">#REF!</definedName>
    <definedName name="精算終了" localSheetId="5">#REF!</definedName>
    <definedName name="精算終了" localSheetId="3">#REF!</definedName>
    <definedName name="精算終了" localSheetId="10">#REF!</definedName>
    <definedName name="精算終了" localSheetId="12">#REF!</definedName>
    <definedName name="精算終了">#REF!</definedName>
    <definedName name="第１四半期">[9]支払い一覧!$A$4:$P$55</definedName>
    <definedName name="第２四半期">[9]支払い一覧!$A$59:$P$110</definedName>
    <definedName name="第２週の１７時">'[14]別紙2-1'!$AK$30:$AV$34</definedName>
    <definedName name="第２週の１８時１５分">'[14]別紙2-1'!$AX$30:$BI$34</definedName>
    <definedName name="第２週の１８時半">'[14]別紙2-1'!$X$37:$AI$41</definedName>
    <definedName name="第２週の１９時半">'[14]別紙2-1'!$AK$37:$AV$41</definedName>
    <definedName name="第２週の２０時半">'[14]別紙2-1'!$AX$37:$BI$41</definedName>
    <definedName name="第２週の８時">'[14]別紙2-1'!$X$30:$AI$34</definedName>
    <definedName name="第３四半期">[9]支払い一覧!$A$114:$P$165</definedName>
    <definedName name="第３週の１７時">'[14]別紙2-1'!$AK$46:$AV$50</definedName>
    <definedName name="第３週の１８時１５分">'[14]別紙2-1'!$AX$46:$BI$50</definedName>
    <definedName name="第３週の１８時半">'[14]別紙2-1'!$X$53:$AI$57</definedName>
    <definedName name="第３週の１９時半">'[14]別紙2-1'!$AK$53:$AV$57</definedName>
    <definedName name="第３週の２０時半">'[14]別紙2-1'!$AX$53:$BI$57</definedName>
    <definedName name="第３週の８時">'[14]別紙2-1'!$X$46:$AI$50</definedName>
    <definedName name="第４週の１７時">'[14]別紙2-1'!$AK$62:$AV$66</definedName>
    <definedName name="第４週の１８時１５分">'[14]別紙2-1'!$AX$62:$BI$66</definedName>
    <definedName name="第４週の１８時半">'[14]別紙2-1'!$X$69:$AI$73</definedName>
    <definedName name="第４週の１９時半">'[14]別紙2-1'!$AK$69:$AV$73</definedName>
    <definedName name="第４週の２０時半">'[14]別紙2-1'!$AX$69:$BI$73</definedName>
    <definedName name="第４週の８時">'[14]別紙2-1'!$X$62:$AI$66</definedName>
    <definedName name="第５週の１７時">'[14]別紙2-1'!$AK$78:$AV$82</definedName>
    <definedName name="第５週の１８時１５分">'[14]別紙2-1'!$AX$78:$BI$82</definedName>
    <definedName name="第５週の１８時半">'[14]別紙2-1'!$X$85:$AI$89</definedName>
    <definedName name="第５週の１９時半">'[14]別紙2-1'!$AK$85:$AV$89</definedName>
    <definedName name="第５週の２０時半">'[14]別紙2-1'!$AX$85:$BI$89</definedName>
    <definedName name="第５週の８時">'[14]別紙2-1'!$X$78:$AI$82</definedName>
    <definedName name="単131" localSheetId="5">#REF!</definedName>
    <definedName name="単131" localSheetId="3">#REF!</definedName>
    <definedName name="単131" localSheetId="10">#REF!</definedName>
    <definedName name="単131" localSheetId="12">#REF!</definedName>
    <definedName name="単131">#REF!</definedName>
    <definedName name="単132" localSheetId="5">#REF!</definedName>
    <definedName name="単132" localSheetId="3">#REF!</definedName>
    <definedName name="単132" localSheetId="10">#REF!</definedName>
    <definedName name="単132" localSheetId="12">#REF!</definedName>
    <definedName name="単132">#REF!</definedName>
    <definedName name="単133" localSheetId="5">#REF!</definedName>
    <definedName name="単133" localSheetId="3">#REF!</definedName>
    <definedName name="単133" localSheetId="10">#REF!</definedName>
    <definedName name="単133" localSheetId="12">#REF!</definedName>
    <definedName name="単133">#REF!</definedName>
    <definedName name="単134" localSheetId="5">#REF!</definedName>
    <definedName name="単134" localSheetId="3">#REF!</definedName>
    <definedName name="単134" localSheetId="10">#REF!</definedName>
    <definedName name="単134" localSheetId="12">#REF!</definedName>
    <definedName name="単134">#REF!</definedName>
    <definedName name="単135" localSheetId="5">#REF!</definedName>
    <definedName name="単135" localSheetId="3">#REF!</definedName>
    <definedName name="単135" localSheetId="10">#REF!</definedName>
    <definedName name="単135" localSheetId="12">#REF!</definedName>
    <definedName name="単135">#REF!</definedName>
    <definedName name="地域区分">[12]対応表!$C$3:$C$9</definedName>
    <definedName name="地域区分_減価償却費加算">[12]対応表!$P$3:$P$6</definedName>
    <definedName name="地域区分_賃借料加算">[12]対応表!$Q$3:$Q$6</definedName>
    <definedName name="中央区" localSheetId="1">リスト!$A$5:$K$5</definedName>
    <definedName name="中央区">[6]リスト!$A$5:$E$5</definedName>
    <definedName name="中央区家庭的保育事業" localSheetId="1">リスト!$I$6</definedName>
    <definedName name="中央区家庭的保育事業">リスト!$I$6:$I$9</definedName>
    <definedName name="中央区企業主導型" localSheetId="5">[6]リスト!#REF!</definedName>
    <definedName name="中央区企業主導型" localSheetId="1">リスト!$J$6:$J$10</definedName>
    <definedName name="中央区企業主導型" localSheetId="3">[6]リスト!#REF!</definedName>
    <definedName name="中央区企業主導型" localSheetId="10">[6]リスト!#REF!</definedName>
    <definedName name="中央区企業主導型" localSheetId="12">[6]リスト!#REF!</definedName>
    <definedName name="中央区企業主導型">[6]リスト!#REF!</definedName>
    <definedName name="中央区給付型幼稚園" localSheetId="1">リスト!$F$6</definedName>
    <definedName name="中央区給付型幼稚園">リスト!$F$6:$F$7</definedName>
    <definedName name="中央区事業所内保育事業" localSheetId="1">リスト!$H$6:$H$8</definedName>
    <definedName name="中央区事業所内保育事業">リスト!$H$6:$H$10</definedName>
    <definedName name="中央区小規模保育事業" localSheetId="1">リスト!$G$6:$G$29</definedName>
    <definedName name="中央区小規模保育事業">リスト!$G$6:$G$29</definedName>
    <definedName name="中央区保育ルーム" localSheetId="5">[6]リスト!#REF!</definedName>
    <definedName name="中央区保育ルーム" localSheetId="1">リスト!$K$6</definedName>
    <definedName name="中央区保育ルーム" localSheetId="3">[6]リスト!#REF!</definedName>
    <definedName name="中央区保育ルーム" localSheetId="10">[6]リスト!#REF!</definedName>
    <definedName name="中央区保育ルーム" localSheetId="12">[6]リスト!#REF!</definedName>
    <definedName name="中央区保育ルーム">[6]リスト!#REF!</definedName>
    <definedName name="中央区保育園" localSheetId="1">リスト!$A$6:$A$38</definedName>
    <definedName name="中央区保育園">リスト!$A$6:$A$41</definedName>
    <definedName name="中央区幼稚園型認定こども園" localSheetId="1">リスト!$C$6:$C$12</definedName>
    <definedName name="中央区幼稚園型認定こども園">リスト!$C$6:$C$13</definedName>
    <definedName name="中央区幼保連携型認定こども園" localSheetId="1">リスト!$B$6:$B$7</definedName>
    <definedName name="中央区幼保連携型認定こども園">リスト!$B$6:$B$7</definedName>
    <definedName name="賃借料地域区分">[11]対応表!$Q$3:$Q$6</definedName>
    <definedName name="当初">[9]交付決定内訳一覧!$A$4:$I$55</definedName>
    <definedName name="当単">[15]保育単価!$A$4:$T$51</definedName>
    <definedName name="得点１７時">'[16]記入表(1)'!$AC$14:$AO$18</definedName>
    <definedName name="得点１８時">'[16]記入表(1)'!$AC$21:$AO$25</definedName>
    <definedName name="得点１８時３０分">'[16]記入表(1)'!$AC$35:$AO$39</definedName>
    <definedName name="得点１９時">'[16]記入表(1)'!$AC$42:$AO$46</definedName>
    <definedName name="得点１９時３０分">'[16]記入表(1)'!$AC$49:$AO$53</definedName>
    <definedName name="得点８時">'[16]記入表(1)'!$AC$7:$AO$11</definedName>
    <definedName name="内番１" localSheetId="5">#REF!</definedName>
    <definedName name="内番１" localSheetId="3">#REF!</definedName>
    <definedName name="内番１" localSheetId="10">#REF!</definedName>
    <definedName name="内番１" localSheetId="12">#REF!</definedName>
    <definedName name="内番１">#REF!</definedName>
    <definedName name="内番2" localSheetId="5">#REF!</definedName>
    <definedName name="内番2" localSheetId="3">#REF!</definedName>
    <definedName name="内番2" localSheetId="10">#REF!</definedName>
    <definedName name="内番2" localSheetId="12">#REF!</definedName>
    <definedName name="内番2">#REF!</definedName>
    <definedName name="入所児童処遇特別時間数">[11]対応表!$S$3:$S$6</definedName>
    <definedName name="認可機能">'[4]１～３号・対応表'!$O$3:$O$4</definedName>
    <definedName name="認可施設_機能部分">'[2]１～３号・対応表'!$P$3:$P$4</definedName>
    <definedName name="美浜区" localSheetId="5">#REF!</definedName>
    <definedName name="美浜区" localSheetId="1">リスト!$BI$5:$BS$5</definedName>
    <definedName name="美浜区" localSheetId="3">#REF!</definedName>
    <definedName name="美浜区" localSheetId="10">#REF!</definedName>
    <definedName name="美浜区" localSheetId="12">#REF!</definedName>
    <definedName name="美浜区">#REF!</definedName>
    <definedName name="美浜区家庭的保育事業" localSheetId="1">リスト!$BQ$6:$BQ$7</definedName>
    <definedName name="美浜区家庭的保育事業">リスト!$BV$6:$BV$8</definedName>
    <definedName name="美浜区企業主導型" localSheetId="5">[6]リスト!#REF!</definedName>
    <definedName name="美浜区企業主導型" localSheetId="1">リスト!$BR$6</definedName>
    <definedName name="美浜区企業主導型" localSheetId="3">[6]リスト!#REF!</definedName>
    <definedName name="美浜区企業主導型" localSheetId="10">[6]リスト!#REF!</definedName>
    <definedName name="美浜区企業主導型" localSheetId="12">[6]リスト!#REF!</definedName>
    <definedName name="美浜区企業主導型">[6]リスト!#REF!</definedName>
    <definedName name="美浜区事業所内保育事業" localSheetId="1">リスト!$BP$6:$BP$7</definedName>
    <definedName name="美浜区事業所内保育事業">リスト!$BU$6:$BU$12</definedName>
    <definedName name="美浜区小規模保育事業" localSheetId="1">リスト!$BO$6:$BO$15</definedName>
    <definedName name="美浜区小規模保育事業">リスト!$BT$6:$BT$16</definedName>
    <definedName name="美浜区保育ルーム" localSheetId="5">[6]リスト!#REF!</definedName>
    <definedName name="美浜区保育ルーム" localSheetId="1">リスト!$BS$6</definedName>
    <definedName name="美浜区保育ルーム" localSheetId="3">[6]リスト!#REF!</definedName>
    <definedName name="美浜区保育ルーム" localSheetId="10">[6]リスト!#REF!</definedName>
    <definedName name="美浜区保育ルーム" localSheetId="12">[6]リスト!#REF!</definedName>
    <definedName name="美浜区保育ルーム">[6]リスト!#REF!</definedName>
    <definedName name="美浜区保育園" localSheetId="1">リスト!$BI$6:$BI$20</definedName>
    <definedName name="美浜区保育園">リスト!$BN$6:$BN$31</definedName>
    <definedName name="美浜区幼稚園型認定こども園" localSheetId="1">リスト!$BK$6:$BK$12</definedName>
    <definedName name="美浜区幼稚園型認定こども園">リスト!$BP$6:$BP$13</definedName>
    <definedName name="美浜区幼保連携型認定こども園" localSheetId="1">リスト!$BJ$6:$BJ$8</definedName>
    <definedName name="美浜区幼保連携型認定こども園">リスト!$BO$6:$BO$8</definedName>
    <definedName name="標準_都市部">[12]対応表!$R$3:$R$4</definedName>
    <definedName name="標準都市部">[11]対応表!$R$3:$R$4</definedName>
    <definedName name="表示番号" localSheetId="5">#REF!</definedName>
    <definedName name="表示番号" localSheetId="3">#REF!</definedName>
    <definedName name="表示番号" localSheetId="10">#REF!</definedName>
    <definedName name="表示番号" localSheetId="12">#REF!</definedName>
    <definedName name="表示番号">#REF!</definedName>
    <definedName name="分割払い用一覧">[5]分割払用一覧!$B$3:$R$84</definedName>
    <definedName name="分割払用一覧" localSheetId="5">#REF!</definedName>
    <definedName name="分割払用一覧" localSheetId="3">#REF!</definedName>
    <definedName name="分割払用一覧" localSheetId="10">#REF!</definedName>
    <definedName name="分割払用一覧" localSheetId="12">#REF!</definedName>
    <definedName name="分割払用一覧">#REF!</definedName>
    <definedName name="文書番号" localSheetId="5">#REF!</definedName>
    <definedName name="文書番号" localSheetId="3">#REF!</definedName>
    <definedName name="文書番号" localSheetId="10">#REF!</definedName>
    <definedName name="文書番号" localSheetId="12">#REF!</definedName>
    <definedName name="文書番号">#REF!</definedName>
    <definedName name="変更一覧" localSheetId="5">#REF!</definedName>
    <definedName name="変更一覧" localSheetId="3">#REF!</definedName>
    <definedName name="変更一覧" localSheetId="10">#REF!</definedName>
    <definedName name="変更一覧" localSheetId="12">#REF!</definedName>
    <definedName name="変更一覧">#REF!</definedName>
    <definedName name="変更決">[9]変更決定一覧!$A$4:$L$54</definedName>
    <definedName name="保育単価表４月" localSheetId="5">#REF!</definedName>
    <definedName name="保育単価表４月" localSheetId="3">#REF!</definedName>
    <definedName name="保育単価表４月" localSheetId="10">#REF!</definedName>
    <definedName name="保育単価表４月" localSheetId="12">#REF!</definedName>
    <definedName name="保育単価表４月">#REF!</definedName>
    <definedName name="保育料" localSheetId="5">#REF!</definedName>
    <definedName name="保育料" localSheetId="3">#REF!</definedName>
    <definedName name="保育料" localSheetId="10">#REF!</definedName>
    <definedName name="保育料" localSheetId="12">#REF!</definedName>
    <definedName name="保育料">#REF!</definedName>
    <definedName name="民単">[15]単価民改!$A$4:$T$51</definedName>
    <definedName name="有無">[12]対応表!$I$3:$I$4</definedName>
    <definedName name="緑区" localSheetId="5">#REF!</definedName>
    <definedName name="緑区" localSheetId="1">リスト!$AW$5:$BG$5</definedName>
    <definedName name="緑区" localSheetId="3">#REF!</definedName>
    <definedName name="緑区" localSheetId="10">#REF!</definedName>
    <definedName name="緑区" localSheetId="12">#REF!</definedName>
    <definedName name="緑区">#REF!</definedName>
    <definedName name="緑区家庭的保育事業" localSheetId="1">リスト!$BE$6</definedName>
    <definedName name="緑区家庭的保育事業">リスト!$BI$6:$BI$8</definedName>
    <definedName name="緑区企業主導型" localSheetId="5">[6]リスト!#REF!</definedName>
    <definedName name="緑区企業主導型" localSheetId="1">リスト!$BF$6</definedName>
    <definedName name="緑区企業主導型" localSheetId="3">[6]リスト!#REF!</definedName>
    <definedName name="緑区企業主導型" localSheetId="10">[6]リスト!#REF!</definedName>
    <definedName name="緑区企業主導型" localSheetId="12">[6]リスト!#REF!</definedName>
    <definedName name="緑区企業主導型">[6]リスト!#REF!</definedName>
    <definedName name="緑区事業所内保育事業" localSheetId="1">リスト!$BD$6:$BD$8</definedName>
    <definedName name="緑区事業所内保育事業">リスト!$BH$6:$BH$10</definedName>
    <definedName name="緑区小規模保育事業" localSheetId="1">リスト!$BC$6:$BC$10</definedName>
    <definedName name="緑区小規模保育事業">リスト!$BG$6:$BG$10</definedName>
    <definedName name="緑区地方裁量型認定こども園" localSheetId="1">リスト!$BA$6</definedName>
    <definedName name="緑区地方裁量型認定こども園">リスト!$BE$6</definedName>
    <definedName name="緑区保育ルーム" localSheetId="5">[6]リスト!#REF!</definedName>
    <definedName name="緑区保育ルーム" localSheetId="1">リスト!$BG$6</definedName>
    <definedName name="緑区保育ルーム" localSheetId="3">[6]リスト!#REF!</definedName>
    <definedName name="緑区保育ルーム" localSheetId="10">[6]リスト!#REF!</definedName>
    <definedName name="緑区保育ルーム" localSheetId="12">[6]リスト!#REF!</definedName>
    <definedName name="緑区保育ルーム">[6]リスト!#REF!</definedName>
    <definedName name="緑区保育園" localSheetId="1">リスト!$AW$6:$AW$34</definedName>
    <definedName name="緑区保育園">リスト!$BA$6:$BA$36</definedName>
    <definedName name="緑区保育所型認定こども園" localSheetId="1">リスト!$AZ$6</definedName>
    <definedName name="緑区保育所型認定こども園">リスト!$BD$6</definedName>
    <definedName name="緑区幼稚園型認定こども園" localSheetId="1">リスト!$AY$6:$AY$7</definedName>
    <definedName name="緑区幼稚園型認定こども園">リスト!$BC$6:$BC$9</definedName>
    <definedName name="緑区幼保連携型認定こども園" localSheetId="1">リスト!$AX$6:$AX$8</definedName>
    <definedName name="緑区幼保連携型認定こども園">リスト!$BB$6:$BB$9</definedName>
    <definedName name="冷暖房費加算用地域区分">[12]対応表!$M$3:$M$7</definedName>
    <definedName name="冷暖房費地域区分">[11]対応表!$M$3:$M$7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42" l="1"/>
  <c r="H47" i="28" l="1"/>
  <c r="H41" i="28"/>
  <c r="R297" i="28" l="1"/>
  <c r="Q297" i="28"/>
  <c r="P297" i="28"/>
  <c r="R296" i="28"/>
  <c r="Q296" i="28"/>
  <c r="P296" i="28"/>
  <c r="D29" i="41" l="1"/>
  <c r="D38" i="42" l="1"/>
  <c r="B38" i="42"/>
  <c r="D37" i="42"/>
  <c r="B37" i="42"/>
  <c r="D36" i="42"/>
  <c r="B36" i="42"/>
  <c r="D35" i="42"/>
  <c r="B35" i="42"/>
  <c r="D34" i="42"/>
  <c r="B34" i="42"/>
  <c r="D33" i="42"/>
  <c r="B33" i="42"/>
  <c r="D32" i="42"/>
  <c r="B32" i="42"/>
  <c r="D31" i="42"/>
  <c r="B31" i="42"/>
  <c r="D30" i="42"/>
  <c r="B30" i="42"/>
  <c r="D29" i="42"/>
  <c r="D28" i="42"/>
  <c r="D23" i="42"/>
  <c r="C23" i="42"/>
  <c r="B23" i="42"/>
  <c r="D22" i="42"/>
  <c r="C22" i="42"/>
  <c r="B22" i="42"/>
  <c r="D21" i="42"/>
  <c r="C21" i="42"/>
  <c r="B21" i="42"/>
  <c r="D20" i="42"/>
  <c r="C20" i="42"/>
  <c r="B20" i="42"/>
  <c r="D19" i="42"/>
  <c r="C19" i="42"/>
  <c r="B19" i="42"/>
  <c r="D18" i="42"/>
  <c r="C18" i="42"/>
  <c r="B18" i="42"/>
  <c r="D17" i="42"/>
  <c r="C17" i="42"/>
  <c r="B17" i="42"/>
  <c r="D16" i="42"/>
  <c r="C16" i="42"/>
  <c r="B16" i="42"/>
  <c r="D15" i="42"/>
  <c r="C15" i="42"/>
  <c r="B15" i="42"/>
  <c r="D14" i="42"/>
  <c r="C14" i="42"/>
  <c r="B14" i="42"/>
  <c r="D13" i="42"/>
  <c r="C13" i="42"/>
  <c r="B13" i="42"/>
  <c r="D12" i="42"/>
  <c r="C12" i="42"/>
  <c r="B12" i="42"/>
  <c r="D11" i="42"/>
  <c r="C11" i="42"/>
  <c r="B11" i="42"/>
  <c r="D10" i="42"/>
  <c r="C10" i="42"/>
  <c r="B10" i="42"/>
  <c r="D9" i="42"/>
  <c r="C9" i="42"/>
  <c r="B9" i="42"/>
  <c r="D8" i="42"/>
  <c r="C8" i="42"/>
  <c r="B8" i="42"/>
  <c r="D7" i="42"/>
  <c r="C7" i="42"/>
  <c r="B7" i="42"/>
  <c r="D6" i="42"/>
  <c r="C6" i="42"/>
  <c r="B6" i="42"/>
  <c r="D5" i="42"/>
  <c r="C5" i="42"/>
  <c r="B5" i="42"/>
  <c r="D4" i="42"/>
  <c r="C4" i="42"/>
  <c r="B4" i="42"/>
  <c r="D3" i="42"/>
  <c r="D38" i="41"/>
  <c r="B38" i="41"/>
  <c r="D37" i="41"/>
  <c r="B37" i="41"/>
  <c r="D36" i="41"/>
  <c r="B36" i="41"/>
  <c r="D35" i="41"/>
  <c r="B35" i="41"/>
  <c r="D34" i="41"/>
  <c r="B34" i="41"/>
  <c r="D33" i="41"/>
  <c r="B33" i="41"/>
  <c r="D32" i="41"/>
  <c r="B32" i="41"/>
  <c r="D31" i="41"/>
  <c r="B31" i="41"/>
  <c r="D30" i="41"/>
  <c r="B30" i="41"/>
  <c r="B29" i="41"/>
  <c r="D28" i="41"/>
  <c r="D23" i="41"/>
  <c r="C23" i="41"/>
  <c r="B23" i="41"/>
  <c r="D22" i="41"/>
  <c r="C22" i="41"/>
  <c r="B22" i="41"/>
  <c r="D21" i="41"/>
  <c r="C21" i="41"/>
  <c r="B21" i="41"/>
  <c r="D20" i="41"/>
  <c r="C20" i="41"/>
  <c r="B20" i="41"/>
  <c r="D19" i="41"/>
  <c r="C19" i="41"/>
  <c r="B19" i="41"/>
  <c r="D18" i="41"/>
  <c r="C18" i="41"/>
  <c r="B18" i="41"/>
  <c r="D17" i="41"/>
  <c r="C17" i="41"/>
  <c r="B17" i="41"/>
  <c r="D16" i="41"/>
  <c r="C16" i="41"/>
  <c r="B16" i="41"/>
  <c r="D15" i="41"/>
  <c r="C15" i="41"/>
  <c r="B15" i="41"/>
  <c r="D14" i="41"/>
  <c r="C14" i="41"/>
  <c r="B14" i="41"/>
  <c r="D13" i="41"/>
  <c r="C13" i="41"/>
  <c r="B13" i="41"/>
  <c r="D12" i="41"/>
  <c r="C12" i="41"/>
  <c r="B12" i="41"/>
  <c r="D11" i="41"/>
  <c r="C11" i="41"/>
  <c r="B11" i="41"/>
  <c r="D10" i="41"/>
  <c r="C10" i="41"/>
  <c r="B10" i="41"/>
  <c r="D9" i="41"/>
  <c r="C9" i="41"/>
  <c r="B9" i="41"/>
  <c r="D8" i="41"/>
  <c r="C8" i="41"/>
  <c r="B8" i="41"/>
  <c r="D7" i="41"/>
  <c r="C7" i="41"/>
  <c r="B7" i="41"/>
  <c r="D6" i="41"/>
  <c r="C6" i="41"/>
  <c r="B6" i="41"/>
  <c r="D5" i="41"/>
  <c r="C5" i="41"/>
  <c r="B5" i="41"/>
  <c r="D4" i="41"/>
  <c r="C4" i="41"/>
  <c r="B4" i="41"/>
  <c r="D3" i="41"/>
  <c r="G8" i="22" l="1"/>
  <c r="G6" i="22" s="1"/>
  <c r="N1" i="38" s="1"/>
  <c r="G8" i="38" l="1"/>
  <c r="Q13" i="38"/>
  <c r="G11" i="38"/>
  <c r="G10" i="38"/>
  <c r="G9" i="38"/>
  <c r="Q15" i="38"/>
  <c r="D1" i="42"/>
  <c r="D1" i="41"/>
  <c r="G62" i="36"/>
  <c r="Z295" i="28"/>
  <c r="Z285" i="28"/>
  <c r="A14" i="38" l="1"/>
  <c r="D30" i="35"/>
  <c r="D31" i="35"/>
  <c r="D32" i="35"/>
  <c r="D33" i="35"/>
  <c r="D34" i="35"/>
  <c r="D35" i="35"/>
  <c r="D36" i="35"/>
  <c r="D37" i="35"/>
  <c r="D38" i="35"/>
  <c r="D29" i="35"/>
  <c r="B29" i="35"/>
  <c r="B30" i="35"/>
  <c r="B31" i="35"/>
  <c r="B32" i="35"/>
  <c r="B33" i="35"/>
  <c r="B34" i="35"/>
  <c r="B35" i="35"/>
  <c r="B36" i="35"/>
  <c r="B37" i="35"/>
  <c r="B38" i="35"/>
  <c r="B23" i="35"/>
  <c r="B5" i="35"/>
  <c r="C5" i="35"/>
  <c r="D5" i="35"/>
  <c r="B6" i="35"/>
  <c r="C6" i="35"/>
  <c r="D6" i="35"/>
  <c r="B7" i="35"/>
  <c r="C7" i="35"/>
  <c r="D7" i="35"/>
  <c r="B8" i="35"/>
  <c r="C8" i="35"/>
  <c r="D8" i="35"/>
  <c r="B9" i="35"/>
  <c r="C9" i="35"/>
  <c r="D9" i="35"/>
  <c r="B10" i="35"/>
  <c r="C10" i="35"/>
  <c r="D10" i="35"/>
  <c r="B11" i="35"/>
  <c r="C11" i="35"/>
  <c r="D11" i="35"/>
  <c r="B12" i="35"/>
  <c r="C12" i="35"/>
  <c r="D12" i="35"/>
  <c r="B13" i="35"/>
  <c r="C13" i="35"/>
  <c r="D13" i="35"/>
  <c r="B14" i="35"/>
  <c r="C14" i="35"/>
  <c r="D14" i="35"/>
  <c r="B15" i="35"/>
  <c r="C15" i="35"/>
  <c r="D15" i="35"/>
  <c r="B16" i="35"/>
  <c r="C16" i="35"/>
  <c r="D16" i="35"/>
  <c r="B17" i="35"/>
  <c r="C17" i="35"/>
  <c r="D17" i="35"/>
  <c r="B18" i="35"/>
  <c r="C18" i="35"/>
  <c r="D18" i="35"/>
  <c r="B19" i="35"/>
  <c r="C19" i="35"/>
  <c r="D19" i="35"/>
  <c r="B20" i="35"/>
  <c r="C20" i="35"/>
  <c r="D20" i="35"/>
  <c r="B21" i="35"/>
  <c r="C21" i="35"/>
  <c r="D21" i="35"/>
  <c r="B22" i="35"/>
  <c r="C22" i="35"/>
  <c r="D22" i="35"/>
  <c r="C23" i="35"/>
  <c r="D23" i="35"/>
  <c r="F35" i="22"/>
  <c r="D4" i="35"/>
  <c r="C4" i="35"/>
  <c r="B4" i="35"/>
  <c r="H295" i="28"/>
  <c r="D24" i="35" l="1"/>
  <c r="D24" i="41"/>
  <c r="D24" i="42"/>
  <c r="G133" i="36"/>
  <c r="D3" i="36"/>
  <c r="D4" i="36"/>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102" i="36"/>
  <c r="D103" i="36"/>
  <c r="D104" i="36"/>
  <c r="D105" i="36"/>
  <c r="D106" i="36"/>
  <c r="D107" i="36"/>
  <c r="D108" i="36"/>
  <c r="D109" i="36"/>
  <c r="D110" i="36"/>
  <c r="D111" i="36"/>
  <c r="D112" i="36"/>
  <c r="D113" i="36"/>
  <c r="D114" i="36"/>
  <c r="D115" i="36"/>
  <c r="D116" i="36"/>
  <c r="D117" i="36"/>
  <c r="D118" i="36"/>
  <c r="D119" i="36"/>
  <c r="D120" i="36"/>
  <c r="D121" i="36"/>
  <c r="D122" i="36"/>
  <c r="D123" i="36"/>
  <c r="D124" i="36"/>
  <c r="D125" i="36"/>
  <c r="D126" i="36"/>
  <c r="D127" i="36"/>
  <c r="D128" i="36"/>
  <c r="D129" i="36"/>
  <c r="D130" i="36"/>
  <c r="D131" i="36"/>
  <c r="D132" i="36"/>
  <c r="D134" i="36"/>
  <c r="D135" i="36"/>
  <c r="D136" i="36"/>
  <c r="D137" i="36"/>
  <c r="D138" i="36"/>
  <c r="D139" i="36"/>
  <c r="D140" i="36"/>
  <c r="D141" i="36"/>
  <c r="D142" i="36"/>
  <c r="D143" i="36"/>
  <c r="D144" i="36"/>
  <c r="D145" i="36"/>
  <c r="D146" i="36"/>
  <c r="D147" i="36"/>
  <c r="D148" i="36"/>
  <c r="D149" i="36"/>
  <c r="D150" i="36"/>
  <c r="D151" i="36"/>
  <c r="D152" i="36"/>
  <c r="D153" i="36"/>
  <c r="D154" i="36"/>
  <c r="D155" i="36"/>
  <c r="D156" i="36"/>
  <c r="D157" i="36"/>
  <c r="D158" i="36"/>
  <c r="D159" i="36"/>
  <c r="D160" i="36"/>
  <c r="D161" i="36"/>
  <c r="D162" i="36"/>
  <c r="D163" i="36"/>
  <c r="D164" i="36"/>
  <c r="D165" i="36"/>
  <c r="D166" i="36"/>
  <c r="D167" i="36"/>
  <c r="D168" i="36"/>
  <c r="D169" i="36"/>
  <c r="D170" i="36"/>
  <c r="D171" i="36"/>
  <c r="D2" i="36"/>
  <c r="C24" i="36" l="1"/>
  <c r="G24" i="36" s="1"/>
  <c r="C25" i="36"/>
  <c r="G25" i="36" s="1"/>
  <c r="C26" i="36"/>
  <c r="G26" i="36" s="1"/>
  <c r="C27" i="36"/>
  <c r="G27" i="36" s="1"/>
  <c r="C28" i="36"/>
  <c r="G28" i="36" s="1"/>
  <c r="C29" i="36"/>
  <c r="G29" i="36" s="1"/>
  <c r="C30" i="36"/>
  <c r="G30" i="36" s="1"/>
  <c r="C31" i="36"/>
  <c r="G31" i="36" s="1"/>
  <c r="C32" i="36"/>
  <c r="G32" i="36" s="1"/>
  <c r="C33" i="36"/>
  <c r="G33" i="36" s="1"/>
  <c r="C34" i="36"/>
  <c r="G34" i="36" s="1"/>
  <c r="C35" i="36"/>
  <c r="G35" i="36" s="1"/>
  <c r="C36" i="36"/>
  <c r="G36" i="36" s="1"/>
  <c r="C37" i="36"/>
  <c r="G37" i="36" s="1"/>
  <c r="C38" i="36"/>
  <c r="G38" i="36" s="1"/>
  <c r="C39" i="36"/>
  <c r="G39" i="36" s="1"/>
  <c r="C40" i="36"/>
  <c r="G40" i="36" s="1"/>
  <c r="C41" i="36"/>
  <c r="G41" i="36" s="1"/>
  <c r="C42" i="36"/>
  <c r="G42" i="36" s="1"/>
  <c r="C43" i="36"/>
  <c r="G43" i="36" s="1"/>
  <c r="C44" i="36"/>
  <c r="G44" i="36" s="1"/>
  <c r="C45" i="36"/>
  <c r="G45" i="36" s="1"/>
  <c r="C46" i="36"/>
  <c r="G46" i="36" s="1"/>
  <c r="C47" i="36"/>
  <c r="G47" i="36" s="1"/>
  <c r="C48" i="36"/>
  <c r="G48" i="36" s="1"/>
  <c r="C49" i="36"/>
  <c r="G49" i="36" s="1"/>
  <c r="C50" i="36"/>
  <c r="G50" i="36" s="1"/>
  <c r="C51" i="36"/>
  <c r="G51" i="36" s="1"/>
  <c r="C52" i="36"/>
  <c r="G52" i="36" s="1"/>
  <c r="C53" i="36"/>
  <c r="G53" i="36" s="1"/>
  <c r="C54" i="36"/>
  <c r="G54" i="36" s="1"/>
  <c r="C55" i="36"/>
  <c r="G55" i="36" s="1"/>
  <c r="C56" i="36"/>
  <c r="G56" i="36" s="1"/>
  <c r="C57" i="36"/>
  <c r="G57" i="36" s="1"/>
  <c r="C58" i="36"/>
  <c r="G58" i="36" s="1"/>
  <c r="C59" i="36"/>
  <c r="G59" i="36" s="1"/>
  <c r="C60" i="36"/>
  <c r="G60" i="36" s="1"/>
  <c r="C61" i="36"/>
  <c r="G61" i="36" s="1"/>
  <c r="C62" i="36"/>
  <c r="C63" i="36"/>
  <c r="G63" i="36" s="1"/>
  <c r="C64" i="36"/>
  <c r="G64" i="36" s="1"/>
  <c r="C65" i="36"/>
  <c r="G65" i="36" s="1"/>
  <c r="C66" i="36"/>
  <c r="G66" i="36" s="1"/>
  <c r="C67" i="36"/>
  <c r="G67" i="36" s="1"/>
  <c r="C68" i="36"/>
  <c r="G68" i="36" s="1"/>
  <c r="C69" i="36"/>
  <c r="G69" i="36" s="1"/>
  <c r="C70" i="36"/>
  <c r="G70" i="36" s="1"/>
  <c r="C71" i="36"/>
  <c r="G71" i="36" s="1"/>
  <c r="C72" i="36"/>
  <c r="G72" i="36" s="1"/>
  <c r="C73" i="36"/>
  <c r="G73" i="36" s="1"/>
  <c r="C74" i="36"/>
  <c r="G74" i="36" s="1"/>
  <c r="C75" i="36"/>
  <c r="G75" i="36" s="1"/>
  <c r="C76" i="36"/>
  <c r="G76" i="36" s="1"/>
  <c r="C77" i="36"/>
  <c r="G77" i="36" s="1"/>
  <c r="C78" i="36"/>
  <c r="G78" i="36" s="1"/>
  <c r="C79" i="36"/>
  <c r="G79" i="36" s="1"/>
  <c r="C80" i="36"/>
  <c r="G80" i="36" s="1"/>
  <c r="C81" i="36"/>
  <c r="G81" i="36" s="1"/>
  <c r="C82" i="36"/>
  <c r="G82" i="36" s="1"/>
  <c r="C83" i="36"/>
  <c r="G83" i="36" s="1"/>
  <c r="C84" i="36"/>
  <c r="G84" i="36" s="1"/>
  <c r="C85" i="36"/>
  <c r="G85" i="36" s="1"/>
  <c r="C86" i="36"/>
  <c r="G86" i="36" s="1"/>
  <c r="C87" i="36"/>
  <c r="G87" i="36" s="1"/>
  <c r="C88" i="36"/>
  <c r="G88" i="36" s="1"/>
  <c r="C89" i="36"/>
  <c r="G89" i="36" s="1"/>
  <c r="C90" i="36"/>
  <c r="G90" i="36" s="1"/>
  <c r="C91" i="36"/>
  <c r="G91" i="36" s="1"/>
  <c r="C92" i="36"/>
  <c r="G92" i="36" s="1"/>
  <c r="C93" i="36"/>
  <c r="G93" i="36" s="1"/>
  <c r="C94" i="36"/>
  <c r="G94" i="36" s="1"/>
  <c r="C95" i="36"/>
  <c r="G95" i="36" s="1"/>
  <c r="C96" i="36"/>
  <c r="G96" i="36" s="1"/>
  <c r="C97" i="36"/>
  <c r="G97" i="36" s="1"/>
  <c r="C98" i="36"/>
  <c r="G98" i="36" s="1"/>
  <c r="C99" i="36"/>
  <c r="G99" i="36" s="1"/>
  <c r="C100" i="36"/>
  <c r="G100" i="36" s="1"/>
  <c r="C101" i="36"/>
  <c r="G101" i="36" s="1"/>
  <c r="C102" i="36"/>
  <c r="G102" i="36" s="1"/>
  <c r="C103" i="36"/>
  <c r="G103" i="36" s="1"/>
  <c r="C104" i="36"/>
  <c r="G104" i="36" s="1"/>
  <c r="C105" i="36"/>
  <c r="G105" i="36" s="1"/>
  <c r="C106" i="36"/>
  <c r="G106" i="36" s="1"/>
  <c r="C107" i="36"/>
  <c r="G107" i="36" s="1"/>
  <c r="C108" i="36"/>
  <c r="G108" i="36" s="1"/>
  <c r="C109" i="36"/>
  <c r="G109" i="36" s="1"/>
  <c r="C110" i="36"/>
  <c r="G110" i="36" s="1"/>
  <c r="C111" i="36"/>
  <c r="G111" i="36" s="1"/>
  <c r="C112" i="36"/>
  <c r="G112" i="36" s="1"/>
  <c r="C113" i="36"/>
  <c r="G113" i="36" s="1"/>
  <c r="C114" i="36"/>
  <c r="G114" i="36" s="1"/>
  <c r="C115" i="36"/>
  <c r="G115" i="36" s="1"/>
  <c r="C116" i="36"/>
  <c r="G116" i="36" s="1"/>
  <c r="C117" i="36"/>
  <c r="G117" i="36" s="1"/>
  <c r="C118" i="36"/>
  <c r="G118" i="36" s="1"/>
  <c r="C119" i="36"/>
  <c r="G119" i="36" s="1"/>
  <c r="C120" i="36"/>
  <c r="G120" i="36" s="1"/>
  <c r="C121" i="36"/>
  <c r="G121" i="36" s="1"/>
  <c r="C122" i="36"/>
  <c r="G122" i="36" s="1"/>
  <c r="C123" i="36"/>
  <c r="G123" i="36" s="1"/>
  <c r="C124" i="36"/>
  <c r="G124" i="36" s="1"/>
  <c r="C125" i="36"/>
  <c r="G125" i="36" s="1"/>
  <c r="C126" i="36"/>
  <c r="G126" i="36" s="1"/>
  <c r="C127" i="36"/>
  <c r="G127" i="36" s="1"/>
  <c r="C128" i="36"/>
  <c r="G128" i="36" s="1"/>
  <c r="C129" i="36"/>
  <c r="G129" i="36" s="1"/>
  <c r="C130" i="36"/>
  <c r="G130" i="36" s="1"/>
  <c r="C131" i="36"/>
  <c r="G131" i="36" s="1"/>
  <c r="C132" i="36"/>
  <c r="G132" i="36" s="1"/>
  <c r="C134" i="36"/>
  <c r="G134" i="36" s="1"/>
  <c r="C135" i="36"/>
  <c r="G135" i="36" s="1"/>
  <c r="C136" i="36"/>
  <c r="G136" i="36" s="1"/>
  <c r="C137" i="36"/>
  <c r="G137" i="36" s="1"/>
  <c r="C138" i="36"/>
  <c r="G138" i="36" s="1"/>
  <c r="C139" i="36"/>
  <c r="G139" i="36" s="1"/>
  <c r="C140" i="36"/>
  <c r="G140" i="36" s="1"/>
  <c r="C141" i="36"/>
  <c r="G141" i="36" s="1"/>
  <c r="C142" i="36"/>
  <c r="G142" i="36" s="1"/>
  <c r="C143" i="36"/>
  <c r="G143" i="36" s="1"/>
  <c r="C144" i="36"/>
  <c r="G144" i="36" s="1"/>
  <c r="C145" i="36"/>
  <c r="G145" i="36" s="1"/>
  <c r="C146" i="36"/>
  <c r="G146" i="36" s="1"/>
  <c r="C147" i="36"/>
  <c r="G147" i="36" s="1"/>
  <c r="C148" i="36"/>
  <c r="G148" i="36" s="1"/>
  <c r="C149" i="36"/>
  <c r="G149" i="36" s="1"/>
  <c r="C150" i="36"/>
  <c r="G150" i="36" s="1"/>
  <c r="C151" i="36"/>
  <c r="G151" i="36" s="1"/>
  <c r="C152" i="36"/>
  <c r="G152" i="36" s="1"/>
  <c r="C153" i="36"/>
  <c r="G153" i="36" s="1"/>
  <c r="C154" i="36"/>
  <c r="G154" i="36" s="1"/>
  <c r="C155" i="36"/>
  <c r="G155" i="36" s="1"/>
  <c r="C156" i="36"/>
  <c r="G156" i="36" s="1"/>
  <c r="C157" i="36"/>
  <c r="G157" i="36" s="1"/>
  <c r="C158" i="36"/>
  <c r="G158" i="36" s="1"/>
  <c r="C159" i="36"/>
  <c r="G159" i="36" s="1"/>
  <c r="C160" i="36"/>
  <c r="G160" i="36" s="1"/>
  <c r="C161" i="36"/>
  <c r="G161" i="36" s="1"/>
  <c r="C162" i="36"/>
  <c r="G162" i="36" s="1"/>
  <c r="C163" i="36"/>
  <c r="G163" i="36" s="1"/>
  <c r="C164" i="36"/>
  <c r="G164" i="36" s="1"/>
  <c r="C165" i="36"/>
  <c r="G165" i="36" s="1"/>
  <c r="C166" i="36"/>
  <c r="G166" i="36" s="1"/>
  <c r="C167" i="36"/>
  <c r="G167" i="36" s="1"/>
  <c r="C168" i="36"/>
  <c r="G168" i="36" s="1"/>
  <c r="C169" i="36"/>
  <c r="G169" i="36" s="1"/>
  <c r="C170" i="36"/>
  <c r="G170" i="36" s="1"/>
  <c r="C171" i="36"/>
  <c r="G171" i="36" s="1"/>
  <c r="C21" i="36" l="1"/>
  <c r="G21" i="36" s="1"/>
  <c r="C22" i="36"/>
  <c r="G22" i="36" s="1"/>
  <c r="C23" i="36"/>
  <c r="G23" i="36" s="1"/>
  <c r="C17" i="36"/>
  <c r="G17" i="36" s="1"/>
  <c r="C18" i="36"/>
  <c r="G18" i="36" s="1"/>
  <c r="C19" i="36"/>
  <c r="G19" i="36" s="1"/>
  <c r="C20" i="36"/>
  <c r="G20" i="36" s="1"/>
  <c r="C14" i="36"/>
  <c r="G14" i="36" s="1"/>
  <c r="C15" i="36"/>
  <c r="G15" i="36" s="1"/>
  <c r="C16" i="36"/>
  <c r="G16" i="36" s="1"/>
  <c r="C3" i="36"/>
  <c r="G3" i="36" s="1"/>
  <c r="C4" i="36"/>
  <c r="G4" i="36" s="1"/>
  <c r="C5" i="36"/>
  <c r="G5" i="36" s="1"/>
  <c r="C6" i="36"/>
  <c r="G6" i="36" s="1"/>
  <c r="C7" i="36"/>
  <c r="G7" i="36" s="1"/>
  <c r="C8" i="36"/>
  <c r="G8" i="36" s="1"/>
  <c r="C9" i="36"/>
  <c r="G9" i="36" s="1"/>
  <c r="C10" i="36"/>
  <c r="G10" i="36" s="1"/>
  <c r="C11" i="36"/>
  <c r="G11" i="36" s="1"/>
  <c r="C12" i="36"/>
  <c r="G12" i="36" s="1"/>
  <c r="C13" i="36"/>
  <c r="G13" i="36" s="1"/>
  <c r="C2" i="36"/>
  <c r="G2" i="36" s="1"/>
  <c r="R274" i="37"/>
  <c r="D274" i="37"/>
  <c r="D273" i="37"/>
  <c r="R273" i="37" s="1"/>
  <c r="R272" i="37"/>
  <c r="D272" i="37"/>
  <c r="D271" i="37"/>
  <c r="R271" i="37" s="1"/>
  <c r="R270" i="37"/>
  <c r="D270" i="37"/>
  <c r="D269" i="37"/>
  <c r="R269" i="37" s="1"/>
  <c r="R268" i="37"/>
  <c r="D268" i="37"/>
  <c r="D267" i="37"/>
  <c r="R267" i="37" s="1"/>
  <c r="R266" i="37"/>
  <c r="D266" i="37"/>
  <c r="D265" i="37"/>
  <c r="R265" i="37" s="1"/>
  <c r="D264" i="37"/>
  <c r="R264" i="37" s="1"/>
  <c r="D263" i="37"/>
  <c r="R263" i="37" s="1"/>
  <c r="D262" i="37"/>
  <c r="R262" i="37" s="1"/>
  <c r="D261" i="37"/>
  <c r="R261" i="37" s="1"/>
  <c r="D260" i="37"/>
  <c r="R260" i="37" s="1"/>
  <c r="D259" i="37"/>
  <c r="R259" i="37" s="1"/>
  <c r="D258" i="37"/>
  <c r="R258" i="37" s="1"/>
  <c r="D257" i="37"/>
  <c r="R257" i="37" s="1"/>
  <c r="D256" i="37"/>
  <c r="R256" i="37" s="1"/>
  <c r="D255" i="37"/>
  <c r="R255" i="37" s="1"/>
  <c r="D254" i="37"/>
  <c r="R254" i="37" s="1"/>
  <c r="D253" i="37"/>
  <c r="R253" i="37" s="1"/>
  <c r="D252" i="37"/>
  <c r="R252" i="37" s="1"/>
  <c r="D251" i="37"/>
  <c r="R251" i="37" s="1"/>
  <c r="D250" i="37"/>
  <c r="R250" i="37" s="1"/>
  <c r="D249" i="37"/>
  <c r="R249" i="37" s="1"/>
  <c r="D248" i="37"/>
  <c r="R248" i="37" s="1"/>
  <c r="D247" i="37"/>
  <c r="R247" i="37" s="1"/>
  <c r="D246" i="37"/>
  <c r="R246" i="37" s="1"/>
  <c r="G245" i="37"/>
  <c r="D245" i="37"/>
  <c r="R245" i="37" s="1"/>
  <c r="G244" i="37"/>
  <c r="D244" i="37"/>
  <c r="R244" i="37" s="1"/>
  <c r="G243" i="37"/>
  <c r="D243" i="37"/>
  <c r="R243" i="37" s="1"/>
  <c r="R242" i="37"/>
  <c r="G242" i="37"/>
  <c r="D242" i="37"/>
  <c r="R241" i="37"/>
  <c r="D241" i="37"/>
  <c r="G240" i="37"/>
  <c r="D240" i="37"/>
  <c r="R240" i="37" s="1"/>
  <c r="G239" i="37"/>
  <c r="D239" i="37"/>
  <c r="R239" i="37" s="1"/>
  <c r="R238" i="37"/>
  <c r="G238" i="37"/>
  <c r="D238" i="37"/>
  <c r="G237" i="37"/>
  <c r="D237" i="37"/>
  <c r="R237" i="37" s="1"/>
  <c r="R236" i="37"/>
  <c r="D236" i="37"/>
  <c r="G235" i="37"/>
  <c r="D235" i="37"/>
  <c r="R235" i="37" s="1"/>
  <c r="G234" i="37"/>
  <c r="D234" i="37"/>
  <c r="R234" i="37" s="1"/>
  <c r="R233" i="37"/>
  <c r="G233" i="37"/>
  <c r="D233" i="37"/>
  <c r="R232" i="37"/>
  <c r="G232" i="37"/>
  <c r="D232" i="37"/>
  <c r="G231" i="37"/>
  <c r="D231" i="37"/>
  <c r="R231" i="37" s="1"/>
  <c r="G230" i="37"/>
  <c r="D230" i="37"/>
  <c r="R230" i="37" s="1"/>
  <c r="G229" i="37"/>
  <c r="D229" i="37"/>
  <c r="R229" i="37" s="1"/>
  <c r="R228" i="37"/>
  <c r="G228" i="37"/>
  <c r="D228" i="37"/>
  <c r="R227" i="37"/>
  <c r="G227" i="37"/>
  <c r="D227" i="37"/>
  <c r="G226" i="37"/>
  <c r="D226" i="37"/>
  <c r="R226" i="37" s="1"/>
  <c r="G225" i="37"/>
  <c r="D225" i="37"/>
  <c r="R225" i="37" s="1"/>
  <c r="R224" i="37"/>
  <c r="G224" i="37"/>
  <c r="D224" i="37"/>
  <c r="R223" i="37"/>
  <c r="G223" i="37"/>
  <c r="D223" i="37"/>
  <c r="G222" i="37"/>
  <c r="D222" i="37"/>
  <c r="R222" i="37" s="1"/>
  <c r="R221" i="37"/>
  <c r="G221" i="37"/>
  <c r="D221" i="37"/>
  <c r="R220" i="37"/>
  <c r="G220" i="37"/>
  <c r="D220" i="37"/>
  <c r="G219" i="37"/>
  <c r="D219" i="37"/>
  <c r="R219" i="37" s="1"/>
  <c r="G218" i="37"/>
  <c r="D218" i="37"/>
  <c r="R218" i="37" s="1"/>
  <c r="R217" i="37"/>
  <c r="G217" i="37"/>
  <c r="D217" i="37"/>
  <c r="G216" i="37"/>
  <c r="D216" i="37"/>
  <c r="R216" i="37" s="1"/>
  <c r="R215" i="37"/>
  <c r="G215" i="37"/>
  <c r="D215" i="37"/>
  <c r="G214" i="37"/>
  <c r="D214" i="37"/>
  <c r="R214" i="37" s="1"/>
  <c r="G213" i="37"/>
  <c r="D213" i="37"/>
  <c r="R213" i="37" s="1"/>
  <c r="G212" i="37"/>
  <c r="D212" i="37"/>
  <c r="R212" i="37" s="1"/>
  <c r="G211" i="37"/>
  <c r="D211" i="37"/>
  <c r="R211" i="37" s="1"/>
  <c r="G210" i="37"/>
  <c r="D210" i="37"/>
  <c r="R210" i="37" s="1"/>
  <c r="R209" i="37"/>
  <c r="G209" i="37"/>
  <c r="D209" i="37"/>
  <c r="G208" i="37"/>
  <c r="D208" i="37"/>
  <c r="R208" i="37" s="1"/>
  <c r="R207" i="37"/>
  <c r="G207" i="37"/>
  <c r="D207" i="37"/>
  <c r="G206" i="37"/>
  <c r="D206" i="37"/>
  <c r="R206" i="37" s="1"/>
  <c r="G205" i="37"/>
  <c r="D205" i="37"/>
  <c r="R205" i="37" s="1"/>
  <c r="G204" i="37"/>
  <c r="D204" i="37"/>
  <c r="R204" i="37" s="1"/>
  <c r="G203" i="37"/>
  <c r="D203" i="37"/>
  <c r="R203" i="37" s="1"/>
  <c r="G202" i="37"/>
  <c r="D202" i="37"/>
  <c r="R202" i="37" s="1"/>
  <c r="R201" i="37"/>
  <c r="G201" i="37"/>
  <c r="D201" i="37"/>
  <c r="G200" i="37"/>
  <c r="D200" i="37"/>
  <c r="R200" i="37" s="1"/>
  <c r="R199" i="37"/>
  <c r="G199" i="37"/>
  <c r="D199" i="37"/>
  <c r="G198" i="37"/>
  <c r="D198" i="37"/>
  <c r="R198" i="37" s="1"/>
  <c r="G197" i="37"/>
  <c r="D197" i="37"/>
  <c r="R197" i="37" s="1"/>
  <c r="G196" i="37"/>
  <c r="D196" i="37"/>
  <c r="R196" i="37" s="1"/>
  <c r="G195" i="37"/>
  <c r="D195" i="37"/>
  <c r="R195" i="37" s="1"/>
  <c r="G194" i="37"/>
  <c r="D194" i="37"/>
  <c r="R194" i="37" s="1"/>
  <c r="R193" i="37"/>
  <c r="G193" i="37"/>
  <c r="D193" i="37"/>
  <c r="R192" i="37"/>
  <c r="G192" i="37"/>
  <c r="D192" i="37"/>
  <c r="G191" i="37"/>
  <c r="D191" i="37"/>
  <c r="R191" i="37" s="1"/>
  <c r="G190" i="37"/>
  <c r="D190" i="37"/>
  <c r="R190" i="37" s="1"/>
  <c r="G189" i="37"/>
  <c r="D189" i="37"/>
  <c r="R189" i="37" s="1"/>
  <c r="D188" i="37"/>
  <c r="R188" i="37" s="1"/>
  <c r="D187" i="37"/>
  <c r="R187" i="37" s="1"/>
  <c r="D186" i="37"/>
  <c r="R186" i="37" s="1"/>
  <c r="D185" i="37"/>
  <c r="R185" i="37" s="1"/>
  <c r="D184" i="37"/>
  <c r="R184" i="37" s="1"/>
  <c r="D183" i="37"/>
  <c r="R183" i="37" s="1"/>
  <c r="D182" i="37"/>
  <c r="R182" i="37" s="1"/>
  <c r="D181" i="37"/>
  <c r="R181" i="37" s="1"/>
  <c r="D180" i="37"/>
  <c r="R180" i="37" s="1"/>
  <c r="D179" i="37"/>
  <c r="R179" i="37" s="1"/>
  <c r="D178" i="37"/>
  <c r="R178" i="37" s="1"/>
  <c r="D177" i="37"/>
  <c r="R177" i="37" s="1"/>
  <c r="D176" i="37"/>
  <c r="D175" i="37"/>
  <c r="D174" i="37"/>
  <c r="D173" i="37"/>
  <c r="D172" i="37"/>
  <c r="D171" i="37"/>
  <c r="D170" i="37"/>
  <c r="R170" i="37" s="1"/>
  <c r="D169" i="37"/>
  <c r="R169" i="37" s="1"/>
  <c r="D168" i="37"/>
  <c r="R168" i="37" s="1"/>
  <c r="D167" i="37"/>
  <c r="R167" i="37" s="1"/>
  <c r="D166" i="37"/>
  <c r="R166" i="37" s="1"/>
  <c r="D165" i="37"/>
  <c r="R165" i="37" s="1"/>
  <c r="D164" i="37"/>
  <c r="R164" i="37" s="1"/>
  <c r="D163" i="37"/>
  <c r="R163" i="37" s="1"/>
  <c r="D162" i="37"/>
  <c r="R162" i="37" s="1"/>
  <c r="D161" i="37"/>
  <c r="R161" i="37" s="1"/>
  <c r="D160" i="37"/>
  <c r="R160" i="37" s="1"/>
  <c r="D159" i="37"/>
  <c r="R159" i="37" s="1"/>
  <c r="D158" i="37"/>
  <c r="R158" i="37" s="1"/>
  <c r="D157" i="37"/>
  <c r="R157" i="37" s="1"/>
  <c r="D156" i="37"/>
  <c r="R156" i="37" s="1"/>
  <c r="D155" i="37"/>
  <c r="R155" i="37" s="1"/>
  <c r="D154" i="37"/>
  <c r="R154" i="37" s="1"/>
  <c r="D153" i="37"/>
  <c r="R153" i="37" s="1"/>
  <c r="D152" i="37"/>
  <c r="R152" i="37" s="1"/>
  <c r="D151" i="37"/>
  <c r="R151" i="37" s="1"/>
  <c r="D150" i="37"/>
  <c r="R150" i="37" s="1"/>
  <c r="D149" i="37"/>
  <c r="R149" i="37" s="1"/>
  <c r="D148" i="37"/>
  <c r="R148" i="37" s="1"/>
  <c r="D147" i="37"/>
  <c r="R147" i="37" s="1"/>
  <c r="D146" i="37"/>
  <c r="R146" i="37" s="1"/>
  <c r="D145" i="37"/>
  <c r="R145" i="37" s="1"/>
  <c r="D144" i="37"/>
  <c r="R144" i="37" s="1"/>
  <c r="D143" i="37"/>
  <c r="R143" i="37" s="1"/>
  <c r="D142" i="37"/>
  <c r="R142" i="37" s="1"/>
  <c r="D141" i="37"/>
  <c r="R141" i="37" s="1"/>
  <c r="D140" i="37"/>
  <c r="R140" i="37" s="1"/>
  <c r="D139" i="37"/>
  <c r="R139" i="37" s="1"/>
  <c r="D138" i="37"/>
  <c r="R138" i="37" s="1"/>
  <c r="D137" i="37"/>
  <c r="R137" i="37" s="1"/>
  <c r="D136" i="37"/>
  <c r="R136" i="37" s="1"/>
  <c r="D135" i="37"/>
  <c r="R135" i="37" s="1"/>
  <c r="D134" i="37"/>
  <c r="R134" i="37" s="1"/>
  <c r="D133" i="37"/>
  <c r="R133" i="37" s="1"/>
  <c r="D132" i="37"/>
  <c r="R132" i="37" s="1"/>
  <c r="D131" i="37"/>
  <c r="R131" i="37" s="1"/>
  <c r="D130" i="37"/>
  <c r="R130" i="37" s="1"/>
  <c r="D129" i="37"/>
  <c r="R129" i="37" s="1"/>
  <c r="D128" i="37"/>
  <c r="R128" i="37" s="1"/>
  <c r="D127" i="37"/>
  <c r="R127" i="37" s="1"/>
  <c r="D126" i="37"/>
  <c r="R126" i="37" s="1"/>
  <c r="D125" i="37"/>
  <c r="R125" i="37" s="1"/>
  <c r="D124" i="37"/>
  <c r="R124" i="37" s="1"/>
  <c r="D123" i="37"/>
  <c r="R123" i="37" s="1"/>
  <c r="D122" i="37"/>
  <c r="R122" i="37" s="1"/>
  <c r="D121" i="37"/>
  <c r="R121" i="37" s="1"/>
  <c r="D120" i="37"/>
  <c r="R120" i="37" s="1"/>
  <c r="D119" i="37"/>
  <c r="R119" i="37" s="1"/>
  <c r="D118" i="37"/>
  <c r="R118" i="37" s="1"/>
  <c r="D117" i="37"/>
  <c r="R117" i="37" s="1"/>
  <c r="D116" i="37"/>
  <c r="R116" i="37" s="1"/>
  <c r="D115" i="37"/>
  <c r="R115" i="37" s="1"/>
  <c r="D114" i="37"/>
  <c r="R114" i="37" s="1"/>
  <c r="D113" i="37"/>
  <c r="R113" i="37" s="1"/>
  <c r="D112" i="37"/>
  <c r="R112" i="37" s="1"/>
  <c r="D111" i="37"/>
  <c r="R111" i="37" s="1"/>
  <c r="D110" i="37"/>
  <c r="R110" i="37" s="1"/>
  <c r="D109" i="37"/>
  <c r="R109" i="37" s="1"/>
  <c r="D108" i="37"/>
  <c r="R108" i="37" s="1"/>
  <c r="D107" i="37"/>
  <c r="R107" i="37" s="1"/>
  <c r="D106" i="37"/>
  <c r="R106" i="37" s="1"/>
  <c r="D105" i="37"/>
  <c r="R105" i="37" s="1"/>
  <c r="D104" i="37"/>
  <c r="R104" i="37" s="1"/>
  <c r="D103" i="37"/>
  <c r="R103" i="37" s="1"/>
  <c r="D102" i="37"/>
  <c r="R102" i="37" s="1"/>
  <c r="D101" i="37"/>
  <c r="R101" i="37" s="1"/>
  <c r="D100" i="37"/>
  <c r="R100" i="37" s="1"/>
  <c r="D99" i="37"/>
  <c r="R99" i="37" s="1"/>
  <c r="D98" i="37"/>
  <c r="R98" i="37" s="1"/>
  <c r="D97" i="37"/>
  <c r="R97" i="37" s="1"/>
  <c r="D96" i="37"/>
  <c r="R96" i="37" s="1"/>
  <c r="D95" i="37"/>
  <c r="R95" i="37" s="1"/>
  <c r="D94" i="37"/>
  <c r="R94" i="37" s="1"/>
  <c r="D93" i="37"/>
  <c r="R93" i="37" s="1"/>
  <c r="D92" i="37"/>
  <c r="R92" i="37" s="1"/>
  <c r="D91" i="37"/>
  <c r="R91" i="37" s="1"/>
  <c r="D90" i="37"/>
  <c r="R90" i="37" s="1"/>
  <c r="D89" i="37"/>
  <c r="R89" i="37" s="1"/>
  <c r="D88" i="37"/>
  <c r="R88" i="37" s="1"/>
  <c r="D87" i="37"/>
  <c r="R87" i="37" s="1"/>
  <c r="D86" i="37"/>
  <c r="R86" i="37" s="1"/>
  <c r="D85" i="37"/>
  <c r="R85" i="37" s="1"/>
  <c r="D84" i="37"/>
  <c r="R84" i="37" s="1"/>
  <c r="D83" i="37"/>
  <c r="R83" i="37" s="1"/>
  <c r="D82" i="37"/>
  <c r="R82" i="37" s="1"/>
  <c r="D81" i="37"/>
  <c r="R81" i="37" s="1"/>
  <c r="D80" i="37"/>
  <c r="R80" i="37" s="1"/>
  <c r="D79" i="37"/>
  <c r="R79" i="37" s="1"/>
  <c r="D78" i="37"/>
  <c r="R78" i="37" s="1"/>
  <c r="D77" i="37"/>
  <c r="R77" i="37" s="1"/>
  <c r="D76" i="37"/>
  <c r="R76" i="37" s="1"/>
  <c r="D75" i="37"/>
  <c r="R75" i="37" s="1"/>
  <c r="D74" i="37"/>
  <c r="R74" i="37" s="1"/>
  <c r="D73" i="37"/>
  <c r="R73" i="37" s="1"/>
  <c r="D72" i="37"/>
  <c r="R72" i="37" s="1"/>
  <c r="D71" i="37"/>
  <c r="R71" i="37" s="1"/>
  <c r="D70" i="37"/>
  <c r="R70" i="37" s="1"/>
  <c r="D69" i="37"/>
  <c r="R69" i="37" s="1"/>
  <c r="D68" i="37"/>
  <c r="R68" i="37" s="1"/>
  <c r="D67" i="37"/>
  <c r="R67" i="37" s="1"/>
  <c r="D66" i="37"/>
  <c r="R66" i="37" s="1"/>
  <c r="D65" i="37"/>
  <c r="R65" i="37" s="1"/>
  <c r="D64" i="37"/>
  <c r="R64" i="37" s="1"/>
  <c r="D63" i="37"/>
  <c r="R63" i="37" s="1"/>
  <c r="D62" i="37"/>
  <c r="R62" i="37" s="1"/>
  <c r="D61" i="37"/>
  <c r="R61" i="37" s="1"/>
  <c r="D60" i="37"/>
  <c r="R60" i="37" s="1"/>
  <c r="D59" i="37"/>
  <c r="R59" i="37" s="1"/>
  <c r="D58" i="37"/>
  <c r="R58" i="37" s="1"/>
  <c r="D57" i="37"/>
  <c r="R57" i="37" s="1"/>
  <c r="D56" i="37"/>
  <c r="R56" i="37" s="1"/>
  <c r="D55" i="37"/>
  <c r="R55" i="37" s="1"/>
  <c r="D54" i="37"/>
  <c r="R54" i="37" s="1"/>
  <c r="D53" i="37"/>
  <c r="R53" i="37" s="1"/>
  <c r="D52" i="37"/>
  <c r="R52" i="37" s="1"/>
  <c r="D51" i="37"/>
  <c r="R51" i="37" s="1"/>
  <c r="D50" i="37"/>
  <c r="R50" i="37" s="1"/>
  <c r="D49" i="37"/>
  <c r="R49" i="37" s="1"/>
  <c r="D48" i="37"/>
  <c r="R48" i="37" s="1"/>
  <c r="D47" i="37"/>
  <c r="R47" i="37" s="1"/>
  <c r="D46" i="37"/>
  <c r="R46" i="37" s="1"/>
  <c r="D45" i="37"/>
  <c r="R45" i="37" s="1"/>
  <c r="D44" i="37"/>
  <c r="R44" i="37" s="1"/>
  <c r="D43" i="37"/>
  <c r="R43" i="37" s="1"/>
  <c r="D42" i="37"/>
  <c r="R42" i="37" s="1"/>
  <c r="D41" i="37"/>
  <c r="R41" i="37" s="1"/>
  <c r="D40" i="37"/>
  <c r="R40" i="37" s="1"/>
  <c r="D39" i="37"/>
  <c r="R39" i="37" s="1"/>
  <c r="R38" i="37"/>
  <c r="D38" i="37"/>
  <c r="D37" i="37"/>
  <c r="R37" i="37" s="1"/>
  <c r="R36" i="37"/>
  <c r="D36" i="37"/>
  <c r="D35" i="37"/>
  <c r="R35" i="37" s="1"/>
  <c r="R34" i="37"/>
  <c r="D34" i="37"/>
  <c r="D33" i="37"/>
  <c r="R33" i="37" s="1"/>
  <c r="R32" i="37"/>
  <c r="D32" i="37"/>
  <c r="D31" i="37"/>
  <c r="R31" i="37" s="1"/>
  <c r="R30" i="37"/>
  <c r="D30" i="37"/>
  <c r="D29" i="37"/>
  <c r="R29" i="37" s="1"/>
  <c r="R28" i="37"/>
  <c r="D28" i="37"/>
  <c r="D27" i="37"/>
  <c r="R27" i="37" s="1"/>
  <c r="R26" i="37"/>
  <c r="D26" i="37"/>
  <c r="D25" i="37"/>
  <c r="R25" i="37" s="1"/>
  <c r="R24" i="37"/>
  <c r="D24" i="37"/>
  <c r="D23" i="37"/>
  <c r="R23" i="37" s="1"/>
  <c r="R22" i="37"/>
  <c r="D22" i="37"/>
  <c r="D21" i="37"/>
  <c r="R21" i="37" s="1"/>
  <c r="R20" i="37"/>
  <c r="D20" i="37"/>
  <c r="D19" i="37"/>
  <c r="R19" i="37" s="1"/>
  <c r="R18" i="37"/>
  <c r="D18" i="37"/>
  <c r="D17" i="37"/>
  <c r="R17" i="37" s="1"/>
  <c r="R16" i="37"/>
  <c r="D16" i="37"/>
  <c r="D15" i="37"/>
  <c r="R15" i="37" s="1"/>
  <c r="R14" i="37"/>
  <c r="D14" i="37"/>
  <c r="D13" i="37"/>
  <c r="R13" i="37" s="1"/>
  <c r="R12" i="37"/>
  <c r="D12" i="37"/>
  <c r="D11" i="37"/>
  <c r="R11" i="37" s="1"/>
  <c r="R10" i="37"/>
  <c r="D10" i="37"/>
  <c r="R9" i="37"/>
  <c r="D9" i="37"/>
  <c r="R8" i="37"/>
  <c r="J8" i="37"/>
  <c r="I8" i="37"/>
  <c r="D8" i="37"/>
  <c r="O7" i="37"/>
  <c r="J7" i="37"/>
  <c r="I7" i="37"/>
  <c r="D7" i="37"/>
  <c r="R7" i="37" s="1"/>
  <c r="J6" i="37"/>
  <c r="I6" i="37"/>
  <c r="D6" i="37"/>
  <c r="R6" i="37" s="1"/>
  <c r="P5" i="37"/>
  <c r="J5" i="37"/>
  <c r="I5" i="37"/>
  <c r="D5" i="37"/>
  <c r="R5" i="37" s="1"/>
  <c r="P4" i="37"/>
  <c r="J4" i="37"/>
  <c r="I4" i="37"/>
  <c r="D4" i="37"/>
  <c r="R4" i="37" s="1"/>
  <c r="P3" i="37"/>
  <c r="P7" i="37" s="1"/>
  <c r="I3" i="37"/>
  <c r="I9" i="37" s="1"/>
  <c r="D3" i="37"/>
  <c r="R3" i="37" s="1"/>
  <c r="R2" i="37"/>
  <c r="D2" i="37"/>
  <c r="J3" i="37" s="1"/>
  <c r="J9" i="37" s="1"/>
  <c r="H5" i="28" l="1"/>
  <c r="I5" i="28"/>
  <c r="H6" i="28"/>
  <c r="I6" i="28"/>
  <c r="H7" i="28"/>
  <c r="I7" i="28"/>
  <c r="H8" i="28"/>
  <c r="I8" i="28"/>
  <c r="H9" i="28"/>
  <c r="I9" i="28"/>
  <c r="H10" i="28"/>
  <c r="I10" i="28"/>
  <c r="H11" i="28"/>
  <c r="I11" i="28"/>
  <c r="H12" i="28"/>
  <c r="I12" i="28"/>
  <c r="H13" i="28"/>
  <c r="I13" i="28"/>
  <c r="H14" i="28"/>
  <c r="I14" i="28"/>
  <c r="H15" i="28"/>
  <c r="I15" i="28"/>
  <c r="H16" i="28"/>
  <c r="I16" i="28"/>
  <c r="H17" i="28"/>
  <c r="I17" i="28"/>
  <c r="H18" i="28"/>
  <c r="I18" i="28"/>
  <c r="H19" i="28"/>
  <c r="I19" i="28"/>
  <c r="H20" i="28"/>
  <c r="I20" i="28"/>
  <c r="H21" i="28"/>
  <c r="I21" i="28"/>
  <c r="H22" i="28"/>
  <c r="I22" i="28"/>
  <c r="H23" i="28"/>
  <c r="I23" i="28"/>
  <c r="H24" i="28"/>
  <c r="I24" i="28"/>
  <c r="H25" i="28"/>
  <c r="I25" i="28"/>
  <c r="H26" i="28"/>
  <c r="I26" i="28"/>
  <c r="H27" i="28"/>
  <c r="I27" i="28"/>
  <c r="H28" i="28"/>
  <c r="I28" i="28"/>
  <c r="H29" i="28"/>
  <c r="I29" i="28"/>
  <c r="H30" i="28"/>
  <c r="I30" i="28"/>
  <c r="H31" i="28"/>
  <c r="I31" i="28"/>
  <c r="H32" i="28"/>
  <c r="I32" i="28"/>
  <c r="H33" i="28"/>
  <c r="I33" i="28"/>
  <c r="H34" i="28"/>
  <c r="I34" i="28"/>
  <c r="H35" i="28"/>
  <c r="I35" i="28"/>
  <c r="H36" i="28"/>
  <c r="I36" i="28"/>
  <c r="H37" i="28"/>
  <c r="I37" i="28"/>
  <c r="H38" i="28"/>
  <c r="I38" i="28"/>
  <c r="H39" i="28"/>
  <c r="I39" i="28"/>
  <c r="H40" i="28"/>
  <c r="I40" i="28"/>
  <c r="I41" i="28"/>
  <c r="H42" i="28"/>
  <c r="I42" i="28"/>
  <c r="H43" i="28"/>
  <c r="I43" i="28"/>
  <c r="H44" i="28"/>
  <c r="I44" i="28"/>
  <c r="H45" i="28"/>
  <c r="I45" i="28"/>
  <c r="H46" i="28"/>
  <c r="I46" i="28"/>
  <c r="I47" i="28"/>
  <c r="H48" i="28"/>
  <c r="I48" i="28"/>
  <c r="H49" i="28"/>
  <c r="I49" i="28"/>
  <c r="H50" i="28"/>
  <c r="I50" i="28"/>
  <c r="H51" i="28"/>
  <c r="I51" i="28"/>
  <c r="H52" i="28"/>
  <c r="I52" i="28"/>
  <c r="H53" i="28"/>
  <c r="I53" i="28"/>
  <c r="H54" i="28"/>
  <c r="I54" i="28"/>
  <c r="H55" i="28"/>
  <c r="I55" i="28"/>
  <c r="H56" i="28"/>
  <c r="I56" i="28"/>
  <c r="H57" i="28"/>
  <c r="I57" i="28"/>
  <c r="H58" i="28"/>
  <c r="I58" i="28"/>
  <c r="H59" i="28"/>
  <c r="I59" i="28"/>
  <c r="H60" i="28"/>
  <c r="I60" i="28"/>
  <c r="H61" i="28"/>
  <c r="I61" i="28"/>
  <c r="H62" i="28"/>
  <c r="I62" i="28"/>
  <c r="H63" i="28"/>
  <c r="I63" i="28"/>
  <c r="H64" i="28"/>
  <c r="I64" i="28"/>
  <c r="H65" i="28"/>
  <c r="I65" i="28"/>
  <c r="H66" i="28"/>
  <c r="I66" i="28"/>
  <c r="H67" i="28"/>
  <c r="I67" i="28"/>
  <c r="H68" i="28"/>
  <c r="I68" i="28"/>
  <c r="H69" i="28"/>
  <c r="I69" i="28"/>
  <c r="H70" i="28"/>
  <c r="I70" i="28"/>
  <c r="H71" i="28"/>
  <c r="I71" i="28"/>
  <c r="H72" i="28"/>
  <c r="I72" i="28"/>
  <c r="H73" i="28"/>
  <c r="I73" i="28"/>
  <c r="H74" i="28"/>
  <c r="I74" i="28"/>
  <c r="H75" i="28"/>
  <c r="I75" i="28"/>
  <c r="H76" i="28"/>
  <c r="I76" i="28"/>
  <c r="H77" i="28"/>
  <c r="I77" i="28"/>
  <c r="H78" i="28"/>
  <c r="I78" i="28"/>
  <c r="H79" i="28"/>
  <c r="I79" i="28"/>
  <c r="H80" i="28"/>
  <c r="I80" i="28"/>
  <c r="H81" i="28"/>
  <c r="I81" i="28"/>
  <c r="H82" i="28"/>
  <c r="I82" i="28"/>
  <c r="H83" i="28"/>
  <c r="I83" i="28"/>
  <c r="H84" i="28"/>
  <c r="I84" i="28"/>
  <c r="H85" i="28"/>
  <c r="I85" i="28"/>
  <c r="H86" i="28"/>
  <c r="I86" i="28"/>
  <c r="H87" i="28"/>
  <c r="I87" i="28"/>
  <c r="H88" i="28"/>
  <c r="I88" i="28"/>
  <c r="H89" i="28"/>
  <c r="I89" i="28"/>
  <c r="H90" i="28"/>
  <c r="I90" i="28"/>
  <c r="H91" i="28"/>
  <c r="I91" i="28"/>
  <c r="H92" i="28"/>
  <c r="I92" i="28"/>
  <c r="H93" i="28"/>
  <c r="I93" i="28"/>
  <c r="H94" i="28"/>
  <c r="I94" i="28"/>
  <c r="H95" i="28"/>
  <c r="I95" i="28"/>
  <c r="H96" i="28"/>
  <c r="I96" i="28"/>
  <c r="H97" i="28"/>
  <c r="I97" i="28"/>
  <c r="H98" i="28"/>
  <c r="I98" i="28"/>
  <c r="H99" i="28"/>
  <c r="I99" i="28"/>
  <c r="H100" i="28"/>
  <c r="I100" i="28"/>
  <c r="H101" i="28"/>
  <c r="I101" i="28"/>
  <c r="H102" i="28"/>
  <c r="I102" i="28"/>
  <c r="H103" i="28"/>
  <c r="I103" i="28"/>
  <c r="H104" i="28"/>
  <c r="I104" i="28"/>
  <c r="H105" i="28"/>
  <c r="I105" i="28"/>
  <c r="H106" i="28"/>
  <c r="I106" i="28"/>
  <c r="H107" i="28"/>
  <c r="I107" i="28"/>
  <c r="H108" i="28"/>
  <c r="I108" i="28"/>
  <c r="H109" i="28"/>
  <c r="I109" i="28"/>
  <c r="H110" i="28"/>
  <c r="I110" i="28"/>
  <c r="H111" i="28"/>
  <c r="I111" i="28"/>
  <c r="H112" i="28"/>
  <c r="I112" i="28"/>
  <c r="H113" i="28"/>
  <c r="I113" i="28"/>
  <c r="H114" i="28"/>
  <c r="I114" i="28"/>
  <c r="H115" i="28"/>
  <c r="I115" i="28"/>
  <c r="H116" i="28"/>
  <c r="I116" i="28"/>
  <c r="H117" i="28"/>
  <c r="I117" i="28"/>
  <c r="H118" i="28"/>
  <c r="I118" i="28"/>
  <c r="H119" i="28"/>
  <c r="I119" i="28"/>
  <c r="H120" i="28"/>
  <c r="I120" i="28"/>
  <c r="H121" i="28"/>
  <c r="I121" i="28"/>
  <c r="H122" i="28"/>
  <c r="I122" i="28"/>
  <c r="H123" i="28"/>
  <c r="I123" i="28"/>
  <c r="H124" i="28"/>
  <c r="I124" i="28"/>
  <c r="H125" i="28"/>
  <c r="I125" i="28"/>
  <c r="H126" i="28"/>
  <c r="I126" i="28"/>
  <c r="H127" i="28"/>
  <c r="I127" i="28"/>
  <c r="H128" i="28"/>
  <c r="I128" i="28"/>
  <c r="H129" i="28"/>
  <c r="I129" i="28"/>
  <c r="H130" i="28"/>
  <c r="I130" i="28"/>
  <c r="H131" i="28"/>
  <c r="I131" i="28"/>
  <c r="H132" i="28"/>
  <c r="I132" i="28"/>
  <c r="H133" i="28"/>
  <c r="I133" i="28"/>
  <c r="H134" i="28"/>
  <c r="I134" i="28"/>
  <c r="H135" i="28"/>
  <c r="I135" i="28"/>
  <c r="H136" i="28"/>
  <c r="I136" i="28"/>
  <c r="H137" i="28"/>
  <c r="I137" i="28"/>
  <c r="H138" i="28"/>
  <c r="I138" i="28"/>
  <c r="H139" i="28"/>
  <c r="I139" i="28"/>
  <c r="H140" i="28"/>
  <c r="I140" i="28"/>
  <c r="H141" i="28"/>
  <c r="I141" i="28"/>
  <c r="H142" i="28"/>
  <c r="I142" i="28"/>
  <c r="H143" i="28"/>
  <c r="I143" i="28"/>
  <c r="H144" i="28"/>
  <c r="I144" i="28"/>
  <c r="H145" i="28"/>
  <c r="I145" i="28"/>
  <c r="H146" i="28"/>
  <c r="I146" i="28"/>
  <c r="H147" i="28"/>
  <c r="I147" i="28"/>
  <c r="H148" i="28"/>
  <c r="I148" i="28"/>
  <c r="H149" i="28"/>
  <c r="I149" i="28"/>
  <c r="H150" i="28"/>
  <c r="I150" i="28"/>
  <c r="H151" i="28"/>
  <c r="I151" i="28"/>
  <c r="H152" i="28"/>
  <c r="I152" i="28"/>
  <c r="H153" i="28"/>
  <c r="I153" i="28"/>
  <c r="H154" i="28"/>
  <c r="I154" i="28"/>
  <c r="H155" i="28"/>
  <c r="I155" i="28"/>
  <c r="H156" i="28"/>
  <c r="I156" i="28"/>
  <c r="H157" i="28"/>
  <c r="I157" i="28"/>
  <c r="H158" i="28"/>
  <c r="I158" i="28"/>
  <c r="H159" i="28"/>
  <c r="I159" i="28"/>
  <c r="H160" i="28"/>
  <c r="I160" i="28"/>
  <c r="H161" i="28"/>
  <c r="I161" i="28"/>
  <c r="H162" i="28"/>
  <c r="I162" i="28"/>
  <c r="H163" i="28"/>
  <c r="I163" i="28"/>
  <c r="H164" i="28"/>
  <c r="I164" i="28"/>
  <c r="H165" i="28"/>
  <c r="I165" i="28"/>
  <c r="H166" i="28"/>
  <c r="I166" i="28"/>
  <c r="H167" i="28"/>
  <c r="I167" i="28"/>
  <c r="H168" i="28"/>
  <c r="I168" i="28"/>
  <c r="H169" i="28"/>
  <c r="I169" i="28"/>
  <c r="H170" i="28"/>
  <c r="I170" i="28"/>
  <c r="H171" i="28"/>
  <c r="I171" i="28"/>
  <c r="H172" i="28"/>
  <c r="I172" i="28"/>
  <c r="H173" i="28"/>
  <c r="I173" i="28"/>
  <c r="H174" i="28"/>
  <c r="I174" i="28"/>
  <c r="H175" i="28"/>
  <c r="I175" i="28"/>
  <c r="H176" i="28"/>
  <c r="I176" i="28"/>
  <c r="H177" i="28"/>
  <c r="I177" i="28"/>
  <c r="H178" i="28"/>
  <c r="I178" i="28"/>
  <c r="H179" i="28"/>
  <c r="I179" i="28"/>
  <c r="H180" i="28"/>
  <c r="I180" i="28"/>
  <c r="H181" i="28"/>
  <c r="I181" i="28"/>
  <c r="H182" i="28"/>
  <c r="I182" i="28"/>
  <c r="H183" i="28"/>
  <c r="I183" i="28"/>
  <c r="H184" i="28"/>
  <c r="I184" i="28"/>
  <c r="H185" i="28"/>
  <c r="I185" i="28"/>
  <c r="H186" i="28"/>
  <c r="I186" i="28"/>
  <c r="H187" i="28"/>
  <c r="I187" i="28"/>
  <c r="H188" i="28"/>
  <c r="I188" i="28"/>
  <c r="H189" i="28"/>
  <c r="I189" i="28"/>
  <c r="H190" i="28"/>
  <c r="I190" i="28"/>
  <c r="H191" i="28"/>
  <c r="I191" i="28"/>
  <c r="H192" i="28"/>
  <c r="I192" i="28"/>
  <c r="H193" i="28"/>
  <c r="I193" i="28"/>
  <c r="H194" i="28"/>
  <c r="I194" i="28"/>
  <c r="H195" i="28"/>
  <c r="I195" i="28"/>
  <c r="H196" i="28"/>
  <c r="I196" i="28"/>
  <c r="H197" i="28"/>
  <c r="I197" i="28"/>
  <c r="H198" i="28"/>
  <c r="I198" i="28"/>
  <c r="H199" i="28"/>
  <c r="I199" i="28"/>
  <c r="H200" i="28"/>
  <c r="I200" i="28"/>
  <c r="H201" i="28"/>
  <c r="I201" i="28"/>
  <c r="H202" i="28"/>
  <c r="I202" i="28"/>
  <c r="H203" i="28"/>
  <c r="I203" i="28"/>
  <c r="H204" i="28"/>
  <c r="I204" i="28"/>
  <c r="H205" i="28"/>
  <c r="I205" i="28"/>
  <c r="H206" i="28"/>
  <c r="I206" i="28"/>
  <c r="H207" i="28"/>
  <c r="I207" i="28"/>
  <c r="H208" i="28"/>
  <c r="I208" i="28"/>
  <c r="H209" i="28"/>
  <c r="I209" i="28"/>
  <c r="H210" i="28"/>
  <c r="I210" i="28"/>
  <c r="H211" i="28"/>
  <c r="I211" i="28"/>
  <c r="H212" i="28"/>
  <c r="I212" i="28"/>
  <c r="H213" i="28"/>
  <c r="I213" i="28"/>
  <c r="H214" i="28"/>
  <c r="I214" i="28"/>
  <c r="H215" i="28"/>
  <c r="I215" i="28"/>
  <c r="H216" i="28"/>
  <c r="I216" i="28"/>
  <c r="H217" i="28"/>
  <c r="I217" i="28"/>
  <c r="H218" i="28"/>
  <c r="I218" i="28"/>
  <c r="H219" i="28"/>
  <c r="I219" i="28"/>
  <c r="H220" i="28"/>
  <c r="I220" i="28"/>
  <c r="H221" i="28"/>
  <c r="I221" i="28"/>
  <c r="H222" i="28"/>
  <c r="I222" i="28"/>
  <c r="H223" i="28"/>
  <c r="I223" i="28"/>
  <c r="H224" i="28"/>
  <c r="I224" i="28"/>
  <c r="H225" i="28"/>
  <c r="I225" i="28"/>
  <c r="H226" i="28"/>
  <c r="I226" i="28"/>
  <c r="H227" i="28"/>
  <c r="I227" i="28"/>
  <c r="H228" i="28"/>
  <c r="I228" i="28"/>
  <c r="H229" i="28"/>
  <c r="I229" i="28"/>
  <c r="H230" i="28"/>
  <c r="I230" i="28"/>
  <c r="H231" i="28"/>
  <c r="I231" i="28"/>
  <c r="H232" i="28"/>
  <c r="I232" i="28"/>
  <c r="H233" i="28"/>
  <c r="I233" i="28"/>
  <c r="H234" i="28"/>
  <c r="I234" i="28"/>
  <c r="H235" i="28"/>
  <c r="I235" i="28"/>
  <c r="H236" i="28"/>
  <c r="I236" i="28"/>
  <c r="H237" i="28"/>
  <c r="I237" i="28"/>
  <c r="H238" i="28"/>
  <c r="I238" i="28"/>
  <c r="H239" i="28"/>
  <c r="I239" i="28"/>
  <c r="H240" i="28"/>
  <c r="I240" i="28"/>
  <c r="H241" i="28"/>
  <c r="I241" i="28"/>
  <c r="H242" i="28"/>
  <c r="I242" i="28"/>
  <c r="H243" i="28"/>
  <c r="I243" i="28"/>
  <c r="H244" i="28"/>
  <c r="I244" i="28"/>
  <c r="H245" i="28"/>
  <c r="I245" i="28"/>
  <c r="H246" i="28"/>
  <c r="I246" i="28"/>
  <c r="H247" i="28"/>
  <c r="I247" i="28"/>
  <c r="H248" i="28"/>
  <c r="I248" i="28"/>
  <c r="H249" i="28"/>
  <c r="I249" i="28"/>
  <c r="H250" i="28"/>
  <c r="I250" i="28"/>
  <c r="H251" i="28"/>
  <c r="I251" i="28"/>
  <c r="H252" i="28"/>
  <c r="I252" i="28"/>
  <c r="H253" i="28"/>
  <c r="I253" i="28"/>
  <c r="H254" i="28"/>
  <c r="I254" i="28"/>
  <c r="H255" i="28"/>
  <c r="I255" i="28"/>
  <c r="H256" i="28"/>
  <c r="I256" i="28"/>
  <c r="H257" i="28"/>
  <c r="I257" i="28"/>
  <c r="H258" i="28"/>
  <c r="I258" i="28"/>
  <c r="H259" i="28"/>
  <c r="I259" i="28"/>
  <c r="H260" i="28"/>
  <c r="I260" i="28"/>
  <c r="H261" i="28"/>
  <c r="I261" i="28"/>
  <c r="H262" i="28"/>
  <c r="I262" i="28"/>
  <c r="H263" i="28"/>
  <c r="I263" i="28"/>
  <c r="H264" i="28"/>
  <c r="I264" i="28"/>
  <c r="H265" i="28"/>
  <c r="I265" i="28"/>
  <c r="H266" i="28"/>
  <c r="I266" i="28"/>
  <c r="H267" i="28"/>
  <c r="I267" i="28"/>
  <c r="H268" i="28"/>
  <c r="I268" i="28"/>
  <c r="H269" i="28"/>
  <c r="I269" i="28"/>
  <c r="H270" i="28"/>
  <c r="I270" i="28"/>
  <c r="H271" i="28"/>
  <c r="I271" i="28"/>
  <c r="H272" i="28"/>
  <c r="I272" i="28"/>
  <c r="H273" i="28"/>
  <c r="I273" i="28"/>
  <c r="H274" i="28"/>
  <c r="I274" i="28"/>
  <c r="H275" i="28"/>
  <c r="I275" i="28"/>
  <c r="H276" i="28"/>
  <c r="I276" i="28"/>
  <c r="H277" i="28"/>
  <c r="I277" i="28"/>
  <c r="H278" i="28"/>
  <c r="I278" i="28"/>
  <c r="H279" i="28"/>
  <c r="I279" i="28"/>
  <c r="H280" i="28"/>
  <c r="I280" i="28"/>
  <c r="H281" i="28"/>
  <c r="I281" i="28"/>
  <c r="H282" i="28"/>
  <c r="I282" i="28"/>
  <c r="H283" i="28"/>
  <c r="I283" i="28"/>
  <c r="H284" i="28"/>
  <c r="I284" i="28"/>
  <c r="H285" i="28"/>
  <c r="I285" i="28"/>
  <c r="H286" i="28"/>
  <c r="I286" i="28"/>
  <c r="H287" i="28"/>
  <c r="I287" i="28"/>
  <c r="H288" i="28"/>
  <c r="I288" i="28"/>
  <c r="H289" i="28"/>
  <c r="I289" i="28"/>
  <c r="H290" i="28"/>
  <c r="I290" i="28"/>
  <c r="H291" i="28"/>
  <c r="I291" i="28"/>
  <c r="H292" i="28"/>
  <c r="I292" i="28"/>
  <c r="H293" i="28"/>
  <c r="I293" i="28"/>
  <c r="H294" i="28"/>
  <c r="I294" i="28"/>
  <c r="I295" i="28"/>
  <c r="H296" i="28"/>
  <c r="I296" i="28"/>
  <c r="H297" i="28"/>
  <c r="I297" i="28"/>
  <c r="H4" i="28"/>
  <c r="I4" i="28"/>
  <c r="AD173" i="28" l="1"/>
  <c r="Z173" i="28"/>
  <c r="AD172" i="28"/>
  <c r="Z172" i="28"/>
  <c r="AD171" i="28"/>
  <c r="Z171" i="28"/>
  <c r="AD170" i="28"/>
  <c r="Z170" i="28"/>
  <c r="AD169" i="28"/>
  <c r="Z169" i="28"/>
  <c r="AD168" i="28"/>
  <c r="Z168" i="28"/>
  <c r="AD167" i="28"/>
  <c r="Z167" i="28"/>
  <c r="AD166" i="28"/>
  <c r="Z166" i="28"/>
  <c r="AD174" i="28"/>
  <c r="Z174" i="28"/>
  <c r="D3" i="35" l="1"/>
  <c r="D28" i="35"/>
  <c r="D3" i="34" l="1"/>
  <c r="D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D37" i="34"/>
  <c r="D38" i="34"/>
  <c r="D39" i="34"/>
  <c r="D40" i="34"/>
  <c r="D41" i="34"/>
  <c r="D42" i="34"/>
  <c r="D43" i="34"/>
  <c r="D44" i="34"/>
  <c r="D45" i="34"/>
  <c r="D46" i="34"/>
  <c r="D47" i="34"/>
  <c r="D48" i="34"/>
  <c r="D49" i="34"/>
  <c r="D50" i="34"/>
  <c r="D51" i="34"/>
  <c r="D52" i="34"/>
  <c r="D53" i="34"/>
  <c r="D54" i="34"/>
  <c r="D55" i="34"/>
  <c r="D56" i="34"/>
  <c r="D57" i="34"/>
  <c r="D58" i="34"/>
  <c r="D59" i="34"/>
  <c r="D60" i="34"/>
  <c r="D61" i="34"/>
  <c r="D62" i="34"/>
  <c r="D63" i="34"/>
  <c r="D64" i="34"/>
  <c r="D65" i="34"/>
  <c r="D66" i="34"/>
  <c r="D67" i="34"/>
  <c r="D68" i="34"/>
  <c r="D69" i="34"/>
  <c r="D70" i="34"/>
  <c r="D71" i="34"/>
  <c r="D72" i="34"/>
  <c r="D73" i="34"/>
  <c r="D74" i="34"/>
  <c r="D75" i="34"/>
  <c r="D76" i="34"/>
  <c r="D77" i="34"/>
  <c r="D78" i="34"/>
  <c r="D79" i="34"/>
  <c r="D80" i="34"/>
  <c r="D81" i="34"/>
  <c r="D82" i="34"/>
  <c r="D83" i="34"/>
  <c r="D84" i="34"/>
  <c r="D85" i="34"/>
  <c r="D86" i="34"/>
  <c r="D87" i="34"/>
  <c r="D88" i="34"/>
  <c r="D89" i="34"/>
  <c r="D90" i="34"/>
  <c r="D91" i="34"/>
  <c r="D92" i="34"/>
  <c r="D93" i="34"/>
  <c r="D94" i="34"/>
  <c r="D95" i="34"/>
  <c r="D96" i="34"/>
  <c r="D97" i="34"/>
  <c r="D98" i="34"/>
  <c r="D99" i="34"/>
  <c r="D100" i="34"/>
  <c r="D101" i="34"/>
  <c r="D102" i="34"/>
  <c r="D103" i="34"/>
  <c r="D104" i="34"/>
  <c r="D105" i="34"/>
  <c r="D106" i="34"/>
  <c r="D107" i="34"/>
  <c r="D108" i="34"/>
  <c r="D109" i="34"/>
  <c r="D110" i="34"/>
  <c r="D111" i="34"/>
  <c r="D112" i="34"/>
  <c r="D113" i="34"/>
  <c r="D114" i="34"/>
  <c r="D115" i="34"/>
  <c r="D116" i="34"/>
  <c r="D117" i="34"/>
  <c r="D118" i="34"/>
  <c r="D119" i="34"/>
  <c r="D120" i="34"/>
  <c r="D121" i="34"/>
  <c r="D122" i="34"/>
  <c r="D123" i="34"/>
  <c r="D124" i="34"/>
  <c r="D125" i="34"/>
  <c r="D126" i="34"/>
  <c r="D127" i="34"/>
  <c r="D128" i="34"/>
  <c r="D129" i="34"/>
  <c r="D130" i="34"/>
  <c r="D131"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D161" i="34"/>
  <c r="D162" i="34"/>
  <c r="D163" i="34"/>
  <c r="D164" i="34"/>
  <c r="D165" i="34"/>
  <c r="D166" i="34"/>
  <c r="D167" i="34"/>
  <c r="D168" i="34"/>
  <c r="D169" i="34"/>
  <c r="D170" i="34"/>
  <c r="D171" i="34"/>
  <c r="D172" i="34"/>
  <c r="D173" i="34"/>
  <c r="D174" i="34"/>
  <c r="D175" i="34"/>
  <c r="D176" i="34"/>
  <c r="D177" i="34"/>
  <c r="D178" i="34"/>
  <c r="D179" i="34"/>
  <c r="D180" i="34"/>
  <c r="D181" i="34"/>
  <c r="D182" i="34"/>
  <c r="D183" i="34"/>
  <c r="D184" i="34"/>
  <c r="D185" i="34"/>
  <c r="D186" i="34"/>
  <c r="D187" i="34"/>
  <c r="D188" i="34"/>
  <c r="D189" i="34"/>
  <c r="D190" i="34"/>
  <c r="D191" i="34"/>
  <c r="D192" i="34"/>
  <c r="D193" i="34"/>
  <c r="D194" i="34"/>
  <c r="D195" i="34"/>
  <c r="D196" i="34"/>
  <c r="D197" i="34"/>
  <c r="D198" i="34"/>
  <c r="D199" i="34"/>
  <c r="D200" i="34"/>
  <c r="D201" i="34"/>
  <c r="D202" i="34"/>
  <c r="D203" i="34"/>
  <c r="D204" i="34"/>
  <c r="D205" i="34"/>
  <c r="D206" i="34"/>
  <c r="D207" i="34"/>
  <c r="D208" i="34"/>
  <c r="D209" i="34"/>
  <c r="D210" i="34"/>
  <c r="D211" i="34"/>
  <c r="D212" i="34"/>
  <c r="D213" i="34"/>
  <c r="D214" i="34"/>
  <c r="D215" i="34"/>
  <c r="D216" i="34"/>
  <c r="D217" i="34"/>
  <c r="D218" i="34"/>
  <c r="D219" i="34"/>
  <c r="D220" i="34"/>
  <c r="D221" i="34"/>
  <c r="D222" i="34"/>
  <c r="D223" i="34"/>
  <c r="D224" i="34"/>
  <c r="D225" i="34"/>
  <c r="D226" i="34"/>
  <c r="D227" i="34"/>
  <c r="D228" i="34"/>
  <c r="D229" i="34"/>
  <c r="D230" i="34"/>
  <c r="D231" i="34"/>
  <c r="D232" i="34"/>
  <c r="D233" i="34"/>
  <c r="D234" i="34"/>
  <c r="D235" i="34"/>
  <c r="D236" i="34"/>
  <c r="D237" i="34"/>
  <c r="D238" i="34"/>
  <c r="D239" i="34"/>
  <c r="D240" i="34"/>
  <c r="D241" i="34"/>
  <c r="D242" i="34"/>
  <c r="D243" i="34"/>
  <c r="D244" i="34"/>
  <c r="D245" i="34"/>
  <c r="D246" i="34"/>
  <c r="D247" i="34"/>
  <c r="D248" i="34"/>
  <c r="D249" i="34"/>
  <c r="D250" i="34"/>
  <c r="D251" i="34"/>
  <c r="D252" i="34"/>
  <c r="D253" i="34"/>
  <c r="D254" i="34"/>
  <c r="D255" i="34"/>
  <c r="D256" i="34"/>
  <c r="D257" i="34"/>
  <c r="D258" i="34"/>
  <c r="D259" i="34"/>
  <c r="D260" i="34"/>
  <c r="D261" i="34"/>
  <c r="D262" i="34"/>
  <c r="D263" i="34"/>
  <c r="D264" i="34"/>
  <c r="D265" i="34"/>
  <c r="D266" i="34"/>
  <c r="D267" i="34"/>
  <c r="D268" i="34"/>
  <c r="D269" i="34"/>
  <c r="D270" i="34"/>
  <c r="D271" i="34"/>
  <c r="D272" i="34"/>
  <c r="D273" i="34"/>
  <c r="D274" i="34"/>
  <c r="D275" i="34"/>
  <c r="D276" i="34"/>
  <c r="D277" i="34"/>
  <c r="D278" i="34"/>
  <c r="D279" i="34"/>
  <c r="D280" i="34"/>
  <c r="D281" i="34"/>
  <c r="D282" i="34"/>
  <c r="D283" i="34"/>
  <c r="D284" i="34"/>
  <c r="D285" i="34"/>
  <c r="D286" i="34"/>
  <c r="D287" i="34"/>
  <c r="D288" i="34"/>
  <c r="D289" i="34"/>
  <c r="D290" i="34"/>
  <c r="D291" i="34"/>
  <c r="D292" i="34"/>
  <c r="D293" i="34"/>
  <c r="D294" i="34"/>
  <c r="D295" i="34"/>
  <c r="D296" i="34"/>
  <c r="D297" i="34"/>
  <c r="D2" i="34"/>
  <c r="D2" i="33"/>
  <c r="AD290" i="28" l="1"/>
  <c r="AD291" i="28"/>
  <c r="AD292" i="28"/>
  <c r="AD293" i="28"/>
  <c r="AD294" i="28"/>
  <c r="AD295" i="28"/>
  <c r="AD296" i="28"/>
  <c r="AD297" i="28"/>
  <c r="Z290" i="28" l="1"/>
  <c r="Z291" i="28"/>
  <c r="Z292" i="28"/>
  <c r="Z293" i="28"/>
  <c r="Z294" i="28"/>
  <c r="Z296" i="28"/>
  <c r="Z297" i="28"/>
  <c r="AD276" i="28"/>
  <c r="AD277" i="28"/>
  <c r="AD278" i="28"/>
  <c r="AD279" i="28"/>
  <c r="AD280" i="28"/>
  <c r="AD281" i="28"/>
  <c r="AD282" i="28"/>
  <c r="AD283" i="28"/>
  <c r="AD284" i="28"/>
  <c r="AD285" i="28"/>
  <c r="AD286" i="28"/>
  <c r="AD287" i="28"/>
  <c r="AD288" i="28"/>
  <c r="AD289" i="28"/>
  <c r="Z213" i="28" l="1"/>
  <c r="Z214" i="28"/>
  <c r="Z215" i="28"/>
  <c r="Z216" i="28"/>
  <c r="Z217" i="28"/>
  <c r="Z218" i="28"/>
  <c r="Z219" i="28"/>
  <c r="Z220" i="28"/>
  <c r="Z221" i="28"/>
  <c r="Z222" i="28"/>
  <c r="Z223" i="28"/>
  <c r="Z224" i="28"/>
  <c r="Z225" i="28"/>
  <c r="Z226" i="28"/>
  <c r="Z227" i="28"/>
  <c r="Z228" i="28"/>
  <c r="Z229" i="28"/>
  <c r="Z230" i="28"/>
  <c r="Z231" i="28"/>
  <c r="Z232" i="28"/>
  <c r="Z233" i="28"/>
  <c r="Z234" i="28"/>
  <c r="Z235" i="28"/>
  <c r="Z236" i="28"/>
  <c r="Z237" i="28"/>
  <c r="Z238" i="28"/>
  <c r="Z239" i="28"/>
  <c r="Z240" i="28"/>
  <c r="Z241" i="28"/>
  <c r="Z242" i="28"/>
  <c r="Z243" i="28"/>
  <c r="Z244" i="28"/>
  <c r="Z245" i="28"/>
  <c r="Z246" i="28"/>
  <c r="Z247" i="28"/>
  <c r="Z248" i="28"/>
  <c r="Z249" i="28"/>
  <c r="Z250" i="28"/>
  <c r="Z251" i="28"/>
  <c r="Z252" i="28"/>
  <c r="Z253" i="28"/>
  <c r="Z254" i="28"/>
  <c r="Z255" i="28"/>
  <c r="Z256" i="28"/>
  <c r="Z257" i="28"/>
  <c r="Z258" i="28"/>
  <c r="Z259" i="28"/>
  <c r="Z260" i="28"/>
  <c r="Z261" i="28"/>
  <c r="Z262" i="28"/>
  <c r="Z263" i="28"/>
  <c r="Z264" i="28"/>
  <c r="Z265" i="28"/>
  <c r="Z266" i="28"/>
  <c r="Z267" i="28"/>
  <c r="Z268" i="28"/>
  <c r="Z269" i="28"/>
  <c r="Z270" i="28"/>
  <c r="Z271" i="28"/>
  <c r="Z272" i="28"/>
  <c r="Z273" i="28"/>
  <c r="Z274" i="28"/>
  <c r="Z275" i="28"/>
  <c r="Z276" i="28"/>
  <c r="Z277" i="28"/>
  <c r="Z278" i="28"/>
  <c r="Z279" i="28"/>
  <c r="Z280" i="28"/>
  <c r="Z281" i="28"/>
  <c r="Z282" i="28"/>
  <c r="Z283" i="28"/>
  <c r="Z284" i="28"/>
  <c r="Z286" i="28"/>
  <c r="Z287" i="28"/>
  <c r="Z288" i="28"/>
  <c r="Z289" i="28"/>
  <c r="AD213" i="28"/>
  <c r="AD214" i="28"/>
  <c r="AD215" i="28"/>
  <c r="AD216" i="28"/>
  <c r="AD217" i="28"/>
  <c r="AD218" i="28"/>
  <c r="AD219" i="28"/>
  <c r="AD220" i="28"/>
  <c r="AD221" i="28"/>
  <c r="AD222" i="28"/>
  <c r="AD223" i="28"/>
  <c r="AD224" i="28"/>
  <c r="AD225" i="28"/>
  <c r="AD226" i="28"/>
  <c r="AD227" i="28"/>
  <c r="AD228" i="28"/>
  <c r="AD229" i="28"/>
  <c r="AD230" i="28"/>
  <c r="AD231" i="28"/>
  <c r="AD232" i="28"/>
  <c r="AD233" i="28"/>
  <c r="AD234" i="28"/>
  <c r="AD235" i="28"/>
  <c r="AD236" i="28"/>
  <c r="AD237" i="28"/>
  <c r="AD238" i="28"/>
  <c r="AD239" i="28"/>
  <c r="AD240" i="28"/>
  <c r="AD241" i="28"/>
  <c r="AD242" i="28"/>
  <c r="AD243" i="28"/>
  <c r="AD244" i="28"/>
  <c r="AD245" i="28"/>
  <c r="AD246" i="28"/>
  <c r="AD247" i="28"/>
  <c r="AD248" i="28"/>
  <c r="AD249" i="28"/>
  <c r="AD250" i="28"/>
  <c r="AD251" i="28"/>
  <c r="AD252" i="28"/>
  <c r="AD253" i="28"/>
  <c r="AD254" i="28"/>
  <c r="AD255" i="28"/>
  <c r="AD256" i="28"/>
  <c r="AD257" i="28"/>
  <c r="AD258" i="28"/>
  <c r="AD259" i="28"/>
  <c r="AD260" i="28"/>
  <c r="AD261" i="28"/>
  <c r="AD262" i="28"/>
  <c r="AD263" i="28"/>
  <c r="AD264" i="28"/>
  <c r="AD265" i="28"/>
  <c r="AD266" i="28"/>
  <c r="AD267" i="28"/>
  <c r="AD268" i="28"/>
  <c r="AD269" i="28"/>
  <c r="AD270" i="28"/>
  <c r="AD271" i="28"/>
  <c r="AD272" i="28"/>
  <c r="AD273" i="28"/>
  <c r="AD274" i="28"/>
  <c r="AD275" i="28"/>
  <c r="AD175" i="28" l="1"/>
  <c r="AD176" i="28"/>
  <c r="AD177" i="28"/>
  <c r="AD178" i="28"/>
  <c r="AD179" i="28"/>
  <c r="AD180" i="28"/>
  <c r="AD181" i="28"/>
  <c r="AD182" i="28"/>
  <c r="AD183" i="28"/>
  <c r="AD184" i="28"/>
  <c r="AD185" i="28"/>
  <c r="AD186" i="28"/>
  <c r="AD187" i="28"/>
  <c r="AD188" i="28"/>
  <c r="AD189" i="28"/>
  <c r="AD190" i="28"/>
  <c r="AD191" i="28"/>
  <c r="AD192" i="28"/>
  <c r="AD193" i="28"/>
  <c r="AD194" i="28"/>
  <c r="AD195" i="28"/>
  <c r="AD196" i="28"/>
  <c r="AD197" i="28"/>
  <c r="AD198" i="28"/>
  <c r="AD199" i="28"/>
  <c r="AD200" i="28"/>
  <c r="AD201" i="28"/>
  <c r="AD202" i="28"/>
  <c r="AD203" i="28"/>
  <c r="AD204" i="28"/>
  <c r="AD205" i="28"/>
  <c r="AD206" i="28"/>
  <c r="AD207" i="28"/>
  <c r="AD208" i="28"/>
  <c r="AD209" i="28"/>
  <c r="AD210" i="28"/>
  <c r="AD211" i="28"/>
  <c r="AD212" i="28"/>
  <c r="Z181" i="28" l="1"/>
  <c r="Z182" i="28"/>
  <c r="Z183" i="28"/>
  <c r="Z184" i="28"/>
  <c r="Z185" i="28"/>
  <c r="Z186" i="28"/>
  <c r="Z187" i="28"/>
  <c r="Z188" i="28"/>
  <c r="Z189" i="28"/>
  <c r="Z190" i="28"/>
  <c r="Z191" i="28"/>
  <c r="Z192" i="28"/>
  <c r="Z193" i="28"/>
  <c r="Z194" i="28"/>
  <c r="Z195" i="28"/>
  <c r="Z196" i="28"/>
  <c r="Z197" i="28"/>
  <c r="Z198" i="28"/>
  <c r="Z199" i="28"/>
  <c r="Z200" i="28"/>
  <c r="Z201" i="28"/>
  <c r="Z202" i="28"/>
  <c r="Z203" i="28"/>
  <c r="Z204" i="28"/>
  <c r="Z205" i="28"/>
  <c r="Z206" i="28"/>
  <c r="Z207" i="28"/>
  <c r="Z208" i="28"/>
  <c r="Z209" i="28"/>
  <c r="Z210" i="28"/>
  <c r="Z211" i="28"/>
  <c r="Z212" i="28"/>
  <c r="Z175" i="28"/>
  <c r="Z176" i="28"/>
  <c r="Z177" i="28"/>
  <c r="Z178" i="28"/>
  <c r="Z179" i="28"/>
  <c r="Z180" i="28"/>
  <c r="AD5" i="28"/>
  <c r="AD6" i="28"/>
  <c r="AD7" i="28"/>
  <c r="AD8" i="28"/>
  <c r="AD9" i="28"/>
  <c r="AD10" i="28"/>
  <c r="AD11" i="28"/>
  <c r="AD12" i="28"/>
  <c r="AD13" i="28"/>
  <c r="AD14" i="28"/>
  <c r="AD15" i="28"/>
  <c r="AD16" i="28"/>
  <c r="AD17" i="28"/>
  <c r="AD18" i="28"/>
  <c r="AD19" i="28"/>
  <c r="AD20" i="28"/>
  <c r="AD21" i="28"/>
  <c r="AD22" i="28"/>
  <c r="AD23" i="28"/>
  <c r="AD24" i="28"/>
  <c r="AD25" i="28"/>
  <c r="AD26" i="28"/>
  <c r="AD27" i="28"/>
  <c r="AD28" i="28"/>
  <c r="AD29" i="28"/>
  <c r="AD30" i="28"/>
  <c r="AD31" i="28"/>
  <c r="AD32" i="28"/>
  <c r="AD33" i="28"/>
  <c r="AD34" i="28"/>
  <c r="AD35" i="28"/>
  <c r="AD36" i="28"/>
  <c r="AD37" i="28"/>
  <c r="AD38" i="28"/>
  <c r="AD39" i="28"/>
  <c r="AD40" i="28"/>
  <c r="AD41" i="28"/>
  <c r="AD42" i="28"/>
  <c r="AD43" i="28"/>
  <c r="AD44" i="28"/>
  <c r="AD45" i="28"/>
  <c r="AD46" i="28"/>
  <c r="AD47" i="28"/>
  <c r="AD48" i="28"/>
  <c r="AD49" i="28"/>
  <c r="AD50" i="28"/>
  <c r="AD51" i="28"/>
  <c r="AD52" i="28"/>
  <c r="AD53" i="28"/>
  <c r="AD54" i="28"/>
  <c r="AD55" i="28"/>
  <c r="AD56" i="28"/>
  <c r="AD57" i="28"/>
  <c r="AD58" i="28"/>
  <c r="AD59" i="28"/>
  <c r="AD60" i="28"/>
  <c r="AD61" i="28"/>
  <c r="AD62" i="28"/>
  <c r="AD63" i="28"/>
  <c r="AD64" i="28"/>
  <c r="AD65" i="28"/>
  <c r="AD66" i="28"/>
  <c r="AD67" i="28"/>
  <c r="AD68" i="28"/>
  <c r="AD69" i="28"/>
  <c r="AD70" i="28"/>
  <c r="AD71" i="28"/>
  <c r="AD72" i="28"/>
  <c r="AD73" i="28"/>
  <c r="AD74" i="28"/>
  <c r="AD75" i="28"/>
  <c r="AD76" i="28"/>
  <c r="AD77" i="28"/>
  <c r="AD78" i="28"/>
  <c r="AD79" i="28"/>
  <c r="AD80" i="28"/>
  <c r="AD81" i="28"/>
  <c r="AD82" i="28"/>
  <c r="AD83" i="28"/>
  <c r="AD84" i="28"/>
  <c r="AD85" i="28"/>
  <c r="AD86" i="28"/>
  <c r="AD87" i="28"/>
  <c r="AD88" i="28"/>
  <c r="AD89" i="28"/>
  <c r="AD90" i="28"/>
  <c r="AD91" i="28"/>
  <c r="AD92" i="28"/>
  <c r="AD93" i="28"/>
  <c r="AD94" i="28"/>
  <c r="AD95" i="28"/>
  <c r="AD96" i="28"/>
  <c r="AD97" i="28"/>
  <c r="AD98" i="28"/>
  <c r="AD99" i="28"/>
  <c r="AD100" i="28"/>
  <c r="AD101" i="28"/>
  <c r="AD102" i="28"/>
  <c r="AD103" i="28"/>
  <c r="AD104" i="28"/>
  <c r="AD105" i="28"/>
  <c r="AD106" i="28"/>
  <c r="AD107" i="28"/>
  <c r="AD108" i="28"/>
  <c r="AD109" i="28"/>
  <c r="AD110" i="28"/>
  <c r="AD111" i="28"/>
  <c r="AD112" i="28"/>
  <c r="AD113" i="28"/>
  <c r="AD114" i="28"/>
  <c r="AD115" i="28"/>
  <c r="AD116" i="28"/>
  <c r="AD117" i="28"/>
  <c r="AD118" i="28"/>
  <c r="AD119" i="28"/>
  <c r="AD120" i="28"/>
  <c r="AD121" i="28"/>
  <c r="AD122" i="28"/>
  <c r="AD123" i="28"/>
  <c r="AD124" i="28"/>
  <c r="AD125" i="28"/>
  <c r="AD126" i="28"/>
  <c r="AD127" i="28"/>
  <c r="AD128" i="28"/>
  <c r="AD129" i="28"/>
  <c r="AD130" i="28"/>
  <c r="AD131" i="28"/>
  <c r="AD132" i="28"/>
  <c r="AD133" i="28"/>
  <c r="AD134" i="28"/>
  <c r="AD135" i="28"/>
  <c r="AD136" i="28"/>
  <c r="AD137" i="28"/>
  <c r="AD138" i="28"/>
  <c r="AD139" i="28"/>
  <c r="AD140" i="28"/>
  <c r="AD141" i="28"/>
  <c r="AD142" i="28"/>
  <c r="AD143" i="28"/>
  <c r="AD144" i="28"/>
  <c r="AD145" i="28"/>
  <c r="AD146" i="28"/>
  <c r="AD147" i="28"/>
  <c r="AD148" i="28"/>
  <c r="AD149" i="28"/>
  <c r="AD150" i="28"/>
  <c r="AD151" i="28"/>
  <c r="AD152" i="28"/>
  <c r="AD153" i="28"/>
  <c r="AD154" i="28"/>
  <c r="AD155" i="28"/>
  <c r="AD156" i="28"/>
  <c r="AD157" i="28"/>
  <c r="AD158" i="28"/>
  <c r="AD159" i="28"/>
  <c r="AD160" i="28"/>
  <c r="AD161" i="28"/>
  <c r="AD162" i="28"/>
  <c r="AD163" i="28"/>
  <c r="AD164" i="28"/>
  <c r="AD165" i="28"/>
  <c r="AD4" i="28"/>
  <c r="AB4" i="28"/>
  <c r="AB5" i="28" l="1"/>
  <c r="AB6" i="28"/>
  <c r="AB7" i="28"/>
  <c r="AB8" i="28"/>
  <c r="AB9" i="28"/>
  <c r="AB10" i="28"/>
  <c r="AB11" i="28"/>
  <c r="AB12" i="28"/>
  <c r="AB13" i="28"/>
  <c r="AB14" i="28"/>
  <c r="AB15" i="28"/>
  <c r="AB16" i="28"/>
  <c r="AB17" i="28"/>
  <c r="AB18" i="28"/>
  <c r="AB19" i="28"/>
  <c r="AB20" i="28"/>
  <c r="AB21" i="28"/>
  <c r="AB22" i="28"/>
  <c r="AB23" i="28"/>
  <c r="AB24" i="28"/>
  <c r="AB25" i="28"/>
  <c r="AB26" i="28"/>
  <c r="AB27" i="28"/>
  <c r="AB28" i="28"/>
  <c r="AB29" i="28"/>
  <c r="AB30" i="28"/>
  <c r="AB31" i="28"/>
  <c r="AB32" i="28"/>
  <c r="AB33" i="28"/>
  <c r="AB34" i="28"/>
  <c r="AB35" i="28"/>
  <c r="AB36" i="28"/>
  <c r="AB37" i="28"/>
  <c r="AB38" i="28"/>
  <c r="AB39" i="28"/>
  <c r="AB40" i="28"/>
  <c r="AB41" i="28"/>
  <c r="AB42" i="28"/>
  <c r="AB43" i="28"/>
  <c r="AB44" i="28"/>
  <c r="AB45" i="28"/>
  <c r="AB46" i="28"/>
  <c r="AB47" i="28"/>
  <c r="AB48" i="28"/>
  <c r="AB49" i="28"/>
  <c r="AB50" i="28"/>
  <c r="AB51" i="28"/>
  <c r="AB52" i="28"/>
  <c r="AB53" i="28"/>
  <c r="AB54" i="28"/>
  <c r="AB55" i="28"/>
  <c r="AB56" i="28"/>
  <c r="AB57" i="28"/>
  <c r="AB58" i="28"/>
  <c r="AB59" i="28"/>
  <c r="AB60" i="28"/>
  <c r="AB61" i="28"/>
  <c r="AB62" i="28"/>
  <c r="AB63" i="28"/>
  <c r="AB64" i="28"/>
  <c r="AB65" i="28"/>
  <c r="AB66" i="28"/>
  <c r="AB67" i="28"/>
  <c r="AB68" i="28"/>
  <c r="AB69" i="28"/>
  <c r="AB70" i="28"/>
  <c r="AB71" i="28"/>
  <c r="AB72" i="28"/>
  <c r="AB73" i="28"/>
  <c r="AB74" i="28"/>
  <c r="AB75" i="28"/>
  <c r="AB76" i="28"/>
  <c r="AB77" i="28"/>
  <c r="AB78" i="28"/>
  <c r="AB79" i="28"/>
  <c r="AB80" i="28"/>
  <c r="AB81" i="28"/>
  <c r="AB82" i="28"/>
  <c r="AB83" i="28"/>
  <c r="AB84" i="28"/>
  <c r="AB85" i="28"/>
  <c r="AB86" i="28"/>
  <c r="AB87" i="28"/>
  <c r="AB88" i="28"/>
  <c r="AB89" i="28"/>
  <c r="AB90" i="28"/>
  <c r="AB91" i="28"/>
  <c r="AB92" i="28"/>
  <c r="AB93" i="28"/>
  <c r="AB94" i="28"/>
  <c r="AB95" i="28"/>
  <c r="AB96" i="28"/>
  <c r="AB97" i="28"/>
  <c r="AB98" i="28"/>
  <c r="AB99" i="28"/>
  <c r="AB100" i="28"/>
  <c r="AB101" i="28"/>
  <c r="AB102" i="28"/>
  <c r="AB103" i="28"/>
  <c r="AB104" i="28"/>
  <c r="AB105" i="28"/>
  <c r="AB106" i="28"/>
  <c r="AB107" i="28"/>
  <c r="AB108" i="28"/>
  <c r="AB109" i="28"/>
  <c r="AB110" i="28"/>
  <c r="AB111" i="28"/>
  <c r="AB112" i="28"/>
  <c r="AB113" i="28"/>
  <c r="AB114" i="28"/>
  <c r="AB115" i="28"/>
  <c r="AB116" i="28"/>
  <c r="AB117" i="28"/>
  <c r="AB118" i="28"/>
  <c r="AB119" i="28"/>
  <c r="AB120" i="28"/>
  <c r="AB121" i="28"/>
  <c r="AB122" i="28"/>
  <c r="AB123" i="28"/>
  <c r="AB124" i="28"/>
  <c r="AB125" i="28"/>
  <c r="AB126" i="28"/>
  <c r="AB127" i="28"/>
  <c r="AB128" i="28"/>
  <c r="AB129" i="28"/>
  <c r="AB130" i="28"/>
  <c r="AB131" i="28"/>
  <c r="AB132" i="28"/>
  <c r="AB133" i="28"/>
  <c r="AB134" i="28"/>
  <c r="AB135" i="28"/>
  <c r="AB136" i="28"/>
  <c r="AB137" i="28"/>
  <c r="AB138" i="28"/>
  <c r="AB139" i="28"/>
  <c r="AB140" i="28"/>
  <c r="AB141" i="28"/>
  <c r="AB142" i="28"/>
  <c r="AB143" i="28"/>
  <c r="AB144" i="28"/>
  <c r="AB145" i="28"/>
  <c r="AB146" i="28"/>
  <c r="AB147" i="28"/>
  <c r="AB148" i="28"/>
  <c r="AB149" i="28"/>
  <c r="AB150" i="28"/>
  <c r="AB151" i="28"/>
  <c r="AB152" i="28"/>
  <c r="AB153" i="28"/>
  <c r="AB154" i="28"/>
  <c r="AB155" i="28"/>
  <c r="AB156" i="28"/>
  <c r="AB157" i="28"/>
  <c r="AB158" i="28"/>
  <c r="AB159" i="28"/>
  <c r="AB160" i="28"/>
  <c r="AB161" i="28"/>
  <c r="AB162" i="28"/>
  <c r="AB163" i="28"/>
  <c r="AB164" i="28"/>
  <c r="AB165" i="28"/>
  <c r="Z4" i="28"/>
  <c r="Z5" i="28" l="1"/>
  <c r="Z6" i="28"/>
  <c r="Z7" i="28"/>
  <c r="Z8" i="28"/>
  <c r="Z9" i="28"/>
  <c r="Z10" i="28"/>
  <c r="Z11" i="28"/>
  <c r="Z12" i="28"/>
  <c r="Z13" i="28"/>
  <c r="Z14" i="28"/>
  <c r="Z15" i="28"/>
  <c r="Z16" i="28"/>
  <c r="Z17" i="28"/>
  <c r="Z18" i="28"/>
  <c r="Z19" i="28"/>
  <c r="Z20" i="28"/>
  <c r="Z21" i="28"/>
  <c r="Z22" i="28"/>
  <c r="Z23" i="28"/>
  <c r="Z24" i="28"/>
  <c r="Z25" i="28"/>
  <c r="Z26" i="28"/>
  <c r="Z27" i="28"/>
  <c r="Z28" i="28"/>
  <c r="Z29" i="28"/>
  <c r="Z30" i="28"/>
  <c r="Z31" i="28"/>
  <c r="Z32" i="28"/>
  <c r="Z33" i="28"/>
  <c r="Z34" i="28"/>
  <c r="Z35" i="28"/>
  <c r="Z36" i="28"/>
  <c r="Z37" i="28"/>
  <c r="Z38" i="28"/>
  <c r="Z39" i="28"/>
  <c r="Z40" i="28"/>
  <c r="Z41" i="28"/>
  <c r="Z42" i="28"/>
  <c r="Z43" i="28"/>
  <c r="Z44" i="28"/>
  <c r="Z45" i="28"/>
  <c r="Z46" i="28"/>
  <c r="Z47" i="28"/>
  <c r="Z48" i="28"/>
  <c r="Z49" i="28"/>
  <c r="Z50" i="28"/>
  <c r="Z51" i="28"/>
  <c r="Z52" i="28"/>
  <c r="Z53" i="28"/>
  <c r="Z54" i="28"/>
  <c r="Z55" i="28"/>
  <c r="Z56" i="28"/>
  <c r="Z57" i="28"/>
  <c r="Z58" i="28"/>
  <c r="Z59" i="28"/>
  <c r="Z60" i="28"/>
  <c r="Z61" i="28"/>
  <c r="Z62" i="28"/>
  <c r="Z63" i="28"/>
  <c r="Z64" i="28"/>
  <c r="Z65" i="28"/>
  <c r="Z66" i="28"/>
  <c r="Z67" i="28"/>
  <c r="Z68" i="28"/>
  <c r="Z69" i="28"/>
  <c r="Z70" i="28"/>
  <c r="Z71" i="28"/>
  <c r="Z72" i="28"/>
  <c r="Z73" i="28"/>
  <c r="Z74" i="28"/>
  <c r="Z75" i="28"/>
  <c r="Z76" i="28"/>
  <c r="Z77" i="28"/>
  <c r="Z78" i="28"/>
  <c r="Z79" i="28"/>
  <c r="Z80" i="28"/>
  <c r="Z81" i="28"/>
  <c r="Z82" i="28"/>
  <c r="Z83" i="28"/>
  <c r="Z84" i="28"/>
  <c r="Z85" i="28"/>
  <c r="Z86" i="28"/>
  <c r="Z87" i="28"/>
  <c r="Z88" i="28"/>
  <c r="Z89" i="28"/>
  <c r="Z90" i="28"/>
  <c r="Z91" i="28"/>
  <c r="Z92" i="28"/>
  <c r="Z93" i="28"/>
  <c r="Z94" i="28"/>
  <c r="Z95" i="28"/>
  <c r="Z96" i="28"/>
  <c r="Z97" i="28"/>
  <c r="Z98" i="28"/>
  <c r="Z99" i="28"/>
  <c r="Z100" i="28"/>
  <c r="Z101" i="28"/>
  <c r="Z102" i="28"/>
  <c r="Z103" i="28"/>
  <c r="Z104" i="28"/>
  <c r="Z105" i="28"/>
  <c r="Z106" i="28"/>
  <c r="Z107" i="28"/>
  <c r="Z108" i="28"/>
  <c r="Z109" i="28"/>
  <c r="Z110" i="28"/>
  <c r="Z111" i="28"/>
  <c r="Z112" i="28"/>
  <c r="Z113" i="28"/>
  <c r="Z114" i="28"/>
  <c r="Z115" i="28"/>
  <c r="Z116" i="28"/>
  <c r="Z117" i="28"/>
  <c r="Z118" i="28"/>
  <c r="Z119" i="28"/>
  <c r="Z120" i="28"/>
  <c r="Z121" i="28"/>
  <c r="Z122" i="28"/>
  <c r="Z123" i="28"/>
  <c r="Z124" i="28"/>
  <c r="Z125" i="28"/>
  <c r="Z126" i="28"/>
  <c r="Z127" i="28"/>
  <c r="Z128" i="28"/>
  <c r="Z129" i="28"/>
  <c r="Z130" i="28"/>
  <c r="Z131" i="28"/>
  <c r="Z132" i="28"/>
  <c r="Z133" i="28"/>
  <c r="Z134" i="28"/>
  <c r="Z135" i="28"/>
  <c r="Z136" i="28"/>
  <c r="Z137" i="28"/>
  <c r="Z138" i="28"/>
  <c r="Z139" i="28"/>
  <c r="Z140" i="28"/>
  <c r="Z141" i="28"/>
  <c r="Z142" i="28"/>
  <c r="Z143" i="28"/>
  <c r="Z144" i="28"/>
  <c r="Z145" i="28"/>
  <c r="Z146" i="28"/>
  <c r="Z147" i="28"/>
  <c r="Z148" i="28"/>
  <c r="Z149" i="28"/>
  <c r="Z150" i="28"/>
  <c r="Z151" i="28"/>
  <c r="Z152" i="28"/>
  <c r="Z153" i="28"/>
  <c r="Z154" i="28"/>
  <c r="Z155" i="28"/>
  <c r="Z156" i="28"/>
  <c r="Z157" i="28"/>
  <c r="Z158" i="28"/>
  <c r="Z159" i="28"/>
  <c r="Z160" i="28"/>
  <c r="Z161" i="28"/>
  <c r="Z162" i="28"/>
  <c r="Z163" i="28"/>
  <c r="Z164" i="28"/>
  <c r="Z165" i="28"/>
  <c r="C76" i="33" l="1"/>
  <c r="C159" i="33"/>
  <c r="C157" i="33"/>
  <c r="C96" i="33"/>
  <c r="C72" i="33"/>
  <c r="C65" i="33"/>
  <c r="C38" i="33"/>
  <c r="C9" i="33"/>
  <c r="D3" i="33" l="1"/>
  <c r="D4" i="33"/>
  <c r="D5" i="33"/>
  <c r="D6" i="33"/>
  <c r="D7" i="33"/>
  <c r="D8" i="33"/>
  <c r="D9"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40" i="33"/>
  <c r="D41" i="33"/>
  <c r="D42" i="33"/>
  <c r="D43" i="33"/>
  <c r="D44" i="33"/>
  <c r="D45" i="33"/>
  <c r="D46" i="33"/>
  <c r="D47" i="33"/>
  <c r="D48" i="33"/>
  <c r="D49" i="33"/>
  <c r="D50" i="33"/>
  <c r="D51" i="33"/>
  <c r="D52" i="33"/>
  <c r="D53" i="33"/>
  <c r="D54" i="33"/>
  <c r="D55" i="33"/>
  <c r="D56" i="33"/>
  <c r="D57" i="33"/>
  <c r="D58" i="33"/>
  <c r="D59" i="33"/>
  <c r="D60" i="33"/>
  <c r="D61" i="33"/>
  <c r="D62" i="33"/>
  <c r="D63" i="33"/>
  <c r="D64" i="33"/>
  <c r="D65" i="33"/>
  <c r="D67" i="33"/>
  <c r="D68" i="33"/>
  <c r="D69" i="33"/>
  <c r="D70" i="33"/>
  <c r="D71" i="33"/>
  <c r="D72" i="33"/>
  <c r="D74" i="33"/>
  <c r="D75" i="33"/>
  <c r="D76" i="33"/>
  <c r="D78" i="33"/>
  <c r="D79" i="33"/>
  <c r="D80" i="33"/>
  <c r="D81" i="33"/>
  <c r="D82" i="33"/>
  <c r="D83" i="33"/>
  <c r="D84" i="33"/>
  <c r="D85" i="33"/>
  <c r="D86" i="33"/>
  <c r="D87" i="33"/>
  <c r="D88" i="33"/>
  <c r="D89" i="33"/>
  <c r="D90" i="33"/>
  <c r="D91" i="33"/>
  <c r="D92" i="33"/>
  <c r="D93" i="33"/>
  <c r="D94" i="33"/>
  <c r="D95" i="33"/>
  <c r="D96"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9"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195" i="33"/>
  <c r="D196" i="33"/>
  <c r="D197" i="33"/>
  <c r="D198" i="33"/>
  <c r="D199" i="33"/>
  <c r="D200" i="33"/>
  <c r="D201" i="33"/>
  <c r="D202" i="33"/>
  <c r="D203" i="33"/>
  <c r="D204" i="33"/>
  <c r="D205" i="33"/>
  <c r="D206" i="33"/>
  <c r="D207" i="33"/>
  <c r="D208" i="33"/>
  <c r="D209" i="33"/>
  <c r="D210" i="33"/>
  <c r="D211" i="33"/>
  <c r="D212" i="33"/>
  <c r="D213" i="33"/>
  <c r="D214" i="33"/>
  <c r="D215" i="33"/>
  <c r="D216" i="33"/>
  <c r="D217" i="33"/>
  <c r="D218" i="33"/>
  <c r="D219" i="33"/>
  <c r="D220" i="33"/>
  <c r="D221" i="33"/>
  <c r="D222" i="33"/>
  <c r="D223" i="33"/>
  <c r="D224" i="33"/>
  <c r="D225" i="33"/>
  <c r="D226" i="33"/>
  <c r="D227" i="33"/>
  <c r="D228" i="33"/>
  <c r="D229" i="33"/>
  <c r="D230" i="33"/>
  <c r="D231" i="33"/>
  <c r="D232" i="33"/>
  <c r="D233" i="33"/>
  <c r="D234" i="33"/>
  <c r="D235" i="33"/>
  <c r="D236" i="33"/>
  <c r="D237" i="33"/>
  <c r="D238" i="33"/>
  <c r="D239" i="33"/>
  <c r="D240" i="33"/>
  <c r="D241" i="33"/>
  <c r="D242" i="33"/>
  <c r="D243" i="33"/>
  <c r="D244" i="33"/>
  <c r="D245" i="33"/>
  <c r="D246" i="33"/>
  <c r="D247" i="33"/>
  <c r="D248" i="33"/>
  <c r="D249" i="33"/>
  <c r="D250" i="33"/>
  <c r="D251" i="33"/>
  <c r="D252" i="33"/>
  <c r="D253" i="33"/>
  <c r="D254" i="33"/>
  <c r="D255" i="33"/>
  <c r="D256" i="33"/>
  <c r="D257" i="33"/>
  <c r="D258" i="33"/>
  <c r="D259" i="33"/>
  <c r="D260" i="33"/>
  <c r="D261" i="33"/>
  <c r="D262" i="33"/>
  <c r="D263" i="33"/>
  <c r="D264" i="33"/>
  <c r="D265" i="33"/>
  <c r="D266" i="33"/>
  <c r="D267" i="33"/>
  <c r="D268" i="33"/>
  <c r="D269" i="33"/>
  <c r="D270" i="33"/>
  <c r="D271" i="33"/>
  <c r="D272" i="33"/>
  <c r="D273" i="33"/>
  <c r="D274" i="33"/>
  <c r="D275" i="33"/>
  <c r="D276" i="33"/>
  <c r="D277" i="33"/>
  <c r="D278" i="33"/>
  <c r="D279" i="33"/>
  <c r="D280" i="33"/>
  <c r="D281" i="33"/>
  <c r="D282" i="33"/>
  <c r="D283" i="33"/>
  <c r="D284" i="33"/>
  <c r="D285" i="33"/>
  <c r="D286" i="33"/>
  <c r="D287" i="33"/>
  <c r="D288" i="33"/>
  <c r="D289" i="33"/>
  <c r="D290" i="33"/>
  <c r="D291" i="33"/>
  <c r="D292" i="33"/>
  <c r="D293" i="33"/>
  <c r="D294" i="33"/>
  <c r="M56" i="22" l="1"/>
  <c r="J43" i="35" l="1"/>
  <c r="J43" i="42"/>
  <c r="J43" i="41"/>
  <c r="D1" i="35"/>
  <c r="F50" i="22" l="1"/>
  <c r="L56" i="22" s="1"/>
  <c r="D39" i="35" l="1"/>
  <c r="D39" i="42"/>
  <c r="D39" i="41"/>
  <c r="I43" i="42"/>
  <c r="I43" i="41"/>
  <c r="N56" i="22"/>
  <c r="I43" i="35"/>
  <c r="P1" i="23"/>
  <c r="O1" i="30" s="1"/>
  <c r="I9" i="23" l="1"/>
  <c r="I8" i="23"/>
  <c r="U1" i="31"/>
  <c r="K43" i="35"/>
  <c r="K43" i="42"/>
  <c r="K43" i="41"/>
  <c r="I11" i="23"/>
  <c r="I10" i="23"/>
  <c r="G26" i="26"/>
  <c r="M7" i="31" l="1"/>
  <c r="M5" i="31"/>
  <c r="M8" i="31"/>
  <c r="M6" i="31"/>
  <c r="H9" i="30"/>
  <c r="H10" i="30"/>
  <c r="H8" i="30"/>
  <c r="H11" i="30"/>
  <c r="D25" i="26"/>
  <c r="N29" i="26" l="1"/>
  <c r="F21" i="23" l="1"/>
  <c r="E20" i="38" s="1"/>
  <c r="P14" i="30" l="1"/>
  <c r="R14" i="30"/>
  <c r="E19" i="30"/>
  <c r="R16" i="30"/>
  <c r="P16" i="30" s="1"/>
  <c r="E21" i="30" l="1"/>
  <c r="J19" i="31"/>
  <c r="J25" i="31" s="1"/>
  <c r="A14"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C157" authorId="0" shapeId="0" xr:uid="{32BE0B4A-4677-43E8-8F7A-CB2C32CE5ACA}">
      <text>
        <r>
          <rPr>
            <b/>
            <sz val="9"/>
            <color indexed="81"/>
            <rFont val="MS P ゴシック"/>
            <family val="3"/>
            <charset val="128"/>
          </rPr>
          <t>渋谷　賢太:</t>
        </r>
        <r>
          <rPr>
            <sz val="9"/>
            <color indexed="81"/>
            <rFont val="MS P ゴシック"/>
            <family val="3"/>
            <charset val="128"/>
          </rPr>
          <t xml:space="preserve">
R4は50名
R5は60名へ戻して予算取り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D38" authorId="0" shapeId="0" xr:uid="{28DC09AE-739B-40E3-91B3-5646492FBC6F}">
      <text>
        <r>
          <rPr>
            <sz val="14"/>
            <color indexed="81"/>
            <rFont val="MS P ゴシック"/>
            <family val="3"/>
            <charset val="128"/>
          </rPr>
          <t>現時点では入力不要。実績報告時に入力が必要となりますので、予めご了承ください。</t>
        </r>
      </text>
    </comment>
    <comment ref="E38" authorId="0" shapeId="0" xr:uid="{949DE118-0F45-4E28-8395-87E8BB25B061}">
      <text>
        <r>
          <rPr>
            <sz val="14"/>
            <color indexed="81"/>
            <rFont val="MS P ゴシック"/>
            <family val="3"/>
            <charset val="128"/>
          </rPr>
          <t>現時点では入力不要。実績報告時に入力が必要となりますので、予めご了承ください。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B30" authorId="0" shapeId="0" xr:uid="{FE508F5F-44C3-4C00-B221-8422A43B20F5}">
      <text>
        <r>
          <rPr>
            <b/>
            <sz val="9"/>
            <color indexed="81"/>
            <rFont val="MS P ゴシック"/>
            <family val="3"/>
            <charset val="128"/>
          </rPr>
          <t>・基本的には全園において可能な範囲で対応いただいている取り組み
 かと存じますので、この内容に係る挙証資料の提出は不要ですが、
 引き続き取り組みの継続をするとともに、本市からの求めがあれば
 速やかに提出できるよう準備をお願いいたします。
　※「感染症対策計画」は新たな計画を作成する必要があるわけではなく、
　　保健計画など、各園で既に作成している計画に新型コロナウイルス感染症に
　　関する事項を追加するなどの対応で問題ありません</t>
        </r>
      </text>
    </comment>
  </commentList>
</comments>
</file>

<file path=xl/sharedStrings.xml><?xml version="1.0" encoding="utf-8"?>
<sst xmlns="http://schemas.openxmlformats.org/spreadsheetml/2006/main" count="7443" uniqueCount="1915">
  <si>
    <t>月</t>
    <rPh sb="0" eb="1">
      <t>ツキ</t>
    </rPh>
    <phoneticPr fontId="4"/>
  </si>
  <si>
    <t>日</t>
    <rPh sb="0" eb="1">
      <t>ヒ</t>
    </rPh>
    <phoneticPr fontId="4"/>
  </si>
  <si>
    <t>(あて先)千　葉　市　長</t>
    <rPh sb="3" eb="4">
      <t>サキ</t>
    </rPh>
    <rPh sb="5" eb="6">
      <t>セン</t>
    </rPh>
    <rPh sb="7" eb="8">
      <t>ハ</t>
    </rPh>
    <rPh sb="9" eb="10">
      <t>シ</t>
    </rPh>
    <rPh sb="11" eb="12">
      <t>チョウ</t>
    </rPh>
    <phoneticPr fontId="4"/>
  </si>
  <si>
    <t>住所</t>
    <rPh sb="0" eb="2">
      <t>ジュウショ</t>
    </rPh>
    <phoneticPr fontId="4"/>
  </si>
  <si>
    <t>法人名</t>
    <rPh sb="0" eb="2">
      <t>ホウジン</t>
    </rPh>
    <rPh sb="2" eb="3">
      <t>メイ</t>
    </rPh>
    <phoneticPr fontId="4"/>
  </si>
  <si>
    <t>印</t>
    <rPh sb="0" eb="1">
      <t>イン</t>
    </rPh>
    <phoneticPr fontId="4"/>
  </si>
  <si>
    <t>金</t>
    <rPh sb="0" eb="1">
      <t>キン</t>
    </rPh>
    <phoneticPr fontId="4"/>
  </si>
  <si>
    <t>円</t>
    <rPh sb="0" eb="1">
      <t>エン</t>
    </rPh>
    <phoneticPr fontId="5"/>
  </si>
  <si>
    <t>補助限度額（B)</t>
    <rPh sb="0" eb="2">
      <t>ホジョ</t>
    </rPh>
    <rPh sb="2" eb="4">
      <t>ゲンド</t>
    </rPh>
    <rPh sb="4" eb="5">
      <t>ガク</t>
    </rPh>
    <phoneticPr fontId="3"/>
  </si>
  <si>
    <t>交付申請額
（A)と（B)のうち、小さい額</t>
    <rPh sb="0" eb="2">
      <t>コウフ</t>
    </rPh>
    <rPh sb="2" eb="4">
      <t>シンセイ</t>
    </rPh>
    <rPh sb="4" eb="5">
      <t>ガク</t>
    </rPh>
    <rPh sb="17" eb="18">
      <t>チイ</t>
    </rPh>
    <rPh sb="20" eb="21">
      <t>ガク</t>
    </rPh>
    <phoneticPr fontId="3"/>
  </si>
  <si>
    <t>マスク</t>
    <phoneticPr fontId="3"/>
  </si>
  <si>
    <t>消毒液</t>
    <rPh sb="0" eb="2">
      <t>ショウドク</t>
    </rPh>
    <rPh sb="2" eb="3">
      <t>エキ</t>
    </rPh>
    <phoneticPr fontId="3"/>
  </si>
  <si>
    <t>消毒用機器</t>
    <rPh sb="0" eb="3">
      <t>ショウドクヨウ</t>
    </rPh>
    <rPh sb="3" eb="5">
      <t>キキ</t>
    </rPh>
    <phoneticPr fontId="3"/>
  </si>
  <si>
    <t>せっけん</t>
    <phoneticPr fontId="3"/>
  </si>
  <si>
    <t>せっけん用機器</t>
    <rPh sb="4" eb="5">
      <t>ヨウ</t>
    </rPh>
    <rPh sb="5" eb="7">
      <t>キキ</t>
    </rPh>
    <phoneticPr fontId="3"/>
  </si>
  <si>
    <t>うがい薬</t>
    <rPh sb="3" eb="4">
      <t>グスリ</t>
    </rPh>
    <phoneticPr fontId="3"/>
  </si>
  <si>
    <t>体温計</t>
    <rPh sb="0" eb="3">
      <t>タイオンケイ</t>
    </rPh>
    <phoneticPr fontId="3"/>
  </si>
  <si>
    <t>空気清浄機</t>
    <rPh sb="0" eb="2">
      <t>クウキ</t>
    </rPh>
    <rPh sb="2" eb="5">
      <t>セイジョウキ</t>
    </rPh>
    <phoneticPr fontId="3"/>
  </si>
  <si>
    <t>代表者職、氏名</t>
    <phoneticPr fontId="4"/>
  </si>
  <si>
    <t>■担当者氏名・連絡先</t>
    <rPh sb="1" eb="4">
      <t>タントウシャ</t>
    </rPh>
    <rPh sb="4" eb="6">
      <t>シメイ</t>
    </rPh>
    <rPh sb="7" eb="10">
      <t>レンラクサキ</t>
    </rPh>
    <phoneticPr fontId="3"/>
  </si>
  <si>
    <t>氏名</t>
    <rPh sb="0" eb="2">
      <t>シメイ</t>
    </rPh>
    <phoneticPr fontId="3"/>
  </si>
  <si>
    <t>電話番号</t>
    <rPh sb="0" eb="2">
      <t>デンワ</t>
    </rPh>
    <rPh sb="2" eb="4">
      <t>バンゴウ</t>
    </rPh>
    <phoneticPr fontId="3"/>
  </si>
  <si>
    <t>様式第１号</t>
    <phoneticPr fontId="4"/>
  </si>
  <si>
    <t>年</t>
    <rPh sb="0" eb="1">
      <t>ネン</t>
    </rPh>
    <phoneticPr fontId="4"/>
  </si>
  <si>
    <t>園名</t>
    <rPh sb="0" eb="1">
      <t>エン</t>
    </rPh>
    <rPh sb="1" eb="2">
      <t>メイ</t>
    </rPh>
    <phoneticPr fontId="5"/>
  </si>
  <si>
    <t>１　交付申請額　</t>
    <phoneticPr fontId="4"/>
  </si>
  <si>
    <t>２　添付書類</t>
    <phoneticPr fontId="4"/>
  </si>
  <si>
    <t>その他、感染拡大を防止する観点から必要と考えられる物品（詳細は別添の理由書を参照）</t>
    <rPh sb="28" eb="30">
      <t>ショウサイ</t>
    </rPh>
    <rPh sb="31" eb="33">
      <t>ベッテン</t>
    </rPh>
    <rPh sb="34" eb="37">
      <t>リユウショ</t>
    </rPh>
    <rPh sb="38" eb="40">
      <t>サンショウ</t>
    </rPh>
    <phoneticPr fontId="3"/>
  </si>
  <si>
    <t>理由書</t>
    <rPh sb="0" eb="3">
      <t>リユウショ</t>
    </rPh>
    <phoneticPr fontId="3"/>
  </si>
  <si>
    <t>購入理由</t>
    <rPh sb="0" eb="2">
      <t>コウニュウ</t>
    </rPh>
    <rPh sb="2" eb="4">
      <t>リユウ</t>
    </rPh>
    <phoneticPr fontId="3"/>
  </si>
  <si>
    <t>物品の概要
※適宜パンフレット等を添付</t>
    <rPh sb="0" eb="2">
      <t>ブッピン</t>
    </rPh>
    <rPh sb="3" eb="5">
      <t>ガイヨウ</t>
    </rPh>
    <rPh sb="7" eb="9">
      <t>テキギ</t>
    </rPh>
    <rPh sb="15" eb="16">
      <t>トウ</t>
    </rPh>
    <rPh sb="17" eb="19">
      <t>テンプ</t>
    </rPh>
    <phoneticPr fontId="3"/>
  </si>
  <si>
    <t>■補助申請内容</t>
    <rPh sb="1" eb="3">
      <t>ホジョ</t>
    </rPh>
    <rPh sb="3" eb="5">
      <t>シンセイ</t>
    </rPh>
    <rPh sb="5" eb="7">
      <t>ナイヨウ</t>
    </rPh>
    <phoneticPr fontId="3"/>
  </si>
  <si>
    <t>申請内容</t>
    <rPh sb="0" eb="2">
      <t>シンセイ</t>
    </rPh>
    <rPh sb="2" eb="4">
      <t>ナイヨウ</t>
    </rPh>
    <phoneticPr fontId="3"/>
  </si>
  <si>
    <t>9/1～9/30まで、消毒等の作業のため、時間外勤務（1日概ね2～3時間）を行った際の時間外手当
※詳細は別添の支払明細書を参照</t>
    <rPh sb="11" eb="13">
      <t>ショウドク</t>
    </rPh>
    <rPh sb="13" eb="14">
      <t>トウ</t>
    </rPh>
    <rPh sb="15" eb="17">
      <t>サギョウ</t>
    </rPh>
    <rPh sb="21" eb="24">
      <t>ジカンガイ</t>
    </rPh>
    <rPh sb="24" eb="26">
      <t>キンム</t>
    </rPh>
    <rPh sb="28" eb="29">
      <t>ニチ</t>
    </rPh>
    <rPh sb="29" eb="30">
      <t>オオム</t>
    </rPh>
    <rPh sb="34" eb="36">
      <t>ジカン</t>
    </rPh>
    <rPh sb="38" eb="39">
      <t>オコナ</t>
    </rPh>
    <rPh sb="41" eb="42">
      <t>サイ</t>
    </rPh>
    <rPh sb="43" eb="46">
      <t>ジカンガイ</t>
    </rPh>
    <rPh sb="46" eb="48">
      <t>テアテ</t>
    </rPh>
    <rPh sb="50" eb="52">
      <t>ショウサイ</t>
    </rPh>
    <rPh sb="53" eb="55">
      <t>ベッテン</t>
    </rPh>
    <rPh sb="56" eb="58">
      <t>シハライ</t>
    </rPh>
    <rPh sb="58" eb="61">
      <t>メイサイショ</t>
    </rPh>
    <rPh sb="62" eb="64">
      <t>サンショウ</t>
    </rPh>
    <phoneticPr fontId="3"/>
  </si>
  <si>
    <t>9/1～9/30まで、消毒等の作業のため、非常勤職員として雇用（1日概ね6時間）した際の賃金
※詳細は別添の支払明細書を参照</t>
    <rPh sb="11" eb="13">
      <t>ショウドク</t>
    </rPh>
    <rPh sb="13" eb="14">
      <t>トウ</t>
    </rPh>
    <rPh sb="15" eb="17">
      <t>サギョウ</t>
    </rPh>
    <rPh sb="21" eb="24">
      <t>ヒジョウキン</t>
    </rPh>
    <rPh sb="24" eb="26">
      <t>ショクイン</t>
    </rPh>
    <rPh sb="29" eb="31">
      <t>コヨウ</t>
    </rPh>
    <rPh sb="33" eb="34">
      <t>ニチ</t>
    </rPh>
    <rPh sb="34" eb="35">
      <t>オオム</t>
    </rPh>
    <rPh sb="37" eb="39">
      <t>ジカン</t>
    </rPh>
    <rPh sb="42" eb="43">
      <t>サイ</t>
    </rPh>
    <rPh sb="44" eb="46">
      <t>チンギン</t>
    </rPh>
    <phoneticPr fontId="3"/>
  </si>
  <si>
    <t>※上記で申請した人件費は、他の補助金（配置基準補助金等）での申請が行えませんので、ご注意ください。</t>
    <rPh sb="1" eb="3">
      <t>ジョウキ</t>
    </rPh>
    <rPh sb="4" eb="6">
      <t>シンセイ</t>
    </rPh>
    <rPh sb="8" eb="11">
      <t>ジンケンヒ</t>
    </rPh>
    <rPh sb="13" eb="14">
      <t>タ</t>
    </rPh>
    <rPh sb="15" eb="18">
      <t>ホジョキン</t>
    </rPh>
    <rPh sb="19" eb="21">
      <t>ハイチ</t>
    </rPh>
    <rPh sb="21" eb="23">
      <t>キジュン</t>
    </rPh>
    <rPh sb="23" eb="26">
      <t>ホジョキン</t>
    </rPh>
    <rPh sb="26" eb="27">
      <t>トウ</t>
    </rPh>
    <rPh sb="30" eb="32">
      <t>シンセイ</t>
    </rPh>
    <rPh sb="33" eb="34">
      <t>オコナ</t>
    </rPh>
    <rPh sb="42" eb="44">
      <t>チュウイ</t>
    </rPh>
    <phoneticPr fontId="3"/>
  </si>
  <si>
    <t>手荒れ防止用のハンドクリーム</t>
    <phoneticPr fontId="3"/>
  </si>
  <si>
    <t>№</t>
    <phoneticPr fontId="3"/>
  </si>
  <si>
    <t>職員名等</t>
    <rPh sb="0" eb="2">
      <t>ショクイン</t>
    </rPh>
    <rPh sb="2" eb="3">
      <t>メイ</t>
    </rPh>
    <rPh sb="3" eb="4">
      <t>トウ</t>
    </rPh>
    <phoneticPr fontId="3"/>
  </si>
  <si>
    <t>計（Ａ）</t>
    <rPh sb="0" eb="1">
      <t>ケイ</t>
    </rPh>
    <phoneticPr fontId="3"/>
  </si>
  <si>
    <t>計（Ｂ）</t>
    <rPh sb="0" eb="1">
      <t>ケイ</t>
    </rPh>
    <phoneticPr fontId="3"/>
  </si>
  <si>
    <t>№</t>
    <phoneticPr fontId="3"/>
  </si>
  <si>
    <t>記載例</t>
    <rPh sb="0" eb="2">
      <t>キサイ</t>
    </rPh>
    <rPh sb="2" eb="3">
      <t>レイ</t>
    </rPh>
    <phoneticPr fontId="3"/>
  </si>
  <si>
    <t>Ａさん</t>
    <phoneticPr fontId="3"/>
  </si>
  <si>
    <t>Ｂさん</t>
    <phoneticPr fontId="3"/>
  </si>
  <si>
    <t>○○株式会社</t>
    <rPh sb="2" eb="6">
      <t>カブシキガイシャ</t>
    </rPh>
    <phoneticPr fontId="3"/>
  </si>
  <si>
    <t>千葉市感染症等緊急包括支援事業補助金交付申請書</t>
    <rPh sb="0" eb="3">
      <t>チバシ</t>
    </rPh>
    <rPh sb="3" eb="6">
      <t>カンセンショウ</t>
    </rPh>
    <rPh sb="6" eb="7">
      <t>トウ</t>
    </rPh>
    <rPh sb="7" eb="9">
      <t>キンキュウ</t>
    </rPh>
    <rPh sb="9" eb="11">
      <t>ホウカツ</t>
    </rPh>
    <rPh sb="11" eb="13">
      <t>シエン</t>
    </rPh>
    <rPh sb="13" eb="15">
      <t>ジギョウ</t>
    </rPh>
    <rPh sb="15" eb="18">
      <t>ホジョキン</t>
    </rPh>
    <rPh sb="18" eb="20">
      <t>コウフ</t>
    </rPh>
    <rPh sb="20" eb="22">
      <t>シンセイ</t>
    </rPh>
    <rPh sb="22" eb="23">
      <t>ショ</t>
    </rPh>
    <phoneticPr fontId="4"/>
  </si>
  <si>
    <t xml:space="preserve">  千葉市感染症等緊急包括支援事業補助金の交付を受けたいので、千葉市感染症等緊急包括支援事業補助金交付要綱第７条の規定により、下記のとおり申請します。</t>
    <rPh sb="21" eb="23">
      <t>コウフ</t>
    </rPh>
    <rPh sb="49" eb="51">
      <t>コウフ</t>
    </rPh>
    <rPh sb="51" eb="53">
      <t>ヨウコウ</t>
    </rPh>
    <rPh sb="53" eb="54">
      <t>ダイ</t>
    </rPh>
    <rPh sb="55" eb="56">
      <t>ジョウ</t>
    </rPh>
    <rPh sb="57" eb="59">
      <t>キテイ</t>
    </rPh>
    <rPh sb="63" eb="65">
      <t>カキ</t>
    </rPh>
    <phoneticPr fontId="4"/>
  </si>
  <si>
    <t xml:space="preserve">（２）手当等の支払い（予定）が分かるもの </t>
    <phoneticPr fontId="3"/>
  </si>
  <si>
    <t>■園毎の固有番号</t>
    <rPh sb="1" eb="2">
      <t>エン</t>
    </rPh>
    <rPh sb="2" eb="3">
      <t>ゴト</t>
    </rPh>
    <rPh sb="4" eb="6">
      <t>コユウ</t>
    </rPh>
    <rPh sb="6" eb="8">
      <t>バンゴウ</t>
    </rPh>
    <phoneticPr fontId="3"/>
  </si>
  <si>
    <t>園毎の固有番号</t>
    <rPh sb="0" eb="1">
      <t>エン</t>
    </rPh>
    <rPh sb="1" eb="2">
      <t>ゴト</t>
    </rPh>
    <rPh sb="3" eb="5">
      <t>コユウ</t>
    </rPh>
    <rPh sb="5" eb="7">
      <t>バンゴウ</t>
    </rPh>
    <phoneticPr fontId="3"/>
  </si>
  <si>
    <t>№</t>
    <phoneticPr fontId="29"/>
  </si>
  <si>
    <t>施設名</t>
    <rPh sb="0" eb="2">
      <t>シセツ</t>
    </rPh>
    <rPh sb="2" eb="3">
      <t>メイ</t>
    </rPh>
    <phoneticPr fontId="27"/>
  </si>
  <si>
    <t>法人名</t>
    <rPh sb="0" eb="2">
      <t>ホウジン</t>
    </rPh>
    <rPh sb="2" eb="3">
      <t>メイ</t>
    </rPh>
    <phoneticPr fontId="27"/>
  </si>
  <si>
    <t>職名</t>
    <phoneticPr fontId="3"/>
  </si>
  <si>
    <t>氏名</t>
    <phoneticPr fontId="3"/>
  </si>
  <si>
    <t>住所</t>
    <phoneticPr fontId="3"/>
  </si>
  <si>
    <t>GKF22437</t>
  </si>
  <si>
    <t>院内保育園</t>
  </si>
  <si>
    <t>理事長</t>
  </si>
  <si>
    <t>日高　正和</t>
  </si>
  <si>
    <t>千葉市中央区院内2-5-6</t>
  </si>
  <si>
    <t>ZQR73107</t>
  </si>
  <si>
    <t>旭ヶ丘保育園</t>
  </si>
  <si>
    <t>（福）千葉ベタニヤホーム</t>
  </si>
  <si>
    <t>稲毛保育園</t>
  </si>
  <si>
    <t>みどり保育園</t>
  </si>
  <si>
    <t>相原　美惠子</t>
  </si>
  <si>
    <t>千葉市美浜区磯辺7丁目16-1</t>
  </si>
  <si>
    <t>OHO17483</t>
  </si>
  <si>
    <t>ちどり保育園</t>
  </si>
  <si>
    <t>吉岡　正夫</t>
  </si>
  <si>
    <t>千葉市花見川区検見川町3-331-4</t>
  </si>
  <si>
    <t>UVI87802</t>
  </si>
  <si>
    <t>今井保育園</t>
  </si>
  <si>
    <t>大森　喜久代</t>
  </si>
  <si>
    <t>千葉市中央区今井2-12-7</t>
  </si>
  <si>
    <t>DRP38041</t>
  </si>
  <si>
    <t>若竹保育園</t>
  </si>
  <si>
    <t>山﨑　淳一</t>
  </si>
  <si>
    <t>千葉市若葉区若松町３３６</t>
  </si>
  <si>
    <t>JUU68835</t>
  </si>
  <si>
    <t>千葉寺保育園</t>
  </si>
  <si>
    <t>（福）千葉寺福祉会</t>
  </si>
  <si>
    <t>岡本　博幸</t>
  </si>
  <si>
    <t>千葉市中央区末広4-17-3</t>
  </si>
  <si>
    <t>BXV52482</t>
  </si>
  <si>
    <t>慈光保育園</t>
  </si>
  <si>
    <t>（福）龍澤園</t>
  </si>
  <si>
    <t>千葉市中央区大巌寺町457-5</t>
  </si>
  <si>
    <t>ICQ57796</t>
  </si>
  <si>
    <t>若梅保育園</t>
  </si>
  <si>
    <t>吉江　規隆</t>
  </si>
  <si>
    <t>千葉市美浜区高洲４－５－９</t>
  </si>
  <si>
    <t>チューリップ保育園</t>
  </si>
  <si>
    <t>（福）聖心福祉会</t>
  </si>
  <si>
    <t>藤井　二佐枝</t>
  </si>
  <si>
    <t>千葉市美浜区真砂3-15-14</t>
  </si>
  <si>
    <t>FPM50479</t>
  </si>
  <si>
    <t>みつわ台保育園</t>
  </si>
  <si>
    <t>（福）豊福祉会</t>
  </si>
  <si>
    <t>御園　愛子</t>
  </si>
  <si>
    <t>千葉市若葉区みつわ台5-8-8</t>
  </si>
  <si>
    <t>EDJ94806</t>
  </si>
  <si>
    <t>まどか保育園</t>
  </si>
  <si>
    <t>（福）高洲福祉会</t>
  </si>
  <si>
    <t>樋口　正春</t>
  </si>
  <si>
    <t>千葉市美浜区高洲1-15-2</t>
  </si>
  <si>
    <t>TFW89311</t>
  </si>
  <si>
    <t>わかくさ保育園</t>
  </si>
  <si>
    <t>（福）如水福祉会</t>
  </si>
  <si>
    <t>行木　道嗣</t>
  </si>
  <si>
    <t>千葉市緑区大椎町1199-2</t>
  </si>
  <si>
    <t>LYW86869</t>
  </si>
  <si>
    <t>たいよう保育園</t>
  </si>
  <si>
    <t>（福）千葉福祉会</t>
  </si>
  <si>
    <t>千葉市若葉区みつわ台3-12-1</t>
  </si>
  <si>
    <t>GMN43745</t>
  </si>
  <si>
    <t>松ケ丘保育園</t>
  </si>
  <si>
    <t>（福）清流福祉会</t>
  </si>
  <si>
    <t>渡辺　光範</t>
  </si>
  <si>
    <t>千葉市中央区松ケ丘町563-1</t>
  </si>
  <si>
    <t>MSL97981</t>
  </si>
  <si>
    <t>作草部保育園</t>
  </si>
  <si>
    <t>（福）扶葉福祉会</t>
  </si>
  <si>
    <t>木村　秀二</t>
  </si>
  <si>
    <t>千葉市稲毛区作草部町698-3</t>
  </si>
  <si>
    <t>SBI45276</t>
  </si>
  <si>
    <t>すずらん保育園</t>
  </si>
  <si>
    <t>（福）精粋福祉会</t>
  </si>
  <si>
    <t>赤塚　美枝子</t>
  </si>
  <si>
    <t>千葉市若葉区若松町2106-3</t>
  </si>
  <si>
    <t>KEO32845</t>
  </si>
  <si>
    <t>なぎさ保育園</t>
  </si>
  <si>
    <t>（福）愛誠福祉会</t>
  </si>
  <si>
    <t>森田　昭雄</t>
  </si>
  <si>
    <t>千葉市美浜区高浜4-4-1</t>
  </si>
  <si>
    <t>XBE59699</t>
  </si>
  <si>
    <t>南小中台保育園</t>
  </si>
  <si>
    <t>（福）南小中台福祉会</t>
  </si>
  <si>
    <t>原　八代重</t>
  </si>
  <si>
    <t>千葉市稲毛区小仲台8-21-1</t>
  </si>
  <si>
    <t>BBR39055</t>
  </si>
  <si>
    <t>もみじ保育園</t>
  </si>
  <si>
    <t>（福）光楓福祉会</t>
  </si>
  <si>
    <t>大川　知明</t>
  </si>
  <si>
    <t>千葉市美浜区磯辺5-14-5</t>
  </si>
  <si>
    <t>CKX61247</t>
  </si>
  <si>
    <t>おゆみ野保育園</t>
  </si>
  <si>
    <t>（福）おゆみ野福祉会</t>
  </si>
  <si>
    <t>長谷川　光男</t>
  </si>
  <si>
    <t>千葉市緑区おゆみ野２－７</t>
  </si>
  <si>
    <t>BHA26951</t>
  </si>
  <si>
    <t>ナ－セリ－鏡戸</t>
  </si>
  <si>
    <t>（福）鏡明福祉会</t>
  </si>
  <si>
    <t>片岡  美子</t>
  </si>
  <si>
    <t>千葉市緑区あすみが丘4-21-1</t>
  </si>
  <si>
    <t>AXA56260</t>
  </si>
  <si>
    <t>ふたば保育園</t>
  </si>
  <si>
    <t>（福）あかね福祉会</t>
  </si>
  <si>
    <t>篠原　昌敏</t>
  </si>
  <si>
    <t>KGN74684</t>
  </si>
  <si>
    <t>明和輝保育園</t>
  </si>
  <si>
    <t>（福）健善富会</t>
  </si>
  <si>
    <t>YIT30592</t>
  </si>
  <si>
    <t>山王保育園</t>
  </si>
  <si>
    <t>伊藤　政義</t>
  </si>
  <si>
    <t>千葉市稲毛区山王町153-16</t>
  </si>
  <si>
    <t>SNA33488</t>
  </si>
  <si>
    <t>チャイルド・ガーデン保育園</t>
  </si>
  <si>
    <t>中村　喜一郎</t>
  </si>
  <si>
    <t>千葉市稲毛区小仲台8-20-1</t>
  </si>
  <si>
    <t>HKD50513</t>
  </si>
  <si>
    <t>グレース保育園</t>
  </si>
  <si>
    <t>村松　重彦</t>
  </si>
  <si>
    <t>千葉市緑区おゆみ野中央2-7-7</t>
  </si>
  <si>
    <t>QBE21358</t>
  </si>
  <si>
    <t>みらい保育園</t>
  </si>
  <si>
    <t>髙橋　進一</t>
  </si>
  <si>
    <t>千葉市中央区新町17-12</t>
  </si>
  <si>
    <t>ZFX34139</t>
  </si>
  <si>
    <t>ひなたぼっこ保育園</t>
  </si>
  <si>
    <t>代表理事</t>
  </si>
  <si>
    <t>千葉市中央区新宿２－５－１３　アスセナビル２階</t>
  </si>
  <si>
    <t>NZM88542</t>
  </si>
  <si>
    <t>はまかぜ保育園</t>
  </si>
  <si>
    <t>千葉市中央区中央港1-24-14 シースケープ千葉みなと1階</t>
  </si>
  <si>
    <t>HEQ44766</t>
  </si>
  <si>
    <t>いなほ保育園</t>
  </si>
  <si>
    <t>代表取締役</t>
  </si>
  <si>
    <t>久芳　敬裕</t>
  </si>
  <si>
    <t>東京都国分寺市光町2-5-1</t>
  </si>
  <si>
    <t>GAL40817</t>
  </si>
  <si>
    <t>キッズマーム保育園</t>
  </si>
  <si>
    <t>イングレソ（株）</t>
  </si>
  <si>
    <t>代表取締役社長</t>
  </si>
  <si>
    <t>西村　政雄</t>
  </si>
  <si>
    <t>千葉市若葉区西都賀3-17-12</t>
  </si>
  <si>
    <t>LED61049</t>
  </si>
  <si>
    <t>アスク海浜幕張保育園</t>
  </si>
  <si>
    <t>名古屋市東区葵3-15-31千種ニュータワービル17階</t>
  </si>
  <si>
    <t>IIB56166</t>
  </si>
  <si>
    <t>明徳浜野駅保育園</t>
  </si>
  <si>
    <t>福中　儀明</t>
  </si>
  <si>
    <t>千葉市中央区南生実町1412番地</t>
  </si>
  <si>
    <t>UYY54765</t>
  </si>
  <si>
    <t>幕張いもっこ保育園</t>
  </si>
  <si>
    <t>志村　学</t>
  </si>
  <si>
    <t>千葉市花見川区幕張町4-608-1</t>
  </si>
  <si>
    <t>SWV83109</t>
  </si>
  <si>
    <t>稲毛すきっぷ保育園</t>
  </si>
  <si>
    <t>田村　幸之</t>
  </si>
  <si>
    <t>東京都板橋区小茂根4-9-2　セガミビル3F</t>
  </si>
  <si>
    <t>NWA13485</t>
  </si>
  <si>
    <t>千葉聖心保育園</t>
  </si>
  <si>
    <t>森島　弘道</t>
  </si>
  <si>
    <t>千葉市若葉区みつわ台３－６</t>
  </si>
  <si>
    <t>LYC38169</t>
  </si>
  <si>
    <t>真生保育園</t>
  </si>
  <si>
    <t>YSB76072</t>
  </si>
  <si>
    <t>ｱｯﾌﾟﾙﾅｰｽﾘｰ検見川浜保育園</t>
  </si>
  <si>
    <t>河口　知子</t>
  </si>
  <si>
    <t>浦安市北栄1丁目11-24　第2吉田ビル3F</t>
  </si>
  <si>
    <t>DBZ89497</t>
  </si>
  <si>
    <t>東京都渋谷区広尾5丁目6番6号</t>
  </si>
  <si>
    <t>DGI14719</t>
  </si>
  <si>
    <t>いろは保育園</t>
  </si>
  <si>
    <t>（福）大きな家族</t>
  </si>
  <si>
    <t>間山　有子</t>
  </si>
  <si>
    <t>千葉市中央区問屋町13-5</t>
  </si>
  <si>
    <t>YXO54585</t>
  </si>
  <si>
    <t>稲毛ひだまり保育園</t>
  </si>
  <si>
    <t>BTU12157</t>
  </si>
  <si>
    <t>迫田　健太郎</t>
  </si>
  <si>
    <t>埼玉県入間市小谷田上ノ台64番地</t>
  </si>
  <si>
    <t>RUR26500</t>
  </si>
  <si>
    <t>ローゼンそが保育園</t>
  </si>
  <si>
    <t>KTF40020</t>
  </si>
  <si>
    <t>TDA62373</t>
  </si>
  <si>
    <t>東京都品川区西五反田２－１１－８ 学研ビル</t>
  </si>
  <si>
    <t>UBR73773</t>
  </si>
  <si>
    <t>おゆみ野すきっぷ保育園</t>
  </si>
  <si>
    <t>たかし保育園稲毛海岸</t>
  </si>
  <si>
    <t>FFS51608</t>
  </si>
  <si>
    <t>幕張本郷きらきら保育園</t>
  </si>
  <si>
    <t>東京都江戸川区中葛西３丁目３７番４号</t>
  </si>
  <si>
    <t>PDD68257</t>
  </si>
  <si>
    <t>泉保育園</t>
  </si>
  <si>
    <t>大溝　廣子</t>
  </si>
  <si>
    <t>千葉市花見川区幕張本郷６丁目２１－２０</t>
  </si>
  <si>
    <t>EZT82070</t>
  </si>
  <si>
    <t>NQZ81365</t>
  </si>
  <si>
    <t>都賀保育園</t>
  </si>
  <si>
    <t>岩館　秀</t>
  </si>
  <si>
    <t>千葉市若葉区都賀５丁目１番１１号</t>
  </si>
  <si>
    <t>QVY33597</t>
  </si>
  <si>
    <t>ニチイキッズ
あすみが丘保育園</t>
  </si>
  <si>
    <t>（株）ニチイ学館</t>
  </si>
  <si>
    <t>森　信介</t>
  </si>
  <si>
    <t>HHG67567</t>
  </si>
  <si>
    <t>美光保育園</t>
  </si>
  <si>
    <t>HYN13450</t>
  </si>
  <si>
    <t>第２幕張海浜保育園</t>
  </si>
  <si>
    <t>堀口　路加</t>
  </si>
  <si>
    <t>八千代市米本1359　米本団地4街区39棟</t>
  </si>
  <si>
    <t>WWZ72312</t>
  </si>
  <si>
    <t>ピラミッドメソッド千葉保育園</t>
  </si>
  <si>
    <t>LMA81498</t>
  </si>
  <si>
    <t>ルーチェ保育園千葉新田町</t>
  </si>
  <si>
    <t>太田　明子</t>
  </si>
  <si>
    <t>東京都渋谷区恵比寿西2-4-5星ビル4階</t>
  </si>
  <si>
    <t>GGW30806</t>
  </si>
  <si>
    <t>ふぇりーちぇほいくえん</t>
  </si>
  <si>
    <t>長澤　宏昭</t>
  </si>
  <si>
    <t>NXM17568</t>
  </si>
  <si>
    <t>新検見川すきっぷ保育園</t>
  </si>
  <si>
    <t>URR79704</t>
  </si>
  <si>
    <t>幕張本郷ナーサリー</t>
  </si>
  <si>
    <t>岩根　健二</t>
  </si>
  <si>
    <t>千葉市花見川区幕張本郷2-21-3</t>
  </si>
  <si>
    <t>BVT90892</t>
  </si>
  <si>
    <t>ししの子保育園</t>
  </si>
  <si>
    <t>鎌野　郁美</t>
  </si>
  <si>
    <t>千葉市中央区白旗3-1-4</t>
  </si>
  <si>
    <t>JRW10635</t>
  </si>
  <si>
    <t>アストロナーサリー小仲台</t>
  </si>
  <si>
    <t>大場　義之</t>
  </si>
  <si>
    <t>千葉市稲毛区稲毛東4-2-21</t>
  </si>
  <si>
    <t>YYD29230</t>
  </si>
  <si>
    <t>EVD97540</t>
  </si>
  <si>
    <t>アストロキャンプ稲毛東保育園</t>
  </si>
  <si>
    <t>SOB14087</t>
  </si>
  <si>
    <t>あおぞら保育園</t>
  </si>
  <si>
    <t>小関　伸哉</t>
  </si>
  <si>
    <t>千葉市緑区鎌取町273-146</t>
  </si>
  <si>
    <t>PCC95281</t>
  </si>
  <si>
    <t>テンダーラビング保育園誉田</t>
  </si>
  <si>
    <t>柚上　啓子</t>
  </si>
  <si>
    <t>YJD46400</t>
  </si>
  <si>
    <t>誉田おもいやり保育園</t>
  </si>
  <si>
    <t>市原市瀬又字傾城谷507</t>
  </si>
  <si>
    <t>RZR85442</t>
  </si>
  <si>
    <t>ほのぼのたんぽぽほいくえん</t>
  </si>
  <si>
    <t>（福）笑顔の会</t>
  </si>
  <si>
    <t>久恒　依里</t>
  </si>
  <si>
    <t>千葉市花見川区幕張本郷1-20-9</t>
  </si>
  <si>
    <t>AMP62169</t>
  </si>
  <si>
    <t>スクルドエンジェル保育園幕張園</t>
  </si>
  <si>
    <t>（株）スクルドアンドカンパニー</t>
  </si>
  <si>
    <t>NTI92811</t>
  </si>
  <si>
    <t>貞松　成</t>
  </si>
  <si>
    <t>東京都墨田区錦糸１－２－１</t>
  </si>
  <si>
    <t>XYV17361</t>
  </si>
  <si>
    <t>さくらんぼ保育園</t>
  </si>
  <si>
    <t>武村　和夫</t>
  </si>
  <si>
    <t>千葉市緑区高田町1084</t>
  </si>
  <si>
    <t>OPJ77837</t>
  </si>
  <si>
    <t>げんき保育園</t>
  </si>
  <si>
    <t>代表社員</t>
  </si>
  <si>
    <t>坂倉　誠一郎</t>
  </si>
  <si>
    <t>千葉市緑区おゆみ野3-14-7　ネオステージおゆみ野壱番館403号</t>
  </si>
  <si>
    <t>REW39753</t>
  </si>
  <si>
    <t>マミー＆ミーおゆみ野保育園</t>
  </si>
  <si>
    <t>（株）SPINALDESIGN</t>
  </si>
  <si>
    <t>MYN91648</t>
  </si>
  <si>
    <t>寒川保育園</t>
  </si>
  <si>
    <t>YYM63341</t>
  </si>
  <si>
    <t>そらまめ保育園新千葉駅前</t>
  </si>
  <si>
    <t>（株）ブルーム</t>
  </si>
  <si>
    <t>山﨑　厚子</t>
  </si>
  <si>
    <t>習志野市奏の杜3-14-9</t>
  </si>
  <si>
    <t>GVQ39294</t>
  </si>
  <si>
    <t>本千葉エンゼルホーム保育園</t>
  </si>
  <si>
    <t>滝瀬　雅子</t>
  </si>
  <si>
    <t>東京都八王子市明神町4丁目7番3号　やまとビル6階</t>
  </si>
  <si>
    <t>DPX84110</t>
  </si>
  <si>
    <t>かるがも保育園　おゆみ野園</t>
  </si>
  <si>
    <t>（株）かるがも</t>
  </si>
  <si>
    <t>目片　智恵美</t>
  </si>
  <si>
    <t>千葉県千葉市緑区おゆみ野3-10-7</t>
  </si>
  <si>
    <t>UDB96204</t>
  </si>
  <si>
    <t>なのはな保育園</t>
  </si>
  <si>
    <t>薮﨑　流美子</t>
  </si>
  <si>
    <t>千葉市美浜区幸町1丁目21－8　パルスクエア千葉203</t>
  </si>
  <si>
    <t>CEM88108</t>
  </si>
  <si>
    <t>ミルキーホーム都賀園</t>
  </si>
  <si>
    <t>岡崎　玲子</t>
  </si>
  <si>
    <t>柏市増尾台3丁目6番41号</t>
  </si>
  <si>
    <t>NSW27232</t>
  </si>
  <si>
    <t>ぴょんぴょん保育園</t>
  </si>
  <si>
    <t>矢島　隆志</t>
  </si>
  <si>
    <t>千葉市花見川区作新台1‐6‐11</t>
  </si>
  <si>
    <t>JMQ28190</t>
  </si>
  <si>
    <t>まほろばのお日さま保育園</t>
  </si>
  <si>
    <t>橘原　隆之</t>
  </si>
  <si>
    <t>千葉市若葉区みつわ台5-21-14</t>
  </si>
  <si>
    <t>NGN46464</t>
  </si>
  <si>
    <t>QRK36582</t>
  </si>
  <si>
    <t>キートスチャイルドケア新田町</t>
  </si>
  <si>
    <t>（株）ハイフライヤーズ</t>
  </si>
  <si>
    <t>日向　高志</t>
  </si>
  <si>
    <t>千葉市中央区登戸１－２６－１　朝日生命千葉登戸ビル１０階</t>
  </si>
  <si>
    <t>CDC65007</t>
  </si>
  <si>
    <t>マミー＆ミー西都賀保育園</t>
  </si>
  <si>
    <t>WMU78227</t>
  </si>
  <si>
    <t>幕張本郷すきっぷ保育園</t>
  </si>
  <si>
    <t>田村幸之</t>
  </si>
  <si>
    <t>YES88583</t>
  </si>
  <si>
    <t>若葉保育園</t>
  </si>
  <si>
    <t>鳥山　弘章</t>
  </si>
  <si>
    <t>千葉市若葉区都賀2-12-11</t>
  </si>
  <si>
    <t>INE82846</t>
  </si>
  <si>
    <t>花見川さくら学園保育園</t>
  </si>
  <si>
    <t>鈴木　信吾</t>
  </si>
  <si>
    <t>千葉市花見川区花島町４３０－３５</t>
  </si>
  <si>
    <t>IXY38786</t>
  </si>
  <si>
    <t>そが中央保育園</t>
  </si>
  <si>
    <t>ZMC63125</t>
  </si>
  <si>
    <t>すえひろ保育園</t>
  </si>
  <si>
    <t>大川　忠夫</t>
  </si>
  <si>
    <t>千葉市中央区末広４－２１－４</t>
  </si>
  <si>
    <t>MCX81283</t>
  </si>
  <si>
    <t>千葉こども保育園</t>
  </si>
  <si>
    <t>昼間　一彦</t>
  </si>
  <si>
    <t>東京都文京区本郷３－２３－１６</t>
  </si>
  <si>
    <t>YQC88791</t>
  </si>
  <si>
    <t>にじのいろ保育園</t>
  </si>
  <si>
    <t>島﨑　信雄</t>
  </si>
  <si>
    <t>千葉市中央区末広２－１２－１７</t>
  </si>
  <si>
    <t>QSS48534</t>
  </si>
  <si>
    <t>日乃出保育園</t>
  </si>
  <si>
    <t>（特非）子育て110番</t>
  </si>
  <si>
    <t>理事</t>
  </si>
  <si>
    <t>山本　岳</t>
  </si>
  <si>
    <t>千葉市花見川区長作町８</t>
  </si>
  <si>
    <t>OBU30424</t>
  </si>
  <si>
    <t>スクルドエンジェル保育園稲毛園</t>
  </si>
  <si>
    <t>RHE81665</t>
  </si>
  <si>
    <t>ＫＯＲＵ保育園</t>
  </si>
  <si>
    <t>横土　ノリ子</t>
  </si>
  <si>
    <t>千葉市稲毛区小仲台２－８－２５　第８横土ビル１階</t>
  </si>
  <si>
    <t>VBH46702</t>
  </si>
  <si>
    <t>都賀せいわ保育園</t>
  </si>
  <si>
    <t>田中　秀彦</t>
  </si>
  <si>
    <t>千葉市若葉区都賀４－１３－３</t>
  </si>
  <si>
    <t>AWQ45075</t>
  </si>
  <si>
    <t>やまどり保育園</t>
  </si>
  <si>
    <t>千葉市若葉区都賀２－１２－１１</t>
  </si>
  <si>
    <t>QRP33445</t>
  </si>
  <si>
    <t>マリア保育園</t>
  </si>
  <si>
    <t>CCU59517</t>
  </si>
  <si>
    <t>稲毛こどもの木保育園</t>
  </si>
  <si>
    <t>島貫　征之</t>
  </si>
  <si>
    <t>PXC71999</t>
  </si>
  <si>
    <t>アンファンジュール保育園おゆみ野</t>
  </si>
  <si>
    <t>ZXD90887</t>
  </si>
  <si>
    <t>キッズガーデン海浜幕張保育園</t>
  </si>
  <si>
    <t>井手　健二郎</t>
  </si>
  <si>
    <t>八千代市勝田１２６０－５</t>
  </si>
  <si>
    <t>JQS28152</t>
  </si>
  <si>
    <t>検見川わくわく保育園</t>
  </si>
  <si>
    <t>（同）aim</t>
  </si>
  <si>
    <t>宮本　伸士</t>
  </si>
  <si>
    <t>千葉市中央区登戸１－１１－１８　第二潮ビル１階</t>
  </si>
  <si>
    <t>TSC31187</t>
  </si>
  <si>
    <t>植草学園千葉駅保育園</t>
  </si>
  <si>
    <t>（学）植草学園</t>
  </si>
  <si>
    <t>植草　和典</t>
  </si>
  <si>
    <t>千葉市中央区弁天２－８－９</t>
  </si>
  <si>
    <t>RWT76260</t>
  </si>
  <si>
    <t>キートスチャイルドケア幕張本郷</t>
  </si>
  <si>
    <t>DMT88753</t>
  </si>
  <si>
    <t>京進のほいくえんＨＯＰＰＡ幕張町5丁目</t>
  </si>
  <si>
    <t>京都府京都市下京区烏丸通五条下る大坂町３８２－１</t>
  </si>
  <si>
    <t>ETI16631</t>
  </si>
  <si>
    <t>京進のほいくえんＨＯＰＰＡ幕張本郷駅前</t>
  </si>
  <si>
    <t>WAC19820</t>
  </si>
  <si>
    <t>千葉検見川雲母保育園</t>
  </si>
  <si>
    <t>村越　秀男</t>
  </si>
  <si>
    <t>東京都中央区銀座７丁目１６－１２　G-７ビルディング</t>
  </si>
  <si>
    <t>DVG40717</t>
  </si>
  <si>
    <t>かえで保育園幕張本郷</t>
  </si>
  <si>
    <t>（株）かえで</t>
  </si>
  <si>
    <t>小林　尚司</t>
  </si>
  <si>
    <t>千葉市花見川区幕張町５丁目４９８番２号</t>
  </si>
  <si>
    <t>CWU15563</t>
  </si>
  <si>
    <t>稲毛キッズマーム保育園</t>
  </si>
  <si>
    <t>千葉市若葉区西都賀３－１７－１２</t>
  </si>
  <si>
    <t>MVL59956</t>
  </si>
  <si>
    <t>キートスチャイルドケア園生町</t>
  </si>
  <si>
    <t>DFX49332</t>
  </si>
  <si>
    <t>千葉稲毛雲母保育園</t>
  </si>
  <si>
    <t>GIV16482</t>
  </si>
  <si>
    <t>ナーサリーホーム園生保育園</t>
  </si>
  <si>
    <t>依田　和孝</t>
  </si>
  <si>
    <t>千葉市稲毛区稲毛東２－１４－１２</t>
  </si>
  <si>
    <t>FOK77982</t>
  </si>
  <si>
    <t>ぽかぽか保育園おてんとさん</t>
  </si>
  <si>
    <t>高橋　久美子</t>
  </si>
  <si>
    <t>千葉市緑区あすみが丘４－２８－７</t>
  </si>
  <si>
    <t>IWT52640</t>
  </si>
  <si>
    <t>ドルフィンキッズ保育園</t>
  </si>
  <si>
    <t>（株）ディーケーエル</t>
  </si>
  <si>
    <t>長谷川　郁代</t>
  </si>
  <si>
    <t>千葉市緑区おゆみ野３－３９－１　セントアベニュー１０２</t>
  </si>
  <si>
    <t>HXJ30330</t>
  </si>
  <si>
    <t>小ばと会なでしこ保育園</t>
  </si>
  <si>
    <t>ZVV53733</t>
  </si>
  <si>
    <t>すまいるキャンディ保育園</t>
  </si>
  <si>
    <t>（株）キャンディ</t>
  </si>
  <si>
    <t>平賀　淳</t>
  </si>
  <si>
    <t>千葉市花見川区検見川町３－３２６－３</t>
  </si>
  <si>
    <t>VPN76280</t>
  </si>
  <si>
    <t>童夢ガーデンＷＢＧ保育園</t>
  </si>
  <si>
    <t>佐々木　豊</t>
  </si>
  <si>
    <t>FWP37673</t>
  </si>
  <si>
    <t>大森保育園</t>
  </si>
  <si>
    <t>千葉市緑区おゆみ野2丁目７</t>
  </si>
  <si>
    <t>PGC99946</t>
  </si>
  <si>
    <t>東千葉雲母保育園</t>
  </si>
  <si>
    <t>TUS78876</t>
  </si>
  <si>
    <t>レイモンド汐見丘保育園</t>
  </si>
  <si>
    <t>OPR37030</t>
  </si>
  <si>
    <t>かえで保育園幕張本郷６丁目</t>
  </si>
  <si>
    <t>MEH55358</t>
  </si>
  <si>
    <t>童夢ガーデン幕張本郷保育園</t>
  </si>
  <si>
    <t>MIX94340</t>
  </si>
  <si>
    <t>作草部アーク保育園</t>
  </si>
  <si>
    <t>醍醐　優子</t>
  </si>
  <si>
    <t>千葉市中央区松波1丁目19番８　プリマベーラ弐番館１階</t>
  </si>
  <si>
    <t>MNS73075</t>
  </si>
  <si>
    <t>ししの子保育園　小中台町</t>
  </si>
  <si>
    <t>千葉市中央区白旗３丁目１－４</t>
  </si>
  <si>
    <t>ZFB45157</t>
  </si>
  <si>
    <t>ナーサリーホーム小仲台</t>
  </si>
  <si>
    <t>EVW27938</t>
  </si>
  <si>
    <t>認可保育園　みどりまち</t>
  </si>
  <si>
    <t>千葉市若葉区みつわ台３丁目６番</t>
  </si>
  <si>
    <t>JJK43985</t>
  </si>
  <si>
    <t>キートスチャイルドケア桜木</t>
  </si>
  <si>
    <t>千葉市中央区登戸1丁目２６－１　朝日生命千葉登戸ビル１０階</t>
  </si>
  <si>
    <t>DCL29686</t>
  </si>
  <si>
    <t>小倉台　いろは保育園</t>
  </si>
  <si>
    <t>千葉市中央区問屋町１３－５</t>
  </si>
  <si>
    <t>SWP23554</t>
  </si>
  <si>
    <t>つぐみ保育園</t>
  </si>
  <si>
    <t>千葉市若葉区都賀2丁目１２－１１</t>
  </si>
  <si>
    <t>MCN41793</t>
  </si>
  <si>
    <t>みつばち保育園　若葉</t>
  </si>
  <si>
    <t>ミュラー　道代</t>
  </si>
  <si>
    <t>千葉市若葉区桜木北2丁目10番6号</t>
  </si>
  <si>
    <t>ELP22955</t>
  </si>
  <si>
    <t>あすみ東保育園</t>
  </si>
  <si>
    <t>粒良　知史</t>
  </si>
  <si>
    <t>千葉市緑区あすみが丘東４丁目９番地２</t>
  </si>
  <si>
    <t>HAT99820</t>
  </si>
  <si>
    <t>キートスチャイルドケアおゆみ野南</t>
  </si>
  <si>
    <t>FIF60655</t>
  </si>
  <si>
    <t>ししの子保育園　おゆみ野</t>
  </si>
  <si>
    <t>YHK28313</t>
  </si>
  <si>
    <t>京進のほいくえん　HOPPA幕張ベイパーク</t>
  </si>
  <si>
    <t>FRA38244</t>
  </si>
  <si>
    <t>K's garden蘇我保育園</t>
  </si>
  <si>
    <t>西村　麻衣</t>
  </si>
  <si>
    <t>TYH25374</t>
  </si>
  <si>
    <t>子どものまきば保育園</t>
  </si>
  <si>
    <t>星　恵子</t>
  </si>
  <si>
    <t>千葉市緑区あすみが丘１－１７－５</t>
  </si>
  <si>
    <t>BPR57928</t>
  </si>
  <si>
    <t>ほしのこ保育園</t>
  </si>
  <si>
    <t>（株）スター・フィールド</t>
  </si>
  <si>
    <t>星野　満美</t>
  </si>
  <si>
    <t>東京都渋谷区東３丁目１９－８　Ｓｔａｒｆｉｅｌｄ　１Ｆ</t>
  </si>
  <si>
    <t>SHR73440</t>
  </si>
  <si>
    <t>椿森保育園</t>
  </si>
  <si>
    <t>西村　和馬</t>
  </si>
  <si>
    <t>千葉県千葉市中央区椿森６丁目５－３</t>
  </si>
  <si>
    <t>GOM80413</t>
  </si>
  <si>
    <t>アンファンジュール保育園弁天</t>
  </si>
  <si>
    <t>CMB89664</t>
  </si>
  <si>
    <t>かえで保育園まくはり</t>
  </si>
  <si>
    <t>千葉県千葉市花見川区幕張町５丁目４９８番２号</t>
  </si>
  <si>
    <t>MOO54316</t>
  </si>
  <si>
    <t>かえで保育園はなぞの</t>
  </si>
  <si>
    <t>BJW98545</t>
  </si>
  <si>
    <t>アストロベースキャンプ保育園</t>
  </si>
  <si>
    <t>千葉県千葉市稲毛区稲毛東４丁目２番地２１号</t>
  </si>
  <si>
    <t>TGL69347</t>
  </si>
  <si>
    <t>かるがも保育園　鎌取園</t>
  </si>
  <si>
    <t>LZW72053</t>
  </si>
  <si>
    <t>クニナたかだの森保育園</t>
  </si>
  <si>
    <t>（株）CRECER</t>
  </si>
  <si>
    <t>前地　美紀</t>
  </si>
  <si>
    <t>NGP35616</t>
  </si>
  <si>
    <t>京進のほいくえんHOPPAガーデンビュー千葉駅前</t>
  </si>
  <si>
    <t>COL81357</t>
  </si>
  <si>
    <t>希望の子保育園</t>
  </si>
  <si>
    <t>千葉県千葉市中央区末広２丁目１２番１７号</t>
  </si>
  <si>
    <t>NVE78827</t>
  </si>
  <si>
    <t>SGV81024</t>
  </si>
  <si>
    <t>畑佐　健二郎</t>
  </si>
  <si>
    <t>千葉市美浜区打瀬１－３－５</t>
  </si>
  <si>
    <t>BQT98518</t>
  </si>
  <si>
    <t>増田　和人</t>
  </si>
  <si>
    <t>千葉市中央区道場北１－１７－６</t>
  </si>
  <si>
    <t>CHI62351</t>
  </si>
  <si>
    <t>川口　礼子</t>
  </si>
  <si>
    <t>旭市見広4226-2</t>
  </si>
  <si>
    <t>KFM57060</t>
  </si>
  <si>
    <t>梅林　正信</t>
  </si>
  <si>
    <t>千葉市緑区おゆみ野2-1-15</t>
  </si>
  <si>
    <t>YCG22960</t>
  </si>
  <si>
    <t>千葉市稲毛区天台１－７－１７</t>
  </si>
  <si>
    <t>JZD58530</t>
  </si>
  <si>
    <t>畠山　一雄</t>
  </si>
  <si>
    <t>千葉市中央区浜野町１２５２－４</t>
  </si>
  <si>
    <t>IEY27296</t>
  </si>
  <si>
    <t>千葉市中央区弁天２丁目８番９号</t>
  </si>
  <si>
    <t>QVB34045</t>
  </si>
  <si>
    <t>認定こども園　葵幼稚園</t>
  </si>
  <si>
    <t>石川　進一</t>
  </si>
  <si>
    <t>千葉市中央区仁戸名町２０５</t>
  </si>
  <si>
    <t>ZPF41882</t>
  </si>
  <si>
    <t>認定こども園　仁戸名幼稚園</t>
  </si>
  <si>
    <t>長谷部　聡</t>
  </si>
  <si>
    <t>千葉市中央区仁戸名町６１６</t>
  </si>
  <si>
    <t>BQN48397</t>
  </si>
  <si>
    <t>認定こども園　はまの幼稚園</t>
  </si>
  <si>
    <t>WQI20650</t>
  </si>
  <si>
    <t>認定こども園　ひまわり幼稚園</t>
  </si>
  <si>
    <t>塩田　梨佳</t>
  </si>
  <si>
    <t>千葉市中央区松ケ丘町６１１</t>
  </si>
  <si>
    <t>UCC31844</t>
  </si>
  <si>
    <t>認定こども園　みつわ台幼稚園</t>
  </si>
  <si>
    <t>福地　綾</t>
  </si>
  <si>
    <t>千葉市若葉区みつわ台４丁目２３－５</t>
  </si>
  <si>
    <t>MGP17295</t>
  </si>
  <si>
    <t>認定こども園　キッズビレッジ</t>
  </si>
  <si>
    <t>来栖　宏二</t>
  </si>
  <si>
    <t>EUI33058</t>
  </si>
  <si>
    <t>認定こども園　ほまれ幼稚園</t>
  </si>
  <si>
    <t>西郡　悠輔</t>
  </si>
  <si>
    <t>千葉市緑区誉田町１－１００７</t>
  </si>
  <si>
    <t>KWM21249</t>
  </si>
  <si>
    <t>認定こども園　あいりす幼稚園</t>
  </si>
  <si>
    <t>秋山　清</t>
  </si>
  <si>
    <t>千葉市美浜区幸町２丁目９番３号</t>
  </si>
  <si>
    <t>NUF53325</t>
  </si>
  <si>
    <t>認定こども園　高洲幼稚園</t>
  </si>
  <si>
    <t>長谷川　豊</t>
  </si>
  <si>
    <t>千葉市中央区仁戸名町５５２</t>
  </si>
  <si>
    <t>GMS31129</t>
  </si>
  <si>
    <t>認定こども園　高浜幼稚園</t>
  </si>
  <si>
    <t>能勢　正明</t>
  </si>
  <si>
    <t>千葉市美浜区高浜１丁目８－２</t>
  </si>
  <si>
    <t>MPR13959</t>
  </si>
  <si>
    <t>認定こども園　千葉さざなみ幼稚園</t>
  </si>
  <si>
    <t>羽田　政幸</t>
  </si>
  <si>
    <t>美浜区高洲１－１－２０</t>
  </si>
  <si>
    <t>LXV18253</t>
  </si>
  <si>
    <t>認定こども園　真砂幼稚園</t>
  </si>
  <si>
    <t>石原　隆広</t>
  </si>
  <si>
    <t>千葉市美浜区真砂１丁目１２－９</t>
  </si>
  <si>
    <t>NBP48057</t>
  </si>
  <si>
    <t>PXI11869</t>
  </si>
  <si>
    <t>大森　昭彦</t>
  </si>
  <si>
    <t>千葉市中央区新千葉3-14-18</t>
  </si>
  <si>
    <t>AWE82150</t>
  </si>
  <si>
    <t>鶴岡　姫美子</t>
  </si>
  <si>
    <t>千葉市花見川区さつきが丘1-33-1</t>
  </si>
  <si>
    <t>WNH32107</t>
  </si>
  <si>
    <t>山口　義裕</t>
  </si>
  <si>
    <t>八千代市八千代台東2-5-2</t>
  </si>
  <si>
    <t>WCN98378</t>
  </si>
  <si>
    <t>西澤　貫応</t>
  </si>
  <si>
    <t>千葉市稲毛区稲毛東1-14-13</t>
  </si>
  <si>
    <t>RQA91423</t>
  </si>
  <si>
    <t>UVK30141</t>
  </si>
  <si>
    <t>NUD11102</t>
  </si>
  <si>
    <t>認定こども園　都幼稚園</t>
  </si>
  <si>
    <t>濱田　純孝</t>
  </si>
  <si>
    <t>千葉市中央区都町１丁目４６番地２２号</t>
  </si>
  <si>
    <t>CFP67058</t>
  </si>
  <si>
    <t>伊藤　健一</t>
  </si>
  <si>
    <t>千葉市稲毛区山王町１５３－２</t>
  </si>
  <si>
    <t>KIK39280</t>
  </si>
  <si>
    <t>土岐　由美子</t>
  </si>
  <si>
    <t>千葉市稲毛区緑町1丁目５－１７</t>
  </si>
  <si>
    <t>ROZ24113</t>
  </si>
  <si>
    <t>片岡　伸介</t>
  </si>
  <si>
    <t>千葉市緑区大木戸町４２８－１</t>
  </si>
  <si>
    <t>YRU14351</t>
  </si>
  <si>
    <t>千葉市中央区弁天２丁目８－９</t>
  </si>
  <si>
    <t>LXF39745</t>
  </si>
  <si>
    <t>三幣　利夫</t>
  </si>
  <si>
    <t>千葉市稲毛区穴川1丁目５－２１</t>
  </si>
  <si>
    <t>NNJ69388</t>
  </si>
  <si>
    <t>千葉県八千代市八千代台東２丁目５－２</t>
  </si>
  <si>
    <t>XVD78126</t>
  </si>
  <si>
    <t>（学）井元学園</t>
  </si>
  <si>
    <t>井元　詔一</t>
  </si>
  <si>
    <t>千葉県千葉市花見川区花見川８－１９</t>
  </si>
  <si>
    <t>PKV27593</t>
  </si>
  <si>
    <t>（福）千葉明徳会</t>
  </si>
  <si>
    <t>千葉県千葉市緑区土気町１６２６番地５</t>
  </si>
  <si>
    <t>CBH64602</t>
  </si>
  <si>
    <t>由田学園千葉幼稚園</t>
  </si>
  <si>
    <t>LGG95994</t>
  </si>
  <si>
    <t>井村　淳</t>
  </si>
  <si>
    <t>千葉市中央区千葉寺町1210-7</t>
  </si>
  <si>
    <t>ZBU20452</t>
  </si>
  <si>
    <t>千葉市中央区院内2丁目17番25号</t>
  </si>
  <si>
    <t>NFW84278</t>
  </si>
  <si>
    <t>PSO26582</t>
  </si>
  <si>
    <t>千葉市中央区登戸1-26-1朝日生命千葉登戸ビル１０階</t>
  </si>
  <si>
    <t>TMT64937</t>
  </si>
  <si>
    <t>藤平　博美</t>
  </si>
  <si>
    <t>千葉市緑区あすみが丘8-1-1</t>
  </si>
  <si>
    <t>BZX83408</t>
  </si>
  <si>
    <t>千葉市花見川区幕張町5丁目498番2号</t>
  </si>
  <si>
    <t>おひさまのおうち</t>
  </si>
  <si>
    <t>飛彈　誠</t>
  </si>
  <si>
    <t>千葉市緑区あすみが丘一丁目27番2号藤屋第二ビル2階</t>
  </si>
  <si>
    <t>HKO52640</t>
  </si>
  <si>
    <t>ぷち・いろは</t>
  </si>
  <si>
    <t>CRG21084</t>
  </si>
  <si>
    <t>飯塚　健二</t>
  </si>
  <si>
    <t>神奈川県川崎市川崎区駅前本町２２－２</t>
  </si>
  <si>
    <t>DSX34597</t>
  </si>
  <si>
    <t>UKS91712</t>
  </si>
  <si>
    <t>べびぃまーむ</t>
  </si>
  <si>
    <t>TJK83371</t>
  </si>
  <si>
    <t>千葉市稲毛区稲毛東4丁目2番21号</t>
  </si>
  <si>
    <t>UNM66334</t>
  </si>
  <si>
    <t>ミルキーウェイ</t>
  </si>
  <si>
    <t>IOJ43426</t>
  </si>
  <si>
    <t>千葉県習志野市奏の杜3-14-9</t>
  </si>
  <si>
    <t>DAD58969</t>
  </si>
  <si>
    <t>千葉市中央区登戸1-11-18 第二潮ビル1F</t>
  </si>
  <si>
    <t>ABM87744</t>
  </si>
  <si>
    <t>XFI88941</t>
  </si>
  <si>
    <t>ほしのこキッズルーム</t>
  </si>
  <si>
    <t>東京都渋谷区東3-19-8 Starfield 1F</t>
  </si>
  <si>
    <t>TAD34051</t>
  </si>
  <si>
    <t>中村　竜士</t>
  </si>
  <si>
    <t>横浜市中区太田町６－７９　アブソルート横浜馬車道ビル３０４</t>
  </si>
  <si>
    <t>RXE17326</t>
  </si>
  <si>
    <t>LAP28668</t>
  </si>
  <si>
    <t>藤本　一磨</t>
  </si>
  <si>
    <t>習志野市津田沼３丁目１７番１８号</t>
  </si>
  <si>
    <t>BRU51010</t>
  </si>
  <si>
    <t>鳰川　泰也</t>
  </si>
  <si>
    <t>千葉市美浜区幸町２－１２－８</t>
  </si>
  <si>
    <t>TFT81546</t>
  </si>
  <si>
    <t>SML57236</t>
  </si>
  <si>
    <t>関根　雅晴</t>
  </si>
  <si>
    <t>千葉市稲毛区長沼町312-14</t>
  </si>
  <si>
    <t>ZTR63909</t>
  </si>
  <si>
    <t>若菜　俊明</t>
  </si>
  <si>
    <t>XNY67915</t>
  </si>
  <si>
    <t>にじいろキャンディ検見川園</t>
  </si>
  <si>
    <t>千葉市花見川区検見川町３丁目３２６番地３</t>
  </si>
  <si>
    <t>JYL82503</t>
  </si>
  <si>
    <t>マミー＆ミー幕張園</t>
  </si>
  <si>
    <t>IDB32717</t>
  </si>
  <si>
    <t>小規模保育　ひまわりえん</t>
  </si>
  <si>
    <t>久保　隼人</t>
  </si>
  <si>
    <t>千葉市若葉区桜木北１－１５－１</t>
  </si>
  <si>
    <t>NDS30905</t>
  </si>
  <si>
    <t>みつばちキッズ</t>
  </si>
  <si>
    <t>千葉市若葉区桜木北２丁目１０番６号</t>
  </si>
  <si>
    <t>AKC67211</t>
  </si>
  <si>
    <t>Ｋｉｄｓ　Ｒｅｓｏｒｔ　ＳＯＧＡ</t>
  </si>
  <si>
    <t>Litos&amp;Company（株）</t>
  </si>
  <si>
    <t>濵口　裕香里</t>
  </si>
  <si>
    <t>IAJ17051</t>
  </si>
  <si>
    <t>スクルドエンジェル稲毛駅前園</t>
  </si>
  <si>
    <t>PJH86092</t>
  </si>
  <si>
    <t>スクルドエンジェル検見川浜園</t>
  </si>
  <si>
    <t>兵頭　勉</t>
  </si>
  <si>
    <t>千葉市美浜区磯辺1-31-10-2</t>
  </si>
  <si>
    <t>OYQ32303</t>
  </si>
  <si>
    <t>LJU52391</t>
  </si>
  <si>
    <t>NXF53212</t>
  </si>
  <si>
    <t>ちいさなおうち　ふたば</t>
  </si>
  <si>
    <t>千葉市緑区刈田子町308-10</t>
  </si>
  <si>
    <t>WTG68140</t>
  </si>
  <si>
    <t>おゆみ野南幼稚園附属みなみちゃんﾅｰｻﾘｰ</t>
  </si>
  <si>
    <t>GBZ25254</t>
  </si>
  <si>
    <t>梅乃園幼稚園附属０・１・２ﾅｰｻﾘｰ</t>
  </si>
  <si>
    <t>千葉市中央区矢作町939-6</t>
  </si>
  <si>
    <t>QAM48482</t>
  </si>
  <si>
    <t>Kids Resort CHIBADERA</t>
  </si>
  <si>
    <t>ABU72186</t>
  </si>
  <si>
    <t>蘇我うらら保育室</t>
  </si>
  <si>
    <t>DSY46820</t>
  </si>
  <si>
    <t>キッズフィールド幕張みなみ園</t>
  </si>
  <si>
    <t>佐藤　康久</t>
  </si>
  <si>
    <t>宮城県柴田郡大河原町大谷字町向199-3</t>
  </si>
  <si>
    <t>GIG37770</t>
  </si>
  <si>
    <t>てぃだまちキッズ新検見川駅前</t>
  </si>
  <si>
    <t>糠谷　和弘</t>
  </si>
  <si>
    <t>千葉市美浜区真砂5-2-3</t>
  </si>
  <si>
    <t>BMV43409</t>
  </si>
  <si>
    <t>RBA11066</t>
  </si>
  <si>
    <t>幕張本郷なないろ保育室</t>
  </si>
  <si>
    <t>UVG36031</t>
  </si>
  <si>
    <t>幕張本郷ひだまり園</t>
  </si>
  <si>
    <t>原野　翔平</t>
  </si>
  <si>
    <t>豊島区東池袋3-9-13　岩下ビル３階</t>
  </si>
  <si>
    <t>RMI28631</t>
  </si>
  <si>
    <t>みらいつむぎ新検見川園</t>
  </si>
  <si>
    <t>（一社）絲</t>
  </si>
  <si>
    <t>大川　誠</t>
  </si>
  <si>
    <t>千葉市花見川区花園1-19-11　田村ビル201号</t>
  </si>
  <si>
    <t>RUZ15774</t>
  </si>
  <si>
    <t>ウィズダムアリス園</t>
  </si>
  <si>
    <t>EPU39365</t>
  </si>
  <si>
    <t>（株）つぼみ</t>
  </si>
  <si>
    <t>河野　妙登利</t>
  </si>
  <si>
    <t>千葉市稲毛区緑町1-21-6</t>
  </si>
  <si>
    <t>ZVZ87255</t>
  </si>
  <si>
    <t>オーチャード・キッズ稲毛海岸園</t>
  </si>
  <si>
    <t>佐藤　禎子</t>
  </si>
  <si>
    <t>千葉市美浜区高洲3-14-1-202</t>
  </si>
  <si>
    <t>QZY19038</t>
  </si>
  <si>
    <t>かるがも蘇我園</t>
  </si>
  <si>
    <t>千葉市緑区おゆみ野3-10-7</t>
  </si>
  <si>
    <t>KKT22191</t>
  </si>
  <si>
    <t>チャイルドケアセンター プレイディア</t>
  </si>
  <si>
    <t>ESE84750</t>
  </si>
  <si>
    <t>ほのぼのくるみのおうち</t>
  </si>
  <si>
    <t>VST40735</t>
  </si>
  <si>
    <t>新検見川駅前キッズルーム</t>
  </si>
  <si>
    <t>西重　誠</t>
  </si>
  <si>
    <t>千葉市花見川区南花園2-2-12　アコルデ新検見川201号</t>
  </si>
  <si>
    <t>JUO52235</t>
  </si>
  <si>
    <t>童夢ガーデン　おゆみ野</t>
  </si>
  <si>
    <t>ULC25004</t>
  </si>
  <si>
    <t>MXN21338</t>
  </si>
  <si>
    <t>角田　健</t>
  </si>
  <si>
    <t>神奈川県川崎市高津区坂戸３丁目１１－１７</t>
  </si>
  <si>
    <t>HPR29795</t>
  </si>
  <si>
    <t>渡邊　彰</t>
  </si>
  <si>
    <t>YGA86393</t>
  </si>
  <si>
    <t>どれみ園</t>
  </si>
  <si>
    <t>林　久雄</t>
  </si>
  <si>
    <t>千葉市花見川区横戸町８９９－１</t>
  </si>
  <si>
    <t>QKR10932</t>
  </si>
  <si>
    <t>佐伯　猛</t>
  </si>
  <si>
    <t>BLP67334</t>
  </si>
  <si>
    <t>濱田　朋彦</t>
  </si>
  <si>
    <t>東京都中央区日本橋小伝馬町４番１号井門小伝馬町ビル８階</t>
  </si>
  <si>
    <t>AOX52367</t>
  </si>
  <si>
    <t>千葉市美浜区高洲３丁目１４－１－２０２</t>
  </si>
  <si>
    <t>TNP86886</t>
  </si>
  <si>
    <t>千葉市若葉区小倉台７丁目３番２号</t>
  </si>
  <si>
    <t>CPE64711</t>
  </si>
  <si>
    <t>千葉県千葉市花見川区南花園２丁目２－１２　アコルデ新検見川２０１号</t>
  </si>
  <si>
    <t>OJA33285</t>
  </si>
  <si>
    <t>昭和運送興業（株）</t>
  </si>
  <si>
    <t>安田　憲史</t>
  </si>
  <si>
    <t>千葉県館山市湊４９３</t>
  </si>
  <si>
    <t>チューリップのおうちえん</t>
  </si>
  <si>
    <t>千葉県千葉市美浜区真砂３丁目１５番１４号</t>
  </si>
  <si>
    <t>DKL89410</t>
  </si>
  <si>
    <t>北海道士別市南町西４区４７１</t>
  </si>
  <si>
    <t>RXP85958</t>
  </si>
  <si>
    <t>千葉県千葉市稲毛区稲毛東２丁目１４－１２</t>
  </si>
  <si>
    <t>SUG44922</t>
  </si>
  <si>
    <t>千葉県千葉市花見川区花園１丁目１９－１１田村ビル２０１号室</t>
  </si>
  <si>
    <t>XFB11265</t>
  </si>
  <si>
    <t>髙井　宏行</t>
  </si>
  <si>
    <t>千葉県千葉市美浜区真砂２丁目２４－１０アンシャンテ21</t>
  </si>
  <si>
    <t>AIE60995</t>
  </si>
  <si>
    <t>院長</t>
  </si>
  <si>
    <t>千葉市中央区椿森4丁目1番2号</t>
  </si>
  <si>
    <t>PDQ23093</t>
  </si>
  <si>
    <t>笠川　正和</t>
  </si>
  <si>
    <t>千葉市稲毛区園生町956番地6</t>
  </si>
  <si>
    <t>DSV27809</t>
  </si>
  <si>
    <t>中野　好江</t>
  </si>
  <si>
    <t>千葉市緑区あすみが丘7-2-3</t>
  </si>
  <si>
    <t>BRV69709</t>
  </si>
  <si>
    <t>野口　アキ子</t>
  </si>
  <si>
    <t>千葉市中央区問屋町6番4号</t>
  </si>
  <si>
    <t>IUC92602</t>
  </si>
  <si>
    <t>嶋田　知江里</t>
  </si>
  <si>
    <t>千葉市美浜区磯辺6丁目3番10号</t>
  </si>
  <si>
    <t>PMF85399</t>
  </si>
  <si>
    <t>岩村　康次</t>
  </si>
  <si>
    <t>千葉市美浜区中瀬１丁目５番地１　イオンタワービル７階</t>
  </si>
  <si>
    <t>VYB32279</t>
  </si>
  <si>
    <t>うみかぜ南町保育園</t>
  </si>
  <si>
    <t>東京都渋谷区道玄坂１－１２－１渋谷マークシティウェスト１７階</t>
  </si>
  <si>
    <t>VGA67532</t>
  </si>
  <si>
    <t>LNO50846</t>
  </si>
  <si>
    <t>QGC37757</t>
  </si>
  <si>
    <t xml:space="preserve">稲毛幼稚園附属　稲毛くれよんナーサリー </t>
  </si>
  <si>
    <t>千葉市稲毛区稲毛町5-100-1</t>
  </si>
  <si>
    <t xml:space="preserve">ジョイア　千葉園 </t>
  </si>
  <si>
    <t>WHL37537</t>
  </si>
  <si>
    <t>WOF42628</t>
  </si>
  <si>
    <t/>
  </si>
  <si>
    <t>福田　芳</t>
  </si>
  <si>
    <t>千葉市緑区誉田町２－２３０７－１４２</t>
  </si>
  <si>
    <t>BJB41210</t>
  </si>
  <si>
    <t>エデュケア・チルドレンズ・ハウス　にじ</t>
  </si>
  <si>
    <t>宮城　春美</t>
  </si>
  <si>
    <t>千葉市若葉区西都賀１－１７－１</t>
  </si>
  <si>
    <t>TPM17219</t>
  </si>
  <si>
    <t>おうちほいく　もみじのて</t>
  </si>
  <si>
    <t>花嶋　ゆみ子</t>
  </si>
  <si>
    <t>千葉市若葉区若松町2216</t>
  </si>
  <si>
    <t>おうちほいく　ぽけっと</t>
  </si>
  <si>
    <t>いそべのおうち</t>
  </si>
  <si>
    <t>代表取締役　兵頭　勉</t>
  </si>
  <si>
    <t>IJJ71564</t>
  </si>
  <si>
    <t>千葉市中央区川戸町426-3</t>
  </si>
  <si>
    <t>DYJ86245</t>
  </si>
  <si>
    <t>おうちほいく　ふたば</t>
  </si>
  <si>
    <t>代表社員　宮下　美穂</t>
  </si>
  <si>
    <t>千葉市若葉区みつわ台５－１－３６</t>
  </si>
  <si>
    <t>こどものいえ　おあふ</t>
  </si>
  <si>
    <t>中山　えい子</t>
  </si>
  <si>
    <t>千葉市若葉区千城台東３－２３－３</t>
  </si>
  <si>
    <t>幼稚園型認定こども園</t>
  </si>
  <si>
    <t>小規模保育事業</t>
  </si>
  <si>
    <t>事業所内保育事業</t>
  </si>
  <si>
    <t>幼保連携型認定こども園　植草学園大学附属弁天こども園</t>
  </si>
  <si>
    <t>青葉の森保育館</t>
  </si>
  <si>
    <t>千葉医療センターつばき保育園</t>
  </si>
  <si>
    <t>保育ハウス　ひよこ</t>
  </si>
  <si>
    <t>はっぴぃルーム本千葉駅前園</t>
  </si>
  <si>
    <t>認定こども園　さつきが丘幼稚園</t>
  </si>
  <si>
    <t>Kid's Patio まくはり園</t>
  </si>
  <si>
    <t>幕張おおぞら保育園</t>
  </si>
  <si>
    <t>幼保連携型認定こども園　ウィズダムナーサリースクール</t>
  </si>
  <si>
    <t>認定こども園　小ばと幼稚園</t>
  </si>
  <si>
    <t>キッズルームチャコ稲毛園</t>
  </si>
  <si>
    <t>園生幼稚園附属園生保育園</t>
  </si>
  <si>
    <t>ちびっこランド稲毛愛教園</t>
  </si>
  <si>
    <t>キートスチャイルドケア みつわ台</t>
  </si>
  <si>
    <t>認定こども園　白梅幼稚園</t>
  </si>
  <si>
    <t>認定こども園　かしの木学園　かしの木園</t>
  </si>
  <si>
    <t>認定こども園　かしの木学園　カトライア・キンダーガルテン</t>
  </si>
  <si>
    <t>森のおうち　コッコロ</t>
  </si>
  <si>
    <t>ひまわり保育室</t>
  </si>
  <si>
    <t>まきの木えん</t>
  </si>
  <si>
    <t>リトルガーデンおゆみ野</t>
  </si>
  <si>
    <t>幼保連携型認定こども園　幕張海浜こども園</t>
  </si>
  <si>
    <t>千葉白菊幼稚園附属しらぎくナーサリー</t>
  </si>
  <si>
    <t>美浜ナーサリーささえ愛</t>
  </si>
  <si>
    <t>SOLTILO GSA International School</t>
  </si>
  <si>
    <t>リトルガーデン幕張</t>
  </si>
  <si>
    <t>キッズルームチャコ千葉園</t>
  </si>
  <si>
    <t>アベニールガーデン　蘇我</t>
  </si>
  <si>
    <t>認定こども園　まこと第三幼稚園</t>
  </si>
  <si>
    <t>星のおうち幕張</t>
  </si>
  <si>
    <t>認定こども園　稲毛すみれ幼稚園</t>
  </si>
  <si>
    <t>アストロミニキャンプ小仲台</t>
  </si>
  <si>
    <t>ぴょこたんランド</t>
  </si>
  <si>
    <t>認定こども園　鏡戸幼稚園</t>
  </si>
  <si>
    <t>みどりの森めばえ保育園</t>
  </si>
  <si>
    <t>幼保連携型認定こども園　打瀬保育園</t>
  </si>
  <si>
    <t>イオンゆめみらい保育園　幕張新都心</t>
  </si>
  <si>
    <t>みらいのまち保育園　鶴沢</t>
  </si>
  <si>
    <t>認定こども園　まこと第二幼稚園</t>
  </si>
  <si>
    <t>キッズスペース・ウィーピー幕張本郷</t>
  </si>
  <si>
    <t>認定こども園　山王幼稚園</t>
  </si>
  <si>
    <t>ハニーキッズ草野園</t>
  </si>
  <si>
    <t>ナーサリーホーム稲毛東</t>
  </si>
  <si>
    <t>ナーセリー鏡戸</t>
  </si>
  <si>
    <t>認定こども園　明徳土気こども園</t>
  </si>
  <si>
    <t>千葉南病院クニナ保育園</t>
  </si>
  <si>
    <t>幼保連携型認定こども園　千葉女子専門学校附属聖こども園</t>
  </si>
  <si>
    <t>認定こども園　千葉明徳短期大学附属幼稚園</t>
  </si>
  <si>
    <t>ひまわり保育園・ちば</t>
  </si>
  <si>
    <t>認定こども園　花見川ちぐさ幼稚園</t>
  </si>
  <si>
    <t>認定こども園　土岐幼稚園</t>
  </si>
  <si>
    <t>認定こども園　登戸幼稚園</t>
  </si>
  <si>
    <t>星のおうち千葉中央</t>
  </si>
  <si>
    <t>ぽっぽランドちば</t>
  </si>
  <si>
    <t>稲毛ふわり保育室</t>
  </si>
  <si>
    <t>サンライズキッズ 都賀園</t>
  </si>
  <si>
    <t>認定こども園　松ヶ丘幼稚園</t>
  </si>
  <si>
    <t>そらまめ千葉西口駅前園</t>
  </si>
  <si>
    <t>都賀サンフラワー保育室</t>
  </si>
  <si>
    <t>認定こども園　植草学園大学附属美浜幼稚園</t>
  </si>
  <si>
    <t>千葉わくわく園</t>
  </si>
  <si>
    <t>認定こども園　千葉敬愛短期大学附属幼稚園</t>
  </si>
  <si>
    <t>ニチイキッズ千葉中央第一</t>
  </si>
  <si>
    <t>星のおうち幕張北</t>
  </si>
  <si>
    <t>アップルナースリー検見川浜保育園</t>
  </si>
  <si>
    <t>ナーサリーホーム稲毛海岸</t>
  </si>
  <si>
    <t>ニチイキッズ千葉中央第二</t>
  </si>
  <si>
    <t>みらいつむぎ検見川浜園</t>
  </si>
  <si>
    <t>西千葉たんぽぽ保育室</t>
  </si>
  <si>
    <t>キッズパティオ西千葉園</t>
  </si>
  <si>
    <t>キートスチャイルドケア新千葉</t>
  </si>
  <si>
    <t>新検見川駅北口キッズランド</t>
  </si>
  <si>
    <t>ほしぞらの丘</t>
  </si>
  <si>
    <t>植草学園　このはの家</t>
  </si>
  <si>
    <t>キッズルーム蘇我わかば</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</si>
  <si>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</si>
  <si>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</si>
  <si>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</si>
  <si>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</si>
  <si>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</si>
  <si>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</si>
  <si>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</si>
  <si>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</si>
  <si>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</si>
  <si>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</si>
  <si>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</si>
  <si>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</si>
  <si>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</si>
  <si>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■区名</t>
    <rPh sb="1" eb="2">
      <t>ク</t>
    </rPh>
    <rPh sb="2" eb="3">
      <t>メイ</t>
    </rPh>
    <phoneticPr fontId="3"/>
  </si>
  <si>
    <t>■区分</t>
    <rPh sb="1" eb="3">
      <t>クブン</t>
    </rPh>
    <phoneticPr fontId="3"/>
  </si>
  <si>
    <t>■園名</t>
    <rPh sb="1" eb="3">
      <t>エンメイ</t>
    </rPh>
    <phoneticPr fontId="3"/>
  </si>
  <si>
    <t>金額計（税込み）</t>
    <rPh sb="0" eb="2">
      <t>キンガク</t>
    </rPh>
    <rPh sb="2" eb="3">
      <t>ケイ</t>
    </rPh>
    <rPh sb="4" eb="6">
      <t>ゼイコ</t>
    </rPh>
    <phoneticPr fontId="3"/>
  </si>
  <si>
    <t>名称及び内容</t>
    <rPh sb="0" eb="2">
      <t>メイショウ</t>
    </rPh>
    <rPh sb="2" eb="3">
      <t>オヨ</t>
    </rPh>
    <rPh sb="4" eb="6">
      <t>ナイヨウ</t>
    </rPh>
    <phoneticPr fontId="3"/>
  </si>
  <si>
    <t>記載例</t>
    <rPh sb="0" eb="2">
      <t>キサイ</t>
    </rPh>
    <rPh sb="2" eb="3">
      <t>レイ</t>
    </rPh>
    <phoneticPr fontId="3"/>
  </si>
  <si>
    <t>名称及び内容</t>
    <phoneticPr fontId="3"/>
  </si>
  <si>
    <t>様式第９号</t>
    <phoneticPr fontId="4"/>
  </si>
  <si>
    <t>千葉市感染症等緊急包括支援事業補助金実績報告書</t>
    <rPh sb="0" eb="3">
      <t>チバシ</t>
    </rPh>
    <rPh sb="3" eb="7">
      <t>カンセンショウナド</t>
    </rPh>
    <rPh sb="7" eb="9">
      <t>キンキュウ</t>
    </rPh>
    <rPh sb="9" eb="11">
      <t>ホウカツ</t>
    </rPh>
    <rPh sb="11" eb="13">
      <t>シエン</t>
    </rPh>
    <rPh sb="13" eb="15">
      <t>ジギョウ</t>
    </rPh>
    <rPh sb="15" eb="18">
      <t>ホジョキン</t>
    </rPh>
    <rPh sb="18" eb="20">
      <t>ジッセキ</t>
    </rPh>
    <rPh sb="20" eb="23">
      <t>ホウコクショ</t>
    </rPh>
    <phoneticPr fontId="4"/>
  </si>
  <si>
    <t>代表者職氏名</t>
    <phoneticPr fontId="4"/>
  </si>
  <si>
    <t>施設名</t>
    <rPh sb="0" eb="2">
      <t>シセツ</t>
    </rPh>
    <rPh sb="2" eb="3">
      <t>メイ</t>
    </rPh>
    <phoneticPr fontId="5"/>
  </si>
  <si>
    <t>１　交付決定額</t>
    <rPh sb="2" eb="4">
      <t>コウフ</t>
    </rPh>
    <rPh sb="4" eb="6">
      <t>ケッテイ</t>
    </rPh>
    <rPh sb="6" eb="7">
      <t>ガク</t>
    </rPh>
    <phoneticPr fontId="4"/>
  </si>
  <si>
    <t>２　実績額</t>
    <rPh sb="2" eb="5">
      <t>ジッセキガク</t>
    </rPh>
    <phoneticPr fontId="4"/>
  </si>
  <si>
    <t>３　添付書類</t>
    <phoneticPr fontId="4"/>
  </si>
  <si>
    <t>（１）</t>
    <phoneticPr fontId="3"/>
  </si>
  <si>
    <t>購入物資一覧</t>
    <phoneticPr fontId="3"/>
  </si>
  <si>
    <t>（２）</t>
  </si>
  <si>
    <t>物資購入の契約を証する書類</t>
    <phoneticPr fontId="3"/>
  </si>
  <si>
    <t>（３）</t>
  </si>
  <si>
    <t>物資購入に要した金額を証する書類</t>
  </si>
  <si>
    <t>（４）</t>
    <phoneticPr fontId="3"/>
  </si>
  <si>
    <t xml:space="preserve">手当等の支払いが分かるもの </t>
    <phoneticPr fontId="3"/>
  </si>
  <si>
    <t>様式第１１号</t>
    <rPh sb="0" eb="2">
      <t>ヨウシキ</t>
    </rPh>
    <rPh sb="2" eb="3">
      <t>ダイ</t>
    </rPh>
    <rPh sb="5" eb="6">
      <t>ゴウ</t>
    </rPh>
    <phoneticPr fontId="5"/>
  </si>
  <si>
    <t>年</t>
    <rPh sb="0" eb="1">
      <t>ネン</t>
    </rPh>
    <phoneticPr fontId="5"/>
  </si>
  <si>
    <t>月</t>
    <rPh sb="0" eb="1">
      <t>ガツ</t>
    </rPh>
    <phoneticPr fontId="5"/>
  </si>
  <si>
    <t>日</t>
    <rPh sb="0" eb="1">
      <t>ニチ</t>
    </rPh>
    <phoneticPr fontId="5"/>
  </si>
  <si>
    <t>（あて先）千　葉　市　長</t>
  </si>
  <si>
    <t>住所</t>
    <rPh sb="0" eb="2">
      <t>ジュウショ</t>
    </rPh>
    <phoneticPr fontId="5"/>
  </si>
  <si>
    <t>法人名</t>
    <rPh sb="0" eb="2">
      <t>ホウジン</t>
    </rPh>
    <rPh sb="2" eb="3">
      <t>メイ</t>
    </rPh>
    <phoneticPr fontId="5"/>
  </si>
  <si>
    <t>代表者職氏名</t>
    <rPh sb="0" eb="3">
      <t>ダイヒョウシャ</t>
    </rPh>
    <rPh sb="3" eb="4">
      <t>ショク</t>
    </rPh>
    <rPh sb="4" eb="6">
      <t>シメイ</t>
    </rPh>
    <phoneticPr fontId="5"/>
  </si>
  <si>
    <t>印</t>
    <rPh sb="0" eb="1">
      <t>イン</t>
    </rPh>
    <phoneticPr fontId="5"/>
  </si>
  <si>
    <t>千葉市感染症等緊急包括支援事業補助金交付請求書</t>
    <phoneticPr fontId="3"/>
  </si>
  <si>
    <t>記</t>
    <rPh sb="0" eb="1">
      <t>キ</t>
    </rPh>
    <phoneticPr fontId="5"/>
  </si>
  <si>
    <t>１　補助金の確定額</t>
    <phoneticPr fontId="5"/>
  </si>
  <si>
    <t>金</t>
    <rPh sb="0" eb="1">
      <t>キン</t>
    </rPh>
    <phoneticPr fontId="5"/>
  </si>
  <si>
    <t>２　補助金の既交付額</t>
    <phoneticPr fontId="5"/>
  </si>
  <si>
    <t>交付</t>
    <rPh sb="0" eb="2">
      <t>コウフ</t>
    </rPh>
    <phoneticPr fontId="5"/>
  </si>
  <si>
    <t>３　今回の請求額</t>
    <phoneticPr fontId="5"/>
  </si>
  <si>
    <t>契約日</t>
    <rPh sb="0" eb="3">
      <t>ケイヤクビ</t>
    </rPh>
    <phoneticPr fontId="3"/>
  </si>
  <si>
    <t>日付</t>
    <rPh sb="0" eb="2">
      <t>ヒヅケ</t>
    </rPh>
    <phoneticPr fontId="3"/>
  </si>
  <si>
    <t>9/1～9/30まで、消毒等の作業を委託した委託費
※詳細は別添の支払明細書を参照</t>
    <rPh sb="11" eb="13">
      <t>ショウドク</t>
    </rPh>
    <rPh sb="13" eb="14">
      <t>トウ</t>
    </rPh>
    <rPh sb="15" eb="17">
      <t>サギョウ</t>
    </rPh>
    <rPh sb="18" eb="20">
      <t>イタク</t>
    </rPh>
    <rPh sb="22" eb="24">
      <t>イタク</t>
    </rPh>
    <rPh sb="24" eb="25">
      <t>ヒ</t>
    </rPh>
    <phoneticPr fontId="3"/>
  </si>
  <si>
    <r>
      <t>　　　　　　　　　　　　　　入力シート　　</t>
    </r>
    <r>
      <rPr>
        <b/>
        <sz val="20"/>
        <color theme="0"/>
        <rFont val="HGSｺﾞｼｯｸE"/>
        <family val="3"/>
        <charset val="128"/>
      </rPr>
      <t>※このシート以外は入力不要です。</t>
    </r>
    <rPh sb="14" eb="16">
      <t>ニュウリョク</t>
    </rPh>
    <phoneticPr fontId="3"/>
  </si>
  <si>
    <t>ポピンズナーサリースクール千葉みなと</t>
  </si>
  <si>
    <t>ポピンズナーサリースクールみなと公園</t>
  </si>
  <si>
    <t>山崎　知恵</t>
  </si>
  <si>
    <t>青松　武志</t>
  </si>
  <si>
    <t>そがチャイルドハウス保育園</t>
  </si>
  <si>
    <t>オンジュ ソリール保育園　
そが駅前園</t>
  </si>
  <si>
    <t>千葉市美浜区中瀬1-6　エム・ベイポイント幕張５F</t>
  </si>
  <si>
    <t>松波アーク保育園</t>
  </si>
  <si>
    <t>つぼみ保育園</t>
  </si>
  <si>
    <t>キッズラボ誉田保育園</t>
  </si>
  <si>
    <t>西原　優博</t>
  </si>
  <si>
    <t>絵本と太陽の保育園　てぃだまちキッズ検見川浜</t>
  </si>
  <si>
    <t>オンジュ ソリール保育園　海浜幕張園</t>
  </si>
  <si>
    <t>京進のほいくえんＨＯＰＰＡ幕張ベイタウン</t>
  </si>
  <si>
    <t>美波保育園</t>
  </si>
  <si>
    <t>みらいつむぎ保育園美浜</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</si>
  <si>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</si>
  <si>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（福）　愛の園福祉会</t>
    <rPh sb="1" eb="2">
      <t>フク</t>
    </rPh>
    <rPh sb="4" eb="5">
      <t>アイ</t>
    </rPh>
    <rPh sb="6" eb="7">
      <t>ソノ</t>
    </rPh>
    <rPh sb="7" eb="9">
      <t>フクシ</t>
    </rPh>
    <rPh sb="9" eb="10">
      <t>カイ</t>
    </rPh>
    <phoneticPr fontId="2"/>
  </si>
  <si>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</si>
  <si>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（福）　健育会</t>
    <rPh sb="1" eb="2">
      <t>フク</t>
    </rPh>
    <rPh sb="4" eb="5">
      <t>ケン</t>
    </rPh>
    <rPh sb="5" eb="6">
      <t>イク</t>
    </rPh>
    <rPh sb="6" eb="7">
      <t>カイ</t>
    </rPh>
    <phoneticPr fontId="2"/>
  </si>
  <si>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</si>
  <si>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（学）　増田学園</t>
    <rPh sb="1" eb="2">
      <t>ガク</t>
    </rPh>
    <rPh sb="4" eb="6">
      <t>マスダ</t>
    </rPh>
    <rPh sb="6" eb="8">
      <t>ガクエン</t>
    </rPh>
    <phoneticPr fontId="2"/>
  </si>
  <si>
    <t>幼保連携型認定こども園　ウィズダムナーサリースクール</t>
    <rPh sb="0" eb="1">
      <t>ヨウ</t>
    </rPh>
    <rPh sb="1" eb="2">
      <t>ホ</t>
    </rPh>
    <rPh sb="2" eb="5">
      <t>レンケイガタ</t>
    </rPh>
    <rPh sb="5" eb="7">
      <t>ニンテイ</t>
    </rPh>
    <rPh sb="10" eb="11">
      <t>エン</t>
    </rPh>
    <phoneticPr fontId="9"/>
  </si>
  <si>
    <t>（福）　創成会</t>
    <rPh sb="1" eb="2">
      <t>フク</t>
    </rPh>
    <rPh sb="4" eb="5">
      <t>ソウ</t>
    </rPh>
    <rPh sb="5" eb="6">
      <t>セイ</t>
    </rPh>
    <rPh sb="6" eb="7">
      <t>カイ</t>
    </rPh>
    <phoneticPr fontId="2"/>
  </si>
  <si>
    <t>認定こども園かしの木学園　カトライアキンダーガルテン</t>
    <rPh sb="0" eb="2">
      <t>ニンテイ</t>
    </rPh>
    <rPh sb="5" eb="6">
      <t>エン</t>
    </rPh>
    <rPh sb="9" eb="10">
      <t>キ</t>
    </rPh>
    <rPh sb="10" eb="12">
      <t>ガクエン</t>
    </rPh>
    <phoneticPr fontId="14"/>
  </si>
  <si>
    <t>NPO法人虹の丘ワールド・ケア・ファミリー</t>
    <rPh sb="3" eb="5">
      <t>ホウジン</t>
    </rPh>
    <rPh sb="5" eb="6">
      <t>ニジ</t>
    </rPh>
    <rPh sb="7" eb="8">
      <t>オカ</t>
    </rPh>
    <phoneticPr fontId="8"/>
  </si>
  <si>
    <t>（学）聖メリー学園</t>
    <rPh sb="1" eb="2">
      <t>ガク</t>
    </rPh>
    <rPh sb="3" eb="4">
      <t>ヒジリ</t>
    </rPh>
    <rPh sb="7" eb="9">
      <t>ガクエン</t>
    </rPh>
    <phoneticPr fontId="5"/>
  </si>
  <si>
    <t>（学）畠山学園</t>
    <rPh sb="1" eb="2">
      <t>ガク</t>
    </rPh>
    <phoneticPr fontId="5"/>
  </si>
  <si>
    <t>（学）植草学園</t>
    <rPh sb="1" eb="2">
      <t>ガク</t>
    </rPh>
    <rPh sb="3" eb="5">
      <t>ウエクサ</t>
    </rPh>
    <rPh sb="5" eb="7">
      <t>ガクエン</t>
    </rPh>
    <phoneticPr fontId="5"/>
  </si>
  <si>
    <t>（学）仁愛学園</t>
    <rPh sb="1" eb="2">
      <t>ガク</t>
    </rPh>
    <rPh sb="3" eb="5">
      <t>ジンアイ</t>
    </rPh>
    <rPh sb="5" eb="7">
      <t>ガクエン</t>
    </rPh>
    <phoneticPr fontId="5"/>
  </si>
  <si>
    <t>（学）香林学園</t>
    <rPh sb="1" eb="2">
      <t>ガク</t>
    </rPh>
    <rPh sb="3" eb="5">
      <t>コウリン</t>
    </rPh>
    <rPh sb="5" eb="7">
      <t>ガクエン</t>
    </rPh>
    <phoneticPr fontId="5"/>
  </si>
  <si>
    <t>（学）塩田学園</t>
    <rPh sb="1" eb="2">
      <t>ガク</t>
    </rPh>
    <rPh sb="3" eb="5">
      <t>シオタ</t>
    </rPh>
    <rPh sb="5" eb="7">
      <t>ガクエン</t>
    </rPh>
    <phoneticPr fontId="5"/>
  </si>
  <si>
    <t>（学）宍倉学園</t>
    <rPh sb="1" eb="2">
      <t>ガク</t>
    </rPh>
    <rPh sb="3" eb="5">
      <t>シシクラ</t>
    </rPh>
    <rPh sb="5" eb="7">
      <t>ガクエン</t>
    </rPh>
    <phoneticPr fontId="5"/>
  </si>
  <si>
    <t>（学）アゼリー学園</t>
    <rPh sb="1" eb="2">
      <t>ガク</t>
    </rPh>
    <rPh sb="7" eb="9">
      <t>ガクエン</t>
    </rPh>
    <phoneticPr fontId="5"/>
  </si>
  <si>
    <t>（学）西郡学園</t>
    <rPh sb="1" eb="2">
      <t>ガク</t>
    </rPh>
    <rPh sb="3" eb="5">
      <t>ニシゴオリ</t>
    </rPh>
    <rPh sb="5" eb="7">
      <t>ガクエン</t>
    </rPh>
    <phoneticPr fontId="5"/>
  </si>
  <si>
    <t>（学）古川学園</t>
    <rPh sb="1" eb="2">
      <t>ガク</t>
    </rPh>
    <rPh sb="3" eb="5">
      <t>フルカワ</t>
    </rPh>
    <rPh sb="5" eb="7">
      <t>ガクエン</t>
    </rPh>
    <phoneticPr fontId="5"/>
  </si>
  <si>
    <t>（学）松ヶ丘学園</t>
    <rPh sb="1" eb="2">
      <t>ガク</t>
    </rPh>
    <rPh sb="3" eb="6">
      <t>マツガオカ</t>
    </rPh>
    <rPh sb="6" eb="8">
      <t>ガクエン</t>
    </rPh>
    <phoneticPr fontId="5"/>
  </si>
  <si>
    <t>（学）能勢学園</t>
    <rPh sb="1" eb="2">
      <t>ガク</t>
    </rPh>
    <rPh sb="3" eb="5">
      <t>ノセ</t>
    </rPh>
    <rPh sb="5" eb="7">
      <t>ガクエン</t>
    </rPh>
    <phoneticPr fontId="5"/>
  </si>
  <si>
    <t>（学）羽田学園</t>
    <rPh sb="1" eb="2">
      <t>ガク</t>
    </rPh>
    <rPh sb="3" eb="5">
      <t>ハネダ</t>
    </rPh>
    <rPh sb="5" eb="7">
      <t>ガクエン</t>
    </rPh>
    <phoneticPr fontId="5"/>
  </si>
  <si>
    <t>（学）石原学園</t>
    <rPh sb="1" eb="2">
      <t>ガク</t>
    </rPh>
    <rPh sb="3" eb="5">
      <t>イシハラ</t>
    </rPh>
    <rPh sb="5" eb="7">
      <t>ガクエン</t>
    </rPh>
    <phoneticPr fontId="5"/>
  </si>
  <si>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</si>
  <si>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（学）千葉明徳学園</t>
    <rPh sb="1" eb="2">
      <t>ガク</t>
    </rPh>
    <rPh sb="3" eb="5">
      <t>チバ</t>
    </rPh>
    <rPh sb="5" eb="7">
      <t>メイトク</t>
    </rPh>
    <rPh sb="7" eb="9">
      <t>ガクエン</t>
    </rPh>
    <phoneticPr fontId="5"/>
  </si>
  <si>
    <t>認定こども園　登戸幼稚園</t>
    <rPh sb="7" eb="9">
      <t>ノブト</t>
    </rPh>
    <rPh sb="9" eb="12">
      <t>ヨウチエン</t>
    </rPh>
    <phoneticPr fontId="10"/>
  </si>
  <si>
    <t>（学）大森学園</t>
    <rPh sb="1" eb="2">
      <t>ガク</t>
    </rPh>
    <rPh sb="3" eb="5">
      <t>オオモリ</t>
    </rPh>
    <rPh sb="5" eb="7">
      <t>ガクエン</t>
    </rPh>
    <phoneticPr fontId="5"/>
  </si>
  <si>
    <t>認定こども園　さつきが丘幼稚園</t>
    <rPh sb="11" eb="12">
      <t>オカ</t>
    </rPh>
    <rPh sb="12" eb="15">
      <t>ヨウチエン</t>
    </rPh>
    <phoneticPr fontId="10"/>
  </si>
  <si>
    <t>（学）もっこく学園</t>
    <rPh sb="1" eb="2">
      <t>ガク</t>
    </rPh>
    <rPh sb="7" eb="9">
      <t>ガクエン</t>
    </rPh>
    <phoneticPr fontId="5"/>
  </si>
  <si>
    <t>認定こども園　まこと第三幼稚園</t>
    <rPh sb="10" eb="11">
      <t>ダイ</t>
    </rPh>
    <rPh sb="11" eb="12">
      <t>サン</t>
    </rPh>
    <rPh sb="12" eb="15">
      <t>ヨウチエン</t>
    </rPh>
    <phoneticPr fontId="10"/>
  </si>
  <si>
    <t>（学）山口学園</t>
    <rPh sb="1" eb="2">
      <t>ガク</t>
    </rPh>
    <rPh sb="3" eb="5">
      <t>ヤマグチ</t>
    </rPh>
    <rPh sb="5" eb="7">
      <t>ガクエン</t>
    </rPh>
    <phoneticPr fontId="5"/>
  </si>
  <si>
    <t>認定こども園　稲毛すみれ幼稚園</t>
    <rPh sb="7" eb="9">
      <t>イナゲ</t>
    </rPh>
    <rPh sb="12" eb="15">
      <t>ヨウチエン</t>
    </rPh>
    <phoneticPr fontId="10"/>
  </si>
  <si>
    <t>（学）西沢学園</t>
    <rPh sb="1" eb="2">
      <t>ガク</t>
    </rPh>
    <rPh sb="3" eb="4">
      <t>ニシ</t>
    </rPh>
    <rPh sb="4" eb="5">
      <t>サワ</t>
    </rPh>
    <rPh sb="5" eb="7">
      <t>ガクエン</t>
    </rPh>
    <phoneticPr fontId="5"/>
  </si>
  <si>
    <t>認定こども園　かしの木学園　かしの木園</t>
    <rPh sb="11" eb="13">
      <t>ガクエン</t>
    </rPh>
    <rPh sb="17" eb="18">
      <t>キ</t>
    </rPh>
    <rPh sb="18" eb="19">
      <t>エン</t>
    </rPh>
    <phoneticPr fontId="8"/>
  </si>
  <si>
    <t>認定こども園　松ヶ丘幼稚園</t>
    <rPh sb="0" eb="2">
      <t>ニンテイ</t>
    </rPh>
    <phoneticPr fontId="1"/>
  </si>
  <si>
    <t>（学）松ヶ丘学園</t>
    <rPh sb="0" eb="3">
      <t>ガク</t>
    </rPh>
    <rPh sb="3" eb="6">
      <t>マツガオカ</t>
    </rPh>
    <rPh sb="6" eb="8">
      <t>ガクエン</t>
    </rPh>
    <phoneticPr fontId="1"/>
  </si>
  <si>
    <t>（学）浜田学園</t>
    <rPh sb="0" eb="3">
      <t>ガク</t>
    </rPh>
    <rPh sb="3" eb="4">
      <t>ハマ</t>
    </rPh>
    <rPh sb="4" eb="5">
      <t>タ</t>
    </rPh>
    <rPh sb="5" eb="7">
      <t>ガクエン</t>
    </rPh>
    <phoneticPr fontId="1"/>
  </si>
  <si>
    <t>認定こども園　山王幼稚園</t>
    <rPh sb="0" eb="6">
      <t>ニ</t>
    </rPh>
    <rPh sb="7" eb="9">
      <t>サンノウ</t>
    </rPh>
    <rPh sb="9" eb="12">
      <t>ヨウチエン</t>
    </rPh>
    <phoneticPr fontId="1"/>
  </si>
  <si>
    <t>（学）山王学園</t>
    <rPh sb="0" eb="3">
      <t>ガク</t>
    </rPh>
    <rPh sb="3" eb="5">
      <t>サンノウ</t>
    </rPh>
    <rPh sb="5" eb="7">
      <t>ガクエン</t>
    </rPh>
    <phoneticPr fontId="1"/>
  </si>
  <si>
    <t>認定こども園　土岐幼稚園</t>
    <rPh sb="0" eb="6">
      <t>ニ</t>
    </rPh>
    <rPh sb="7" eb="9">
      <t>トキ</t>
    </rPh>
    <rPh sb="9" eb="12">
      <t>ヨウチエン</t>
    </rPh>
    <phoneticPr fontId="1"/>
  </si>
  <si>
    <t>（学）土岐学園</t>
    <rPh sb="0" eb="3">
      <t>ガク</t>
    </rPh>
    <rPh sb="3" eb="5">
      <t>トキ</t>
    </rPh>
    <rPh sb="5" eb="7">
      <t>ガクエン</t>
    </rPh>
    <phoneticPr fontId="1"/>
  </si>
  <si>
    <t>認定こども園　鏡戸幼稚園</t>
    <rPh sb="0" eb="6">
      <t>ニ</t>
    </rPh>
    <rPh sb="7" eb="8">
      <t>カガミ</t>
    </rPh>
    <rPh sb="8" eb="9">
      <t>ト</t>
    </rPh>
    <rPh sb="9" eb="12">
      <t>ヨウチエン</t>
    </rPh>
    <phoneticPr fontId="1"/>
  </si>
  <si>
    <t>（学）鏡戸学園</t>
    <rPh sb="0" eb="3">
      <t>ガク</t>
    </rPh>
    <rPh sb="3" eb="4">
      <t>カガミ</t>
    </rPh>
    <rPh sb="4" eb="5">
      <t>ド</t>
    </rPh>
    <rPh sb="5" eb="7">
      <t>ガクエン</t>
    </rPh>
    <phoneticPr fontId="1"/>
  </si>
  <si>
    <t>認定こども園　植草学園大学附属美浜幼稚園</t>
    <rPh sb="0" eb="2">
      <t>ニンテイ</t>
    </rPh>
    <rPh sb="5" eb="6">
      <t>エン</t>
    </rPh>
    <rPh sb="7" eb="15">
      <t>ウエクサガクエンダイガクフゾク</t>
    </rPh>
    <rPh sb="15" eb="17">
      <t>ミハマ</t>
    </rPh>
    <rPh sb="17" eb="20">
      <t>ヨウチエン</t>
    </rPh>
    <phoneticPr fontId="1"/>
  </si>
  <si>
    <t>（学）植草学園</t>
    <rPh sb="0" eb="3">
      <t>ガク</t>
    </rPh>
    <rPh sb="3" eb="5">
      <t>ウエクサ</t>
    </rPh>
    <rPh sb="5" eb="7">
      <t>ガクエン</t>
    </rPh>
    <phoneticPr fontId="1"/>
  </si>
  <si>
    <t>認定こども園　千葉敬愛短期大学附属幼稚園</t>
    <rPh sb="0" eb="2">
      <t>ニンテイ</t>
    </rPh>
    <rPh sb="5" eb="6">
      <t>エン</t>
    </rPh>
    <rPh sb="7" eb="9">
      <t>チバ</t>
    </rPh>
    <rPh sb="9" eb="11">
      <t>ケイアイ</t>
    </rPh>
    <rPh sb="11" eb="13">
      <t>タンキ</t>
    </rPh>
    <rPh sb="13" eb="15">
      <t>ダイガク</t>
    </rPh>
    <rPh sb="15" eb="17">
      <t>フゾク</t>
    </rPh>
    <rPh sb="17" eb="20">
      <t>ヨウチエン</t>
    </rPh>
    <phoneticPr fontId="1"/>
  </si>
  <si>
    <t>（学）千葉敬愛学園</t>
    <rPh sb="0" eb="3">
      <t>ガク</t>
    </rPh>
    <rPh sb="3" eb="5">
      <t>チバ</t>
    </rPh>
    <rPh sb="5" eb="7">
      <t>ケイアイ</t>
    </rPh>
    <rPh sb="7" eb="9">
      <t>ガクエン</t>
    </rPh>
    <phoneticPr fontId="1"/>
  </si>
  <si>
    <t>認定こども園　まこと第二幼稚園</t>
    <rPh sb="0" eb="2">
      <t>ニンテイ</t>
    </rPh>
    <rPh sb="5" eb="6">
      <t>エン</t>
    </rPh>
    <rPh sb="10" eb="12">
      <t>ダイニ</t>
    </rPh>
    <rPh sb="12" eb="15">
      <t>ヨウチエン</t>
    </rPh>
    <phoneticPr fontId="4"/>
  </si>
  <si>
    <t>（学）山口学園</t>
    <rPh sb="1" eb="2">
      <t>ガク</t>
    </rPh>
    <rPh sb="3" eb="5">
      <t>ヤマグチ</t>
    </rPh>
    <rPh sb="5" eb="7">
      <t>ガクエン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</si>
  <si>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</si>
  <si>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</si>
  <si>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学校法人信愛学園　認定こども園のぞみ幼稚園</t>
  </si>
  <si>
    <t>（学）信愛学園</t>
    <rPh sb="3" eb="5">
      <t>シンアイ</t>
    </rPh>
    <rPh sb="5" eb="7">
      <t>ガクエン</t>
    </rPh>
    <phoneticPr fontId="7"/>
  </si>
  <si>
    <t>安田　重実</t>
  </si>
  <si>
    <t>千葉市若葉区千城台東１－６－２</t>
  </si>
  <si>
    <t>学校法人信愛学園　認定こども園へいわ幼稚園</t>
  </si>
  <si>
    <t>青葉の森保育館</t>
    <rPh sb="0" eb="2">
      <t>アオバ</t>
    </rPh>
    <rPh sb="3" eb="4">
      <t>モリ</t>
    </rPh>
    <rPh sb="4" eb="6">
      <t>ホイク</t>
    </rPh>
    <rPh sb="6" eb="7">
      <t>カン</t>
    </rPh>
    <phoneticPr fontId="9"/>
  </si>
  <si>
    <t>キートスチャイルドケアみつわ台</t>
    <rPh sb="14" eb="15">
      <t>ダイ</t>
    </rPh>
    <phoneticPr fontId="12"/>
  </si>
  <si>
    <t>森のおうち　コッコロ</t>
    <rPh sb="0" eb="1">
      <t>モリ</t>
    </rPh>
    <phoneticPr fontId="9"/>
  </si>
  <si>
    <t>Kid's Patio まくはり園</t>
    <rPh sb="16" eb="17">
      <t>エン</t>
    </rPh>
    <phoneticPr fontId="13"/>
  </si>
  <si>
    <t>星のおうち千葉中央</t>
    <rPh sb="0" eb="1">
      <t>ホシ</t>
    </rPh>
    <rPh sb="5" eb="7">
      <t>チバ</t>
    </rPh>
    <rPh sb="7" eb="9">
      <t>チュウオウ</t>
    </rPh>
    <phoneticPr fontId="14"/>
  </si>
  <si>
    <t>星のおうち</t>
    <rPh sb="0" eb="1">
      <t>ホシ</t>
    </rPh>
    <phoneticPr fontId="13"/>
  </si>
  <si>
    <t>アストロミニキャンプ小仲台</t>
    <rPh sb="10" eb="11">
      <t>コ</t>
    </rPh>
    <rPh sb="11" eb="12">
      <t>ナカ</t>
    </rPh>
    <rPh sb="12" eb="13">
      <t>ダイ</t>
    </rPh>
    <phoneticPr fontId="14"/>
  </si>
  <si>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</si>
  <si>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</si>
  <si>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ﾆﾁｲｷｯｽﾞ千葉中央第一</t>
    <rPh sb="11" eb="13">
      <t>ダイイチ</t>
    </rPh>
    <phoneticPr fontId="8"/>
  </si>
  <si>
    <t>ﾆﾁｲｷｯｽﾞ千葉中央第二</t>
    <rPh sb="11" eb="13">
      <t>ダイニ</t>
    </rPh>
    <phoneticPr fontId="8"/>
  </si>
  <si>
    <t>西千葉たんぽぽ保育室</t>
    <rPh sb="0" eb="3">
      <t>ニシチバ</t>
    </rPh>
    <rPh sb="7" eb="10">
      <t>ホイクシツ</t>
    </rPh>
    <phoneticPr fontId="15"/>
  </si>
  <si>
    <t>キッズスペース・ウィーピー幕張本郷</t>
    <rPh sb="13" eb="15">
      <t>マクハリ</t>
    </rPh>
    <rPh sb="15" eb="17">
      <t>ホンゴウ</t>
    </rPh>
    <phoneticPr fontId="15"/>
  </si>
  <si>
    <t>千葉白菊幼稚園附属しらぎくナーサリー</t>
    <rPh sb="0" eb="2">
      <t>チバ</t>
    </rPh>
    <rPh sb="2" eb="4">
      <t>シラギク</t>
    </rPh>
    <rPh sb="4" eb="7">
      <t>ヨウチエン</t>
    </rPh>
    <rPh sb="7" eb="9">
      <t>フゾク</t>
    </rPh>
    <phoneticPr fontId="15"/>
  </si>
  <si>
    <t>キッズパティオ西千葉園</t>
    <rPh sb="7" eb="10">
      <t>ニシチバ</t>
    </rPh>
    <rPh sb="10" eb="11">
      <t>エン</t>
    </rPh>
    <phoneticPr fontId="15"/>
  </si>
  <si>
    <t>ハニーキッズ草野園</t>
    <rPh sb="6" eb="8">
      <t>クサノ</t>
    </rPh>
    <rPh sb="8" eb="9">
      <t>エン</t>
    </rPh>
    <phoneticPr fontId="12"/>
  </si>
  <si>
    <t>キートスチャイルドケア新千葉</t>
    <rPh sb="11" eb="14">
      <t>シンチバ</t>
    </rPh>
    <phoneticPr fontId="15"/>
  </si>
  <si>
    <t>稲毛ふわり保育室</t>
    <rPh sb="0" eb="2">
      <t>イナゲ</t>
    </rPh>
    <rPh sb="5" eb="8">
      <t>ホイクシツ</t>
    </rPh>
    <phoneticPr fontId="15"/>
  </si>
  <si>
    <t>星のおうち幕張北</t>
    <rPh sb="7" eb="8">
      <t>キタ</t>
    </rPh>
    <phoneticPr fontId="16"/>
  </si>
  <si>
    <t>（株）かるがも</t>
    <rPh sb="0" eb="3">
      <t>カブ</t>
    </rPh>
    <phoneticPr fontId="4"/>
  </si>
  <si>
    <t>植草学園　このはの家</t>
    <rPh sb="0" eb="4">
      <t>ウエクサガクエン</t>
    </rPh>
    <rPh sb="9" eb="10">
      <t>イエ</t>
    </rPh>
    <phoneticPr fontId="1"/>
  </si>
  <si>
    <t>キートスチャイルドケア松波</t>
    <rPh sb="11" eb="13">
      <t>マツナミ</t>
    </rPh>
    <phoneticPr fontId="1"/>
  </si>
  <si>
    <t>キッズルーム蘇我わかば</t>
    <rPh sb="6" eb="8">
      <t>ソガ</t>
    </rPh>
    <phoneticPr fontId="1"/>
  </si>
  <si>
    <t>童夢ガーデン　千葉ポートタウン</t>
    <rPh sb="0" eb="2">
      <t>ドウム</t>
    </rPh>
    <phoneticPr fontId="1"/>
  </si>
  <si>
    <t>サンライズキッズ 都賀園</t>
    <rPh sb="9" eb="11">
      <t>ツガ</t>
    </rPh>
    <rPh sb="11" eb="12">
      <t>エン</t>
    </rPh>
    <phoneticPr fontId="1"/>
  </si>
  <si>
    <t>都賀サンフラワー保育室</t>
    <rPh sb="0" eb="2">
      <t>ツガ</t>
    </rPh>
    <rPh sb="8" eb="11">
      <t>ホイクシツ</t>
    </rPh>
    <phoneticPr fontId="1"/>
  </si>
  <si>
    <t>キートスチャイルドケア幸町</t>
    <rPh sb="11" eb="13">
      <t>サイワイチョウ</t>
    </rPh>
    <phoneticPr fontId="1"/>
  </si>
  <si>
    <t>オーチャード・キッズ稲毛海岸園第二</t>
    <rPh sb="10" eb="12">
      <t>イナゲ</t>
    </rPh>
    <rPh sb="12" eb="14">
      <t>カイガン</t>
    </rPh>
    <rPh sb="14" eb="15">
      <t>エン</t>
    </rPh>
    <rPh sb="15" eb="17">
      <t>ダイニ</t>
    </rPh>
    <phoneticPr fontId="1"/>
  </si>
  <si>
    <t>新検見川駅北口キッズランド</t>
    <rPh sb="5" eb="7">
      <t>キタグチ</t>
    </rPh>
    <phoneticPr fontId="4"/>
  </si>
  <si>
    <t>ほしぞらの丘</t>
    <rPh sb="5" eb="6">
      <t>オカ</t>
    </rPh>
    <phoneticPr fontId="4"/>
  </si>
  <si>
    <t>ナーサリーホーム稲毛海岸</t>
    <rPh sb="10" eb="12">
      <t>カイガン</t>
    </rPh>
    <phoneticPr fontId="4"/>
  </si>
  <si>
    <t>みらいつむぎ検見川浜園</t>
    <rPh sb="6" eb="10">
      <t>ケミガワハマ</t>
    </rPh>
    <rPh sb="10" eb="11">
      <t>エン</t>
    </rPh>
    <phoneticPr fontId="4"/>
  </si>
  <si>
    <t>キッズみらくる園</t>
    <rPh sb="7" eb="8">
      <t>エン</t>
    </rPh>
    <phoneticPr fontId="4"/>
  </si>
  <si>
    <t>Kids Resort UTASE</t>
  </si>
  <si>
    <t>千葉医療センターつばき保育園</t>
    <rPh sb="0" eb="2">
      <t>チバ</t>
    </rPh>
    <rPh sb="2" eb="4">
      <t>イリョウ</t>
    </rPh>
    <rPh sb="11" eb="14">
      <t>ホイクエン</t>
    </rPh>
    <phoneticPr fontId="10"/>
  </si>
  <si>
    <t>独立行政法人　国立病院機構　千葉医療センター</t>
    <rPh sb="0" eb="2">
      <t>ドクリツ</t>
    </rPh>
    <rPh sb="2" eb="4">
      <t>ギョウセイ</t>
    </rPh>
    <rPh sb="4" eb="6">
      <t>ホウジン</t>
    </rPh>
    <rPh sb="7" eb="9">
      <t>コクリツ</t>
    </rPh>
    <rPh sb="9" eb="11">
      <t>ビョウイン</t>
    </rPh>
    <rPh sb="11" eb="13">
      <t>キコウ</t>
    </rPh>
    <rPh sb="14" eb="16">
      <t>チバ</t>
    </rPh>
    <rPh sb="16" eb="18">
      <t>イリョウ</t>
    </rPh>
    <phoneticPr fontId="11"/>
  </si>
  <si>
    <t>園生幼稚園附属園生保育園</t>
    <rPh sb="0" eb="1">
      <t>エン</t>
    </rPh>
    <rPh sb="1" eb="2">
      <t>セイ</t>
    </rPh>
    <rPh sb="2" eb="5">
      <t>ヨウチエン</t>
    </rPh>
    <rPh sb="5" eb="7">
      <t>フゾク</t>
    </rPh>
    <rPh sb="7" eb="8">
      <t>エン</t>
    </rPh>
    <rPh sb="8" eb="9">
      <t>セイ</t>
    </rPh>
    <rPh sb="9" eb="12">
      <t>ホイクエン</t>
    </rPh>
    <phoneticPr fontId="10"/>
  </si>
  <si>
    <t>（学）笠川学園</t>
    <rPh sb="1" eb="2">
      <t>ガク</t>
    </rPh>
    <rPh sb="3" eb="5">
      <t>カサガワ</t>
    </rPh>
    <rPh sb="5" eb="7">
      <t>ガクエン</t>
    </rPh>
    <phoneticPr fontId="11"/>
  </si>
  <si>
    <t>ひまわり保育室</t>
    <rPh sb="4" eb="6">
      <t>ホイク</t>
    </rPh>
    <rPh sb="6" eb="7">
      <t>シツ</t>
    </rPh>
    <phoneticPr fontId="10"/>
  </si>
  <si>
    <t>（株）あすみが丘グリーンヒルズ</t>
    <rPh sb="1" eb="2">
      <t>カブ</t>
    </rPh>
    <rPh sb="7" eb="8">
      <t>オカ</t>
    </rPh>
    <phoneticPr fontId="11"/>
  </si>
  <si>
    <t>みどりの森めばえ保育園</t>
    <rPh sb="4" eb="5">
      <t>モリ</t>
    </rPh>
    <rPh sb="8" eb="11">
      <t>ホイクエン</t>
    </rPh>
    <phoneticPr fontId="11"/>
  </si>
  <si>
    <t>（福）友和会</t>
    <rPh sb="1" eb="2">
      <t>フク</t>
    </rPh>
    <rPh sb="3" eb="4">
      <t>トモ</t>
    </rPh>
    <rPh sb="4" eb="5">
      <t>ワ</t>
    </rPh>
    <rPh sb="5" eb="6">
      <t>カイ</t>
    </rPh>
    <phoneticPr fontId="11"/>
  </si>
  <si>
    <t>美浜ナーサリーささえ愛</t>
    <rPh sb="0" eb="2">
      <t>ミハマ</t>
    </rPh>
    <rPh sb="10" eb="11">
      <t>アイ</t>
    </rPh>
    <phoneticPr fontId="13"/>
  </si>
  <si>
    <t>（福）ささえ愛</t>
    <rPh sb="1" eb="2">
      <t>フク</t>
    </rPh>
    <rPh sb="3" eb="4">
      <t>シャフク</t>
    </rPh>
    <rPh sb="6" eb="7">
      <t>アイ</t>
    </rPh>
    <phoneticPr fontId="11"/>
  </si>
  <si>
    <t>イオンゆめみらい保育園 幕張新都心</t>
    <rPh sb="8" eb="11">
      <t>ホイクエン</t>
    </rPh>
    <rPh sb="12" eb="14">
      <t>マクハリ</t>
    </rPh>
    <rPh sb="14" eb="17">
      <t>シントシン</t>
    </rPh>
    <phoneticPr fontId="11"/>
  </si>
  <si>
    <t>イオンモール（株）</t>
    <rPh sb="7" eb="8">
      <t>カブ</t>
    </rPh>
    <phoneticPr fontId="5"/>
  </si>
  <si>
    <t>ナーサリーホーム AEON稲毛</t>
    <rPh sb="13" eb="15">
      <t>イナゲ</t>
    </rPh>
    <phoneticPr fontId="15"/>
  </si>
  <si>
    <t>（株）在宅支援総合ケアーサービス</t>
    <rPh sb="1" eb="2">
      <t>カブ</t>
    </rPh>
    <rPh sb="3" eb="5">
      <t>ザイタク</t>
    </rPh>
    <phoneticPr fontId="5"/>
  </si>
  <si>
    <t>ナーサリーホーム稲毛東</t>
    <rPh sb="8" eb="10">
      <t>イナゲ</t>
    </rPh>
    <rPh sb="10" eb="11">
      <t>ヒガシ</t>
    </rPh>
    <phoneticPr fontId="15"/>
  </si>
  <si>
    <t>（学）小林学園</t>
    <rPh sb="1" eb="2">
      <t>ガク</t>
    </rPh>
    <rPh sb="3" eb="5">
      <t>コバヤシ</t>
    </rPh>
    <rPh sb="5" eb="7">
      <t>ガクエン</t>
    </rPh>
    <phoneticPr fontId="5"/>
  </si>
  <si>
    <t>（株）ヴィオレッタ</t>
    <rPh sb="1" eb="2">
      <t>カブ</t>
    </rPh>
    <phoneticPr fontId="7"/>
  </si>
  <si>
    <t>千葉南病院クニナ保育園</t>
    <rPh sb="0" eb="2">
      <t>チバ</t>
    </rPh>
    <rPh sb="2" eb="3">
      <t>ミナミ</t>
    </rPh>
    <rPh sb="3" eb="5">
      <t>ビョウイン</t>
    </rPh>
    <rPh sb="8" eb="11">
      <t>ホイクエン</t>
    </rPh>
    <phoneticPr fontId="7"/>
  </si>
  <si>
    <t>よつば保育園</t>
  </si>
  <si>
    <t>（仮称）ひかり保育園（※令和3年7月開園）</t>
  </si>
  <si>
    <t>保育ハウスひよこ</t>
    <rPh sb="0" eb="2">
      <t>ホイク</t>
    </rPh>
    <phoneticPr fontId="11"/>
  </si>
  <si>
    <t>ももの実</t>
  </si>
  <si>
    <t>Sprout</t>
  </si>
  <si>
    <t>学校法人千葉花園学園　穴川花園幼稚園</t>
  </si>
  <si>
    <t>羔幼稚園</t>
  </si>
  <si>
    <t>オンジュ ソリール保育園　そが駅前園</t>
  </si>
  <si>
    <t>CDK82118</t>
  </si>
  <si>
    <t>OUM73320</t>
  </si>
  <si>
    <t>JNT93892</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</si>
  <si>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</si>
  <si>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</si>
  <si>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</si>
  <si>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</si>
  <si>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</si>
  <si>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</si>
  <si>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</si>
  <si>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</si>
  <si>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</si>
  <si>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</si>
  <si>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</si>
  <si>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</si>
  <si>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</si>
  <si>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</si>
  <si>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いろは保育園</t>
    <rPh sb="3" eb="6">
      <t>ホイクエン</t>
    </rPh>
    <phoneticPr fontId="5"/>
  </si>
  <si>
    <t>稲毛ひだまり保育園</t>
    <rPh sb="0" eb="2">
      <t>イナゲ</t>
    </rPh>
    <rPh sb="6" eb="9">
      <t>ホイクエン</t>
    </rPh>
    <phoneticPr fontId="5"/>
  </si>
  <si>
    <t>茶々まくはり保育園</t>
    <rPh sb="0" eb="2">
      <t>チャチャ</t>
    </rPh>
    <rPh sb="6" eb="9">
      <t>ホイクエン</t>
    </rPh>
    <phoneticPr fontId="5"/>
  </si>
  <si>
    <t>ローゼンそが保育園</t>
    <rPh sb="6" eb="9">
      <t>ホイクエン</t>
    </rPh>
    <phoneticPr fontId="5"/>
  </si>
  <si>
    <t>ココファン･ナーサリーおゆみ野</t>
    <rPh sb="14" eb="15">
      <t>ノ</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</si>
  <si>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</si>
  <si>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</si>
  <si>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VRD62885</t>
  </si>
  <si>
    <t>幕張本郷きらきら保育園</t>
    <rPh sb="0" eb="4">
      <t>マクハリホンゴウ</t>
    </rPh>
    <rPh sb="8" eb="11">
      <t>ホイクエン</t>
    </rPh>
    <phoneticPr fontId="5"/>
  </si>
  <si>
    <t>ココファン・ナーサリー稲毛</t>
    <rPh sb="11" eb="13">
      <t>イナゲ</t>
    </rPh>
    <phoneticPr fontId="2"/>
  </si>
  <si>
    <t>都賀保育園</t>
    <rPh sb="0" eb="2">
      <t>ツガ</t>
    </rPh>
    <rPh sb="2" eb="5">
      <t>ホイクエン</t>
    </rPh>
    <phoneticPr fontId="2"/>
  </si>
  <si>
    <t>ニチイキッズ
あすみが丘保育園</t>
    <rPh sb="11" eb="12">
      <t>オカ</t>
    </rPh>
    <rPh sb="12" eb="15">
      <t>ホイクエン</t>
    </rPh>
    <phoneticPr fontId="2"/>
  </si>
  <si>
    <t>美光保育園</t>
    <rPh sb="0" eb="1">
      <t>ミ</t>
    </rPh>
    <rPh sb="1" eb="2">
      <t>ヒカリ</t>
    </rPh>
    <rPh sb="2" eb="5">
      <t>ホイクエン</t>
    </rPh>
    <phoneticPr fontId="2"/>
  </si>
  <si>
    <t>第２幕張海浜保育園</t>
    <rPh sb="0" eb="1">
      <t>ダイ</t>
    </rPh>
    <rPh sb="2" eb="4">
      <t>マクハリ</t>
    </rPh>
    <rPh sb="4" eb="6">
      <t>カイヒン</t>
    </rPh>
    <rPh sb="6" eb="9">
      <t>ホイクエン</t>
    </rPh>
    <phoneticPr fontId="2"/>
  </si>
  <si>
    <t>ピラミッドメソッド千葉保育園</t>
    <rPh sb="9" eb="11">
      <t>チバ</t>
    </rPh>
    <rPh sb="11" eb="14">
      <t>ホイクエン</t>
    </rPh>
    <phoneticPr fontId="2"/>
  </si>
  <si>
    <t>ルーチェ保育園千葉新田町</t>
    <rPh sb="4" eb="7">
      <t>ホイクエン</t>
    </rPh>
    <rPh sb="7" eb="9">
      <t>チバ</t>
    </rPh>
    <rPh sb="9" eb="12">
      <t>シンデンチョウ</t>
    </rPh>
    <phoneticPr fontId="2"/>
  </si>
  <si>
    <t>新検見川すきっぷ保育園</t>
    <rPh sb="0" eb="4">
      <t>シンケミガワ</t>
    </rPh>
    <rPh sb="8" eb="11">
      <t>ホイクエン</t>
    </rPh>
    <phoneticPr fontId="2"/>
  </si>
  <si>
    <t>幕張本郷ナーサリー</t>
    <rPh sb="0" eb="4">
      <t>マクハリホンゴウ</t>
    </rPh>
    <phoneticPr fontId="2"/>
  </si>
  <si>
    <t>ししの子保育園</t>
    <rPh sb="3" eb="4">
      <t>コ</t>
    </rPh>
    <rPh sb="4" eb="7">
      <t>ホイクエン</t>
    </rPh>
    <phoneticPr fontId="2"/>
  </si>
  <si>
    <t>アストロナーサリー小仲台</t>
    <rPh sb="9" eb="10">
      <t>ショウ</t>
    </rPh>
    <rPh sb="10" eb="11">
      <t>ナカ</t>
    </rPh>
    <rPh sb="11" eb="12">
      <t>ダイ</t>
    </rPh>
    <phoneticPr fontId="2"/>
  </si>
  <si>
    <t>ココファン・ナーサリー稲毛東</t>
    <rPh sb="11" eb="13">
      <t>イナゲ</t>
    </rPh>
    <rPh sb="13" eb="14">
      <t>ヒガシ</t>
    </rPh>
    <phoneticPr fontId="2"/>
  </si>
  <si>
    <t>アストロキャンプ稲毛東保育園</t>
    <rPh sb="8" eb="10">
      <t>イナゲ</t>
    </rPh>
    <rPh sb="10" eb="11">
      <t>ヒガシ</t>
    </rPh>
    <rPh sb="11" eb="14">
      <t>ホイクエン</t>
    </rPh>
    <phoneticPr fontId="2"/>
  </si>
  <si>
    <t>あおぞら保育園</t>
    <rPh sb="4" eb="7">
      <t>ホイクエン</t>
    </rPh>
    <phoneticPr fontId="5"/>
  </si>
  <si>
    <t>テンダーラビング保育園誉田</t>
    <rPh sb="8" eb="11">
      <t>ホイクエン</t>
    </rPh>
    <rPh sb="11" eb="13">
      <t>ホンダ</t>
    </rPh>
    <phoneticPr fontId="2"/>
  </si>
  <si>
    <t>誉田おもいやり保育園</t>
    <rPh sb="0" eb="2">
      <t>ホンダ</t>
    </rPh>
    <rPh sb="7" eb="10">
      <t>ホイクエン</t>
    </rPh>
    <phoneticPr fontId="2"/>
  </si>
  <si>
    <t>スクルドエンジェル保育園幕張園</t>
    <rPh sb="9" eb="12">
      <t>ホイクエン</t>
    </rPh>
    <rPh sb="12" eb="14">
      <t>マクハリ</t>
    </rPh>
    <rPh sb="14" eb="15">
      <t>エン</t>
    </rPh>
    <phoneticPr fontId="7"/>
  </si>
  <si>
    <t>あい・あい保育園 幕張園</t>
    <rPh sb="5" eb="8">
      <t>ホイクエン</t>
    </rPh>
    <rPh sb="9" eb="11">
      <t>マクハリ</t>
    </rPh>
    <rPh sb="11" eb="12">
      <t>エン</t>
    </rPh>
    <phoneticPr fontId="5"/>
  </si>
  <si>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</si>
  <si>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</si>
  <si>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</si>
  <si>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</si>
  <si>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そらまめ保育園新千葉駅前</t>
    <rPh sb="4" eb="7">
      <t>ホイクエン</t>
    </rPh>
    <rPh sb="7" eb="8">
      <t>シン</t>
    </rPh>
    <rPh sb="8" eb="10">
      <t>チバ</t>
    </rPh>
    <rPh sb="10" eb="12">
      <t>エキマエ</t>
    </rPh>
    <phoneticPr fontId="5"/>
  </si>
  <si>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</si>
  <si>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</si>
  <si>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8"/>
  </si>
  <si>
    <t>ミルキーホーム都賀園</t>
    <rPh sb="7" eb="9">
      <t>ツガ</t>
    </rPh>
    <rPh sb="9" eb="10">
      <t>エン</t>
    </rPh>
    <phoneticPr fontId="18"/>
  </si>
  <si>
    <t>ぴょんぴょん保育園</t>
    <rPh sb="6" eb="9">
      <t>ホイクエン</t>
    </rPh>
    <phoneticPr fontId="18"/>
  </si>
  <si>
    <t>まほろばのお日さま保育園</t>
    <rPh sb="9" eb="12">
      <t>ホイクエン</t>
    </rPh>
    <phoneticPr fontId="18"/>
  </si>
  <si>
    <t>あい・あい保育園　土気園</t>
    <rPh sb="5" eb="8">
      <t>ホイクエン</t>
    </rPh>
    <rPh sb="9" eb="11">
      <t>トケ</t>
    </rPh>
    <rPh sb="11" eb="12">
      <t>エン</t>
    </rPh>
    <phoneticPr fontId="5"/>
  </si>
  <si>
    <t>キートスチャイルドケア新田町</t>
    <rPh sb="11" eb="14">
      <t>シンデンチョウ</t>
    </rPh>
    <phoneticPr fontId="5"/>
  </si>
  <si>
    <t>マミー＆ミー西都賀保育園</t>
    <rPh sb="6" eb="7">
      <t>ニシ</t>
    </rPh>
    <rPh sb="7" eb="9">
      <t>ツガ</t>
    </rPh>
    <rPh sb="9" eb="12">
      <t>ホイクエン</t>
    </rPh>
    <phoneticPr fontId="18"/>
  </si>
  <si>
    <t>幕張本郷すきっぷ保育園</t>
    <rPh sb="0" eb="4">
      <t>マクハリホンゴウ</t>
    </rPh>
    <rPh sb="8" eb="11">
      <t>ホイクエン</t>
    </rPh>
    <phoneticPr fontId="18"/>
  </si>
  <si>
    <t>若葉保育園</t>
    <rPh sb="0" eb="2">
      <t>ワカバ</t>
    </rPh>
    <rPh sb="2" eb="5">
      <t>ホイクエン</t>
    </rPh>
    <phoneticPr fontId="18"/>
  </si>
  <si>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</si>
  <si>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</si>
  <si>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</si>
  <si>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</si>
  <si>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</si>
  <si>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</si>
  <si>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</si>
  <si>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</si>
  <si>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</si>
  <si>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</si>
  <si>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</si>
  <si>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ナーサリーホーム園生保育園</t>
    <rPh sb="8" eb="9">
      <t>ソノ</t>
    </rPh>
    <rPh sb="9" eb="10">
      <t>イ</t>
    </rPh>
    <rPh sb="10" eb="13">
      <t>ホ</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</si>
  <si>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</si>
  <si>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</si>
  <si>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</si>
  <si>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</si>
  <si>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</si>
  <si>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童夢ガーデン幕張本郷保育園</t>
    <rPh sb="0" eb="2">
      <t>ドウム</t>
    </rPh>
    <rPh sb="6" eb="10">
      <t>マクハリホンゴウ</t>
    </rPh>
    <rPh sb="10" eb="13">
      <t>ホイクエン</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</si>
  <si>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</si>
  <si>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</si>
  <si>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ナーサリーホーム小仲台</t>
    <rPh sb="8" eb="11">
      <t>コナカダイ</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</si>
  <si>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</si>
  <si>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</si>
  <si>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</si>
  <si>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</si>
  <si>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</si>
  <si>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</si>
  <si>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ししの子保育園　おゆみ野</t>
    <rPh sb="3" eb="4">
      <t>コ</t>
    </rPh>
    <rPh sb="4" eb="7">
      <t>ホイクエン</t>
    </rPh>
    <rPh sb="11" eb="12">
      <t>ノ</t>
    </rPh>
    <phoneticPr fontId="1"/>
  </si>
  <si>
    <t>京進のほいくえん　HOPPA幕張ベイパーク</t>
    <rPh sb="0" eb="2">
      <t>キョウシン</t>
    </rPh>
    <rPh sb="14" eb="16">
      <t>マクハリ</t>
    </rPh>
    <phoneticPr fontId="1"/>
  </si>
  <si>
    <t>あい・あい保育園　あすみが丘園</t>
    <rPh sb="14" eb="15">
      <t>エン</t>
    </rPh>
    <phoneticPr fontId="4"/>
  </si>
  <si>
    <t>K's garden蘇我保育園</t>
    <rPh sb="10" eb="12">
      <t>ソガ</t>
    </rPh>
    <rPh sb="12" eb="15">
      <t>ホイクエン</t>
    </rPh>
    <phoneticPr fontId="1"/>
  </si>
  <si>
    <t>子どものまきば保育園</t>
    <rPh sb="0" eb="1">
      <t>コ</t>
    </rPh>
    <rPh sb="7" eb="10">
      <t>ホイクエン</t>
    </rPh>
    <phoneticPr fontId="4"/>
  </si>
  <si>
    <t>JNS94101</t>
  </si>
  <si>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</si>
  <si>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</si>
  <si>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</si>
  <si>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</si>
  <si>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</si>
  <si>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</si>
  <si>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</si>
  <si>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</si>
  <si>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</si>
  <si>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</si>
  <si>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</si>
  <si>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PUR96605</t>
  </si>
  <si>
    <t>絵本と太陽の保育園　てぃだまちキッズ検見川浜</t>
    <rPh sb="0" eb="2">
      <t>エホン</t>
    </rPh>
    <rPh sb="3" eb="5">
      <t>タイヨウ</t>
    </rPh>
    <rPh sb="6" eb="9">
      <t>ホイクエン</t>
    </rPh>
    <rPh sb="18" eb="22">
      <t>ケミガワハマ</t>
    </rPh>
    <phoneticPr fontId="36"/>
  </si>
  <si>
    <t>FZH88525</t>
  </si>
  <si>
    <t>JKI52622</t>
  </si>
  <si>
    <t>JGB74583</t>
  </si>
  <si>
    <t>美波保育園</t>
    <rPh sb="0" eb="2">
      <t>ミナミ</t>
    </rPh>
    <rPh sb="2" eb="5">
      <t>ホイクエン</t>
    </rPh>
    <phoneticPr fontId="36"/>
  </si>
  <si>
    <t>RFX91918</t>
  </si>
  <si>
    <t>みらいつむぎ保育園美浜</t>
    <rPh sb="6" eb="9">
      <t>ホイクエン</t>
    </rPh>
    <rPh sb="9" eb="11">
      <t>ミハマ</t>
    </rPh>
    <phoneticPr fontId="36"/>
  </si>
  <si>
    <t>QAX70308</t>
  </si>
  <si>
    <t>幼保連携型認定こども園　幕張海浜こども園</t>
    <rPh sb="19" eb="20">
      <t>エン</t>
    </rPh>
    <phoneticPr fontId="4"/>
  </si>
  <si>
    <t>認定こども園　千葉明徳短期大学附属幼稚園</t>
    <rPh sb="7" eb="9">
      <t>チバ</t>
    </rPh>
    <rPh sb="9" eb="11">
      <t>メイトク</t>
    </rPh>
    <rPh sb="11" eb="13">
      <t>タンキ</t>
    </rPh>
    <rPh sb="13" eb="15">
      <t>ダイガク</t>
    </rPh>
    <rPh sb="15" eb="17">
      <t>フゾク</t>
    </rPh>
    <rPh sb="17" eb="20">
      <t>ヨウチエン</t>
    </rPh>
    <phoneticPr fontId="4"/>
  </si>
  <si>
    <t>認定こども園　登戸幼稚園</t>
    <rPh sb="7" eb="9">
      <t>ノブト</t>
    </rPh>
    <rPh sb="9" eb="12">
      <t>ヨウチエン</t>
    </rPh>
    <phoneticPr fontId="4"/>
  </si>
  <si>
    <t>認定こども園　さつきが丘幼稚園</t>
    <rPh sb="11" eb="12">
      <t>オカ</t>
    </rPh>
    <rPh sb="12" eb="15">
      <t>ヨウチエン</t>
    </rPh>
    <phoneticPr fontId="4"/>
  </si>
  <si>
    <t>認定こども園　まこと第三幼稚園</t>
    <rPh sb="10" eb="11">
      <t>ダイ</t>
    </rPh>
    <rPh sb="11" eb="12">
      <t>サン</t>
    </rPh>
    <rPh sb="12" eb="15">
      <t>ヨウチエン</t>
    </rPh>
    <phoneticPr fontId="4"/>
  </si>
  <si>
    <t>認定こども園　稲毛すみれ幼稚園</t>
    <rPh sb="7" eb="9">
      <t>イナゲ</t>
    </rPh>
    <rPh sb="12" eb="15">
      <t>ヨウチエン</t>
    </rPh>
    <phoneticPr fontId="4"/>
  </si>
  <si>
    <t>認定こども園　かしの木学園　かしの木園</t>
    <rPh sb="0" eb="2">
      <t>ニンテイ</t>
    </rPh>
    <rPh sb="5" eb="6">
      <t>エン</t>
    </rPh>
    <rPh sb="10" eb="11">
      <t>キ</t>
    </rPh>
    <rPh sb="11" eb="13">
      <t>ガクエン</t>
    </rPh>
    <rPh sb="17" eb="18">
      <t>キ</t>
    </rPh>
    <rPh sb="18" eb="19">
      <t>エン</t>
    </rPh>
    <phoneticPr fontId="5"/>
  </si>
  <si>
    <t>JBN59464</t>
  </si>
  <si>
    <t>TZS72045</t>
  </si>
  <si>
    <t>キッズスペース・ウィーピー幕張本郷</t>
    <rPh sb="13" eb="15">
      <t>マクハリ</t>
    </rPh>
    <rPh sb="15" eb="17">
      <t>ホンゴウ</t>
    </rPh>
    <phoneticPr fontId="5"/>
  </si>
  <si>
    <t>キッズパティオ西千葉園</t>
    <rPh sb="7" eb="10">
      <t>ニシチバ</t>
    </rPh>
    <rPh sb="10" eb="11">
      <t>エン</t>
    </rPh>
    <phoneticPr fontId="5"/>
  </si>
  <si>
    <t>キートスチャイルドケア新千葉</t>
    <rPh sb="11" eb="14">
      <t>シンチバ</t>
    </rPh>
    <phoneticPr fontId="5"/>
  </si>
  <si>
    <t>稲毛ふわり保育室</t>
    <rPh sb="0" eb="2">
      <t>イナゲ</t>
    </rPh>
    <rPh sb="5" eb="8">
      <t>ホイクシツ</t>
    </rPh>
    <phoneticPr fontId="5"/>
  </si>
  <si>
    <t>星のおうち幕張北</t>
    <rPh sb="0" eb="1">
      <t>ホシ</t>
    </rPh>
    <rPh sb="5" eb="7">
      <t>マクハリ</t>
    </rPh>
    <rPh sb="7" eb="8">
      <t>キタ</t>
    </rPh>
    <phoneticPr fontId="4"/>
  </si>
  <si>
    <t>チューリップのおうちえん</t>
    <rPh sb="0" eb="12">
      <t>ソガエン</t>
    </rPh>
    <phoneticPr fontId="4"/>
  </si>
  <si>
    <t>サフォークキッズランド美浜園</t>
    <rPh sb="11" eb="13">
      <t>ミハマ</t>
    </rPh>
    <rPh sb="13" eb="14">
      <t>エン</t>
    </rPh>
    <phoneticPr fontId="4"/>
  </si>
  <si>
    <t>RGH92912</t>
  </si>
  <si>
    <t>JSA45898</t>
  </si>
  <si>
    <t>千葉南病院クニナ保育園</t>
    <rPh sb="0" eb="2">
      <t>チバ</t>
    </rPh>
    <rPh sb="2" eb="3">
      <t>ミナミ</t>
    </rPh>
    <rPh sb="3" eb="5">
      <t>ビョウイン</t>
    </rPh>
    <rPh sb="8" eb="11">
      <t>ホイクエン</t>
    </rPh>
    <phoneticPr fontId="4"/>
  </si>
  <si>
    <t>RCP49188</t>
  </si>
  <si>
    <t>VOL67929</t>
  </si>
  <si>
    <t>HAF10028</t>
  </si>
  <si>
    <t>OZI40176</t>
  </si>
  <si>
    <t>定員</t>
    <rPh sb="0" eb="2">
      <t>テイイン</t>
    </rPh>
    <phoneticPr fontId="3"/>
  </si>
  <si>
    <t>基準額</t>
    <rPh sb="0" eb="2">
      <t>キジュン</t>
    </rPh>
    <rPh sb="2" eb="3">
      <t>ガク</t>
    </rPh>
    <phoneticPr fontId="3"/>
  </si>
  <si>
    <t>園名</t>
    <rPh sb="0" eb="2">
      <t>エンメイ</t>
    </rPh>
    <phoneticPr fontId="3"/>
  </si>
  <si>
    <t>定員数</t>
    <rPh sb="0" eb="3">
      <t>テイインスウ</t>
    </rPh>
    <phoneticPr fontId="3"/>
  </si>
  <si>
    <t>千葉寺保育園（分園）</t>
    <rPh sb="7" eb="9">
      <t>ブンエン</t>
    </rPh>
    <phoneticPr fontId="3"/>
  </si>
  <si>
    <t>幕張いもっこ保育園（分園）</t>
    <rPh sb="0" eb="2">
      <t>マクハリ</t>
    </rPh>
    <rPh sb="6" eb="9">
      <t>ホイクエン</t>
    </rPh>
    <rPh sb="10" eb="12">
      <t>ブンエン</t>
    </rPh>
    <phoneticPr fontId="5"/>
  </si>
  <si>
    <t>ししの子保育園（分園）</t>
    <rPh sb="3" eb="4">
      <t>コ</t>
    </rPh>
    <rPh sb="4" eb="7">
      <t>ホイクエン</t>
    </rPh>
    <rPh sb="8" eb="10">
      <t>ブンエン</t>
    </rPh>
    <phoneticPr fontId="2"/>
  </si>
  <si>
    <t>誉田おもいやり保育園（分園）</t>
    <rPh sb="0" eb="2">
      <t>ホンダ</t>
    </rPh>
    <rPh sb="7" eb="10">
      <t>ホイクエン</t>
    </rPh>
    <rPh sb="11" eb="13">
      <t>ブンエン</t>
    </rPh>
    <phoneticPr fontId="2"/>
  </si>
  <si>
    <t>あい・あい保育園 幕張園（分園）</t>
    <rPh sb="5" eb="8">
      <t>ホイクエン</t>
    </rPh>
    <rPh sb="9" eb="11">
      <t>マクハリ</t>
    </rPh>
    <rPh sb="11" eb="12">
      <t>エン</t>
    </rPh>
    <rPh sb="13" eb="15">
      <t>ブンエン</t>
    </rPh>
    <phoneticPr fontId="5"/>
  </si>
  <si>
    <t>すえひろ保育園（分園）</t>
    <rPh sb="8" eb="10">
      <t>ブンエン</t>
    </rPh>
    <phoneticPr fontId="3"/>
  </si>
  <si>
    <t>松波アーク保育園（分園）</t>
    <rPh sb="9" eb="11">
      <t>ブンエン</t>
    </rPh>
    <phoneticPr fontId="3"/>
  </si>
  <si>
    <t>つぼみ保育園（分園）</t>
    <rPh sb="7" eb="9">
      <t>ブンエン</t>
    </rPh>
    <phoneticPr fontId="3"/>
  </si>
  <si>
    <t>基準額</t>
    <rPh sb="0" eb="2">
      <t>キジュン</t>
    </rPh>
    <rPh sb="2" eb="3">
      <t>ガク</t>
    </rPh>
    <phoneticPr fontId="3"/>
  </si>
  <si>
    <t>【作業手順】
　①以下の黄色セルを入力下さい。
　②全てのシートを印刷し様式1に押印下さい。
　③幼保運営課宛に「印刷したすべてのシート（様式1号は押印したもの）」を郵送下さい。</t>
    <rPh sb="1" eb="3">
      <t>サギョウ</t>
    </rPh>
    <rPh sb="3" eb="5">
      <t>テジュン</t>
    </rPh>
    <rPh sb="9" eb="11">
      <t>イカ</t>
    </rPh>
    <rPh sb="12" eb="14">
      <t>キイロ</t>
    </rPh>
    <rPh sb="17" eb="19">
      <t>ニュウリョク</t>
    </rPh>
    <rPh sb="19" eb="20">
      <t>クダ</t>
    </rPh>
    <rPh sb="26" eb="27">
      <t>スベ</t>
    </rPh>
    <rPh sb="33" eb="35">
      <t>インサツ</t>
    </rPh>
    <rPh sb="42" eb="43">
      <t>クダ</t>
    </rPh>
    <rPh sb="57" eb="59">
      <t>インサツ</t>
    </rPh>
    <rPh sb="69" eb="71">
      <t>ヨウシキ</t>
    </rPh>
    <rPh sb="72" eb="73">
      <t>ゴウ</t>
    </rPh>
    <rPh sb="74" eb="76">
      <t>オウイン</t>
    </rPh>
    <rPh sb="83" eb="85">
      <t>ユウソウ</t>
    </rPh>
    <rPh sb="85" eb="86">
      <t>クダ</t>
    </rPh>
    <phoneticPr fontId="3"/>
  </si>
  <si>
    <t>ナースリー　アフヒ</t>
  </si>
  <si>
    <r>
      <rPr>
        <sz val="11"/>
        <rFont val="ＭＳ Ｐゴシック"/>
        <family val="3"/>
        <charset val="128"/>
      </rPr>
      <t>認定こども園　小ばと幼稚園</t>
    </r>
    <rPh sb="0" eb="2">
      <t>ニンテイ</t>
    </rPh>
    <rPh sb="5" eb="6">
      <t>エン</t>
    </rPh>
    <rPh sb="7" eb="8">
      <t>コ</t>
    </rPh>
    <rPh sb="10" eb="13">
      <t>ヨウチエン</t>
    </rPh>
    <phoneticPr fontId="9"/>
  </si>
  <si>
    <r>
      <rPr>
        <sz val="11"/>
        <rFont val="ＭＳ Ｐゴシック"/>
        <family val="3"/>
        <charset val="128"/>
      </rPr>
      <t>認定こども園　白梅幼稚園</t>
    </r>
    <rPh sb="0" eb="2">
      <t>ニンテイ</t>
    </rPh>
    <rPh sb="5" eb="6">
      <t>エン</t>
    </rPh>
    <rPh sb="7" eb="9">
      <t>シラウメ</t>
    </rPh>
    <rPh sb="9" eb="12">
      <t>ヨウチエン</t>
    </rPh>
    <phoneticPr fontId="16"/>
  </si>
  <si>
    <r>
      <rPr>
        <sz val="11"/>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</si>
  <si>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r>
      <t>西千葉</t>
    </r>
    <r>
      <rPr>
        <sz val="11"/>
        <rFont val="ＭＳ Ｐゴシック"/>
        <family val="3"/>
        <charset val="128"/>
      </rPr>
      <t>たんぽぽ保育室</t>
    </r>
    <rPh sb="0" eb="3">
      <t>ニシチバ</t>
    </rPh>
    <rPh sb="7" eb="10">
      <t>ホイクシツ</t>
    </rPh>
    <phoneticPr fontId="5"/>
  </si>
  <si>
    <r>
      <rPr>
        <sz val="11"/>
        <rFont val="ＭＳ Ｐゴシック"/>
        <family val="3"/>
        <charset val="128"/>
      </rPr>
      <t>千葉白菊幼稚園附属しらぎくナーサリー</t>
    </r>
    <rPh sb="0" eb="2">
      <t>チバ</t>
    </rPh>
    <rPh sb="2" eb="4">
      <t>シラギク</t>
    </rPh>
    <rPh sb="4" eb="7">
      <t>ヨウチエン</t>
    </rPh>
    <rPh sb="7" eb="9">
      <t>フゾク</t>
    </rPh>
    <phoneticPr fontId="5"/>
  </si>
  <si>
    <t>千葉誉田雲母保育園</t>
  </si>
  <si>
    <t>オーチャード・キッズ稲毛海岸保育園第二</t>
    <rPh sb="10" eb="14">
      <t>イナゲカイガン</t>
    </rPh>
    <rPh sb="14" eb="16">
      <t>ホイク</t>
    </rPh>
    <rPh sb="16" eb="17">
      <t>エン</t>
    </rPh>
    <rPh sb="17" eb="18">
      <t>ダイ</t>
    </rPh>
    <rPh sb="18" eb="19">
      <t>ニ</t>
    </rPh>
    <phoneticPr fontId="4"/>
  </si>
  <si>
    <t>サフォークキッズ保育園</t>
    <rPh sb="8" eb="11">
      <t>ホイクエン</t>
    </rPh>
    <phoneticPr fontId="4"/>
  </si>
  <si>
    <t>みらくる保育園</t>
    <rPh sb="4" eb="7">
      <t>ホイクエン</t>
    </rPh>
    <phoneticPr fontId="4"/>
  </si>
  <si>
    <t>ナーサリーホーム稲毛海岸</t>
    <rPh sb="8" eb="12">
      <t>イナゲカイガン</t>
    </rPh>
    <phoneticPr fontId="4"/>
  </si>
  <si>
    <t>アップルナースリー検見川浜保育園</t>
    <rPh sb="9" eb="12">
      <t>ケミガワ</t>
    </rPh>
    <rPh sb="12" eb="13">
      <t>ハマ</t>
    </rPh>
    <rPh sb="13" eb="16">
      <t>ホイクエン</t>
    </rPh>
    <phoneticPr fontId="5"/>
  </si>
  <si>
    <t>ChaCha Children Makuhari</t>
  </si>
  <si>
    <t>Gakkenほいくえん おゆみ野</t>
  </si>
  <si>
    <t>Gakkenほいくえん 稲毛</t>
  </si>
  <si>
    <t>ニチイキッズあすみが丘保育園</t>
    <rPh sb="10" eb="11">
      <t>オカ</t>
    </rPh>
    <rPh sb="11" eb="14">
      <t>ホイクエン</t>
    </rPh>
    <phoneticPr fontId="2"/>
  </si>
  <si>
    <t>Gakkenほいくえん 稲毛東</t>
  </si>
  <si>
    <t>AIAI NURSERY　幕張</t>
  </si>
  <si>
    <t>AIAI NURSERY　土気</t>
  </si>
  <si>
    <t>AIAI NURSERY　あすみが丘</t>
  </si>
  <si>
    <t>オンジュ ソリール保育園　そが駅前園</t>
    <rPh sb="9" eb="12">
      <t>ホイクエン</t>
    </rPh>
    <rPh sb="15" eb="16">
      <t>エキ</t>
    </rPh>
    <rPh sb="16" eb="17">
      <t>マエ</t>
    </rPh>
    <rPh sb="17" eb="18">
      <t>エン</t>
    </rPh>
    <phoneticPr fontId="38"/>
  </si>
  <si>
    <t>絵本と太陽の保育園　てぃだまちキッズ検見川浜</t>
    <rPh sb="0" eb="2">
      <t>エホン</t>
    </rPh>
    <rPh sb="3" eb="5">
      <t>タイヨウ</t>
    </rPh>
    <rPh sb="6" eb="9">
      <t>ホイクエン</t>
    </rPh>
    <rPh sb="18" eb="22">
      <t>ケミガワハマ</t>
    </rPh>
    <phoneticPr fontId="38"/>
  </si>
  <si>
    <t>美波保育園</t>
    <rPh sb="0" eb="2">
      <t>ミナミ</t>
    </rPh>
    <rPh sb="2" eb="5">
      <t>ホイクエン</t>
    </rPh>
    <phoneticPr fontId="38"/>
  </si>
  <si>
    <t>みらいつむぎ保育園美浜</t>
    <rPh sb="6" eb="9">
      <t>ホイクエン</t>
    </rPh>
    <rPh sb="9" eb="11">
      <t>ミハマ</t>
    </rPh>
    <phoneticPr fontId="38"/>
  </si>
  <si>
    <t>オーチャード・キッズ稲毛海岸保育園第二</t>
    <rPh sb="10" eb="14">
      <t>イナゲカイガン</t>
    </rPh>
    <rPh sb="14" eb="17">
      <t>ホイクエン</t>
    </rPh>
    <rPh sb="17" eb="19">
      <t>ダイニ</t>
    </rPh>
    <phoneticPr fontId="4"/>
  </si>
  <si>
    <t>園一覧</t>
    <rPh sb="0" eb="1">
      <t>エン</t>
    </rPh>
    <rPh sb="1" eb="3">
      <t>イチラン</t>
    </rPh>
    <phoneticPr fontId="3"/>
  </si>
  <si>
    <t>OK</t>
    <phoneticPr fontId="3"/>
  </si>
  <si>
    <t>債権者（補助）</t>
    <rPh sb="0" eb="3">
      <t>サイケンシャ</t>
    </rPh>
    <rPh sb="4" eb="6">
      <t>ホジョ</t>
    </rPh>
    <phoneticPr fontId="3"/>
  </si>
  <si>
    <t>オーチャード・キッズ稲毛海岸保育園第二</t>
  </si>
  <si>
    <t>サフォークキッズ保育園</t>
  </si>
  <si>
    <t>みらくる保育園</t>
  </si>
  <si>
    <t>Gakkenほいくえん おゆみ野</t>
    <rPh sb="15" eb="16">
      <t>ノ</t>
    </rPh>
    <phoneticPr fontId="5"/>
  </si>
  <si>
    <t>Gakkenほいくえん 稲毛東</t>
    <rPh sb="12" eb="14">
      <t>イナゲ</t>
    </rPh>
    <rPh sb="14" eb="15">
      <t>ヒガシ</t>
    </rPh>
    <phoneticPr fontId="2"/>
  </si>
  <si>
    <t>AIAI NURSERY　幕張</t>
    <rPh sb="13" eb="15">
      <t>マクハリ</t>
    </rPh>
    <phoneticPr fontId="5"/>
  </si>
  <si>
    <t>AIAI NURSERY　土気</t>
    <rPh sb="13" eb="15">
      <t>トケ</t>
    </rPh>
    <phoneticPr fontId="5"/>
  </si>
  <si>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</si>
  <si>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</si>
  <si>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</si>
  <si>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</si>
  <si>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みらいつむぎ保育園美浜</t>
    <rPh sb="6" eb="9">
      <t>ホイクエン</t>
    </rPh>
    <rPh sb="9" eb="11">
      <t>ミハマ</t>
    </rPh>
    <phoneticPr fontId="0"/>
  </si>
  <si>
    <t>債権者（給付）</t>
    <rPh sb="0" eb="3">
      <t>サイケンシャ</t>
    </rPh>
    <rPh sb="4" eb="6">
      <t>キュウフ</t>
    </rPh>
    <phoneticPr fontId="3"/>
  </si>
  <si>
    <t>AIAI Child Care(株)</t>
  </si>
  <si>
    <t>（株）Laみつばち</t>
  </si>
  <si>
    <t>（株）スター・フィールド</t>
    <rPh sb="0" eb="3">
      <t>カブ</t>
    </rPh>
    <phoneticPr fontId="4"/>
  </si>
  <si>
    <t>（株）キッズトラスト</t>
    <rPh sb="0" eb="3">
      <t>カブ</t>
    </rPh>
    <phoneticPr fontId="4"/>
  </si>
  <si>
    <t>（株）かえで</t>
    <rPh sb="0" eb="3">
      <t>カブ</t>
    </rPh>
    <phoneticPr fontId="4"/>
  </si>
  <si>
    <t>（福）宙福祉会</t>
    <rPh sb="1" eb="2">
      <t>フク</t>
    </rPh>
    <rPh sb="3" eb="4">
      <t>ソラ</t>
    </rPh>
    <rPh sb="4" eb="6">
      <t>フクシ</t>
    </rPh>
    <rPh sb="6" eb="7">
      <t>カイ</t>
    </rPh>
    <phoneticPr fontId="4"/>
  </si>
  <si>
    <t>（株）CRECER</t>
    <rPh sb="0" eb="3">
      <t>カブ</t>
    </rPh>
    <phoneticPr fontId="4"/>
  </si>
  <si>
    <t>（株）HOPPA</t>
    <rPh sb="0" eb="3">
      <t>カブ</t>
    </rPh>
    <phoneticPr fontId="4"/>
  </si>
  <si>
    <t>（株）新星</t>
    <rPh sb="0" eb="3">
      <t>カブ</t>
    </rPh>
    <rPh sb="3" eb="5">
      <t>シンセイ</t>
    </rPh>
    <phoneticPr fontId="4"/>
  </si>
  <si>
    <t>（株）エルダーテイメント・ジャパン</t>
  </si>
  <si>
    <t>（株）オーチャード・ルーム</t>
  </si>
  <si>
    <t>中村　一裕</t>
  </si>
  <si>
    <t>宇野　弘願</t>
  </si>
  <si>
    <t>井上　洋</t>
  </si>
  <si>
    <t>千葉市緑区おゆみ野南３－３０　サンクレイドルおゆみ野SW１</t>
  </si>
  <si>
    <t>代表取締役</t>
    <rPh sb="0" eb="2">
      <t>ダイヒョウ</t>
    </rPh>
    <rPh sb="2" eb="5">
      <t>トリシマリヤク</t>
    </rPh>
    <phoneticPr fontId="4"/>
  </si>
  <si>
    <t>千葉市美浜区中瀬１－７ー１</t>
  </si>
  <si>
    <t>千葉県市川市市川１－３－２　グランクルーアサミ１F</t>
  </si>
  <si>
    <t>千葉市中央区南町３－１２－１</t>
  </si>
  <si>
    <t>東京都豊島区南池袋3-9-8 H2ビルディング8階</t>
  </si>
  <si>
    <t>佐藤　健二</t>
  </si>
  <si>
    <t>委任状</t>
    <rPh sb="0" eb="3">
      <t>イニンジョウ</t>
    </rPh>
    <phoneticPr fontId="3"/>
  </si>
  <si>
    <t>○</t>
  </si>
  <si>
    <t>千葉県八千代市米本1359米本団地4街区39棟</t>
  </si>
  <si>
    <t>東京都江戸川区南葛西7丁目２－５４</t>
  </si>
  <si>
    <t>星のおうち幕張</t>
    <rPh sb="5" eb="7">
      <t>マクハリ</t>
    </rPh>
    <phoneticPr fontId="16"/>
  </si>
  <si>
    <t>なないろ浜野園</t>
    <rPh sb="4" eb="7">
      <t>ハマノエン</t>
    </rPh>
    <phoneticPr fontId="7"/>
  </si>
  <si>
    <t>キートスチャイルドケア みつわ台</t>
    <rPh sb="15" eb="16">
      <t>ダイ</t>
    </rPh>
    <phoneticPr fontId="5"/>
  </si>
  <si>
    <t>なないろ浜野園</t>
    <rPh sb="4" eb="6">
      <t>ハマノ</t>
    </rPh>
    <rPh sb="6" eb="7">
      <t>エン</t>
    </rPh>
    <phoneticPr fontId="4"/>
  </si>
  <si>
    <t>（株）青葉の森保育館</t>
  </si>
  <si>
    <t>トレンディワールド（株）</t>
  </si>
  <si>
    <t>斉藤　玄樹</t>
  </si>
  <si>
    <t>（株）森のおうちコッコロ</t>
  </si>
  <si>
    <t>（株）城南ナーサリー</t>
    <rPh sb="3" eb="5">
      <t>ジョウナン</t>
    </rPh>
    <phoneticPr fontId="5"/>
  </si>
  <si>
    <t>（株）アストロキャンプ</t>
  </si>
  <si>
    <t>（特非）耳長うさぎ</t>
  </si>
  <si>
    <t>（株）センター</t>
  </si>
  <si>
    <t>（株）習志野駅前託児所</t>
  </si>
  <si>
    <t>（学）千葉白菊学園</t>
  </si>
  <si>
    <t>（株）ThinkEducation</t>
  </si>
  <si>
    <t>（株）ハニーキッズ</t>
  </si>
  <si>
    <t>（同）CUE-SIGN</t>
  </si>
  <si>
    <t>東京都港区港南２－１５－１　品川インターシティA棟２８F</t>
  </si>
  <si>
    <t>ライフプランニング（株）</t>
  </si>
  <si>
    <t>（学）宇野学園</t>
  </si>
  <si>
    <t>宇野　御本書</t>
  </si>
  <si>
    <t>（学）梅園学園</t>
  </si>
  <si>
    <t>杉本　卓美</t>
  </si>
  <si>
    <t>（株）JFA</t>
  </si>
  <si>
    <t>（株）AFFECTION</t>
  </si>
  <si>
    <t>（福）創成会</t>
  </si>
  <si>
    <t>（株）秀盛舎</t>
  </si>
  <si>
    <t>（株）リトルガーデン</t>
    <rPh sb="1" eb="2">
      <t>カブ</t>
    </rPh>
    <phoneticPr fontId="20"/>
  </si>
  <si>
    <t>（株）ウェルシーライフサービス</t>
  </si>
  <si>
    <t>（福）日本ウェルフェアサポート</t>
  </si>
  <si>
    <t>（株）エクシオジャパン</t>
  </si>
  <si>
    <t>神奈川県横浜市西区みなとみらい2-2-1横浜ランドマークタワー38F</t>
  </si>
  <si>
    <t>（株）サンフラワー</t>
  </si>
  <si>
    <t>（株）ライフサポート</t>
  </si>
  <si>
    <t>（株）秀盛舎</t>
    <rPh sb="3" eb="4">
      <t>ヒデ</t>
    </rPh>
    <rPh sb="4" eb="5">
      <t>モ</t>
    </rPh>
    <rPh sb="5" eb="6">
      <t>シャ</t>
    </rPh>
    <phoneticPr fontId="4"/>
  </si>
  <si>
    <t>（福）聖心福祉会</t>
    <rPh sb="3" eb="5">
      <t>セイシン</t>
    </rPh>
    <rPh sb="5" eb="7">
      <t>フクシ</t>
    </rPh>
    <rPh sb="7" eb="8">
      <t>カイ</t>
    </rPh>
    <phoneticPr fontId="8"/>
  </si>
  <si>
    <t>イオンゆめみらい保育園　幕張新都心</t>
    <rPh sb="12" eb="14">
      <t>マクハリ</t>
    </rPh>
    <rPh sb="14" eb="15">
      <t>シン</t>
    </rPh>
    <rPh sb="15" eb="17">
      <t>トシン</t>
    </rPh>
    <phoneticPr fontId="5"/>
  </si>
  <si>
    <t>ひかり保育園</t>
  </si>
  <si>
    <t>小林　義昌</t>
  </si>
  <si>
    <t>ナーサリーホーム稲毛</t>
    <rPh sb="8" eb="10">
      <t>イナゲ</t>
    </rPh>
    <phoneticPr fontId="15"/>
  </si>
  <si>
    <t>保育ハウス　ひよこ</t>
    <rPh sb="0" eb="2">
      <t>ホイク</t>
    </rPh>
    <phoneticPr fontId="4"/>
  </si>
  <si>
    <t>まきの木えん</t>
    <rPh sb="3" eb="4">
      <t>キ</t>
    </rPh>
    <phoneticPr fontId="5"/>
  </si>
  <si>
    <t>保育ハウスひよこ</t>
    <rPh sb="0" eb="2">
      <t>ホイク</t>
    </rPh>
    <phoneticPr fontId="7"/>
  </si>
  <si>
    <t>ライフプランニング（株）</t>
    <rPh sb="10" eb="11">
      <t>カブ</t>
    </rPh>
    <phoneticPr fontId="1"/>
  </si>
  <si>
    <t>（同）双葉</t>
    <rPh sb="1" eb="2">
      <t>ドウ</t>
    </rPh>
    <rPh sb="3" eb="5">
      <t>フタバ</t>
    </rPh>
    <phoneticPr fontId="3"/>
  </si>
  <si>
    <t>NPO法人　Loooop</t>
    <rPh sb="3" eb="5">
      <t>ホウジン</t>
    </rPh>
    <phoneticPr fontId="4"/>
  </si>
  <si>
    <t>理事長</t>
    <rPh sb="0" eb="3">
      <t>リジチョウ</t>
    </rPh>
    <phoneticPr fontId="6"/>
  </si>
  <si>
    <t>小宮　佳子</t>
    <rPh sb="0" eb="2">
      <t>コミヤ</t>
    </rPh>
    <rPh sb="3" eb="5">
      <t>ヨシコ</t>
    </rPh>
    <phoneticPr fontId="4"/>
  </si>
  <si>
    <t>千葉市花見川区花園1-8-20 第2花園ビル201B</t>
  </si>
  <si>
    <t>Gakkenほいくえん 稲毛</t>
    <rPh sb="12" eb="14">
      <t>イナゲ</t>
    </rPh>
    <phoneticPr fontId="2"/>
  </si>
  <si>
    <t>千葉誉田雲母保育園</t>
    <rPh sb="0" eb="2">
      <t>チバ</t>
    </rPh>
    <rPh sb="2" eb="4">
      <t>ホンダ</t>
    </rPh>
    <rPh sb="4" eb="6">
      <t>キララ</t>
    </rPh>
    <rPh sb="6" eb="9">
      <t>ホイクエン</t>
    </rPh>
    <phoneticPr fontId="4"/>
  </si>
  <si>
    <t>ナーサリーホーム稲毛海岸</t>
    <rPh sb="8" eb="10">
      <t>イナゲ</t>
    </rPh>
    <rPh sb="10" eb="12">
      <t>カイガン</t>
    </rPh>
    <phoneticPr fontId="4"/>
  </si>
  <si>
    <t>ナーサリーホーム稲毛</t>
  </si>
  <si>
    <t>更新日</t>
    <rPh sb="0" eb="3">
      <t>コウシンビ</t>
    </rPh>
    <phoneticPr fontId="4"/>
  </si>
  <si>
    <t>総数</t>
    <rPh sb="0" eb="2">
      <t>ソウスウ</t>
    </rPh>
    <phoneticPr fontId="4"/>
  </si>
  <si>
    <t>認可計</t>
    <rPh sb="0" eb="2">
      <t>ニンカ</t>
    </rPh>
    <rPh sb="2" eb="3">
      <t>ケイ</t>
    </rPh>
    <phoneticPr fontId="4"/>
  </si>
  <si>
    <t>認可外計</t>
    <rPh sb="0" eb="2">
      <t>ニンカ</t>
    </rPh>
    <rPh sb="2" eb="3">
      <t>ガイ</t>
    </rPh>
    <rPh sb="3" eb="4">
      <t>ケイ</t>
    </rPh>
    <phoneticPr fontId="4"/>
  </si>
  <si>
    <t>保育園</t>
    <rPh sb="0" eb="3">
      <t>ホイクエン</t>
    </rPh>
    <phoneticPr fontId="4"/>
  </si>
  <si>
    <t>幼保認こ</t>
    <rPh sb="0" eb="2">
      <t>ヨウホ</t>
    </rPh>
    <rPh sb="2" eb="3">
      <t>ニン</t>
    </rPh>
    <phoneticPr fontId="4"/>
  </si>
  <si>
    <t>幼稚認こ</t>
    <rPh sb="0" eb="2">
      <t>ヨウチ</t>
    </rPh>
    <phoneticPr fontId="4"/>
  </si>
  <si>
    <t>保育認こ</t>
    <rPh sb="0" eb="2">
      <t>ホイク</t>
    </rPh>
    <phoneticPr fontId="4"/>
  </si>
  <si>
    <t>地方認こ</t>
    <rPh sb="0" eb="2">
      <t>チホウ</t>
    </rPh>
    <phoneticPr fontId="4"/>
  </si>
  <si>
    <t>幼稚</t>
    <rPh sb="0" eb="2">
      <t>ヨウチ</t>
    </rPh>
    <phoneticPr fontId="4"/>
  </si>
  <si>
    <t>小規模</t>
    <rPh sb="0" eb="3">
      <t>ショウキボ</t>
    </rPh>
    <phoneticPr fontId="4"/>
  </si>
  <si>
    <t>事業所</t>
    <rPh sb="0" eb="3">
      <t>ジギョウショ</t>
    </rPh>
    <phoneticPr fontId="4"/>
  </si>
  <si>
    <t>家庭</t>
    <rPh sb="0" eb="2">
      <t>カテイ</t>
    </rPh>
    <phoneticPr fontId="4"/>
  </si>
  <si>
    <t>居宅</t>
    <rPh sb="0" eb="2">
      <t>キョタク</t>
    </rPh>
    <phoneticPr fontId="4"/>
  </si>
  <si>
    <t>企業</t>
    <rPh sb="0" eb="2">
      <t>キギョウ</t>
    </rPh>
    <phoneticPr fontId="4"/>
  </si>
  <si>
    <t>中央区</t>
    <rPh sb="0" eb="3">
      <t>チュウオウク</t>
    </rPh>
    <phoneticPr fontId="38"/>
  </si>
  <si>
    <t>花見川区</t>
    <rPh sb="0" eb="3">
      <t>ハナミガワ</t>
    </rPh>
    <rPh sb="3" eb="4">
      <t>ク</t>
    </rPh>
    <phoneticPr fontId="38"/>
  </si>
  <si>
    <t>稲毛区</t>
    <rPh sb="0" eb="2">
      <t>イナゲ</t>
    </rPh>
    <rPh sb="2" eb="3">
      <t>ク</t>
    </rPh>
    <phoneticPr fontId="38"/>
  </si>
  <si>
    <t>若葉区</t>
    <rPh sb="0" eb="2">
      <t>ワカバ</t>
    </rPh>
    <rPh sb="2" eb="3">
      <t>ク</t>
    </rPh>
    <phoneticPr fontId="38"/>
  </si>
  <si>
    <t>緑区</t>
    <rPh sb="0" eb="1">
      <t>ミドリ</t>
    </rPh>
    <rPh sb="1" eb="2">
      <t>ク</t>
    </rPh>
    <phoneticPr fontId="38"/>
  </si>
  <si>
    <t>美浜区</t>
    <rPh sb="0" eb="2">
      <t>ミハマ</t>
    </rPh>
    <rPh sb="2" eb="3">
      <t>ク</t>
    </rPh>
    <phoneticPr fontId="38"/>
  </si>
  <si>
    <t>保育園</t>
    <rPh sb="0" eb="3">
      <t>ホイクエン</t>
    </rPh>
    <phoneticPr fontId="38"/>
  </si>
  <si>
    <t>幼保連携型認定こども園</t>
    <rPh sb="0" eb="1">
      <t>ヨウ</t>
    </rPh>
    <rPh sb="1" eb="2">
      <t>ホ</t>
    </rPh>
    <rPh sb="2" eb="5">
      <t>レンケイガタ</t>
    </rPh>
    <rPh sb="5" eb="7">
      <t>ニンテイ</t>
    </rPh>
    <rPh sb="10" eb="11">
      <t>エン</t>
    </rPh>
    <phoneticPr fontId="38"/>
  </si>
  <si>
    <t>保育所型認定こども園</t>
    <rPh sb="0" eb="2">
      <t>ホイク</t>
    </rPh>
    <rPh sb="2" eb="3">
      <t>ショ</t>
    </rPh>
    <rPh sb="3" eb="4">
      <t>ガタ</t>
    </rPh>
    <rPh sb="4" eb="6">
      <t>ニンテイ</t>
    </rPh>
    <rPh sb="9" eb="10">
      <t>エン</t>
    </rPh>
    <phoneticPr fontId="38"/>
  </si>
  <si>
    <t>地方裁量型認定こども園</t>
    <rPh sb="0" eb="2">
      <t>チホウ</t>
    </rPh>
    <rPh sb="2" eb="5">
      <t>サイリョウガタ</t>
    </rPh>
    <rPh sb="5" eb="7">
      <t>ニンテイ</t>
    </rPh>
    <rPh sb="10" eb="11">
      <t>エン</t>
    </rPh>
    <phoneticPr fontId="38"/>
  </si>
  <si>
    <t>給付型幼稚園</t>
    <rPh sb="0" eb="3">
      <t>キュウフガタ</t>
    </rPh>
    <rPh sb="3" eb="6">
      <t>ヨウチエン</t>
    </rPh>
    <phoneticPr fontId="4"/>
  </si>
  <si>
    <t>家庭的保育事業</t>
    <rPh sb="0" eb="2">
      <t>カテイ</t>
    </rPh>
    <rPh sb="2" eb="3">
      <t>テキ</t>
    </rPh>
    <rPh sb="3" eb="5">
      <t>ホイク</t>
    </rPh>
    <rPh sb="5" eb="7">
      <t>ジギョウ</t>
    </rPh>
    <phoneticPr fontId="38"/>
  </si>
  <si>
    <t>居宅訪問型保育事業</t>
    <rPh sb="0" eb="2">
      <t>キョタク</t>
    </rPh>
    <rPh sb="2" eb="4">
      <t>ホウモン</t>
    </rPh>
    <rPh sb="4" eb="5">
      <t>ガタ</t>
    </rPh>
    <rPh sb="5" eb="7">
      <t>ホイク</t>
    </rPh>
    <rPh sb="7" eb="9">
      <t>ジギョウ</t>
    </rPh>
    <phoneticPr fontId="4"/>
  </si>
  <si>
    <t>企業主導型</t>
    <rPh sb="0" eb="2">
      <t>キギョウ</t>
    </rPh>
    <rPh sb="2" eb="5">
      <t>シュドウガタ</t>
    </rPh>
    <phoneticPr fontId="4"/>
  </si>
  <si>
    <t>保育ルーム</t>
    <rPh sb="0" eb="2">
      <t>ホイク</t>
    </rPh>
    <phoneticPr fontId="4"/>
  </si>
  <si>
    <t>千葉診クローバー保育園</t>
    <rPh sb="0" eb="2">
      <t>チバ</t>
    </rPh>
    <rPh sb="2" eb="3">
      <t>ミ</t>
    </rPh>
    <rPh sb="8" eb="10">
      <t>ホイク</t>
    </rPh>
    <rPh sb="10" eb="11">
      <t>エン</t>
    </rPh>
    <phoneticPr fontId="1"/>
  </si>
  <si>
    <t>くじら保育園</t>
    <rPh sb="3" eb="6">
      <t>ホイクエン</t>
    </rPh>
    <phoneticPr fontId="1"/>
  </si>
  <si>
    <t>ナーサリーホームフレスポ稲毛</t>
    <rPh sb="12" eb="14">
      <t>イナゲ</t>
    </rPh>
    <phoneticPr fontId="1"/>
  </si>
  <si>
    <t>千葉文化幼稚園</t>
    <rPh sb="0" eb="2">
      <t>チバ</t>
    </rPh>
    <rPh sb="2" eb="4">
      <t>ブンカ</t>
    </rPh>
    <rPh sb="4" eb="7">
      <t>ヨウチエン</t>
    </rPh>
    <phoneticPr fontId="4"/>
  </si>
  <si>
    <t>学校法人宇野学園　みなみちゃんタック</t>
    <rPh sb="0" eb="2">
      <t>ガッコウ</t>
    </rPh>
    <rPh sb="2" eb="4">
      <t>ホウジン</t>
    </rPh>
    <rPh sb="4" eb="6">
      <t>ウノ</t>
    </rPh>
    <rPh sb="6" eb="8">
      <t>ガクエン</t>
    </rPh>
    <phoneticPr fontId="1"/>
  </si>
  <si>
    <t>とどろき一倫荘　事業所内保育所　はぴねす</t>
    <rPh sb="4" eb="7">
      <t>イチリンソウ</t>
    </rPh>
    <rPh sb="8" eb="11">
      <t>ジギョウショ</t>
    </rPh>
    <rPh sb="11" eb="12">
      <t>ナイ</t>
    </rPh>
    <rPh sb="12" eb="14">
      <t>ホイク</t>
    </rPh>
    <rPh sb="14" eb="15">
      <t>ショ</t>
    </rPh>
    <phoneticPr fontId="1"/>
  </si>
  <si>
    <t>ぬくもりのおうちママサポート保育　かしわ台園</t>
    <rPh sb="14" eb="16">
      <t>ホイク</t>
    </rPh>
    <rPh sb="20" eb="21">
      <t>ダイ</t>
    </rPh>
    <rPh sb="21" eb="22">
      <t>エン</t>
    </rPh>
    <phoneticPr fontId="1"/>
  </si>
  <si>
    <t>みらいのまち保育園　作草部</t>
    <rPh sb="6" eb="9">
      <t>ホイクエン</t>
    </rPh>
    <phoneticPr fontId="1"/>
  </si>
  <si>
    <t>いなげ一倫荘　事業所内保育所　ぱすてる</t>
    <rPh sb="3" eb="4">
      <t>イチ</t>
    </rPh>
    <rPh sb="5" eb="6">
      <t>ソウ</t>
    </rPh>
    <rPh sb="7" eb="10">
      <t>ジギョウショ</t>
    </rPh>
    <rPh sb="10" eb="11">
      <t>ナイ</t>
    </rPh>
    <rPh sb="11" eb="13">
      <t>ホイク</t>
    </rPh>
    <rPh sb="13" eb="14">
      <t>ジョ</t>
    </rPh>
    <phoneticPr fontId="1"/>
  </si>
  <si>
    <t>ニチイキッズあすみが丘保育園</t>
  </si>
  <si>
    <t>オーチャード・キッズ稲毛海岸保育園</t>
    <rPh sb="14" eb="17">
      <t>ホイクエン</t>
    </rPh>
    <phoneticPr fontId="4"/>
  </si>
  <si>
    <t>計（A）</t>
    <rPh sb="0" eb="1">
      <t>ケイ</t>
    </rPh>
    <phoneticPr fontId="3"/>
  </si>
  <si>
    <t>（別紙１）経費一覧表</t>
    <rPh sb="5" eb="7">
      <t>ケイヒ</t>
    </rPh>
    <rPh sb="7" eb="9">
      <t>イチラン</t>
    </rPh>
    <phoneticPr fontId="3"/>
  </si>
  <si>
    <t>Ａ　感染症対策に関する業務の実施に伴う手当等</t>
    <phoneticPr fontId="3"/>
  </si>
  <si>
    <t>（１）経費一覧表</t>
    <rPh sb="3" eb="5">
      <t>ケイヒ</t>
    </rPh>
    <phoneticPr fontId="5"/>
  </si>
  <si>
    <t>Ｂ　職員や利用者が感染症対策の徹底を図りながら業務を継続的に実施していくため、職場環境の復旧・環境整備を実施する事業　</t>
    <phoneticPr fontId="3"/>
  </si>
  <si>
    <t>購入予定額計（A~B)</t>
    <rPh sb="0" eb="2">
      <t>コウニュウ</t>
    </rPh>
    <rPh sb="2" eb="4">
      <t>ヨテイ</t>
    </rPh>
    <rPh sb="4" eb="5">
      <t>ガク</t>
    </rPh>
    <rPh sb="5" eb="6">
      <t>ケイ</t>
    </rPh>
    <phoneticPr fontId="3"/>
  </si>
  <si>
    <t>補助限度額（C)</t>
    <rPh sb="0" eb="2">
      <t>ホジョ</t>
    </rPh>
    <rPh sb="2" eb="4">
      <t>ゲンド</t>
    </rPh>
    <rPh sb="4" eb="5">
      <t>ガク</t>
    </rPh>
    <phoneticPr fontId="3"/>
  </si>
  <si>
    <t>交付申請額
（A~B)と（C)のうち、小さい額</t>
    <rPh sb="0" eb="2">
      <t>コウフ</t>
    </rPh>
    <rPh sb="2" eb="4">
      <t>シンセイ</t>
    </rPh>
    <rPh sb="4" eb="5">
      <t>ガク</t>
    </rPh>
    <rPh sb="19" eb="20">
      <t>チイ</t>
    </rPh>
    <rPh sb="22" eb="23">
      <t>ガク</t>
    </rPh>
    <phoneticPr fontId="3"/>
  </si>
  <si>
    <t>交付申請額
（Ａ～B)と（C)のうち、小さい額</t>
    <rPh sb="0" eb="2">
      <t>コウフ</t>
    </rPh>
    <rPh sb="2" eb="4">
      <t>シンセイ</t>
    </rPh>
    <rPh sb="4" eb="5">
      <t>ガク</t>
    </rPh>
    <rPh sb="19" eb="20">
      <t>チイ</t>
    </rPh>
    <rPh sb="22" eb="23">
      <t>ガク</t>
    </rPh>
    <phoneticPr fontId="3"/>
  </si>
  <si>
    <t>補助限度額
（C)</t>
    <rPh sb="0" eb="2">
      <t>ホジョ</t>
    </rPh>
    <rPh sb="2" eb="4">
      <t>ゲンド</t>
    </rPh>
    <rPh sb="4" eb="5">
      <t>ガク</t>
    </rPh>
    <phoneticPr fontId="3"/>
  </si>
  <si>
    <t>購入予定額計
（Ａ～B)</t>
    <rPh sb="0" eb="2">
      <t>コウニュウ</t>
    </rPh>
    <rPh sb="2" eb="4">
      <t>ヨテイ</t>
    </rPh>
    <rPh sb="4" eb="5">
      <t>ガク</t>
    </rPh>
    <rPh sb="5" eb="6">
      <t>ケイ</t>
    </rPh>
    <phoneticPr fontId="3"/>
  </si>
  <si>
    <t>令和5</t>
    <rPh sb="0" eb="2">
      <t>レイワ</t>
    </rPh>
    <phoneticPr fontId="3"/>
  </si>
  <si>
    <r>
      <t>　Ｂ　職員や利用者が感染症対策の徹底を図りながら業務を継続的に実施していくための経費</t>
    </r>
    <r>
      <rPr>
        <sz val="12"/>
        <color rgb="FFFF0000"/>
        <rFont val="HGSｺﾞｼｯｸE"/>
        <family val="3"/>
        <charset val="128"/>
      </rPr>
      <t xml:space="preserve">
　※行が足りない場合は同じ品目を1行にまとめて記載ください。</t>
    </r>
    <rPh sb="3" eb="5">
      <t>ショクイン</t>
    </rPh>
    <rPh sb="6" eb="9">
      <t>リヨウシャ</t>
    </rPh>
    <rPh sb="10" eb="13">
      <t>カンセンショウ</t>
    </rPh>
    <rPh sb="13" eb="15">
      <t>タイサク</t>
    </rPh>
    <rPh sb="16" eb="18">
      <t>テッテイ</t>
    </rPh>
    <rPh sb="19" eb="20">
      <t>ハカ</t>
    </rPh>
    <rPh sb="24" eb="26">
      <t>ギョウム</t>
    </rPh>
    <rPh sb="27" eb="30">
      <t>ケイゾクテキ</t>
    </rPh>
    <rPh sb="31" eb="33">
      <t>ジッシ</t>
    </rPh>
    <rPh sb="40" eb="42">
      <t>ケイヒ</t>
    </rPh>
    <phoneticPr fontId="3"/>
  </si>
  <si>
    <t>（福）千葉愛育会</t>
    <rPh sb="1" eb="2">
      <t>フク</t>
    </rPh>
    <phoneticPr fontId="5"/>
  </si>
  <si>
    <t>園長</t>
  </si>
  <si>
    <t>友田　優子</t>
  </si>
  <si>
    <t>千葉市若葉区都賀１丁目１番１号</t>
  </si>
  <si>
    <t>（福）桜育心福祉会</t>
    <rPh sb="1" eb="2">
      <t>フク</t>
    </rPh>
    <rPh sb="3" eb="4">
      <t>サクラ</t>
    </rPh>
    <rPh sb="4" eb="5">
      <t>イク</t>
    </rPh>
    <rPh sb="5" eb="6">
      <t>ココロ</t>
    </rPh>
    <rPh sb="6" eb="8">
      <t>フクシ</t>
    </rPh>
    <rPh sb="8" eb="9">
      <t>カイ</t>
    </rPh>
    <phoneticPr fontId="5"/>
  </si>
  <si>
    <t>佐藤　貴光</t>
  </si>
  <si>
    <t>千葉市稲毛区小仲台2-10-1</t>
  </si>
  <si>
    <t>（学）城徳学園</t>
    <rPh sb="1" eb="2">
      <t>ガク</t>
    </rPh>
    <rPh sb="3" eb="4">
      <t>ジョウ</t>
    </rPh>
    <rPh sb="4" eb="5">
      <t>トク</t>
    </rPh>
    <rPh sb="5" eb="7">
      <t>ガクエン</t>
    </rPh>
    <phoneticPr fontId="5"/>
  </si>
  <si>
    <t>（福）八越会</t>
    <rPh sb="1" eb="2">
      <t>フク</t>
    </rPh>
    <rPh sb="3" eb="4">
      <t>ハチ</t>
    </rPh>
    <rPh sb="4" eb="5">
      <t>コ</t>
    </rPh>
    <rPh sb="5" eb="6">
      <t>カイ</t>
    </rPh>
    <phoneticPr fontId="5"/>
  </si>
  <si>
    <t>（福）いまい福祉会</t>
    <rPh sb="1" eb="2">
      <t>フク</t>
    </rPh>
    <rPh sb="6" eb="8">
      <t>フクシ</t>
    </rPh>
    <rPh sb="8" eb="9">
      <t>カイ</t>
    </rPh>
    <phoneticPr fontId="5"/>
  </si>
  <si>
    <t>（福）若葉福祉会</t>
    <rPh sb="3" eb="5">
      <t>ワカバ</t>
    </rPh>
    <phoneticPr fontId="5"/>
  </si>
  <si>
    <t>長谷川　匡俊</t>
    <rPh sb="4" eb="5">
      <t>マサ</t>
    </rPh>
    <rPh sb="5" eb="6">
      <t>トシ</t>
    </rPh>
    <phoneticPr fontId="4"/>
  </si>
  <si>
    <t>（福）富岳会</t>
    <rPh sb="3" eb="5">
      <t>フガク</t>
    </rPh>
    <rPh sb="5" eb="6">
      <t>カイ</t>
    </rPh>
    <phoneticPr fontId="5"/>
  </si>
  <si>
    <t>嶋田　ふみ江</t>
  </si>
  <si>
    <t>千葉市緑区おゆみ野中央７丁目３０</t>
  </si>
  <si>
    <t>（福）豊樹園</t>
    <rPh sb="3" eb="4">
      <t>ユタ</t>
    </rPh>
    <rPh sb="4" eb="5">
      <t>ジュ</t>
    </rPh>
    <rPh sb="5" eb="6">
      <t>エン</t>
    </rPh>
    <phoneticPr fontId="5"/>
  </si>
  <si>
    <t>（学）誠真学園</t>
    <rPh sb="1" eb="2">
      <t>ガク</t>
    </rPh>
    <rPh sb="3" eb="5">
      <t>セイシン</t>
    </rPh>
    <rPh sb="5" eb="7">
      <t>ガクエン</t>
    </rPh>
    <phoneticPr fontId="5"/>
  </si>
  <si>
    <t>（福）小ばと会</t>
    <rPh sb="1" eb="2">
      <t>フク</t>
    </rPh>
    <rPh sb="3" eb="4">
      <t>コ</t>
    </rPh>
    <rPh sb="6" eb="7">
      <t>カイ</t>
    </rPh>
    <phoneticPr fontId="5"/>
  </si>
  <si>
    <t>(福）天祐会</t>
    <rPh sb="1" eb="2">
      <t>フク</t>
    </rPh>
    <rPh sb="3" eb="5">
      <t>テンユウ</t>
    </rPh>
    <rPh sb="5" eb="6">
      <t>カイ</t>
    </rPh>
    <phoneticPr fontId="5"/>
  </si>
  <si>
    <t>一般社団法人こども未来福祉会</t>
    <rPh sb="0" eb="2">
      <t>イッパン</t>
    </rPh>
    <rPh sb="2" eb="4">
      <t>シャダン</t>
    </rPh>
    <rPh sb="4" eb="6">
      <t>ホウジン</t>
    </rPh>
    <rPh sb="9" eb="11">
      <t>ミライ</t>
    </rPh>
    <rPh sb="11" eb="13">
      <t>フクシ</t>
    </rPh>
    <rPh sb="13" eb="14">
      <t>カイ</t>
    </rPh>
    <phoneticPr fontId="5"/>
  </si>
  <si>
    <t>（福）愛誠福祉会</t>
    <rPh sb="1" eb="2">
      <t>フク</t>
    </rPh>
    <rPh sb="3" eb="4">
      <t>アイ</t>
    </rPh>
    <rPh sb="4" eb="5">
      <t>マコト</t>
    </rPh>
    <rPh sb="5" eb="7">
      <t>フクシ</t>
    </rPh>
    <rPh sb="7" eb="8">
      <t>カイ</t>
    </rPh>
    <phoneticPr fontId="5"/>
  </si>
  <si>
    <t>（株）こどもの森</t>
    <rPh sb="1" eb="2">
      <t>カブ</t>
    </rPh>
    <rPh sb="7" eb="8">
      <t>モリ</t>
    </rPh>
    <phoneticPr fontId="5"/>
  </si>
  <si>
    <t>イングレソ（株）</t>
    <rPh sb="6" eb="7">
      <t>カブ</t>
    </rPh>
    <phoneticPr fontId="5"/>
  </si>
  <si>
    <t>（株）日本保育サービス</t>
    <rPh sb="1" eb="2">
      <t>カブ</t>
    </rPh>
    <rPh sb="3" eb="5">
      <t>ニホン</t>
    </rPh>
    <rPh sb="5" eb="7">
      <t>ホイク</t>
    </rPh>
    <phoneticPr fontId="5"/>
  </si>
  <si>
    <t>坂井　徹</t>
  </si>
  <si>
    <t>（福）まくはり福志会</t>
    <rPh sb="1" eb="2">
      <t>フク</t>
    </rPh>
    <rPh sb="7" eb="8">
      <t>フク</t>
    </rPh>
    <rPh sb="8" eb="9">
      <t>ココロザシ</t>
    </rPh>
    <rPh sb="9" eb="10">
      <t>カイ</t>
    </rPh>
    <phoneticPr fontId="5"/>
  </si>
  <si>
    <t>（株）俊英館</t>
    <rPh sb="1" eb="2">
      <t>カブ</t>
    </rPh>
    <rPh sb="3" eb="4">
      <t>シュン</t>
    </rPh>
    <rPh sb="4" eb="5">
      <t>エイ</t>
    </rPh>
    <rPh sb="5" eb="6">
      <t>ヤカタ</t>
    </rPh>
    <phoneticPr fontId="5"/>
  </si>
  <si>
    <t>（福）弘恕会</t>
    <rPh sb="1" eb="2">
      <t>フク</t>
    </rPh>
    <rPh sb="3" eb="4">
      <t>ヒロシ</t>
    </rPh>
    <rPh sb="4" eb="5">
      <t>ジョ</t>
    </rPh>
    <rPh sb="5" eb="6">
      <t>カイ</t>
    </rPh>
    <phoneticPr fontId="5"/>
  </si>
  <si>
    <t>（福）健善富会</t>
    <rPh sb="1" eb="2">
      <t>フク</t>
    </rPh>
    <rPh sb="3" eb="4">
      <t>ケン</t>
    </rPh>
    <rPh sb="4" eb="5">
      <t>ゼン</t>
    </rPh>
    <rPh sb="5" eb="6">
      <t>トミ</t>
    </rPh>
    <rPh sb="6" eb="7">
      <t>カイ</t>
    </rPh>
    <phoneticPr fontId="5"/>
  </si>
  <si>
    <t>（有）もっくもっく</t>
    <rPh sb="1" eb="2">
      <t>ユウ</t>
    </rPh>
    <phoneticPr fontId="5"/>
  </si>
  <si>
    <t>（株）ポピンズエデュケア</t>
    <rPh sb="1" eb="2">
      <t>カブ</t>
    </rPh>
    <phoneticPr fontId="5"/>
  </si>
  <si>
    <t>小川　裕</t>
  </si>
  <si>
    <t>（福）大きな家族</t>
    <rPh sb="1" eb="2">
      <t>フク</t>
    </rPh>
    <rPh sb="3" eb="4">
      <t>オオ</t>
    </rPh>
    <rPh sb="6" eb="8">
      <t>カゾク</t>
    </rPh>
    <phoneticPr fontId="5"/>
  </si>
  <si>
    <t>（福）ChaCha Children＆Co.</t>
  </si>
  <si>
    <t>（福）千葉県福祉援護会</t>
    <rPh sb="1" eb="2">
      <t>フク</t>
    </rPh>
    <rPh sb="3" eb="6">
      <t>チバケン</t>
    </rPh>
    <rPh sb="6" eb="8">
      <t>フクシ</t>
    </rPh>
    <rPh sb="8" eb="11">
      <t>エンゴカイ</t>
    </rPh>
    <phoneticPr fontId="5"/>
  </si>
  <si>
    <t>野中　真由美</t>
  </si>
  <si>
    <t>千葉市中央区蘇我5丁目44番2号</t>
  </si>
  <si>
    <t>（株）学研ココファン・ナーサリー</t>
    <rPh sb="1" eb="2">
      <t>カブ</t>
    </rPh>
    <rPh sb="3" eb="5">
      <t>ガッケン</t>
    </rPh>
    <phoneticPr fontId="5"/>
  </si>
  <si>
    <t>（株）俊英館</t>
    <rPh sb="1" eb="2">
      <t>カブ</t>
    </rPh>
    <rPh sb="3" eb="5">
      <t>シュンエイ</t>
    </rPh>
    <rPh sb="5" eb="6">
      <t>カン</t>
    </rPh>
    <phoneticPr fontId="5"/>
  </si>
  <si>
    <t>（福）茂原高師保育園</t>
    <rPh sb="1" eb="2">
      <t>フク</t>
    </rPh>
    <rPh sb="3" eb="5">
      <t>モバラ</t>
    </rPh>
    <rPh sb="5" eb="7">
      <t>タカシ</t>
    </rPh>
    <rPh sb="7" eb="10">
      <t>ホイクエン</t>
    </rPh>
    <phoneticPr fontId="5"/>
  </si>
  <si>
    <t>スターツケアサービス（株）</t>
    <rPh sb="11" eb="12">
      <t>カブ</t>
    </rPh>
    <phoneticPr fontId="5"/>
  </si>
  <si>
    <t>磯﨑 一雄</t>
  </si>
  <si>
    <t>（福）　泉福祉会</t>
    <rPh sb="1" eb="2">
      <t>フク</t>
    </rPh>
    <phoneticPr fontId="5"/>
  </si>
  <si>
    <t>（株）学研ココファン・ナーサリー</t>
    <rPh sb="1" eb="2">
      <t>カブ</t>
    </rPh>
    <rPh sb="3" eb="5">
      <t>ガッケン</t>
    </rPh>
    <phoneticPr fontId="2"/>
  </si>
  <si>
    <t>（福）中央総合福祉会</t>
    <rPh sb="1" eb="2">
      <t>フク</t>
    </rPh>
    <rPh sb="3" eb="5">
      <t>チュウオウ</t>
    </rPh>
    <rPh sb="5" eb="7">
      <t>ソウゴウ</t>
    </rPh>
    <rPh sb="7" eb="9">
      <t>フクシ</t>
    </rPh>
    <rPh sb="9" eb="10">
      <t>カイ</t>
    </rPh>
    <phoneticPr fontId="2"/>
  </si>
  <si>
    <t>（株）ニチイ学館</t>
    <rPh sb="1" eb="2">
      <t>カブ</t>
    </rPh>
    <rPh sb="6" eb="8">
      <t>ガッカン</t>
    </rPh>
    <phoneticPr fontId="2"/>
  </si>
  <si>
    <t>東京都千代田区神田駿河台4-6 御茶ノ水ソラシティ</t>
  </si>
  <si>
    <t>（福）健善富会</t>
    <rPh sb="1" eb="2">
      <t>フク</t>
    </rPh>
    <rPh sb="3" eb="4">
      <t>ケン</t>
    </rPh>
    <rPh sb="4" eb="5">
      <t>ゼン</t>
    </rPh>
    <rPh sb="5" eb="6">
      <t>フ</t>
    </rPh>
    <rPh sb="6" eb="7">
      <t>カイ</t>
    </rPh>
    <phoneticPr fontId="2"/>
  </si>
  <si>
    <t>井上　有紀</t>
  </si>
  <si>
    <t>千葉市緑区大膳野町1－6</t>
  </si>
  <si>
    <t>（福）愛の園福祉会</t>
    <rPh sb="1" eb="2">
      <t>フク</t>
    </rPh>
    <rPh sb="3" eb="4">
      <t>アイ</t>
    </rPh>
    <rPh sb="5" eb="6">
      <t>エン</t>
    </rPh>
    <rPh sb="6" eb="8">
      <t>フクシ</t>
    </rPh>
    <rPh sb="8" eb="9">
      <t>カイ</t>
    </rPh>
    <phoneticPr fontId="2"/>
  </si>
  <si>
    <t>ブリック（株）</t>
    <rPh sb="5" eb="6">
      <t>カブ</t>
    </rPh>
    <phoneticPr fontId="5"/>
  </si>
  <si>
    <t>施設長</t>
  </si>
  <si>
    <t>小岩井　慶子</t>
  </si>
  <si>
    <t>千葉市中央区新田町7－16　フォントビル１．２階</t>
  </si>
  <si>
    <t>（株）ルーチェ</t>
    <rPh sb="1" eb="2">
      <t>カブ</t>
    </rPh>
    <phoneticPr fontId="5"/>
  </si>
  <si>
    <t>（株）アルコバレーノ</t>
    <rPh sb="1" eb="2">
      <t>カブ</t>
    </rPh>
    <phoneticPr fontId="5"/>
  </si>
  <si>
    <t>東京都中央区日本橋3-12-2　朝日ビルヂング４F</t>
  </si>
  <si>
    <t>（医）健尚会</t>
    <rPh sb="1" eb="2">
      <t>イ</t>
    </rPh>
    <rPh sb="3" eb="4">
      <t>ケン</t>
    </rPh>
    <rPh sb="4" eb="5">
      <t>ショウ</t>
    </rPh>
    <rPh sb="5" eb="6">
      <t>カイ</t>
    </rPh>
    <phoneticPr fontId="5"/>
  </si>
  <si>
    <t>（有）鎌野</t>
    <rPh sb="1" eb="2">
      <t>ユウ</t>
    </rPh>
    <rPh sb="3" eb="5">
      <t>カマノ</t>
    </rPh>
    <phoneticPr fontId="5"/>
  </si>
  <si>
    <t>（福）宙福祉会</t>
    <rPh sb="1" eb="2">
      <t>フク</t>
    </rPh>
    <rPh sb="3" eb="4">
      <t>チュウ</t>
    </rPh>
    <rPh sb="4" eb="6">
      <t>フクシ</t>
    </rPh>
    <rPh sb="6" eb="7">
      <t>カイ</t>
    </rPh>
    <phoneticPr fontId="2"/>
  </si>
  <si>
    <t>（福）フィリア</t>
    <rPh sb="1" eb="2">
      <t>フク</t>
    </rPh>
    <phoneticPr fontId="2"/>
  </si>
  <si>
    <t>（株）テンダーラビングケアサービス</t>
    <rPh sb="1" eb="2">
      <t>カブ</t>
    </rPh>
    <phoneticPr fontId="2"/>
  </si>
  <si>
    <t>東京都千代田区大手町1−6−1 大手町ビル213</t>
  </si>
  <si>
    <t>（福）おもいやり福祉会</t>
    <rPh sb="1" eb="2">
      <t>フク</t>
    </rPh>
    <rPh sb="8" eb="10">
      <t>フクシ</t>
    </rPh>
    <rPh sb="10" eb="11">
      <t>カイ</t>
    </rPh>
    <phoneticPr fontId="5"/>
  </si>
  <si>
    <t>（福）笑顔の会</t>
    <rPh sb="1" eb="2">
      <t>フク</t>
    </rPh>
    <rPh sb="3" eb="5">
      <t>エガオ</t>
    </rPh>
    <rPh sb="6" eb="7">
      <t>カイ</t>
    </rPh>
    <phoneticPr fontId="7"/>
  </si>
  <si>
    <t>（株）スクルドアンドカンパニー</t>
    <rPh sb="1" eb="2">
      <t>カブ</t>
    </rPh>
    <phoneticPr fontId="7"/>
  </si>
  <si>
    <t>飯田　道明</t>
    <rPh sb="0" eb="2">
      <t>イイダ</t>
    </rPh>
    <rPh sb="3" eb="4">
      <t>ミチ</t>
    </rPh>
    <rPh sb="4" eb="5">
      <t>アキラ</t>
    </rPh>
    <phoneticPr fontId="4"/>
  </si>
  <si>
    <t>（福）穏寿会</t>
    <rPh sb="1" eb="2">
      <t>フク</t>
    </rPh>
    <rPh sb="3" eb="4">
      <t>オン</t>
    </rPh>
    <rPh sb="4" eb="5">
      <t>ジュ</t>
    </rPh>
    <rPh sb="5" eb="6">
      <t>カイ</t>
    </rPh>
    <phoneticPr fontId="7"/>
  </si>
  <si>
    <t>合同会社げんき企画</t>
    <rPh sb="0" eb="2">
      <t>ゴウドウ</t>
    </rPh>
    <rPh sb="2" eb="4">
      <t>ガイシャ</t>
    </rPh>
    <rPh sb="7" eb="9">
      <t>キカク</t>
    </rPh>
    <phoneticPr fontId="7"/>
  </si>
  <si>
    <t>（株）SPINALDESIGN</t>
    <rPh sb="1" eb="2">
      <t>カブ</t>
    </rPh>
    <phoneticPr fontId="7"/>
  </si>
  <si>
    <t>西山　道憲</t>
    <rPh sb="0" eb="2">
      <t>ニシヤマ</t>
    </rPh>
    <rPh sb="3" eb="5">
      <t>ミチノリ</t>
    </rPh>
    <phoneticPr fontId="7"/>
  </si>
  <si>
    <t>千葉県千葉市緑区おゆみ野中央6-50-10</t>
    <rPh sb="0" eb="3">
      <t>チバケン</t>
    </rPh>
    <rPh sb="3" eb="6">
      <t>チバシ</t>
    </rPh>
    <rPh sb="6" eb="8">
      <t>ミドリク</t>
    </rPh>
    <rPh sb="11" eb="12">
      <t>ノ</t>
    </rPh>
    <rPh sb="12" eb="14">
      <t>チュウオウ</t>
    </rPh>
    <phoneticPr fontId="7"/>
  </si>
  <si>
    <t>（福）扶葉福祉会</t>
    <rPh sb="1" eb="2">
      <t>フク</t>
    </rPh>
    <rPh sb="3" eb="4">
      <t>フ</t>
    </rPh>
    <rPh sb="4" eb="5">
      <t>ハ</t>
    </rPh>
    <rPh sb="5" eb="7">
      <t>フクシ</t>
    </rPh>
    <rPh sb="7" eb="8">
      <t>カイ</t>
    </rPh>
    <phoneticPr fontId="7"/>
  </si>
  <si>
    <t>そらまめ保育園新千葉</t>
    <rPh sb="4" eb="7">
      <t>ホイクエン</t>
    </rPh>
    <rPh sb="7" eb="8">
      <t>シン</t>
    </rPh>
    <rPh sb="8" eb="10">
      <t>チバ</t>
    </rPh>
    <phoneticPr fontId="5"/>
  </si>
  <si>
    <t>（株）チャイルドタイム</t>
    <rPh sb="1" eb="2">
      <t>カブ</t>
    </rPh>
    <phoneticPr fontId="5"/>
  </si>
  <si>
    <t>（株）かるがも</t>
    <rPh sb="1" eb="2">
      <t>カブ</t>
    </rPh>
    <phoneticPr fontId="5"/>
  </si>
  <si>
    <t>(株）なのはな</t>
    <rPh sb="1" eb="2">
      <t>カブ</t>
    </rPh>
    <phoneticPr fontId="5"/>
  </si>
  <si>
    <t>（株）ハッピーナース</t>
    <rPh sb="1" eb="2">
      <t>カブ</t>
    </rPh>
    <phoneticPr fontId="5"/>
  </si>
  <si>
    <t>（株）ぴょんぴょん</t>
    <rPh sb="1" eb="2">
      <t>カブ</t>
    </rPh>
    <phoneticPr fontId="5"/>
  </si>
  <si>
    <t>（株）笑福</t>
    <rPh sb="1" eb="2">
      <t>カブ</t>
    </rPh>
    <rPh sb="3" eb="4">
      <t>ワラ</t>
    </rPh>
    <rPh sb="4" eb="5">
      <t>フク</t>
    </rPh>
    <phoneticPr fontId="5"/>
  </si>
  <si>
    <t>（株）ハイフライヤーズ</t>
    <rPh sb="1" eb="2">
      <t>カブ</t>
    </rPh>
    <phoneticPr fontId="5"/>
  </si>
  <si>
    <t>（株）SPINALDESIGN</t>
    <rPh sb="1" eb="2">
      <t>カブ</t>
    </rPh>
    <phoneticPr fontId="5"/>
  </si>
  <si>
    <t>（株）俊英館</t>
    <rPh sb="1" eb="2">
      <t>カブ</t>
    </rPh>
    <rPh sb="3" eb="4">
      <t>シュン</t>
    </rPh>
    <rPh sb="4" eb="5">
      <t>エイ</t>
    </rPh>
    <rPh sb="5" eb="6">
      <t>カン</t>
    </rPh>
    <phoneticPr fontId="5"/>
  </si>
  <si>
    <t>（株）TORIコーポレーション</t>
    <rPh sb="1" eb="2">
      <t>カブ</t>
    </rPh>
    <phoneticPr fontId="5"/>
  </si>
  <si>
    <t>（福）さくら学園</t>
    <rPh sb="0" eb="3">
      <t>シャフク</t>
    </rPh>
    <rPh sb="6" eb="8">
      <t>ガクエン</t>
    </rPh>
    <phoneticPr fontId="5"/>
  </si>
  <si>
    <t>（福）千葉寺福祉会</t>
    <rPh sb="0" eb="3">
      <t>シャフク</t>
    </rPh>
    <rPh sb="3" eb="6">
      <t>チバデラ</t>
    </rPh>
    <rPh sb="6" eb="8">
      <t>フクシ</t>
    </rPh>
    <rPh sb="8" eb="9">
      <t>カイ</t>
    </rPh>
    <phoneticPr fontId="5"/>
  </si>
  <si>
    <t>（福）末広会</t>
    <rPh sb="0" eb="3">
      <t>シャフク</t>
    </rPh>
    <rPh sb="3" eb="5">
      <t>スエヒロ</t>
    </rPh>
    <rPh sb="5" eb="6">
      <t>カイ</t>
    </rPh>
    <phoneticPr fontId="7"/>
  </si>
  <si>
    <t>（学）三幸学園</t>
    <rPh sb="1" eb="2">
      <t>ガク</t>
    </rPh>
    <rPh sb="3" eb="4">
      <t>サン</t>
    </rPh>
    <rPh sb="4" eb="5">
      <t>シアワ</t>
    </rPh>
    <rPh sb="5" eb="7">
      <t>ガクエン</t>
    </rPh>
    <phoneticPr fontId="5"/>
  </si>
  <si>
    <t>（株）新星</t>
    <rPh sb="0" eb="3">
      <t>カブ</t>
    </rPh>
    <rPh sb="3" eb="5">
      <t>シンセイ</t>
    </rPh>
    <phoneticPr fontId="5"/>
  </si>
  <si>
    <t>（特非）子育て110番</t>
    <rPh sb="1" eb="2">
      <t>トク</t>
    </rPh>
    <rPh sb="2" eb="3">
      <t>ヒ</t>
    </rPh>
    <rPh sb="4" eb="6">
      <t>コソダ</t>
    </rPh>
    <rPh sb="10" eb="11">
      <t>バン</t>
    </rPh>
    <phoneticPr fontId="5"/>
  </si>
  <si>
    <t>（株）スクルドアンドカンパニー</t>
    <rPh sb="0" eb="3">
      <t>カブ</t>
    </rPh>
    <phoneticPr fontId="5"/>
  </si>
  <si>
    <t>（株）KORU</t>
    <rPh sb="0" eb="3">
      <t>カブ</t>
    </rPh>
    <phoneticPr fontId="5"/>
  </si>
  <si>
    <t>（株）秀蹊</t>
    <rPh sb="0" eb="3">
      <t>カブ</t>
    </rPh>
    <phoneticPr fontId="5"/>
  </si>
  <si>
    <t>（福）弘恕会</t>
    <rPh sb="0" eb="3">
      <t>シャフク</t>
    </rPh>
    <rPh sb="3" eb="6">
      <t>コウジョカイ</t>
    </rPh>
    <phoneticPr fontId="5"/>
  </si>
  <si>
    <t>（株）こどもの木</t>
    <rPh sb="1" eb="2">
      <t>カブ</t>
    </rPh>
    <rPh sb="7" eb="8">
      <t>キ</t>
    </rPh>
    <phoneticPr fontId="5"/>
  </si>
  <si>
    <t>浦安市富士見１－１１－１７</t>
  </si>
  <si>
    <t>(株)INOUE</t>
    <rPh sb="0" eb="3">
      <t>カブ</t>
    </rPh>
    <phoneticPr fontId="5"/>
  </si>
  <si>
    <t>（株）生活設計</t>
    <rPh sb="0" eb="3">
      <t>カブ</t>
    </rPh>
    <rPh sb="3" eb="5">
      <t>セイカツ</t>
    </rPh>
    <rPh sb="5" eb="7">
      <t>セッケイ</t>
    </rPh>
    <phoneticPr fontId="5"/>
  </si>
  <si>
    <t>（同）aim</t>
    <rPh sb="1" eb="2">
      <t>ドウ</t>
    </rPh>
    <phoneticPr fontId="5"/>
  </si>
  <si>
    <t>（株）ＨＯＰＰＡ</t>
    <rPh sb="1" eb="2">
      <t>カブ</t>
    </rPh>
    <phoneticPr fontId="5"/>
  </si>
  <si>
    <t>（株）モード・ﾌﾟﾗﾝﾆﾝｸﾞ・ジャパン</t>
    <rPh sb="1" eb="2">
      <t>カブ</t>
    </rPh>
    <phoneticPr fontId="5"/>
  </si>
  <si>
    <t>（株）かえで</t>
    <rPh sb="1" eb="2">
      <t>カブ</t>
    </rPh>
    <phoneticPr fontId="5"/>
  </si>
  <si>
    <t>（株）キャンディ</t>
    <rPh sb="1" eb="2">
      <t>カブ</t>
    </rPh>
    <phoneticPr fontId="5"/>
  </si>
  <si>
    <t>（株）モード・プランニング・ジャパン</t>
    <rPh sb="1" eb="2">
      <t>カブ</t>
    </rPh>
    <phoneticPr fontId="5"/>
  </si>
  <si>
    <t>（株）在宅支援総合ケアーサービス</t>
    <rPh sb="1" eb="2">
      <t>カブ</t>
    </rPh>
    <rPh sb="3" eb="5">
      <t>ザイタク</t>
    </rPh>
    <rPh sb="5" eb="7">
      <t>シエン</t>
    </rPh>
    <rPh sb="7" eb="9">
      <t>ソウゴウ</t>
    </rPh>
    <phoneticPr fontId="5"/>
  </si>
  <si>
    <t>（有）朱華</t>
    <rPh sb="1" eb="2">
      <t>ユウ</t>
    </rPh>
    <rPh sb="3" eb="4">
      <t>シュ</t>
    </rPh>
    <rPh sb="4" eb="5">
      <t>ハナ</t>
    </rPh>
    <phoneticPr fontId="5"/>
  </si>
  <si>
    <t>（株）リトルガーデン</t>
    <rPh sb="1" eb="2">
      <t>カブ</t>
    </rPh>
    <phoneticPr fontId="5"/>
  </si>
  <si>
    <t>千葉市美浜区中瀬１－７－１</t>
  </si>
  <si>
    <t>（福）小ばと会</t>
    <rPh sb="0" eb="3">
      <t>シャフク</t>
    </rPh>
    <rPh sb="3" eb="4">
      <t>コ</t>
    </rPh>
    <rPh sb="6" eb="7">
      <t>カイ</t>
    </rPh>
    <phoneticPr fontId="5"/>
  </si>
  <si>
    <t>（福）おゆみ野福祉会</t>
    <rPh sb="0" eb="3">
      <t>シャフク</t>
    </rPh>
    <rPh sb="6" eb="7">
      <t>ノ</t>
    </rPh>
    <rPh sb="7" eb="9">
      <t>フクシ</t>
    </rPh>
    <rPh sb="9" eb="10">
      <t>カイ</t>
    </rPh>
    <phoneticPr fontId="1"/>
  </si>
  <si>
    <t>(株)モード・プランニング・ジャパン</t>
    <rPh sb="0" eb="3">
      <t>カブ</t>
    </rPh>
    <phoneticPr fontId="1"/>
  </si>
  <si>
    <t>（福）檸檬会</t>
    <rPh sb="0" eb="3">
      <t>シャフク</t>
    </rPh>
    <rPh sb="3" eb="5">
      <t>レモン</t>
    </rPh>
    <rPh sb="5" eb="6">
      <t>カイ</t>
    </rPh>
    <phoneticPr fontId="1"/>
  </si>
  <si>
    <t>後藤　麻希</t>
  </si>
  <si>
    <t>千葉市中央区汐見丘町２４－１</t>
  </si>
  <si>
    <t>（株）かえで</t>
    <rPh sb="0" eb="3">
      <t>カブ</t>
    </rPh>
    <phoneticPr fontId="1"/>
  </si>
  <si>
    <t>（特非）千の葉ミルフィーユ</t>
    <rPh sb="1" eb="2">
      <t>トク</t>
    </rPh>
    <rPh sb="2" eb="3">
      <t>ヒ</t>
    </rPh>
    <rPh sb="4" eb="5">
      <t>セン</t>
    </rPh>
    <rPh sb="6" eb="7">
      <t>ハ</t>
    </rPh>
    <phoneticPr fontId="1"/>
  </si>
  <si>
    <t>（有）鎌野</t>
    <rPh sb="1" eb="2">
      <t>ユウ</t>
    </rPh>
    <rPh sb="3" eb="5">
      <t>カマノ</t>
    </rPh>
    <phoneticPr fontId="1"/>
  </si>
  <si>
    <t>（株）在宅支援総合ケア―サービス</t>
    <rPh sb="0" eb="3">
      <t>カブ</t>
    </rPh>
    <rPh sb="3" eb="5">
      <t>ザイタク</t>
    </rPh>
    <rPh sb="5" eb="7">
      <t>シエン</t>
    </rPh>
    <rPh sb="7" eb="9">
      <t>ソウゴウ</t>
    </rPh>
    <phoneticPr fontId="1"/>
  </si>
  <si>
    <t>（福）弘恕会</t>
    <rPh sb="0" eb="3">
      <t>シャフク</t>
    </rPh>
    <rPh sb="3" eb="6">
      <t>コウジョカイ</t>
    </rPh>
    <phoneticPr fontId="1"/>
  </si>
  <si>
    <t>（株）ハイフライヤーズ</t>
    <rPh sb="0" eb="3">
      <t>カブ</t>
    </rPh>
    <phoneticPr fontId="1"/>
  </si>
  <si>
    <t>（福）大きな家族</t>
    <rPh sb="0" eb="3">
      <t>シャフク</t>
    </rPh>
    <rPh sb="3" eb="4">
      <t>オオ</t>
    </rPh>
    <rPh sb="6" eb="8">
      <t>カゾク</t>
    </rPh>
    <phoneticPr fontId="1"/>
  </si>
  <si>
    <t>（株）TORIコーポレーション</t>
    <rPh sb="0" eb="3">
      <t>カブ</t>
    </rPh>
    <phoneticPr fontId="1"/>
  </si>
  <si>
    <t>（株）La　みつばち</t>
    <rPh sb="0" eb="3">
      <t>カブ</t>
    </rPh>
    <phoneticPr fontId="1"/>
  </si>
  <si>
    <t>（株）GOLDLUYS</t>
    <rPh sb="0" eb="3">
      <t>カブ</t>
    </rPh>
    <phoneticPr fontId="1"/>
  </si>
  <si>
    <t>（株）HOPPA</t>
    <rPh sb="0" eb="3">
      <t>カブ</t>
    </rPh>
    <phoneticPr fontId="1"/>
  </si>
  <si>
    <t>（株）K's　garden</t>
    <rPh sb="0" eb="3">
      <t>カブ</t>
    </rPh>
    <phoneticPr fontId="1"/>
  </si>
  <si>
    <t>ジェー・エス・テー(株）</t>
    <rPh sb="10" eb="11">
      <t>カブ</t>
    </rPh>
    <phoneticPr fontId="4"/>
  </si>
  <si>
    <t>千葉県習志野市津田沼５丁目３－２５</t>
  </si>
  <si>
    <t>（特非）はなえみ</t>
  </si>
  <si>
    <t>オンジュ ソリール保育園　そが駅前園</t>
    <rPh sb="9" eb="12">
      <t>ホイクエン</t>
    </rPh>
    <rPh sb="15" eb="16">
      <t>エキ</t>
    </rPh>
    <rPh sb="16" eb="17">
      <t>マエ</t>
    </rPh>
    <rPh sb="17" eb="18">
      <t>エン</t>
    </rPh>
    <phoneticPr fontId="39"/>
  </si>
  <si>
    <t>（株）グローバルナビゲーション</t>
  </si>
  <si>
    <t>（特非）千の葉ミルフィーユ</t>
    <rPh sb="1" eb="2">
      <t>トク</t>
    </rPh>
    <rPh sb="2" eb="3">
      <t>ヒ</t>
    </rPh>
    <rPh sb="4" eb="5">
      <t>セン</t>
    </rPh>
    <rPh sb="6" eb="7">
      <t>ハ</t>
    </rPh>
    <phoneticPr fontId="4"/>
  </si>
  <si>
    <t>（学）英進学園</t>
    <rPh sb="1" eb="2">
      <t>ガク</t>
    </rPh>
    <rPh sb="3" eb="4">
      <t>エイ</t>
    </rPh>
    <rPh sb="4" eb="5">
      <t>シン</t>
    </rPh>
    <rPh sb="5" eb="7">
      <t>ガクエン</t>
    </rPh>
    <phoneticPr fontId="4"/>
  </si>
  <si>
    <t>絵本と太陽の保育園　てぃだまちキッズ検見川浜</t>
    <rPh sb="0" eb="2">
      <t>エホン</t>
    </rPh>
    <rPh sb="3" eb="5">
      <t>タイヨウ</t>
    </rPh>
    <rPh sb="6" eb="9">
      <t>ホイクエン</t>
    </rPh>
    <rPh sb="18" eb="22">
      <t>ケミガワハマ</t>
    </rPh>
    <phoneticPr fontId="39"/>
  </si>
  <si>
    <t>（株）ＨＯＰＰＡ</t>
  </si>
  <si>
    <t>美波保育園</t>
    <rPh sb="0" eb="2">
      <t>ミナミ</t>
    </rPh>
    <rPh sb="2" eb="5">
      <t>ホイクエン</t>
    </rPh>
    <phoneticPr fontId="39"/>
  </si>
  <si>
    <t>（株）キッズトラスト</t>
  </si>
  <si>
    <t>みらいつむぎ保育園美浜</t>
    <rPh sb="6" eb="9">
      <t>ホイクエン</t>
    </rPh>
    <rPh sb="9" eb="11">
      <t>ミハマ</t>
    </rPh>
    <phoneticPr fontId="39"/>
  </si>
  <si>
    <t>（一社）絲</t>
    <rPh sb="1" eb="2">
      <t>イチ</t>
    </rPh>
    <rPh sb="2" eb="3">
      <t>シャ</t>
    </rPh>
    <rPh sb="4" eb="5">
      <t>イト</t>
    </rPh>
    <phoneticPr fontId="4"/>
  </si>
  <si>
    <t>KMW28100</t>
  </si>
  <si>
    <t>（株）オーチャード・ルーム</t>
    <rPh sb="0" eb="3">
      <t>カブ</t>
    </rPh>
    <phoneticPr fontId="4"/>
  </si>
  <si>
    <t>セルテック（株）</t>
    <rPh sb="5" eb="8">
      <t>カブ</t>
    </rPh>
    <phoneticPr fontId="4"/>
  </si>
  <si>
    <t>ミラクルーレ（株）</t>
    <rPh sb="6" eb="9">
      <t>カブ</t>
    </rPh>
    <phoneticPr fontId="4"/>
  </si>
  <si>
    <t>（株）在宅支援総合ケアーサービス</t>
    <rPh sb="0" eb="3">
      <t>カブ</t>
    </rPh>
    <rPh sb="3" eb="5">
      <t>ザイタク</t>
    </rPh>
    <rPh sb="5" eb="7">
      <t>シエン</t>
    </rPh>
    <rPh sb="7" eb="9">
      <t>ソウゴウ</t>
    </rPh>
    <phoneticPr fontId="4"/>
  </si>
  <si>
    <t>NAK14418</t>
  </si>
  <si>
    <t>検見川はないろ保育園</t>
  </si>
  <si>
    <t>㈱EDU</t>
  </si>
  <si>
    <t>小島　章敬</t>
  </si>
  <si>
    <t>神奈川県厚木市寿町２丁目８－２０常盤ビル</t>
  </si>
  <si>
    <t>QBZ44005</t>
  </si>
  <si>
    <t>かえで保育園幕張駅前</t>
  </si>
  <si>
    <t>㈱かえで</t>
  </si>
  <si>
    <t>ATT82347</t>
  </si>
  <si>
    <t>オンジュソリール保育園　幕張駅北口園</t>
  </si>
  <si>
    <t>㈱グローバルナビゲーション</t>
  </si>
  <si>
    <t>WHD66780</t>
  </si>
  <si>
    <t>小深保育園</t>
  </si>
  <si>
    <t>(福）創成会</t>
  </si>
  <si>
    <t>千葉県千葉市稲毛区小深町261-45</t>
  </si>
  <si>
    <t>KUM73101</t>
  </si>
  <si>
    <t>小倉台保育園</t>
  </si>
  <si>
    <t>(福）大きな家族</t>
  </si>
  <si>
    <t>TDL20807</t>
  </si>
  <si>
    <t>オンジュソリール保育園　海浜幕張国際大通り</t>
  </si>
  <si>
    <t>ENT98559</t>
  </si>
  <si>
    <t>みらいつむぎ保育園海浜</t>
  </si>
  <si>
    <t>RGM49995</t>
  </si>
  <si>
    <t>Nestいんない保育園</t>
  </si>
  <si>
    <t>㈱キッズホーム欒</t>
  </si>
  <si>
    <t>國澤　佳奈子</t>
  </si>
  <si>
    <t>千葉県市川市妙典２丁目４－１２</t>
  </si>
  <si>
    <t>認定こども園　双葉幼稚園</t>
    <rPh sb="0" eb="2">
      <t>ニンテイ</t>
    </rPh>
    <rPh sb="5" eb="6">
      <t>エン</t>
    </rPh>
    <rPh sb="7" eb="9">
      <t>フタバ</t>
    </rPh>
    <rPh sb="9" eb="12">
      <t>ヨウチエン</t>
    </rPh>
    <phoneticPr fontId="4"/>
  </si>
  <si>
    <t>宗教法人　日本聖公会横浜教区</t>
  </si>
  <si>
    <t>代表役員</t>
  </si>
  <si>
    <t>入江　修</t>
  </si>
  <si>
    <t>神奈川県横浜市神奈川区三ツ沢下町１４－５７</t>
  </si>
  <si>
    <t>KFA44671</t>
  </si>
  <si>
    <t>認定こども園　青い鳥第二幼稚園</t>
    <rPh sb="0" eb="2">
      <t>ニンテイ</t>
    </rPh>
    <rPh sb="5" eb="6">
      <t>エン</t>
    </rPh>
    <rPh sb="7" eb="8">
      <t>アオ</t>
    </rPh>
    <rPh sb="9" eb="10">
      <t>トリ</t>
    </rPh>
    <rPh sb="10" eb="11">
      <t>ダイ</t>
    </rPh>
    <rPh sb="11" eb="12">
      <t>２</t>
    </rPh>
    <rPh sb="12" eb="15">
      <t>ヨウチエン</t>
    </rPh>
    <phoneticPr fontId="4"/>
  </si>
  <si>
    <t>（学）芦童学園</t>
  </si>
  <si>
    <t>芦谷　牧人</t>
  </si>
  <si>
    <t>千葉市花見川区さつきが丘２－１３</t>
  </si>
  <si>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</si>
  <si>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</si>
  <si>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千葉県千葉市緑区大金沢町３８１－１</t>
  </si>
  <si>
    <t>チャコ千葉園</t>
    <rPh sb="3" eb="5">
      <t>チバ</t>
    </rPh>
    <rPh sb="5" eb="6">
      <t>エン</t>
    </rPh>
    <phoneticPr fontId="9"/>
  </si>
  <si>
    <t>チャコ稲毛園</t>
    <rPh sb="3" eb="5">
      <t>イナゲ</t>
    </rPh>
    <rPh sb="5" eb="6">
      <t>エン</t>
    </rPh>
    <phoneticPr fontId="9"/>
  </si>
  <si>
    <t>飯田　道明</t>
    <rPh sb="0" eb="2">
      <t>イイダ</t>
    </rPh>
    <rPh sb="3" eb="4">
      <t>ミチ</t>
    </rPh>
    <rPh sb="4" eb="5">
      <t>アカ</t>
    </rPh>
    <phoneticPr fontId="7"/>
  </si>
  <si>
    <t>伊東　淑美</t>
  </si>
  <si>
    <t>EPB11627</t>
  </si>
  <si>
    <t>森嶋　友一</t>
  </si>
  <si>
    <t>ライクキッズ株式会社</t>
  </si>
  <si>
    <t>岡本　拓岳</t>
  </si>
  <si>
    <t>鵜澤　美恵</t>
  </si>
  <si>
    <t>千葉市中央区蘇我４－６－２１</t>
  </si>
  <si>
    <t>EXL94559</t>
  </si>
  <si>
    <t>保育室リリー</t>
    <rPh sb="0" eb="3">
      <t>ホイクシツ</t>
    </rPh>
    <phoneticPr fontId="4"/>
  </si>
  <si>
    <t>(医)グリーンエミネンス</t>
  </si>
  <si>
    <t>中村　周二</t>
  </si>
  <si>
    <t>千葉市中央区千葉寺町188</t>
  </si>
  <si>
    <t>VZK89857</t>
  </si>
  <si>
    <t>タムスわんぱく保育園花見川</t>
    <rPh sb="7" eb="10">
      <t>ホイクエン</t>
    </rPh>
    <rPh sb="10" eb="13">
      <t>ハナミガワ</t>
    </rPh>
    <phoneticPr fontId="4"/>
  </si>
  <si>
    <t>(医)有相会</t>
  </si>
  <si>
    <t>岡本　和久</t>
  </si>
  <si>
    <t>千葉市花見川区柏井町800-1</t>
  </si>
  <si>
    <t>合同会社ひよこ</t>
    <rPh sb="0" eb="2">
      <t>ゴウドウ</t>
    </rPh>
    <rPh sb="2" eb="4">
      <t>ガイシャ</t>
    </rPh>
    <phoneticPr fontId="3"/>
  </si>
  <si>
    <t>代表社員　清水　佳恵</t>
    <rPh sb="0" eb="2">
      <t>ダイヒョウ</t>
    </rPh>
    <rPh sb="2" eb="4">
      <t>シャイン</t>
    </rPh>
    <phoneticPr fontId="3"/>
  </si>
  <si>
    <t>リトルガーデンインターナショナル海浜幕張認可保育園</t>
  </si>
  <si>
    <t>リトルガーデンインターナショナル幕張本郷認可保育園</t>
  </si>
  <si>
    <t>認定こども園　双葉幼稚園</t>
  </si>
  <si>
    <t>認定こども園　青い鳥第二幼稚園</t>
    <rPh sb="0" eb="2">
      <t>ニンテイ</t>
    </rPh>
    <rPh sb="5" eb="6">
      <t>エン</t>
    </rPh>
    <rPh sb="7" eb="8">
      <t>アオ</t>
    </rPh>
    <rPh sb="9" eb="10">
      <t>トリ</t>
    </rPh>
    <rPh sb="10" eb="11">
      <t>ダイ</t>
    </rPh>
    <rPh sb="11" eb="12">
      <t>ニ</t>
    </rPh>
    <rPh sb="12" eb="15">
      <t>ヨウチエン</t>
    </rPh>
    <phoneticPr fontId="4"/>
  </si>
  <si>
    <t>幼保連携型認定こども園　ふたば保育園</t>
  </si>
  <si>
    <t>チャコ千葉園</t>
  </si>
  <si>
    <t>チャコ稲毛園</t>
  </si>
  <si>
    <t>保育室リリー</t>
  </si>
  <si>
    <t>タムスわんぱく保育園花見川</t>
  </si>
  <si>
    <t>リトルガーデンインターナショナル幕張本郷認可保育園</t>
    <rPh sb="16" eb="18">
      <t>マクハリ</t>
    </rPh>
    <rPh sb="18" eb="20">
      <t>ホンゴウ</t>
    </rPh>
    <rPh sb="20" eb="22">
      <t>ニンカ</t>
    </rPh>
    <rPh sb="22" eb="25">
      <t>ホイクエン</t>
    </rPh>
    <phoneticPr fontId="1"/>
  </si>
  <si>
    <t>認定こども園　かしの木学園　カトライア・キンダーガルテン</t>
    <rPh sb="0" eb="2">
      <t>ニンテイ</t>
    </rPh>
    <rPh sb="5" eb="6">
      <t>エン</t>
    </rPh>
    <rPh sb="10" eb="11">
      <t>キ</t>
    </rPh>
    <rPh sb="11" eb="13">
      <t>ガクエン</t>
    </rPh>
    <phoneticPr fontId="14"/>
  </si>
  <si>
    <t>キートスチャイルドケア みつわ台</t>
    <rPh sb="15" eb="16">
      <t>ダイ</t>
    </rPh>
    <phoneticPr fontId="12"/>
  </si>
  <si>
    <t>ニチイキッズ千葉中央第一</t>
    <rPh sb="10" eb="12">
      <t>ダイイチ</t>
    </rPh>
    <phoneticPr fontId="8"/>
  </si>
  <si>
    <t>イオンゆめみらい保育園　幕張新都心</t>
    <rPh sb="8" eb="11">
      <t>ホイクエン</t>
    </rPh>
    <rPh sb="12" eb="14">
      <t>マクハリ</t>
    </rPh>
    <rPh sb="14" eb="17">
      <t>シントシン</t>
    </rPh>
    <phoneticPr fontId="11"/>
  </si>
  <si>
    <t>保育ハウス　ひよこ</t>
    <rPh sb="0" eb="2">
      <t>ホイク</t>
    </rPh>
    <phoneticPr fontId="7"/>
  </si>
  <si>
    <t>千葉みなとのぞみ保育園</t>
  </si>
  <si>
    <t>みなと公園のぞみ保育園</t>
  </si>
  <si>
    <t>大森保育園</t>
    <rPh sb="0" eb="2">
      <t>オオモリ</t>
    </rPh>
    <rPh sb="2" eb="5">
      <t>ホイクエン</t>
    </rPh>
    <phoneticPr fontId="4"/>
  </si>
  <si>
    <t>東千葉雲母保育園</t>
    <rPh sb="0" eb="3">
      <t>ヒガシチバ</t>
    </rPh>
    <rPh sb="3" eb="5">
      <t>キララ</t>
    </rPh>
    <rPh sb="5" eb="8">
      <t>ホイクエン</t>
    </rPh>
    <phoneticPr fontId="4"/>
  </si>
  <si>
    <t>レイモンド汐見丘保育園</t>
    <rPh sb="5" eb="7">
      <t>シオミ</t>
    </rPh>
    <rPh sb="7" eb="8">
      <t>オカ</t>
    </rPh>
    <rPh sb="8" eb="11">
      <t>ホイクエン</t>
    </rPh>
    <phoneticPr fontId="4"/>
  </si>
  <si>
    <t>Ｋ’ｓ　ｇａｒｄｅｎ蘇我保育園</t>
  </si>
  <si>
    <t>アンファンジュール保育園弁天</t>
    <rPh sb="12" eb="14">
      <t>ベンテン</t>
    </rPh>
    <phoneticPr fontId="4"/>
  </si>
  <si>
    <t>京進のほいくえんＨＯＰＰＡガーデンビュー</t>
  </si>
  <si>
    <t>オンジュ　ソリール保育園　そが駅前園</t>
  </si>
  <si>
    <t>そらまめ保育園新千葉</t>
    <phoneticPr fontId="3"/>
  </si>
  <si>
    <t>チャコ千葉園</t>
    <phoneticPr fontId="3"/>
  </si>
  <si>
    <t>青葉の森保育館</t>
    <phoneticPr fontId="3"/>
  </si>
  <si>
    <t>なないろ浜野園</t>
    <rPh sb="4" eb="6">
      <t>ハマノ</t>
    </rPh>
    <rPh sb="6" eb="7">
      <t>エン</t>
    </rPh>
    <phoneticPr fontId="3"/>
  </si>
  <si>
    <t>認定こども園　おゆみ野南幼稚園</t>
  </si>
  <si>
    <t>認定こども園　青い鳥第二幼稚園</t>
  </si>
  <si>
    <t>検見川はないろ保育園</t>
    <rPh sb="7" eb="10">
      <t>ホイクエン</t>
    </rPh>
    <phoneticPr fontId="4"/>
  </si>
  <si>
    <t>Nestいんない保育園</t>
    <phoneticPr fontId="3"/>
  </si>
  <si>
    <t>チャコ稲毛園</t>
    <phoneticPr fontId="3"/>
  </si>
  <si>
    <t>消毒液（感染者が発生後に使用）</t>
    <rPh sb="0" eb="2">
      <t>ショウドク</t>
    </rPh>
    <rPh sb="2" eb="3">
      <t>エキ</t>
    </rPh>
    <rPh sb="4" eb="7">
      <t>カンセンシャ</t>
    </rPh>
    <rPh sb="8" eb="10">
      <t>ハッセイ</t>
    </rPh>
    <rPh sb="10" eb="11">
      <t>ゴ</t>
    </rPh>
    <rPh sb="12" eb="14">
      <t>シヨウ</t>
    </rPh>
    <phoneticPr fontId="3"/>
  </si>
  <si>
    <t>Ｂ</t>
    <phoneticPr fontId="3"/>
  </si>
  <si>
    <t>補助類型
（Ｂのみ）</t>
    <rPh sb="0" eb="2">
      <t>ホジョ</t>
    </rPh>
    <rPh sb="2" eb="4">
      <t>ルイケイ</t>
    </rPh>
    <phoneticPr fontId="3"/>
  </si>
  <si>
    <t>備考</t>
    <rPh sb="0" eb="2">
      <t>ビコウ</t>
    </rPh>
    <phoneticPr fontId="3"/>
  </si>
  <si>
    <t>金額（円）</t>
    <rPh sb="0" eb="2">
      <t>キンガク</t>
    </rPh>
    <rPh sb="3" eb="4">
      <t>エン</t>
    </rPh>
    <phoneticPr fontId="3"/>
  </si>
  <si>
    <t>保育園</t>
    <rPh sb="0" eb="3">
      <t>ホイクエン</t>
    </rPh>
    <phoneticPr fontId="3"/>
  </si>
  <si>
    <t>施設数</t>
    <rPh sb="0" eb="3">
      <t>シセツスウ</t>
    </rPh>
    <phoneticPr fontId="3"/>
  </si>
  <si>
    <t>金額（千円）</t>
    <rPh sb="0" eb="2">
      <t>キンガク</t>
    </rPh>
    <rPh sb="3" eb="4">
      <t>セン</t>
    </rPh>
    <rPh sb="4" eb="5">
      <t>エン</t>
    </rPh>
    <phoneticPr fontId="3"/>
  </si>
  <si>
    <t>種別</t>
    <rPh sb="0" eb="2">
      <t>シュベツ</t>
    </rPh>
    <phoneticPr fontId="11"/>
  </si>
  <si>
    <t>区分</t>
    <rPh sb="0" eb="2">
      <t>クブン</t>
    </rPh>
    <phoneticPr fontId="11"/>
  </si>
  <si>
    <t>基準額</t>
    <rPh sb="0" eb="2">
      <t>キジュン</t>
    </rPh>
    <rPh sb="2" eb="3">
      <t>ガク</t>
    </rPh>
    <phoneticPr fontId="11"/>
  </si>
  <si>
    <t>施設数</t>
    <rPh sb="0" eb="3">
      <t>シセツスウ</t>
    </rPh>
    <phoneticPr fontId="11"/>
  </si>
  <si>
    <t>予算額</t>
    <rPh sb="0" eb="3">
      <t>ヨサンガク</t>
    </rPh>
    <phoneticPr fontId="11"/>
  </si>
  <si>
    <t>民間</t>
    <rPh sb="0" eb="2">
      <t>ミンカン</t>
    </rPh>
    <phoneticPr fontId="11"/>
  </si>
  <si>
    <t>～19</t>
  </si>
  <si>
    <t>認定こども園</t>
    <rPh sb="0" eb="2">
      <t>ニンテイ</t>
    </rPh>
    <rPh sb="5" eb="6">
      <t>エン</t>
    </rPh>
    <phoneticPr fontId="3"/>
  </si>
  <si>
    <t>20～59</t>
  </si>
  <si>
    <t>小規模</t>
    <rPh sb="0" eb="3">
      <t>ショウキボ</t>
    </rPh>
    <phoneticPr fontId="3"/>
  </si>
  <si>
    <t>60～</t>
  </si>
  <si>
    <t>事業所内</t>
    <rPh sb="0" eb="3">
      <t>ジギョウショ</t>
    </rPh>
    <rPh sb="3" eb="4">
      <t>ナイ</t>
    </rPh>
    <phoneticPr fontId="3"/>
  </si>
  <si>
    <t>その他</t>
    <rPh sb="2" eb="3">
      <t>タ</t>
    </rPh>
    <phoneticPr fontId="11"/>
  </si>
  <si>
    <t>家庭的</t>
    <rPh sb="0" eb="3">
      <t>カテイテキ</t>
    </rPh>
    <phoneticPr fontId="3"/>
  </si>
  <si>
    <t>計</t>
    <rPh sb="0" eb="1">
      <t>ケイ</t>
    </rPh>
    <phoneticPr fontId="11"/>
  </si>
  <si>
    <t>居宅</t>
    <rPh sb="0" eb="2">
      <t>キョタク</t>
    </rPh>
    <phoneticPr fontId="3"/>
  </si>
  <si>
    <t>計</t>
    <rPh sb="0" eb="1">
      <t>ケイ</t>
    </rPh>
    <phoneticPr fontId="3"/>
  </si>
  <si>
    <t>そらまめ保育園新千葉</t>
  </si>
  <si>
    <t>保育園A（千葉中央エリア）</t>
    <rPh sb="0" eb="3">
      <t>ホイクエン</t>
    </rPh>
    <rPh sb="5" eb="7">
      <t>チバ</t>
    </rPh>
    <rPh sb="7" eb="9">
      <t>チュウオウ</t>
    </rPh>
    <phoneticPr fontId="2"/>
  </si>
  <si>
    <t>保育園B（鎌取エリア）</t>
    <rPh sb="5" eb="7">
      <t>カマトリ</t>
    </rPh>
    <phoneticPr fontId="2"/>
  </si>
  <si>
    <t>保育園C（鎌取エリア）</t>
    <rPh sb="5" eb="7">
      <t>カマトリ</t>
    </rPh>
    <phoneticPr fontId="2"/>
  </si>
  <si>
    <t>保育園D（海浜幕張エリア）</t>
    <rPh sb="5" eb="7">
      <t>カイヒン</t>
    </rPh>
    <rPh sb="7" eb="9">
      <t>マクハリ</t>
    </rPh>
    <phoneticPr fontId="2"/>
  </si>
  <si>
    <t>（仮称）あおば保育園</t>
    <rPh sb="1" eb="3">
      <t>カショウ</t>
    </rPh>
    <rPh sb="7" eb="9">
      <t>ホイク</t>
    </rPh>
    <rPh sb="9" eb="10">
      <t>エン</t>
    </rPh>
    <phoneticPr fontId="2"/>
  </si>
  <si>
    <t>幼保</t>
    <rPh sb="0" eb="1">
      <t>ヨウ</t>
    </rPh>
    <rPh sb="1" eb="2">
      <t>ホ</t>
    </rPh>
    <phoneticPr fontId="5"/>
  </si>
  <si>
    <t>認定こども園かしの木学園　カトライアキンダーガルテン</t>
  </si>
  <si>
    <t>地方</t>
    <rPh sb="0" eb="2">
      <t>チホウ</t>
    </rPh>
    <phoneticPr fontId="5"/>
  </si>
  <si>
    <t>幼保</t>
    <rPh sb="0" eb="1">
      <t>ヨウ</t>
    </rPh>
    <rPh sb="1" eb="2">
      <t>タモツ</t>
    </rPh>
    <phoneticPr fontId="5"/>
  </si>
  <si>
    <t>保</t>
    <rPh sb="0" eb="1">
      <t>ホ</t>
    </rPh>
    <phoneticPr fontId="5"/>
  </si>
  <si>
    <t>幼保</t>
    <rPh sb="0" eb="1">
      <t>ヨウ</t>
    </rPh>
    <rPh sb="1" eb="2">
      <t>ホ</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</si>
  <si>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6"/>
  </si>
  <si>
    <t>幼保</t>
    <rPh sb="0" eb="2">
      <t>ヨウホ</t>
    </rPh>
    <phoneticPr fontId="4"/>
  </si>
  <si>
    <t>小規模保育事業A型</t>
    <phoneticPr fontId="3"/>
  </si>
  <si>
    <t>小規模保育事業B型</t>
    <phoneticPr fontId="3"/>
  </si>
  <si>
    <r>
      <t>西千葉</t>
    </r>
    <r>
      <rPr>
        <sz val="10"/>
        <rFont val="HGｺﾞｼｯｸM"/>
        <family val="3"/>
        <charset val="128"/>
      </rPr>
      <t>たんぽぽ保育室</t>
    </r>
    <rPh sb="0" eb="3">
      <t>ニシチバ</t>
    </rPh>
    <rPh sb="7" eb="10">
      <t>ホイクシツ</t>
    </rPh>
    <phoneticPr fontId="5"/>
  </si>
  <si>
    <r>
      <rPr>
        <sz val="10"/>
        <rFont val="HGｺﾞｼｯｸM"/>
        <family val="3"/>
        <charset val="128"/>
      </rPr>
      <t>千葉白菊幼稚園附属しらぎくナーサリー</t>
    </r>
    <rPh sb="0" eb="2">
      <t>チバ</t>
    </rPh>
    <rPh sb="2" eb="4">
      <t>シラギク</t>
    </rPh>
    <rPh sb="4" eb="7">
      <t>ヨウチエン</t>
    </rPh>
    <rPh sb="7" eb="9">
      <t>フゾク</t>
    </rPh>
    <phoneticPr fontId="5"/>
  </si>
  <si>
    <t>Ａ型</t>
  </si>
  <si>
    <t>小規模Ａ（千葉中央エリア）</t>
    <rPh sb="0" eb="3">
      <t>ショウキボ</t>
    </rPh>
    <rPh sb="5" eb="7">
      <t>チバ</t>
    </rPh>
    <rPh sb="7" eb="9">
      <t>チュウオウ</t>
    </rPh>
    <phoneticPr fontId="3"/>
  </si>
  <si>
    <t>小規模Ｂ（都賀エリア）</t>
    <rPh sb="0" eb="3">
      <t>ショウキボ</t>
    </rPh>
    <rPh sb="5" eb="7">
      <t>ツガ</t>
    </rPh>
    <phoneticPr fontId="3"/>
  </si>
  <si>
    <t>小規模Ｃ（稲毛海岸エリア）</t>
    <rPh sb="5" eb="7">
      <t>イナゲ</t>
    </rPh>
    <rPh sb="7" eb="9">
      <t>カイガン</t>
    </rPh>
    <phoneticPr fontId="3"/>
  </si>
  <si>
    <t>保育室リリー</t>
    <rPh sb="0" eb="3">
      <t>ホイクシツ</t>
    </rPh>
    <phoneticPr fontId="2"/>
  </si>
  <si>
    <t>タムスわんぱく保育園花見川</t>
    <phoneticPr fontId="2"/>
  </si>
  <si>
    <t>事業所内Ａ（（株）在宅支援総合ケアサービス）</t>
    <rPh sb="0" eb="3">
      <t>ジギョウショ</t>
    </rPh>
    <rPh sb="3" eb="4">
      <t>ナイ</t>
    </rPh>
    <rPh sb="7" eb="8">
      <t>カブ</t>
    </rPh>
    <rPh sb="9" eb="11">
      <t>ザイタク</t>
    </rPh>
    <rPh sb="11" eb="13">
      <t>シエン</t>
    </rPh>
    <rPh sb="13" eb="15">
      <t>ソウゴウ</t>
    </rPh>
    <phoneticPr fontId="3"/>
  </si>
  <si>
    <t>事業所内Ｂ（（医）誠馨会）</t>
    <rPh sb="0" eb="3">
      <t>ジギョウショ</t>
    </rPh>
    <rPh sb="3" eb="4">
      <t>ナイ</t>
    </rPh>
    <rPh sb="7" eb="8">
      <t>イ</t>
    </rPh>
    <phoneticPr fontId="3"/>
  </si>
  <si>
    <t>ニチイキッズあすみが丘保育園</t>
    <phoneticPr fontId="3"/>
  </si>
  <si>
    <t>リトルガーデンインターナショナル海浜幕張認可保育園</t>
    <phoneticPr fontId="3"/>
  </si>
  <si>
    <t>リトルガーデンインターナショナル海浜幕張認可保育園</t>
    <phoneticPr fontId="3"/>
  </si>
  <si>
    <t>リトルガーデンインターナショナル幕張本郷認可保育園</t>
    <phoneticPr fontId="3"/>
  </si>
  <si>
    <t>リトルガーデンインターナショナル幕張本郷認可保育園</t>
    <rPh sb="16" eb="20">
      <t>マクハリホンゴウ</t>
    </rPh>
    <rPh sb="20" eb="22">
      <t>ニンカ</t>
    </rPh>
    <rPh sb="22" eb="25">
      <t>ホイクエン</t>
    </rPh>
    <phoneticPr fontId="1"/>
  </si>
  <si>
    <t>RGM49995</t>
    <phoneticPr fontId="3"/>
  </si>
  <si>
    <r>
      <t>　A　感染症対策に関する業務の実施に伴う手当等　　</t>
    </r>
    <r>
      <rPr>
        <sz val="12"/>
        <color rgb="FFFF0000"/>
        <rFont val="HGSｺﾞｼｯｸE"/>
        <family val="3"/>
        <charset val="128"/>
      </rPr>
      <t xml:space="preserve"> ※行が足りない場合は複数の方を1行にまとめて記載ください。</t>
    </r>
    <rPh sb="36" eb="38">
      <t>フクスウ</t>
    </rPh>
    <rPh sb="39" eb="40">
      <t>カタ</t>
    </rPh>
    <phoneticPr fontId="3"/>
  </si>
  <si>
    <t>３  感染症拡大防止のための取り組み内容（以下に記載）</t>
    <phoneticPr fontId="3"/>
  </si>
  <si>
    <t>・ 保護者との連絡等におけるＩＣＴの活用
・ 保育等の提供に係る遊具等の消毒や、子どもが密集する状況をつくらない等の
　工夫を図るために必要な保育補助者等の雇い上げ
・ 感染症対策計画の策定、職員の体調管理
等</t>
    <rPh sb="105" eb="106">
      <t>トウ</t>
    </rPh>
    <phoneticPr fontId="3"/>
  </si>
  <si>
    <t>EXL94559</t>
    <phoneticPr fontId="3"/>
  </si>
  <si>
    <t>OZI40176</t>
    <phoneticPr fontId="3"/>
  </si>
  <si>
    <t>WTG68140</t>
    <phoneticPr fontId="3"/>
  </si>
  <si>
    <t>AXA56260</t>
    <phoneticPr fontId="3"/>
  </si>
  <si>
    <t>Ｂ</t>
  </si>
  <si>
    <t>KUM73101</t>
    <phoneticPr fontId="3"/>
  </si>
  <si>
    <t>VHM68640</t>
  </si>
  <si>
    <t>BJB41210</t>
    <phoneticPr fontId="3"/>
  </si>
  <si>
    <t>DYJ86245</t>
    <phoneticPr fontId="3"/>
  </si>
  <si>
    <t>VHM68640</t>
    <phoneticPr fontId="3"/>
  </si>
  <si>
    <t>TPM17219</t>
    <phoneticPr fontId="3"/>
  </si>
  <si>
    <t>WOF42628</t>
    <phoneticPr fontId="3"/>
  </si>
  <si>
    <t>JCP36212</t>
    <phoneticPr fontId="3"/>
  </si>
  <si>
    <t>様式第４号</t>
    <phoneticPr fontId="4"/>
  </si>
  <si>
    <t>千葉市感染症等緊急包括支援事業補助金変更交付申請書</t>
    <rPh sb="0" eb="3">
      <t>チバシ</t>
    </rPh>
    <rPh sb="3" eb="7">
      <t>カンセンショウナド</t>
    </rPh>
    <rPh sb="7" eb="9">
      <t>キンキュウ</t>
    </rPh>
    <rPh sb="9" eb="11">
      <t>ホウカツ</t>
    </rPh>
    <rPh sb="11" eb="13">
      <t>シエン</t>
    </rPh>
    <rPh sb="13" eb="15">
      <t>ジギョウ</t>
    </rPh>
    <rPh sb="15" eb="18">
      <t>ホジョキン</t>
    </rPh>
    <rPh sb="18" eb="20">
      <t>ヘンコウ</t>
    </rPh>
    <rPh sb="20" eb="22">
      <t>コウフ</t>
    </rPh>
    <rPh sb="22" eb="25">
      <t>シンセイショ</t>
    </rPh>
    <phoneticPr fontId="4"/>
  </si>
  <si>
    <t xml:space="preserve">  </t>
    <phoneticPr fontId="4"/>
  </si>
  <si>
    <t>付千葉市指令こ幼運第</t>
    <phoneticPr fontId="3"/>
  </si>
  <si>
    <t>により交付決定された補助金について、下記のとおり事業内容の変更をしたいので、千葉市感染症等緊急包括支援事業補助金交付要綱第９条の規定により、変更の承認を申請します。</t>
    <phoneticPr fontId="3"/>
  </si>
  <si>
    <t>１　変更後の交付申請額</t>
    <rPh sb="2" eb="4">
      <t>ヘンコウ</t>
    </rPh>
    <rPh sb="4" eb="5">
      <t>ゴ</t>
    </rPh>
    <rPh sb="6" eb="8">
      <t>コウフ</t>
    </rPh>
    <rPh sb="8" eb="10">
      <t>シンセイ</t>
    </rPh>
    <rPh sb="10" eb="11">
      <t>ガク</t>
    </rPh>
    <phoneticPr fontId="5"/>
  </si>
  <si>
    <t>２　変更内容及びその理由</t>
    <rPh sb="2" eb="4">
      <t>ヘンコウ</t>
    </rPh>
    <rPh sb="4" eb="6">
      <t>ナイヨウ</t>
    </rPh>
    <rPh sb="6" eb="7">
      <t>オヨ</t>
    </rPh>
    <rPh sb="10" eb="12">
      <t>リユウ</t>
    </rPh>
    <phoneticPr fontId="5"/>
  </si>
  <si>
    <t>理由</t>
    <rPh sb="0" eb="2">
      <t>リユウ</t>
    </rPh>
    <phoneticPr fontId="5"/>
  </si>
  <si>
    <t>　☑購入物品の金額（または数量）が変更となったため。
　□その他（　　　　　　　　　　　　　　　　　　　　　　　）</t>
    <phoneticPr fontId="3"/>
  </si>
  <si>
    <t>３　添付書類</t>
    <rPh sb="2" eb="4">
      <t>テンプ</t>
    </rPh>
    <rPh sb="4" eb="6">
      <t>ショルイ</t>
    </rPh>
    <phoneticPr fontId="5"/>
  </si>
  <si>
    <t>（１）購入予定物資一覧表</t>
    <phoneticPr fontId="5"/>
  </si>
  <si>
    <t>（別紙２）経費一覧表</t>
    <rPh sb="5" eb="7">
      <t>ケイヒ</t>
    </rPh>
    <rPh sb="7" eb="9">
      <t>イチラン</t>
    </rPh>
    <phoneticPr fontId="3"/>
  </si>
  <si>
    <t>令和6</t>
    <rPh sb="0" eb="2">
      <t>レイワ</t>
    </rPh>
    <phoneticPr fontId="3"/>
  </si>
  <si>
    <t>当初交付</t>
    <rPh sb="0" eb="2">
      <t>トウショ</t>
    </rPh>
    <rPh sb="2" eb="4">
      <t>コウフ</t>
    </rPh>
    <phoneticPr fontId="3"/>
  </si>
  <si>
    <t>委任状有無</t>
    <rPh sb="0" eb="2">
      <t>イニン</t>
    </rPh>
    <rPh sb="2" eb="3">
      <t>ジョウ</t>
    </rPh>
    <rPh sb="3" eb="5">
      <t>ウム</t>
    </rPh>
    <phoneticPr fontId="6"/>
  </si>
  <si>
    <t>債権者番号</t>
    <rPh sb="0" eb="3">
      <t>サイケンシャ</t>
    </rPh>
    <rPh sb="3" eb="5">
      <t>バンゴウ</t>
    </rPh>
    <phoneticPr fontId="6"/>
  </si>
  <si>
    <t>口座枝番</t>
    <rPh sb="0" eb="2">
      <t>コウザ</t>
    </rPh>
    <rPh sb="2" eb="4">
      <t>エダバン</t>
    </rPh>
    <phoneticPr fontId="4"/>
  </si>
  <si>
    <t>金額</t>
    <rPh sb="0" eb="2">
      <t>キンガク</t>
    </rPh>
    <phoneticPr fontId="3"/>
  </si>
  <si>
    <t>文書番号</t>
    <rPh sb="0" eb="2">
      <t>ブンショ</t>
    </rPh>
    <rPh sb="2" eb="4">
      <t>バンゴウ</t>
    </rPh>
    <phoneticPr fontId="3"/>
  </si>
  <si>
    <t>理事長</t>
    <rPh sb="0" eb="3">
      <t>リジチョウ</t>
    </rPh>
    <phoneticPr fontId="4"/>
  </si>
  <si>
    <t>小泉　嗣</t>
    <rPh sb="0" eb="2">
      <t>コイズミ</t>
    </rPh>
    <rPh sb="3" eb="4">
      <t>ツグ</t>
    </rPh>
    <phoneticPr fontId="13"/>
  </si>
  <si>
    <t>市川市国府台2-9-13</t>
  </si>
  <si>
    <t>佐藤　敏光</t>
    <rPh sb="3" eb="5">
      <t>トシミツ</t>
    </rPh>
    <phoneticPr fontId="13"/>
  </si>
  <si>
    <t>千葉市稲毛区小仲台2-10-1</t>
    <rPh sb="0" eb="3">
      <t>チバシ</t>
    </rPh>
    <rPh sb="3" eb="6">
      <t>イナゲク</t>
    </rPh>
    <rPh sb="6" eb="9">
      <t>コナカダイ</t>
    </rPh>
    <phoneticPr fontId="2"/>
  </si>
  <si>
    <t>井上　悟</t>
    <rPh sb="0" eb="2">
      <t>イノウエ</t>
    </rPh>
    <rPh sb="3" eb="4">
      <t>サトル</t>
    </rPh>
    <phoneticPr fontId="3"/>
  </si>
  <si>
    <t>千葉市緑区おゆみ野中央７丁目３０</t>
    <rPh sb="0" eb="3">
      <t>チバシ</t>
    </rPh>
    <rPh sb="8" eb="9">
      <t>ノ</t>
    </rPh>
    <rPh sb="9" eb="11">
      <t>チュウオウ</t>
    </rPh>
    <rPh sb="12" eb="14">
      <t>チョウメ</t>
    </rPh>
    <phoneticPr fontId="4"/>
  </si>
  <si>
    <t>木村　尚子</t>
    <rPh sb="0" eb="2">
      <t>キムラ</t>
    </rPh>
    <rPh sb="3" eb="5">
      <t>ナオコ</t>
    </rPh>
    <phoneticPr fontId="15"/>
  </si>
  <si>
    <t>船橋市藤原８丁目１７－２</t>
    <rPh sb="0" eb="3">
      <t>フナバシシ</t>
    </rPh>
    <rPh sb="3" eb="5">
      <t>フジワラ</t>
    </rPh>
    <rPh sb="6" eb="8">
      <t>チョウメ</t>
    </rPh>
    <phoneticPr fontId="4"/>
  </si>
  <si>
    <t>篠田哲寿</t>
    <rPh sb="0" eb="2">
      <t>シノダ</t>
    </rPh>
    <rPh sb="2" eb="3">
      <t>テツ</t>
    </rPh>
    <rPh sb="3" eb="4">
      <t>ジュ</t>
    </rPh>
    <phoneticPr fontId="15"/>
  </si>
  <si>
    <t>茂原市高師８６４－１</t>
    <rPh sb="0" eb="3">
      <t>モバラシ</t>
    </rPh>
    <rPh sb="3" eb="5">
      <t>タカシ</t>
    </rPh>
    <phoneticPr fontId="4"/>
  </si>
  <si>
    <t>井上 悟</t>
    <rPh sb="0" eb="2">
      <t>イノウエ</t>
    </rPh>
    <rPh sb="3" eb="4">
      <t>サトル</t>
    </rPh>
    <phoneticPr fontId="3"/>
  </si>
  <si>
    <t>代表取締役</t>
    <rPh sb="0" eb="2">
      <t>ダイヒョウ</t>
    </rPh>
    <rPh sb="2" eb="5">
      <t>トリシマリヤク</t>
    </rPh>
    <phoneticPr fontId="15"/>
  </si>
  <si>
    <t>野田　純</t>
    <rPh sb="0" eb="2">
      <t>ノダ</t>
    </rPh>
    <rPh sb="3" eb="4">
      <t>ジュン</t>
    </rPh>
    <phoneticPr fontId="15"/>
  </si>
  <si>
    <t>東京都世田谷区祖師谷3-10-11</t>
    <rPh sb="0" eb="3">
      <t>トウキョウト</t>
    </rPh>
    <rPh sb="3" eb="7">
      <t>セタガヤク</t>
    </rPh>
    <rPh sb="7" eb="10">
      <t>ソシガヤ</t>
    </rPh>
    <phoneticPr fontId="15"/>
  </si>
  <si>
    <t>理事長</t>
    <rPh sb="0" eb="3">
      <t>リジチョウ</t>
    </rPh>
    <phoneticPr fontId="15"/>
  </si>
  <si>
    <t>前田　効多郎</t>
    <rPh sb="0" eb="2">
      <t>マエダ</t>
    </rPh>
    <rPh sb="3" eb="4">
      <t>コウ</t>
    </rPh>
    <rPh sb="4" eb="6">
      <t>タロウ</t>
    </rPh>
    <phoneticPr fontId="15"/>
  </si>
  <si>
    <t>和歌山県紀の川市古和田２４０</t>
    <rPh sb="0" eb="4">
      <t>ワカヤマケン</t>
    </rPh>
    <rPh sb="4" eb="5">
      <t>キ</t>
    </rPh>
    <rPh sb="7" eb="8">
      <t>シ</t>
    </rPh>
    <rPh sb="8" eb="9">
      <t>フル</t>
    </rPh>
    <rPh sb="9" eb="11">
      <t>ワダ</t>
    </rPh>
    <phoneticPr fontId="15"/>
  </si>
  <si>
    <t>代表取締役</t>
    <rPh sb="0" eb="2">
      <t>ダイヒョウ</t>
    </rPh>
    <rPh sb="2" eb="5">
      <t>トリシマリヤク</t>
    </rPh>
    <phoneticPr fontId="7"/>
  </si>
  <si>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5"/>
  </si>
  <si>
    <t>基本情報(4/1時点)</t>
    <rPh sb="0" eb="2">
      <t>キホン</t>
    </rPh>
    <rPh sb="2" eb="4">
      <t>ジョウホウ</t>
    </rPh>
    <rPh sb="8" eb="10">
      <t>ジテン</t>
    </rPh>
    <phoneticPr fontId="29"/>
  </si>
  <si>
    <t>JYL82503</t>
    <phoneticPr fontId="3"/>
  </si>
  <si>
    <t>令和5年4月1日</t>
    <rPh sb="0" eb="2">
      <t>レイワ</t>
    </rPh>
    <rPh sb="3" eb="4">
      <t>ネン</t>
    </rPh>
    <rPh sb="5" eb="6">
      <t>ガツ</t>
    </rPh>
    <rPh sb="7" eb="8">
      <t>ニチ</t>
    </rPh>
    <phoneticPr fontId="3"/>
  </si>
  <si>
    <t>令和  年  月  日</t>
    <rPh sb="0" eb="2">
      <t>レイワ</t>
    </rPh>
    <rPh sb="4" eb="5">
      <t>ネン</t>
    </rPh>
    <rPh sb="7" eb="8">
      <t>ガツ</t>
    </rPh>
    <rPh sb="10" eb="11">
      <t>ニチ</t>
    </rPh>
    <phoneticPr fontId="3"/>
  </si>
  <si>
    <t>千葉県千葉市緑区おゆみ野中央6-50-10</t>
  </si>
  <si>
    <t>付千葉市指令こ幼運第</t>
  </si>
  <si>
    <t>　号　　</t>
    <rPh sb="1" eb="2">
      <t>ゴウ</t>
    </rPh>
    <phoneticPr fontId="3"/>
  </si>
  <si>
    <t>をもって交付決定のあった、千葉市感染症等緊急包括支援事業補助金に関する実績について、千葉市感染症等緊急包括支援事業補助金交付要綱第１４条の規定により、次のとおり報告します。</t>
    <phoneticPr fontId="3"/>
  </si>
  <si>
    <t>　令和6年3月31日付千葉市達こ幼運第　　　号　　　で確定を受けた、千葉市感染症等緊急包括支援事業補助金について、千葉市感染症等緊急包括支援事業補助金交付要綱第１６条の規定により、下記のとおり請求します。</t>
    <rPh sb="1" eb="3">
      <t>レイワ</t>
    </rPh>
    <rPh sb="27" eb="29">
      <t>カクテイ</t>
    </rPh>
    <rPh sb="30" eb="31">
      <t>ウ</t>
    </rPh>
    <phoneticPr fontId="5"/>
  </si>
  <si>
    <t>○</t>
    <phoneticPr fontId="3"/>
  </si>
  <si>
    <t>長谷川　匡俊</t>
  </si>
  <si>
    <t>田代　鉄也</t>
  </si>
  <si>
    <t>轟　麻衣子</t>
  </si>
  <si>
    <t>東京都新宿区新宿5丁目1番1-202号</t>
  </si>
  <si>
    <t>中林　瑞穂</t>
  </si>
  <si>
    <t>千葉市美浜区稲毛海岸3－1－30　フラワーヒル稲毛2階</t>
  </si>
  <si>
    <t>武村　潤一</t>
  </si>
  <si>
    <t>西山　道憲</t>
  </si>
  <si>
    <t>酒井　雄二</t>
  </si>
  <si>
    <t>北海道北広島市Ｆビレッジ８番地</t>
  </si>
  <si>
    <t>千葉市美浜区真砂2-24-8</t>
  </si>
  <si>
    <t>後藤　伸太郎</t>
  </si>
  <si>
    <t>繁田　高広</t>
    <rPh sb="0" eb="2">
      <t>シゲタ</t>
    </rPh>
    <rPh sb="3" eb="5">
      <t>タカヒロ</t>
    </rPh>
    <phoneticPr fontId="15"/>
  </si>
  <si>
    <t>天野　裕香里</t>
  </si>
  <si>
    <t>東京都中央区日本橋小伝馬町１２－５　小伝馬町YSビル６階</t>
  </si>
  <si>
    <t>赤木　茂則</t>
    <rPh sb="0" eb="2">
      <t>アカギ</t>
    </rPh>
    <rPh sb="3" eb="5">
      <t>シゲノリ</t>
    </rPh>
    <phoneticPr fontId="7"/>
  </si>
  <si>
    <t>代表社員　清水　佳恵</t>
  </si>
  <si>
    <t>ZQR73107</t>
    <phoneticPr fontId="3"/>
  </si>
  <si>
    <t>（別紙３）経費一覧表</t>
    <rPh sb="5" eb="7">
      <t>ケイヒ</t>
    </rPh>
    <rPh sb="7" eb="9">
      <t>イチラン</t>
    </rPh>
    <phoneticPr fontId="3"/>
  </si>
  <si>
    <t>　「Ｂ　職員や利用者が感染症対策の徹底を図りながら業務を継続的に実施していくため、職場環境の復旧・環境整備を実施する事業」の購入理由等について、以下に記載いたします。</t>
    <rPh sb="4" eb="6">
      <t>ショクイン</t>
    </rPh>
    <rPh sb="7" eb="10">
      <t>リヨウシャ</t>
    </rPh>
    <rPh sb="11" eb="14">
      <t>カンセンショウ</t>
    </rPh>
    <rPh sb="14" eb="16">
      <t>タイサク</t>
    </rPh>
    <rPh sb="17" eb="19">
      <t>テッテイ</t>
    </rPh>
    <rPh sb="20" eb="21">
      <t>ハカ</t>
    </rPh>
    <rPh sb="25" eb="27">
      <t>ギョウム</t>
    </rPh>
    <rPh sb="28" eb="31">
      <t>ケイゾクテキ</t>
    </rPh>
    <rPh sb="32" eb="34">
      <t>ジッシ</t>
    </rPh>
    <rPh sb="41" eb="43">
      <t>ショクバ</t>
    </rPh>
    <rPh sb="43" eb="45">
      <t>カンキョウ</t>
    </rPh>
    <rPh sb="46" eb="48">
      <t>フッキュウ</t>
    </rPh>
    <rPh sb="49" eb="51">
      <t>カンキョウ</t>
    </rPh>
    <rPh sb="51" eb="53">
      <t>セイビ</t>
    </rPh>
    <rPh sb="54" eb="56">
      <t>ジッシ</t>
    </rPh>
    <rPh sb="58" eb="60">
      <t>ジギョウ</t>
    </rPh>
    <rPh sb="62" eb="64">
      <t>コウニュウ</t>
    </rPh>
    <rPh sb="64" eb="66">
      <t>リユウ</t>
    </rPh>
    <rPh sb="66" eb="67">
      <t>トウ</t>
    </rPh>
    <rPh sb="72" eb="74">
      <t>イカ</t>
    </rPh>
    <rPh sb="75" eb="77">
      <t>キサイ</t>
    </rPh>
    <phoneticPr fontId="3"/>
  </si>
  <si>
    <t>131号</t>
  </si>
  <si>
    <t>131号の2</t>
  </si>
  <si>
    <t>131号の3</t>
  </si>
  <si>
    <t>131号の4</t>
  </si>
  <si>
    <t>131号の5</t>
  </si>
  <si>
    <t>131号の6</t>
  </si>
  <si>
    <t>131号の7</t>
  </si>
  <si>
    <t>131号の8</t>
  </si>
  <si>
    <t>131号の9</t>
  </si>
  <si>
    <t>131号の10</t>
  </si>
  <si>
    <t>131号の11</t>
  </si>
  <si>
    <t>131号の12</t>
  </si>
  <si>
    <t>131号の13</t>
  </si>
  <si>
    <t>131号の14</t>
  </si>
  <si>
    <t>131号の15</t>
  </si>
  <si>
    <t>131号の16</t>
  </si>
  <si>
    <t>131号の17</t>
  </si>
  <si>
    <t>131号の18</t>
  </si>
  <si>
    <t>131号の19</t>
  </si>
  <si>
    <t>131号の20</t>
  </si>
  <si>
    <t>131号の21</t>
  </si>
  <si>
    <t>131号の22</t>
  </si>
  <si>
    <t>131号の23</t>
  </si>
  <si>
    <t>131号の24</t>
  </si>
  <si>
    <t>131号の25</t>
  </si>
  <si>
    <t>131号の26</t>
  </si>
  <si>
    <t>131号の27</t>
  </si>
  <si>
    <t>131号の28</t>
  </si>
  <si>
    <t>131号の29</t>
  </si>
  <si>
    <t>131号の30</t>
  </si>
  <si>
    <t>113号</t>
  </si>
  <si>
    <t>113号の2</t>
  </si>
  <si>
    <t>114号</t>
  </si>
  <si>
    <t>114号の2</t>
  </si>
  <si>
    <t>114号の3</t>
  </si>
  <si>
    <t>114号の4</t>
  </si>
  <si>
    <t>114号の5</t>
  </si>
  <si>
    <t>114号の6</t>
  </si>
  <si>
    <t>114号の7</t>
  </si>
  <si>
    <t>114号の8</t>
  </si>
  <si>
    <t>114号の9</t>
  </si>
  <si>
    <t>114号の10</t>
  </si>
  <si>
    <t>114号の11</t>
  </si>
  <si>
    <t>120号</t>
  </si>
  <si>
    <t>114号の12</t>
  </si>
  <si>
    <t>114号の13</t>
  </si>
  <si>
    <t>121号</t>
  </si>
  <si>
    <t>115号</t>
  </si>
  <si>
    <t>115号の2</t>
  </si>
  <si>
    <t>115号の3</t>
  </si>
  <si>
    <t>森田真由美</t>
  </si>
  <si>
    <t>千葉市緑区おゆみ野南５－２９－１</t>
  </si>
  <si>
    <t>佐藤 敏光</t>
  </si>
  <si>
    <t>千葉市稲毛区小仲台5－3－2</t>
  </si>
  <si>
    <t>安藤　勲</t>
  </si>
  <si>
    <t>基本情報(最新3/31)</t>
    <rPh sb="0" eb="2">
      <t>キホン</t>
    </rPh>
    <rPh sb="2" eb="4">
      <t>ジョウホウ</t>
    </rPh>
    <rPh sb="5" eb="7">
      <t>サイシン</t>
    </rPh>
    <phoneticPr fontId="29"/>
  </si>
  <si>
    <t>請求書基本情報(最新3/31)</t>
    <rPh sb="0" eb="3">
      <t>セイキュウショ</t>
    </rPh>
    <rPh sb="3" eb="5">
      <t>キホン</t>
    </rPh>
    <rPh sb="5" eb="7">
      <t>ジョウホウ</t>
    </rPh>
    <rPh sb="8" eb="10">
      <t>サイシン</t>
    </rPh>
    <phoneticPr fontId="29"/>
  </si>
  <si>
    <t>MCN41793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</si>
</sst>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円&quot;"/>
    <numFmt numFmtId="177" formatCode="[$-411]ggge&quot;年&quot;m&quot;月&quot;d&quot;日&quot;;@"/>
    <numFmt numFmtId="178" formatCode="#,##0&quot;円&quot;"/>
    <numFmt numFmtId="179" formatCode="#,##0_ "/>
    <numFmt numFmtId="180" formatCode="0_);[Red]\(0\)"/>
    <numFmt numFmtId="181" formatCode="#,##0_);[Red]\(#,##0\)"/>
    <numFmt numFmtId="182" formatCode="[$-411]ge\.m\.d;@"/>
  </numFmts>
  <fonts count="50">
    <font>
      <sz val="11"/>
      <color theme="1"/>
      <name val="游ゴシック"/>
      <family val="2"/>
      <charset val="128"/>
      <scheme val="minor"/>
    </font>
    <font>
      <sz val="11"/>
      <color theme="1"/>
      <name val="游ゴシック"/>
      <family val="3"/>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2"/>
      <color theme="1"/>
      <name val="游ゴシック"/>
      <family val="2"/>
      <charset val="128"/>
      <scheme val="minor"/>
    </font>
    <font>
      <sz val="16"/>
      <color theme="1"/>
      <name val="HGSｺﾞｼｯｸE"/>
      <family val="3"/>
      <charset val="128"/>
    </font>
    <font>
      <sz val="20"/>
      <color theme="1"/>
      <name val="HGSｺﾞｼｯｸE"/>
      <family val="3"/>
      <charset val="128"/>
    </font>
    <font>
      <b/>
      <sz val="26"/>
      <color theme="0"/>
      <name val="HGSｺﾞｼｯｸE"/>
      <family val="3"/>
      <charset val="128"/>
    </font>
    <font>
      <sz val="12"/>
      <color theme="1"/>
      <name val="HGSｺﾞｼｯｸM"/>
      <family val="3"/>
      <charset val="128"/>
    </font>
    <font>
      <sz val="11"/>
      <color theme="1"/>
      <name val="HGSｺﾞｼｯｸM"/>
      <family val="3"/>
      <charset val="128"/>
    </font>
    <font>
      <sz val="14"/>
      <color rgb="FFFF0000"/>
      <name val="HGSｺﾞｼｯｸE"/>
      <family val="3"/>
      <charset val="128"/>
    </font>
    <font>
      <sz val="10"/>
      <color theme="1"/>
      <name val="HGSｺﾞｼｯｸE"/>
      <family val="3"/>
      <charset val="128"/>
    </font>
    <font>
      <sz val="12"/>
      <color theme="1"/>
      <name val="HGSｺﾞｼｯｸE"/>
      <family val="3"/>
      <charset val="128"/>
    </font>
    <font>
      <sz val="14"/>
      <color theme="1"/>
      <name val="游ゴシック"/>
      <family val="2"/>
      <charset val="128"/>
      <scheme val="minor"/>
    </font>
    <font>
      <sz val="10"/>
      <color rgb="FFFF0000"/>
      <name val="HGSｺﾞｼｯｸE"/>
      <family val="3"/>
      <charset val="128"/>
    </font>
    <font>
      <sz val="14"/>
      <color theme="1"/>
      <name val="HGSｺﾞｼｯｸM"/>
      <family val="3"/>
      <charset val="128"/>
    </font>
    <font>
      <sz val="14"/>
      <color rgb="FFFF0000"/>
      <name val="HGPｺﾞｼｯｸE"/>
      <family val="3"/>
      <charset val="128"/>
    </font>
    <font>
      <sz val="16"/>
      <color theme="1"/>
      <name val="HGSｺﾞｼｯｸM"/>
      <family val="3"/>
      <charset val="128"/>
    </font>
    <font>
      <sz val="16"/>
      <color theme="1"/>
      <name val="游ゴシック"/>
      <family val="2"/>
      <charset val="128"/>
      <scheme val="minor"/>
    </font>
    <font>
      <sz val="10"/>
      <color theme="1"/>
      <name val="ＭＳ 明朝"/>
      <family val="1"/>
      <charset val="128"/>
    </font>
    <font>
      <sz val="10"/>
      <color theme="1"/>
      <name val="游ゴシック"/>
      <family val="2"/>
      <charset val="128"/>
      <scheme val="minor"/>
    </font>
    <font>
      <sz val="12"/>
      <color theme="1"/>
      <name val="ＭＳ ゴシック"/>
      <family val="3"/>
      <charset val="128"/>
    </font>
    <font>
      <sz val="11"/>
      <color theme="1"/>
      <name val="HGｺﾞｼｯｸM"/>
      <family val="3"/>
      <charset val="128"/>
    </font>
    <font>
      <sz val="14"/>
      <color theme="1"/>
      <name val="HGｺﾞｼｯｸM"/>
      <family val="3"/>
      <charset val="128"/>
    </font>
    <font>
      <sz val="18"/>
      <color theme="1"/>
      <name val="HGSｺﾞｼｯｸE"/>
      <family val="3"/>
      <charset val="128"/>
    </font>
    <font>
      <sz val="11"/>
      <color theme="1"/>
      <name val="游ゴシック"/>
      <family val="2"/>
      <charset val="128"/>
      <scheme val="minor"/>
    </font>
    <font>
      <sz val="11"/>
      <name val="ＭＳ 明朝"/>
      <family val="1"/>
      <charset val="128"/>
    </font>
    <font>
      <sz val="6"/>
      <name val="ＭＳ 明朝"/>
      <family val="1"/>
      <charset val="128"/>
    </font>
    <font>
      <sz val="12"/>
      <color rgb="FFFF0000"/>
      <name val="HGSｺﾞｼｯｸE"/>
      <family val="3"/>
      <charset val="128"/>
    </font>
    <font>
      <sz val="6"/>
      <color theme="1"/>
      <name val="ＭＳ 明朝"/>
      <family val="1"/>
      <charset val="128"/>
    </font>
    <font>
      <sz val="11"/>
      <color theme="1"/>
      <name val="游ゴシック"/>
      <family val="2"/>
      <scheme val="minor"/>
    </font>
    <font>
      <sz val="12"/>
      <name val="ＭＳ 明朝"/>
      <family val="1"/>
      <charset val="128"/>
    </font>
    <font>
      <sz val="14"/>
      <color indexed="81"/>
      <name val="MS P ゴシック"/>
      <family val="3"/>
      <charset val="128"/>
    </font>
    <font>
      <b/>
      <sz val="20"/>
      <color theme="0"/>
      <name val="HGSｺﾞｼｯｸE"/>
      <family val="3"/>
      <charset val="128"/>
    </font>
    <font>
      <sz val="11"/>
      <color theme="0"/>
      <name val="ＭＳ 明朝"/>
      <family val="1"/>
      <charset val="128"/>
    </font>
    <font>
      <sz val="11"/>
      <color theme="0"/>
      <name val="游ゴシック"/>
      <family val="3"/>
      <charset val="128"/>
      <scheme val="minor"/>
    </font>
    <font>
      <sz val="9"/>
      <name val="HGｺﾞｼｯｸM"/>
      <family val="3"/>
      <charset val="128"/>
    </font>
    <font>
      <sz val="11"/>
      <name val="ＭＳ Ｐゴシック"/>
      <family val="3"/>
      <charset val="128"/>
    </font>
    <font>
      <sz val="11"/>
      <name val="游ゴシック"/>
      <family val="3"/>
      <charset val="128"/>
      <scheme val="minor"/>
    </font>
    <font>
      <sz val="11"/>
      <name val="游ゴシック"/>
      <family val="2"/>
      <charset val="128"/>
      <scheme val="minor"/>
    </font>
    <font>
      <sz val="11"/>
      <color theme="1"/>
      <name val="ＭＳ ゴシック"/>
      <family val="3"/>
      <charset val="128"/>
    </font>
    <font>
      <sz val="11"/>
      <color rgb="FFFF0000"/>
      <name val="游ゴシック"/>
      <family val="2"/>
      <charset val="128"/>
      <scheme val="minor"/>
    </font>
    <font>
      <sz val="10"/>
      <name val="HGｺﾞｼｯｸM"/>
      <family val="3"/>
      <charset val="128"/>
    </font>
    <font>
      <sz val="10"/>
      <color theme="1"/>
      <name val="HGｺﾞｼｯｸM"/>
      <family val="3"/>
      <charset val="128"/>
    </font>
    <font>
      <sz val="10"/>
      <name val="ＭＳ Ｐ明朝"/>
      <family val="1"/>
      <charset val="128"/>
    </font>
    <font>
      <b/>
      <sz val="9"/>
      <color indexed="81"/>
      <name val="MS P ゴシック"/>
      <family val="3"/>
      <charset val="128"/>
    </font>
    <font>
      <sz val="9"/>
      <color indexed="81"/>
      <name val="MS P ゴシック"/>
      <family val="3"/>
      <charset val="128"/>
    </font>
    <font>
      <b/>
      <sz val="9"/>
      <name val="HGｺﾞｼｯｸM"/>
      <family val="3"/>
      <charset val="128"/>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8" fillId="0" borderId="0"/>
    <xf numFmtId="0" fontId="32" fillId="0" borderId="0"/>
    <xf numFmtId="0" fontId="39" fillId="0" borderId="0">
      <alignment vertical="center"/>
    </xf>
    <xf numFmtId="0" fontId="27" fillId="0" borderId="0">
      <alignment vertical="center"/>
    </xf>
  </cellStyleXfs>
  <cellXfs count="276">
    <xf numFmtId="0" fontId="0" fillId="0" borderId="0" xfId="0">
      <alignment vertical="center"/>
    </xf>
    <xf numFmtId="0" fontId="2" fillId="0" borderId="0" xfId="1" applyFont="1" applyFill="1" applyProtection="1">
      <alignment vertical="center"/>
    </xf>
    <xf numFmtId="0" fontId="2" fillId="0" borderId="0" xfId="1" applyFont="1" applyFill="1" applyAlignment="1" applyProtection="1">
      <alignment vertical="center"/>
    </xf>
    <xf numFmtId="0" fontId="2" fillId="0" borderId="0" xfId="1" applyFont="1" applyFill="1" applyAlignment="1" applyProtection="1">
      <alignment horizontal="justify" vertical="center"/>
    </xf>
    <xf numFmtId="0" fontId="2" fillId="0" borderId="0" xfId="1" applyFont="1" applyFill="1" applyAlignment="1" applyProtection="1">
      <alignment horizontal="justify" vertical="center" shrinkToFit="1"/>
    </xf>
    <xf numFmtId="0" fontId="2" fillId="0" borderId="0" xfId="1" applyFont="1" applyFill="1" applyBorder="1" applyAlignment="1" applyProtection="1">
      <alignment horizontal="center" vertical="center" shrinkToFit="1"/>
    </xf>
    <xf numFmtId="0" fontId="2" fillId="0" borderId="0" xfId="1" applyFont="1" applyFill="1" applyBorder="1" applyAlignment="1" applyProtection="1">
      <alignment horizontal="right" vertical="center" shrinkToFit="1"/>
    </xf>
    <xf numFmtId="0" fontId="2" fillId="0" borderId="0" xfId="1" applyFont="1" applyFill="1" applyBorder="1" applyAlignment="1" applyProtection="1">
      <alignment vertical="center"/>
    </xf>
    <xf numFmtId="0" fontId="2" fillId="0" borderId="0" xfId="1" applyFont="1" applyFill="1" applyBorder="1" applyAlignment="1" applyProtection="1">
      <alignment vertical="center" shrinkToFit="1"/>
    </xf>
    <xf numFmtId="0" fontId="2" fillId="0" borderId="0" xfId="1" applyFont="1" applyFill="1" applyAlignment="1" applyProtection="1">
      <alignment vertical="center" wrapText="1" shrinkToFit="1"/>
    </xf>
    <xf numFmtId="0" fontId="2" fillId="0" borderId="0" xfId="1" applyFont="1" applyFill="1" applyAlignment="1" applyProtection="1">
      <alignment horizontal="left" vertical="center" wrapText="1" shrinkToFit="1"/>
    </xf>
    <xf numFmtId="0" fontId="2" fillId="0" borderId="0" xfId="1" applyFont="1" applyFill="1" applyBorder="1" applyAlignment="1" applyProtection="1">
      <alignment horizontal="left" vertical="center" shrinkToFit="1"/>
    </xf>
    <xf numFmtId="0" fontId="2" fillId="0" borderId="0" xfId="1" applyFont="1" applyFill="1" applyBorder="1" applyProtection="1">
      <alignment vertical="center"/>
    </xf>
    <xf numFmtId="0" fontId="1" fillId="0" borderId="0" xfId="1" applyFill="1">
      <alignment vertical="center"/>
    </xf>
    <xf numFmtId="0" fontId="0" fillId="0" borderId="2" xfId="0" applyBorder="1" applyAlignment="1">
      <alignment horizontal="center" vertical="center" wrapText="1"/>
    </xf>
    <xf numFmtId="178" fontId="6" fillId="0" borderId="2" xfId="0" applyNumberFormat="1" applyFont="1" applyBorder="1">
      <alignment vertical="center"/>
    </xf>
    <xf numFmtId="0" fontId="15" fillId="0" borderId="0" xfId="0" applyFont="1">
      <alignment vertical="center"/>
    </xf>
    <xf numFmtId="0" fontId="2" fillId="0" borderId="1" xfId="1" applyFont="1" applyFill="1" applyBorder="1" applyAlignment="1" applyProtection="1">
      <alignment horizontal="center" vertical="center" shrinkToFit="1"/>
    </xf>
    <xf numFmtId="0" fontId="2" fillId="0" borderId="0" xfId="1" applyFont="1" applyFill="1" applyAlignment="1" applyProtection="1">
      <alignment horizontal="left" vertical="top"/>
    </xf>
    <xf numFmtId="0" fontId="2" fillId="0" borderId="0" xfId="1" applyNumberFormat="1" applyFont="1" applyFill="1" applyAlignment="1" applyProtection="1">
      <alignment vertical="center" wrapText="1" shrinkToFit="1"/>
    </xf>
    <xf numFmtId="0" fontId="20" fillId="0" borderId="0" xfId="0" applyFont="1">
      <alignment vertical="center"/>
    </xf>
    <xf numFmtId="0" fontId="21" fillId="0" borderId="0" xfId="0" applyFont="1">
      <alignment vertical="center"/>
    </xf>
    <xf numFmtId="179" fontId="21" fillId="0" borderId="0" xfId="0" applyNumberFormat="1" applyFont="1">
      <alignment vertical="center"/>
    </xf>
    <xf numFmtId="179" fontId="21" fillId="0" borderId="2" xfId="0" applyNumberFormat="1" applyFont="1" applyBorder="1" applyAlignment="1">
      <alignment horizontal="center" vertical="center" shrinkToFit="1"/>
    </xf>
    <xf numFmtId="0" fontId="21" fillId="0" borderId="2" xfId="0" applyFont="1" applyBorder="1" applyAlignment="1">
      <alignment horizontal="center" vertical="center"/>
    </xf>
    <xf numFmtId="0" fontId="21" fillId="0" borderId="3" xfId="0" applyFont="1" applyFill="1" applyBorder="1" applyAlignment="1" applyProtection="1">
      <alignment vertical="center" wrapText="1" shrinkToFit="1"/>
      <protection locked="0"/>
    </xf>
    <xf numFmtId="179" fontId="21" fillId="0" borderId="3" xfId="0" applyNumberFormat="1" applyFont="1" applyFill="1" applyBorder="1" applyAlignment="1" applyProtection="1">
      <alignment vertical="center" wrapText="1" shrinkToFit="1"/>
      <protection locked="0"/>
    </xf>
    <xf numFmtId="0" fontId="22" fillId="0" borderId="0" xfId="0" applyFont="1">
      <alignment vertical="center"/>
    </xf>
    <xf numFmtId="0" fontId="22" fillId="0" borderId="0" xfId="0" applyFont="1" applyBorder="1" applyAlignment="1">
      <alignment vertical="center" shrinkToFit="1"/>
    </xf>
    <xf numFmtId="179" fontId="22" fillId="0" borderId="0" xfId="0" applyNumberFormat="1" applyFont="1" applyBorder="1" applyAlignment="1">
      <alignment vertical="center" shrinkToFit="1"/>
    </xf>
    <xf numFmtId="179" fontId="22" fillId="0" borderId="0" xfId="0" applyNumberFormat="1" applyFont="1">
      <alignment vertical="center"/>
    </xf>
    <xf numFmtId="0" fontId="23" fillId="0" borderId="0" xfId="0" applyFont="1">
      <alignment vertical="center"/>
    </xf>
    <xf numFmtId="0" fontId="24" fillId="2" borderId="5" xfId="0" applyFont="1" applyFill="1" applyBorder="1" applyAlignment="1" applyProtection="1">
      <alignment horizontal="left" vertical="top" wrapText="1" shrinkToFit="1"/>
      <protection locked="0"/>
    </xf>
    <xf numFmtId="0" fontId="21" fillId="0" borderId="0" xfId="0" applyFont="1" applyBorder="1" applyAlignment="1">
      <alignment horizontal="center" vertical="center" shrinkToFit="1"/>
    </xf>
    <xf numFmtId="179" fontId="21" fillId="0" borderId="0" xfId="0" applyNumberFormat="1" applyFont="1" applyBorder="1" applyAlignment="1">
      <alignment vertical="center" shrinkToFit="1"/>
    </xf>
    <xf numFmtId="0" fontId="13" fillId="2" borderId="2" xfId="0" applyFont="1" applyFill="1" applyBorder="1" applyAlignment="1" applyProtection="1">
      <alignment vertical="center" shrinkToFit="1"/>
      <protection locked="0"/>
    </xf>
    <xf numFmtId="0" fontId="28" fillId="0" borderId="0" xfId="3"/>
    <xf numFmtId="0" fontId="28" fillId="0" borderId="0" xfId="3" applyBorder="1"/>
    <xf numFmtId="0" fontId="32" fillId="0" borderId="0" xfId="4"/>
    <xf numFmtId="0" fontId="32" fillId="0" borderId="0" xfId="4" applyAlignment="1">
      <alignment vertical="center" wrapText="1"/>
    </xf>
    <xf numFmtId="179" fontId="21" fillId="0" borderId="2" xfId="0" applyNumberFormat="1" applyFont="1" applyFill="1" applyBorder="1" applyAlignment="1" applyProtection="1">
      <alignment vertical="center" wrapText="1" shrinkToFit="1"/>
      <protection locked="0"/>
    </xf>
    <xf numFmtId="0" fontId="1" fillId="0" borderId="0" xfId="1" applyFill="1" applyProtection="1">
      <alignment vertical="center"/>
    </xf>
    <xf numFmtId="181" fontId="2" fillId="0" borderId="0" xfId="1" applyNumberFormat="1" applyFont="1" applyFill="1" applyBorder="1" applyAlignment="1" applyProtection="1">
      <alignment vertical="center" shrinkToFit="1"/>
    </xf>
    <xf numFmtId="176" fontId="2" fillId="0" borderId="0" xfId="1" applyNumberFormat="1" applyFont="1" applyFill="1" applyBorder="1" applyAlignment="1" applyProtection="1">
      <alignment vertical="center" shrinkToFit="1"/>
    </xf>
    <xf numFmtId="0" fontId="31" fillId="0" borderId="0" xfId="1" applyFont="1" applyFill="1" applyAlignment="1" applyProtection="1">
      <alignment vertical="center" wrapText="1" shrinkToFit="1"/>
    </xf>
    <xf numFmtId="0" fontId="2" fillId="0" borderId="0" xfId="1" quotePrefix="1" applyFont="1" applyFill="1" applyAlignment="1" applyProtection="1">
      <alignment horizontal="center" vertical="center" shrinkToFit="1"/>
    </xf>
    <xf numFmtId="0" fontId="2" fillId="0" borderId="0" xfId="1" applyFont="1" applyFill="1" applyAlignment="1" applyProtection="1">
      <alignment vertical="center" wrapText="1"/>
    </xf>
    <xf numFmtId="0" fontId="33" fillId="0" borderId="0" xfId="1" applyFont="1" applyFill="1" applyProtection="1">
      <alignment vertical="center"/>
    </xf>
    <xf numFmtId="0" fontId="1" fillId="0" borderId="0" xfId="1" applyFont="1" applyFill="1" applyBorder="1" applyAlignment="1" applyProtection="1">
      <alignment horizontal="center" vertical="center"/>
    </xf>
    <xf numFmtId="0" fontId="11" fillId="2" borderId="3" xfId="0" applyFont="1" applyFill="1" applyBorder="1" applyAlignment="1" applyProtection="1">
      <alignment horizontal="center" vertical="center" wrapText="1" shrinkToFit="1"/>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left" vertical="center"/>
    </xf>
    <xf numFmtId="0" fontId="2" fillId="0" borderId="0" xfId="1" applyFont="1" applyFill="1" applyAlignment="1" applyProtection="1">
      <alignment horizontal="left" vertical="center" shrinkToFit="1"/>
    </xf>
    <xf numFmtId="0" fontId="2" fillId="0" borderId="0" xfId="1" applyFont="1" applyFill="1" applyAlignment="1" applyProtection="1">
      <alignment horizontal="center" vertical="center"/>
    </xf>
    <xf numFmtId="0" fontId="2" fillId="0" borderId="0" xfId="1" applyFont="1" applyFill="1" applyAlignment="1" applyProtection="1">
      <alignment vertical="center" shrinkToFit="1"/>
    </xf>
    <xf numFmtId="0" fontId="0" fillId="0" borderId="0" xfId="0" applyProtection="1">
      <alignment vertical="center"/>
    </xf>
    <xf numFmtId="0" fontId="0" fillId="0" borderId="0" xfId="0" applyNumberFormat="1" applyProtection="1">
      <alignment vertical="center"/>
    </xf>
    <xf numFmtId="0" fontId="7" fillId="0" borderId="0" xfId="0" applyFont="1" applyProtection="1">
      <alignment vertical="center"/>
    </xf>
    <xf numFmtId="0" fontId="20" fillId="0" borderId="0" xfId="0" applyFont="1" applyProtection="1">
      <alignment vertical="center"/>
    </xf>
    <xf numFmtId="0" fontId="14" fillId="0" borderId="2" xfId="0" applyFont="1" applyFill="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13" fillId="0" borderId="0" xfId="0" applyFont="1" applyFill="1" applyBorder="1" applyAlignment="1" applyProtection="1">
      <alignment vertical="center" shrinkToFit="1"/>
    </xf>
    <xf numFmtId="0" fontId="15" fillId="0" borderId="0" xfId="0" applyFont="1" applyProtection="1">
      <alignment vertical="center"/>
    </xf>
    <xf numFmtId="179" fontId="0" fillId="0" borderId="0" xfId="0" applyNumberFormat="1" applyProtection="1">
      <alignment vertical="center"/>
    </xf>
    <xf numFmtId="0" fontId="17" fillId="0" borderId="2" xfId="0" applyFont="1" applyBorder="1" applyAlignment="1" applyProtection="1">
      <alignment horizontal="center" vertical="center" shrinkToFit="1"/>
    </xf>
    <xf numFmtId="0" fontId="15" fillId="0" borderId="2" xfId="0" applyFont="1" applyBorder="1" applyAlignment="1" applyProtection="1">
      <alignment horizontal="center" vertical="center"/>
    </xf>
    <xf numFmtId="0" fontId="11" fillId="0" borderId="3" xfId="0" applyFont="1" applyFill="1" applyBorder="1" applyAlignment="1" applyProtection="1">
      <alignment horizontal="center" vertical="center" wrapText="1" shrinkToFit="1"/>
    </xf>
    <xf numFmtId="0" fontId="19" fillId="0" borderId="2" xfId="0" applyFont="1" applyBorder="1" applyAlignment="1" applyProtection="1">
      <alignment horizontal="center" vertical="center" wrapText="1" shrinkToFit="1"/>
    </xf>
    <xf numFmtId="177" fontId="19" fillId="0" borderId="2" xfId="0" applyNumberFormat="1" applyFont="1" applyBorder="1" applyAlignment="1" applyProtection="1">
      <alignment horizontal="center" vertical="center" wrapText="1" shrinkToFit="1"/>
    </xf>
    <xf numFmtId="0" fontId="7" fillId="0" borderId="0" xfId="0" applyFont="1" applyAlignment="1" applyProtection="1">
      <alignment vertical="center" wrapText="1"/>
    </xf>
    <xf numFmtId="0" fontId="0" fillId="0" borderId="0" xfId="0"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xf>
    <xf numFmtId="178" fontId="6" fillId="0" borderId="2" xfId="0" applyNumberFormat="1" applyFont="1" applyBorder="1" applyProtection="1">
      <alignment vertical="center"/>
    </xf>
    <xf numFmtId="176" fontId="2" fillId="0" borderId="0" xfId="1" applyNumberFormat="1" applyFont="1" applyFill="1" applyBorder="1" applyAlignment="1" applyProtection="1">
      <alignment horizontal="right" vertical="center" shrinkToFit="1"/>
    </xf>
    <xf numFmtId="177" fontId="2" fillId="0" borderId="0" xfId="1" applyNumberFormat="1" applyFont="1" applyFill="1" applyAlignment="1" applyProtection="1">
      <alignment vertical="center" shrinkToFit="1"/>
    </xf>
    <xf numFmtId="178" fontId="2" fillId="0" borderId="1" xfId="1" applyNumberFormat="1" applyFont="1" applyFill="1" applyBorder="1" applyAlignment="1" applyProtection="1">
      <alignment horizontal="center" vertical="center" shrinkToFit="1"/>
    </xf>
    <xf numFmtId="178" fontId="2" fillId="0" borderId="0" xfId="1" applyNumberFormat="1" applyFont="1" applyFill="1" applyBorder="1" applyAlignment="1" applyProtection="1">
      <alignment vertical="center" shrinkToFit="1"/>
    </xf>
    <xf numFmtId="38" fontId="2" fillId="0" borderId="1" xfId="2" applyFont="1" applyFill="1" applyBorder="1" applyAlignment="1" applyProtection="1">
      <alignment horizontal="center" vertical="center"/>
    </xf>
    <xf numFmtId="0" fontId="1" fillId="0" borderId="0" xfId="1" applyFill="1" applyAlignment="1" applyProtection="1">
      <alignment horizontal="left" vertical="center"/>
    </xf>
    <xf numFmtId="0" fontId="2" fillId="0" borderId="1" xfId="1" applyFont="1" applyFill="1" applyBorder="1" applyAlignment="1" applyProtection="1">
      <alignment horizontal="left" vertical="center"/>
    </xf>
    <xf numFmtId="0" fontId="24" fillId="0" borderId="2" xfId="0" applyFont="1" applyBorder="1" applyAlignment="1" applyProtection="1">
      <alignment horizontal="center" vertical="center" wrapText="1"/>
    </xf>
    <xf numFmtId="0" fontId="24" fillId="0" borderId="2" xfId="0" applyFont="1" applyBorder="1" applyAlignment="1" applyProtection="1">
      <alignment horizontal="center" vertical="center"/>
    </xf>
    <xf numFmtId="0" fontId="24" fillId="2" borderId="2" xfId="0" applyFont="1" applyFill="1" applyBorder="1" applyAlignment="1" applyProtection="1">
      <alignment horizontal="center" vertical="center"/>
      <protection locked="0"/>
    </xf>
    <xf numFmtId="0" fontId="21" fillId="0" borderId="0" xfId="1" applyFont="1" applyFill="1" applyAlignment="1" applyProtection="1">
      <alignment vertical="center" shrinkToFit="1"/>
    </xf>
    <xf numFmtId="0" fontId="13" fillId="0" borderId="2" xfId="0" applyFont="1" applyFill="1" applyBorder="1" applyAlignment="1" applyProtection="1">
      <alignment horizontal="center" vertical="center" shrinkToFit="1"/>
    </xf>
    <xf numFmtId="0" fontId="19" fillId="0" borderId="2" xfId="0" applyFont="1" applyBorder="1" applyAlignment="1" applyProtection="1">
      <alignment horizontal="center" vertical="center" shrinkToFit="1"/>
    </xf>
    <xf numFmtId="0" fontId="2" fillId="0" borderId="0" xfId="1" applyFont="1" applyFill="1" applyAlignment="1" applyProtection="1">
      <alignment vertical="center" shrinkToFit="1"/>
    </xf>
    <xf numFmtId="0" fontId="2" fillId="0" borderId="0" xfId="1" applyFont="1" applyFill="1" applyAlignment="1" applyProtection="1">
      <alignment horizontal="center" vertical="center" shrinkToFit="1"/>
    </xf>
    <xf numFmtId="0" fontId="2" fillId="0" borderId="0" xfId="1" applyFont="1" applyFill="1" applyAlignment="1" applyProtection="1">
      <alignment horizontal="left"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horizontal="center" vertical="center"/>
    </xf>
    <xf numFmtId="0" fontId="2" fillId="0" borderId="0" xfId="1" applyFont="1" applyFill="1" applyAlignment="1" applyProtection="1">
      <alignment horizontal="right" vertical="center"/>
    </xf>
    <xf numFmtId="0" fontId="24" fillId="0" borderId="5" xfId="0" applyFont="1" applyBorder="1" applyAlignment="1" applyProtection="1">
      <alignment horizontal="center" vertical="center" wrapText="1" shrinkToFit="1"/>
    </xf>
    <xf numFmtId="0" fontId="36" fillId="0" borderId="0" xfId="3" applyFont="1" applyFill="1"/>
    <xf numFmtId="0" fontId="36" fillId="0" borderId="0" xfId="3" applyFont="1" applyFill="1" applyBorder="1"/>
    <xf numFmtId="0" fontId="38" fillId="0" borderId="2" xfId="3" applyFont="1" applyFill="1" applyBorder="1" applyAlignment="1">
      <alignment horizontal="center" vertical="center" shrinkToFit="1"/>
    </xf>
    <xf numFmtId="0" fontId="38" fillId="0" borderId="2" xfId="3" applyFont="1" applyFill="1" applyBorder="1" applyAlignment="1">
      <alignment horizontal="center" vertical="center"/>
    </xf>
    <xf numFmtId="0" fontId="40" fillId="0" borderId="0" xfId="4" applyFont="1" applyFill="1"/>
    <xf numFmtId="182" fontId="40" fillId="0" borderId="0" xfId="4" applyNumberFormat="1" applyFont="1" applyFill="1"/>
    <xf numFmtId="0" fontId="40" fillId="0" borderId="0" xfId="4" applyFont="1" applyFill="1" applyAlignment="1">
      <alignment vertical="center" wrapText="1"/>
    </xf>
    <xf numFmtId="0" fontId="40" fillId="0" borderId="0" xfId="4" applyFont="1"/>
    <xf numFmtId="0" fontId="40" fillId="0" borderId="0" xfId="4" applyFont="1" applyAlignment="1">
      <alignment vertical="center" wrapText="1"/>
    </xf>
    <xf numFmtId="0" fontId="28" fillId="0" borderId="0" xfId="3" applyFont="1" applyFill="1"/>
    <xf numFmtId="0" fontId="38" fillId="0" borderId="0" xfId="3" applyFont="1" applyFill="1" applyBorder="1" applyAlignment="1">
      <alignment horizontal="center" vertical="center" shrinkToFit="1"/>
    </xf>
    <xf numFmtId="0" fontId="38" fillId="0" borderId="0" xfId="3" applyFont="1" applyFill="1" applyBorder="1" applyAlignment="1">
      <alignment horizontal="center" vertical="center"/>
    </xf>
    <xf numFmtId="0" fontId="28" fillId="0" borderId="0" xfId="3" applyFont="1" applyFill="1" applyBorder="1"/>
    <xf numFmtId="0" fontId="28" fillId="0" borderId="0" xfId="3" applyFont="1" applyFill="1" applyAlignment="1">
      <alignment shrinkToFit="1"/>
    </xf>
    <xf numFmtId="0" fontId="41" fillId="0" borderId="2" xfId="0" applyFont="1" applyFill="1" applyBorder="1">
      <alignment vertical="center"/>
    </xf>
    <xf numFmtId="0" fontId="41" fillId="0" borderId="0" xfId="0" applyFont="1" applyFill="1">
      <alignment vertical="center"/>
    </xf>
    <xf numFmtId="0" fontId="38" fillId="4" borderId="2" xfId="3" applyFont="1" applyFill="1" applyBorder="1" applyAlignment="1">
      <alignment horizontal="center" vertical="center" shrinkToFit="1"/>
    </xf>
    <xf numFmtId="0" fontId="38" fillId="4" borderId="2" xfId="3" applyFont="1" applyFill="1" applyBorder="1" applyAlignment="1">
      <alignment horizontal="center" vertical="center"/>
    </xf>
    <xf numFmtId="0" fontId="38" fillId="2" borderId="2" xfId="3" applyFont="1" applyFill="1" applyBorder="1" applyAlignment="1">
      <alignment horizontal="center" vertical="center"/>
    </xf>
    <xf numFmtId="0" fontId="0" fillId="5" borderId="0" xfId="0" applyFill="1">
      <alignment vertical="center"/>
    </xf>
    <xf numFmtId="0" fontId="37" fillId="0" borderId="0" xfId="4" applyFont="1" applyFill="1" applyAlignment="1"/>
    <xf numFmtId="0" fontId="40" fillId="0" borderId="0" xfId="4" applyFont="1" applyFill="1" applyAlignment="1"/>
    <xf numFmtId="0" fontId="2" fillId="0" borderId="0" xfId="1" applyFont="1" applyFill="1" applyAlignment="1" applyProtection="1">
      <alignment horizontal="center" vertical="center" shrinkToFit="1"/>
    </xf>
    <xf numFmtId="0" fontId="21" fillId="0" borderId="2" xfId="0" applyFont="1" applyBorder="1" applyAlignment="1">
      <alignment horizontal="center" vertical="center" shrinkToFit="1"/>
    </xf>
    <xf numFmtId="0" fontId="42" fillId="0" borderId="0" xfId="0" applyFont="1">
      <alignment vertical="center"/>
    </xf>
    <xf numFmtId="0" fontId="38" fillId="0" borderId="2" xfId="3" applyFont="1" applyFill="1" applyBorder="1" applyAlignment="1">
      <alignment horizontal="center" vertical="center" shrinkToFit="1"/>
    </xf>
    <xf numFmtId="0" fontId="2" fillId="0" borderId="0" xfId="1" applyNumberFormat="1" applyFont="1" applyFill="1" applyBorder="1" applyAlignment="1" applyProtection="1">
      <alignment vertical="center" wrapText="1" shrinkToFit="1"/>
    </xf>
    <xf numFmtId="0" fontId="2" fillId="0" borderId="0" xfId="1" applyFont="1" applyFill="1" applyBorder="1" applyAlignment="1" applyProtection="1">
      <alignment vertical="center" wrapText="1" shrinkToFit="1"/>
    </xf>
    <xf numFmtId="0" fontId="2" fillId="0" borderId="0" xfId="1" applyFont="1" applyFill="1" applyBorder="1" applyAlignment="1" applyProtection="1">
      <alignment horizontal="left" vertical="center" wrapText="1" shrinkToFit="1"/>
    </xf>
    <xf numFmtId="0" fontId="0" fillId="0" borderId="0" xfId="0" applyFill="1">
      <alignment vertical="center"/>
    </xf>
    <xf numFmtId="0" fontId="0" fillId="6" borderId="0" xfId="0" applyFill="1">
      <alignment vertical="center"/>
    </xf>
    <xf numFmtId="0" fontId="44" fillId="7" borderId="2" xfId="0" applyFont="1" applyFill="1" applyBorder="1" applyAlignment="1">
      <alignment horizontal="center" vertical="center"/>
    </xf>
    <xf numFmtId="0" fontId="45" fillId="7" borderId="2" xfId="0" applyFont="1" applyFill="1" applyBorder="1" applyAlignment="1">
      <alignment horizontal="center" vertical="center"/>
    </xf>
    <xf numFmtId="0" fontId="45" fillId="6" borderId="2" xfId="0" applyFont="1" applyFill="1" applyBorder="1" applyAlignment="1">
      <alignment horizontal="left" vertical="center"/>
    </xf>
    <xf numFmtId="0" fontId="45" fillId="6" borderId="2" xfId="0" applyFont="1" applyFill="1" applyBorder="1" applyAlignment="1">
      <alignment horizontal="center" vertical="center"/>
    </xf>
    <xf numFmtId="0" fontId="45" fillId="0" borderId="2" xfId="0" applyFont="1" applyBorder="1" applyAlignment="1">
      <alignment horizontal="center" vertical="center"/>
    </xf>
    <xf numFmtId="0" fontId="45" fillId="0" borderId="2" xfId="0" applyFont="1" applyBorder="1" applyAlignment="1">
      <alignment horizontal="left" vertical="center"/>
    </xf>
    <xf numFmtId="0" fontId="24" fillId="7" borderId="2" xfId="0" applyFont="1" applyFill="1" applyBorder="1" applyAlignment="1">
      <alignment horizontal="center" vertical="center"/>
    </xf>
    <xf numFmtId="0" fontId="0" fillId="7" borderId="2" xfId="0" applyFill="1" applyBorder="1">
      <alignment vertical="center"/>
    </xf>
    <xf numFmtId="0" fontId="24" fillId="0" borderId="2" xfId="0" applyFont="1" applyBorder="1" applyAlignment="1">
      <alignment horizontal="left" vertical="center"/>
    </xf>
    <xf numFmtId="0" fontId="24" fillId="6" borderId="2" xfId="0" applyFont="1" applyFill="1" applyBorder="1" applyAlignment="1">
      <alignment horizontal="center" vertical="center"/>
    </xf>
    <xf numFmtId="179" fontId="24" fillId="0" borderId="2" xfId="0" applyNumberFormat="1" applyFont="1" applyBorder="1" applyAlignment="1">
      <alignment horizontal="center" vertical="center"/>
    </xf>
    <xf numFmtId="0" fontId="0" fillId="0" borderId="2" xfId="0" applyBorder="1">
      <alignment vertical="center"/>
    </xf>
    <xf numFmtId="0" fontId="0" fillId="6" borderId="2" xfId="0" applyFill="1" applyBorder="1">
      <alignment vertical="center"/>
    </xf>
    <xf numFmtId="179" fontId="24" fillId="7" borderId="2" xfId="0" applyNumberFormat="1" applyFont="1" applyFill="1" applyBorder="1" applyAlignment="1">
      <alignment horizontal="center" vertical="center"/>
    </xf>
    <xf numFmtId="0" fontId="45" fillId="2" borderId="2" xfId="0" applyFont="1" applyFill="1" applyBorder="1" applyAlignment="1">
      <alignment horizontal="left" vertical="center"/>
    </xf>
    <xf numFmtId="0" fontId="45" fillId="6" borderId="2" xfId="6" applyFont="1" applyFill="1" applyBorder="1" applyAlignment="1">
      <alignment horizontal="left" vertical="center" shrinkToFit="1"/>
    </xf>
    <xf numFmtId="0" fontId="45" fillId="6" borderId="2" xfId="6" applyFont="1" applyFill="1" applyBorder="1" applyAlignment="1">
      <alignment horizontal="center" vertical="center"/>
    </xf>
    <xf numFmtId="0" fontId="45" fillId="2" borderId="2" xfId="6" applyFont="1" applyFill="1" applyBorder="1" applyAlignment="1">
      <alignment horizontal="left" vertical="center"/>
    </xf>
    <xf numFmtId="0" fontId="0" fillId="2" borderId="0" xfId="0" applyFill="1">
      <alignment vertical="center"/>
    </xf>
    <xf numFmtId="0" fontId="45" fillId="0" borderId="2" xfId="0" applyFont="1" applyFill="1" applyBorder="1" applyAlignment="1">
      <alignment horizontal="left" vertical="center"/>
    </xf>
    <xf numFmtId="0" fontId="0" fillId="6" borderId="0" xfId="0" applyFill="1" applyAlignment="1">
      <alignment horizontal="center" vertical="center"/>
    </xf>
    <xf numFmtId="0" fontId="0" fillId="0" borderId="0" xfId="0" applyAlignment="1">
      <alignment horizontal="center" vertical="center"/>
    </xf>
    <xf numFmtId="0" fontId="43" fillId="2" borderId="0" xfId="0" applyFont="1" applyFill="1">
      <alignment vertical="center"/>
    </xf>
    <xf numFmtId="0" fontId="43" fillId="0" borderId="0" xfId="0" applyFont="1">
      <alignment vertical="center"/>
    </xf>
    <xf numFmtId="0" fontId="38" fillId="0" borderId="2" xfId="3" applyFont="1" applyFill="1" applyBorder="1" applyAlignment="1">
      <alignment horizontal="center" vertical="center"/>
    </xf>
    <xf numFmtId="0" fontId="21" fillId="0" borderId="2" xfId="0" applyFont="1" applyBorder="1" applyAlignment="1">
      <alignment horizontal="center" vertical="center" shrinkToFit="1"/>
    </xf>
    <xf numFmtId="0" fontId="2" fillId="0" borderId="0" xfId="1" applyFont="1" applyFill="1" applyAlignment="1" applyProtection="1">
      <alignment vertical="center" shrinkToFit="1"/>
    </xf>
    <xf numFmtId="0" fontId="2" fillId="0" borderId="0" xfId="1" applyFont="1" applyFill="1" applyAlignment="1" applyProtection="1">
      <alignment horizontal="center" vertical="center" shrinkToFit="1"/>
    </xf>
    <xf numFmtId="0" fontId="2" fillId="0" borderId="0" xfId="1" applyFont="1" applyFill="1" applyAlignment="1" applyProtection="1">
      <alignment horizontal="left" vertical="center" shrinkToFit="1"/>
    </xf>
    <xf numFmtId="0" fontId="2" fillId="0" borderId="0" xfId="1" applyFont="1" applyFill="1" applyAlignment="1" applyProtection="1">
      <alignment horizontal="left"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horizontal="center" vertical="center"/>
    </xf>
    <xf numFmtId="0" fontId="2" fillId="0" borderId="0" xfId="1" applyFont="1" applyFill="1" applyAlignment="1" applyProtection="1">
      <alignment horizontal="right" vertical="center"/>
    </xf>
    <xf numFmtId="0" fontId="2" fillId="0" borderId="1" xfId="1" applyFont="1" applyFill="1" applyBorder="1" applyAlignment="1" applyProtection="1">
      <alignment horizontal="center" vertical="center"/>
    </xf>
    <xf numFmtId="0" fontId="2" fillId="0" borderId="0" xfId="1" applyFont="1" applyFill="1" applyAlignment="1" applyProtection="1">
      <alignment horizontal="right" vertical="center" shrinkToFit="1"/>
    </xf>
    <xf numFmtId="0" fontId="1" fillId="0" borderId="0" xfId="1" applyFill="1" applyAlignment="1" applyProtection="1">
      <alignment horizontal="center" vertical="center"/>
    </xf>
    <xf numFmtId="176" fontId="2" fillId="0" borderId="0" xfId="1" applyNumberFormat="1" applyFont="1" applyFill="1" applyBorder="1" applyAlignment="1" applyProtection="1">
      <alignment horizontal="center" vertical="center" shrinkToFit="1"/>
    </xf>
    <xf numFmtId="0" fontId="2" fillId="0" borderId="0" xfId="1" applyFont="1" applyFill="1" applyBorder="1" applyAlignment="1" applyProtection="1">
      <alignment vertical="top" shrinkToFit="1"/>
    </xf>
    <xf numFmtId="0" fontId="2" fillId="0" borderId="0" xfId="1" applyNumberFormat="1" applyFont="1" applyFill="1" applyAlignment="1" applyProtection="1">
      <alignment vertical="center"/>
    </xf>
    <xf numFmtId="0" fontId="1" fillId="0" borderId="0" xfId="1" applyFill="1" applyBorder="1" applyAlignment="1" applyProtection="1">
      <alignment vertical="center"/>
    </xf>
    <xf numFmtId="0" fontId="2" fillId="0" borderId="0" xfId="1" applyNumberFormat="1" applyFont="1" applyFill="1" applyProtection="1">
      <alignment vertical="center"/>
    </xf>
    <xf numFmtId="49" fontId="2" fillId="0" borderId="0" xfId="1" applyNumberFormat="1" applyFont="1" applyFill="1" applyProtection="1">
      <alignment vertical="center"/>
    </xf>
    <xf numFmtId="0" fontId="38" fillId="8" borderId="2" xfId="3" applyFont="1" applyFill="1" applyBorder="1" applyAlignment="1">
      <alignment horizontal="center" vertical="center"/>
    </xf>
    <xf numFmtId="0" fontId="38" fillId="0" borderId="3" xfId="3" applyFont="1" applyFill="1" applyBorder="1" applyAlignment="1">
      <alignment horizontal="center" vertical="center"/>
    </xf>
    <xf numFmtId="0" fontId="38" fillId="0" borderId="8" xfId="3" applyFont="1" applyFill="1" applyBorder="1" applyAlignment="1">
      <alignment horizontal="center" vertical="center"/>
    </xf>
    <xf numFmtId="0" fontId="38" fillId="0" borderId="9" xfId="3" applyFont="1" applyFill="1" applyBorder="1" applyAlignment="1">
      <alignment horizontal="center" vertical="center"/>
    </xf>
    <xf numFmtId="0" fontId="38" fillId="0" borderId="3" xfId="3" applyFont="1" applyFill="1" applyBorder="1" applyAlignment="1">
      <alignment horizontal="center" vertical="center" shrinkToFit="1"/>
    </xf>
    <xf numFmtId="0" fontId="38" fillId="0" borderId="8" xfId="3" applyFont="1" applyFill="1" applyBorder="1" applyAlignment="1">
      <alignment horizontal="center" vertical="center" shrinkToFit="1"/>
    </xf>
    <xf numFmtId="0" fontId="38" fillId="0" borderId="9" xfId="3" applyFont="1" applyFill="1" applyBorder="1" applyAlignment="1">
      <alignment horizontal="center" vertical="center" shrinkToFit="1"/>
    </xf>
    <xf numFmtId="0" fontId="38" fillId="0" borderId="2" xfId="3" applyFont="1" applyFill="1" applyBorder="1" applyAlignment="1">
      <alignment horizontal="center" vertical="center"/>
    </xf>
    <xf numFmtId="0" fontId="38" fillId="0" borderId="2" xfId="3" applyFont="1" applyFill="1" applyBorder="1" applyAlignment="1">
      <alignment horizontal="center" vertical="center" shrinkToFit="1"/>
    </xf>
    <xf numFmtId="0" fontId="38" fillId="0" borderId="4" xfId="3" applyFont="1" applyFill="1" applyBorder="1" applyAlignment="1">
      <alignment horizontal="center" vertical="center"/>
    </xf>
    <xf numFmtId="0" fontId="38" fillId="0" borderId="6" xfId="3" applyFont="1" applyFill="1" applyBorder="1" applyAlignment="1">
      <alignment horizontal="center" vertical="center"/>
    </xf>
    <xf numFmtId="0" fontId="38" fillId="0" borderId="5" xfId="3" applyFont="1" applyFill="1" applyBorder="1" applyAlignment="1">
      <alignment horizontal="center" vertical="center"/>
    </xf>
    <xf numFmtId="0" fontId="49" fillId="0" borderId="2" xfId="3" applyFont="1" applyFill="1" applyBorder="1" applyAlignment="1">
      <alignment horizontal="center" vertical="center"/>
    </xf>
    <xf numFmtId="0" fontId="44" fillId="6" borderId="2" xfId="3" applyFont="1" applyFill="1" applyBorder="1" applyAlignment="1">
      <alignment horizontal="center" vertical="center" wrapText="1"/>
    </xf>
    <xf numFmtId="179" fontId="11" fillId="2" borderId="4" xfId="0" applyNumberFormat="1" applyFont="1" applyFill="1" applyBorder="1" applyAlignment="1" applyProtection="1">
      <alignment horizontal="center" vertical="center" shrinkToFit="1"/>
      <protection locked="0"/>
    </xf>
    <xf numFmtId="179" fontId="11" fillId="2" borderId="5" xfId="0" applyNumberFormat="1" applyFont="1" applyFill="1" applyBorder="1" applyAlignment="1" applyProtection="1">
      <alignment horizontal="center" vertical="center" shrinkToFit="1"/>
      <protection locked="0"/>
    </xf>
    <xf numFmtId="180" fontId="11" fillId="2" borderId="4" xfId="0" applyNumberFormat="1" applyFont="1" applyFill="1" applyBorder="1" applyAlignment="1" applyProtection="1">
      <alignment horizontal="center" vertical="center" wrapText="1" shrinkToFit="1"/>
      <protection locked="0"/>
    </xf>
    <xf numFmtId="180" fontId="11" fillId="2" borderId="6" xfId="0" applyNumberFormat="1" applyFont="1" applyFill="1" applyBorder="1" applyAlignment="1" applyProtection="1">
      <alignment horizontal="center" vertical="center" wrapText="1" shrinkToFit="1"/>
      <protection locked="0"/>
    </xf>
    <xf numFmtId="180" fontId="11" fillId="2" borderId="5" xfId="0" applyNumberFormat="1" applyFont="1" applyFill="1" applyBorder="1" applyAlignment="1" applyProtection="1">
      <alignment horizontal="center" vertical="center" wrapText="1" shrinkToFit="1"/>
      <protection locked="0"/>
    </xf>
    <xf numFmtId="0" fontId="7"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 fillId="3" borderId="0" xfId="0" applyFont="1" applyFill="1" applyAlignment="1" applyProtection="1">
      <alignment horizontal="left" vertical="center" wrapText="1"/>
    </xf>
    <xf numFmtId="0" fontId="12" fillId="0" borderId="7" xfId="0" applyFont="1" applyBorder="1" applyAlignment="1" applyProtection="1">
      <alignment horizontal="left" vertical="top" wrapText="1"/>
    </xf>
    <xf numFmtId="0" fontId="25" fillId="0" borderId="3" xfId="0" applyFont="1" applyBorder="1" applyAlignment="1" applyProtection="1">
      <alignment horizontal="center" vertical="center" textRotation="255"/>
    </xf>
    <xf numFmtId="0" fontId="25" fillId="0" borderId="8" xfId="0" applyFont="1" applyBorder="1" applyAlignment="1" applyProtection="1">
      <alignment horizontal="center" vertical="center" textRotation="255"/>
    </xf>
    <xf numFmtId="0" fontId="25" fillId="0" borderId="9" xfId="0" applyFont="1" applyBorder="1" applyAlignment="1" applyProtection="1">
      <alignment horizontal="center" vertical="center" textRotation="255"/>
    </xf>
    <xf numFmtId="179" fontId="11" fillId="0" borderId="4" xfId="0" applyNumberFormat="1" applyFont="1" applyFill="1" applyBorder="1" applyAlignment="1" applyProtection="1">
      <alignment horizontal="center" vertical="center" shrinkToFit="1"/>
    </xf>
    <xf numFmtId="179" fontId="11" fillId="0" borderId="5" xfId="0" applyNumberFormat="1" applyFont="1" applyFill="1" applyBorder="1" applyAlignment="1" applyProtection="1">
      <alignment horizontal="center" vertical="center" shrinkToFit="1"/>
    </xf>
    <xf numFmtId="179" fontId="17" fillId="0" borderId="4" xfId="0" applyNumberFormat="1" applyFont="1" applyBorder="1" applyAlignment="1" applyProtection="1">
      <alignment horizontal="center" vertical="center" shrinkToFit="1"/>
    </xf>
    <xf numFmtId="179" fontId="17" fillId="0" borderId="5" xfId="0" applyNumberFormat="1" applyFont="1" applyBorder="1" applyAlignment="1" applyProtection="1">
      <alignment horizontal="center" vertical="center" shrinkToFit="1"/>
    </xf>
    <xf numFmtId="0" fontId="7" fillId="0" borderId="1" xfId="0" applyFont="1" applyBorder="1" applyAlignment="1" applyProtection="1">
      <alignment horizontal="left" vertical="center" wrapText="1"/>
    </xf>
    <xf numFmtId="0" fontId="10" fillId="0" borderId="2" xfId="0" applyFont="1" applyBorder="1" applyAlignment="1" applyProtection="1">
      <alignment horizontal="center" vertical="center" shrinkToFit="1"/>
    </xf>
    <xf numFmtId="0" fontId="7" fillId="0" borderId="0" xfId="0" applyFont="1" applyAlignment="1" applyProtection="1">
      <alignment horizontal="left" vertical="center"/>
    </xf>
    <xf numFmtId="0" fontId="7" fillId="0" borderId="10" xfId="0" applyFont="1" applyBorder="1" applyAlignment="1" applyProtection="1">
      <alignment horizontal="left" vertical="center"/>
    </xf>
    <xf numFmtId="0" fontId="14" fillId="2" borderId="4"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7" fillId="0" borderId="6"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179" fontId="11" fillId="0" borderId="4" xfId="0" applyNumberFormat="1" applyFont="1" applyBorder="1" applyAlignment="1" applyProtection="1">
      <alignment horizontal="center" vertical="center" shrinkToFit="1"/>
    </xf>
    <xf numFmtId="179" fontId="11" fillId="0" borderId="5" xfId="0" applyNumberFormat="1" applyFont="1" applyBorder="1" applyAlignment="1" applyProtection="1">
      <alignment horizontal="center" vertical="center" shrinkToFit="1"/>
    </xf>
    <xf numFmtId="0" fontId="11" fillId="2" borderId="4" xfId="0" applyFont="1" applyFill="1" applyBorder="1" applyAlignment="1" applyProtection="1">
      <alignment vertical="center" wrapText="1" shrinkToFit="1"/>
      <protection locked="0"/>
    </xf>
    <xf numFmtId="0" fontId="11" fillId="2" borderId="5" xfId="0" applyFont="1" applyFill="1" applyBorder="1" applyAlignment="1" applyProtection="1">
      <alignment vertical="center" wrapText="1" shrinkToFit="1"/>
      <protection locked="0"/>
    </xf>
    <xf numFmtId="179" fontId="11" fillId="2" borderId="2" xfId="0" applyNumberFormat="1" applyFont="1" applyFill="1" applyBorder="1" applyAlignment="1" applyProtection="1">
      <alignment vertical="center" shrinkToFit="1"/>
      <protection locked="0"/>
    </xf>
    <xf numFmtId="179" fontId="19" fillId="0" borderId="4" xfId="0" applyNumberFormat="1" applyFont="1" applyBorder="1" applyAlignment="1" applyProtection="1">
      <alignment horizontal="center" vertical="center" shrinkToFit="1"/>
    </xf>
    <xf numFmtId="179" fontId="19" fillId="0" borderId="5" xfId="0" applyNumberFormat="1" applyFont="1" applyBorder="1" applyAlignment="1" applyProtection="1">
      <alignment horizontal="center" vertical="center" shrinkToFit="1"/>
    </xf>
    <xf numFmtId="0" fontId="19" fillId="0" borderId="2" xfId="0" applyFont="1" applyBorder="1" applyAlignment="1" applyProtection="1">
      <alignment horizontal="center" vertical="center" shrinkToFit="1"/>
    </xf>
    <xf numFmtId="0" fontId="14" fillId="2" borderId="2" xfId="0" applyFont="1" applyFill="1" applyBorder="1" applyAlignment="1" applyProtection="1">
      <alignment horizontal="center" vertical="center" shrinkToFit="1"/>
      <protection locked="0"/>
    </xf>
    <xf numFmtId="0" fontId="17" fillId="0" borderId="4"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17" fillId="0" borderId="5" xfId="0" applyFont="1" applyBorder="1" applyAlignment="1" applyProtection="1">
      <alignment horizontal="center" vertical="center" wrapText="1" shrinkToFit="1"/>
    </xf>
    <xf numFmtId="180" fontId="11" fillId="0" borderId="4" xfId="0" applyNumberFormat="1" applyFont="1" applyFill="1" applyBorder="1" applyAlignment="1" applyProtection="1">
      <alignment horizontal="center" vertical="center" wrapText="1" shrinkToFit="1"/>
    </xf>
    <xf numFmtId="180" fontId="11" fillId="0" borderId="6" xfId="0" applyNumberFormat="1" applyFont="1" applyFill="1" applyBorder="1" applyAlignment="1" applyProtection="1">
      <alignment horizontal="center" vertical="center" wrapText="1" shrinkToFit="1"/>
    </xf>
    <xf numFmtId="180" fontId="11" fillId="0" borderId="5" xfId="0" applyNumberFormat="1" applyFont="1" applyFill="1" applyBorder="1" applyAlignment="1" applyProtection="1">
      <alignment horizontal="center" vertical="center" wrapText="1" shrinkToFit="1"/>
    </xf>
    <xf numFmtId="0" fontId="21" fillId="0" borderId="2" xfId="0" applyFont="1" applyBorder="1" applyAlignment="1">
      <alignment horizontal="center" vertical="center" shrinkToFit="1"/>
    </xf>
    <xf numFmtId="0" fontId="21" fillId="0" borderId="4" xfId="0" applyFont="1" applyFill="1" applyBorder="1" applyAlignment="1" applyProtection="1">
      <alignment horizontal="left" vertical="center" wrapText="1" shrinkToFit="1"/>
      <protection locked="0"/>
    </xf>
    <xf numFmtId="0" fontId="21" fillId="0" borderId="5" xfId="0" applyFont="1" applyFill="1" applyBorder="1" applyAlignment="1" applyProtection="1">
      <alignment horizontal="left" vertical="center" wrapText="1" shrinkToFit="1"/>
      <protection locked="0"/>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shrinkToFit="1"/>
    </xf>
    <xf numFmtId="0" fontId="2" fillId="0" borderId="0" xfId="1" applyFont="1" applyFill="1" applyAlignment="1" applyProtection="1">
      <alignment horizontal="left" vertical="center"/>
    </xf>
    <xf numFmtId="0" fontId="2" fillId="0" borderId="0" xfId="1" applyFont="1" applyFill="1" applyAlignment="1" applyProtection="1">
      <alignment horizontal="left" vertical="center" shrinkToFit="1"/>
      <protection locked="0"/>
    </xf>
    <xf numFmtId="0" fontId="2" fillId="0" borderId="0" xfId="1" applyFont="1" applyFill="1" applyAlignment="1" applyProtection="1">
      <alignment vertical="center" shrinkToFit="1"/>
    </xf>
    <xf numFmtId="0" fontId="21" fillId="0" borderId="11" xfId="1" applyFont="1" applyFill="1" applyBorder="1" applyAlignment="1" applyProtection="1">
      <alignment horizontal="left" vertical="top" wrapText="1" shrinkToFit="1"/>
      <protection locked="0"/>
    </xf>
    <xf numFmtId="0" fontId="21" fillId="0" borderId="7" xfId="1" applyFont="1" applyFill="1" applyBorder="1" applyAlignment="1" applyProtection="1">
      <alignment horizontal="left" vertical="top" wrapText="1" shrinkToFit="1"/>
      <protection locked="0"/>
    </xf>
    <xf numFmtId="0" fontId="21" fillId="0" borderId="12" xfId="1" applyFont="1" applyFill="1" applyBorder="1" applyAlignment="1" applyProtection="1">
      <alignment horizontal="left" vertical="top" wrapText="1" shrinkToFit="1"/>
      <protection locked="0"/>
    </xf>
    <xf numFmtId="0" fontId="21" fillId="0" borderId="13" xfId="1" applyFont="1" applyFill="1" applyBorder="1" applyAlignment="1" applyProtection="1">
      <alignment horizontal="left" vertical="top" wrapText="1" shrinkToFit="1"/>
      <protection locked="0"/>
    </xf>
    <xf numFmtId="0" fontId="21" fillId="0" borderId="0" xfId="1" applyFont="1" applyFill="1" applyBorder="1" applyAlignment="1" applyProtection="1">
      <alignment horizontal="left" vertical="top" wrapText="1" shrinkToFit="1"/>
      <protection locked="0"/>
    </xf>
    <xf numFmtId="0" fontId="21" fillId="0" borderId="10" xfId="1" applyFont="1" applyFill="1" applyBorder="1" applyAlignment="1" applyProtection="1">
      <alignment horizontal="left" vertical="top" wrapText="1" shrinkToFit="1"/>
      <protection locked="0"/>
    </xf>
    <xf numFmtId="0" fontId="21" fillId="0" borderId="14" xfId="1" applyFont="1" applyFill="1" applyBorder="1" applyAlignment="1" applyProtection="1">
      <alignment horizontal="left" vertical="top" wrapText="1" shrinkToFit="1"/>
      <protection locked="0"/>
    </xf>
    <xf numFmtId="0" fontId="21" fillId="0" borderId="1" xfId="1" applyFont="1" applyFill="1" applyBorder="1" applyAlignment="1" applyProtection="1">
      <alignment horizontal="left" vertical="top" wrapText="1" shrinkToFit="1"/>
      <protection locked="0"/>
    </xf>
    <xf numFmtId="0" fontId="21" fillId="0" borderId="15" xfId="1" applyFont="1" applyFill="1" applyBorder="1" applyAlignment="1" applyProtection="1">
      <alignment horizontal="left" vertical="top" wrapText="1" shrinkToFit="1"/>
      <protection locked="0"/>
    </xf>
    <xf numFmtId="179" fontId="2" fillId="0" borderId="1" xfId="1" applyNumberFormat="1" applyFont="1" applyFill="1" applyBorder="1" applyAlignment="1" applyProtection="1">
      <alignment horizontal="center" vertical="center" shrinkToFit="1"/>
    </xf>
    <xf numFmtId="0" fontId="2" fillId="0" borderId="0" xfId="1" applyFont="1" applyFill="1" applyAlignment="1" applyProtection="1">
      <alignment horizontal="left" vertical="center" shrinkToFit="1"/>
    </xf>
    <xf numFmtId="0" fontId="2" fillId="0" borderId="0" xfId="1" applyFont="1" applyFill="1" applyBorder="1" applyAlignment="1" applyProtection="1">
      <alignment horizontal="left"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horizontal="center" vertical="center"/>
    </xf>
    <xf numFmtId="0" fontId="33" fillId="0" borderId="0" xfId="1" applyFont="1" applyFill="1" applyAlignment="1" applyProtection="1">
      <alignment horizontal="left" vertical="center"/>
    </xf>
    <xf numFmtId="0" fontId="2" fillId="0" borderId="1" xfId="1" applyFont="1" applyFill="1" applyBorder="1" applyAlignment="1" applyProtection="1">
      <alignment horizontal="center" vertical="center" shrinkToFit="1"/>
    </xf>
    <xf numFmtId="0" fontId="2" fillId="0" borderId="0" xfId="1" applyFont="1" applyFill="1" applyBorder="1" applyAlignment="1" applyProtection="1">
      <alignment horizontal="left" vertical="center" shrinkToFit="1"/>
    </xf>
    <xf numFmtId="0" fontId="2" fillId="0" borderId="11" xfId="1" applyFont="1" applyFill="1" applyBorder="1" applyAlignment="1" applyProtection="1">
      <alignment horizontal="left" vertical="center" wrapText="1" shrinkToFit="1"/>
      <protection locked="0"/>
    </xf>
    <xf numFmtId="0" fontId="2" fillId="0" borderId="7" xfId="1" applyFont="1" applyFill="1" applyBorder="1" applyAlignment="1" applyProtection="1">
      <alignment horizontal="left" vertical="center" shrinkToFit="1"/>
      <protection locked="0"/>
    </xf>
    <xf numFmtId="0" fontId="2" fillId="0" borderId="12" xfId="1" applyFont="1" applyFill="1" applyBorder="1" applyAlignment="1" applyProtection="1">
      <alignment horizontal="left" vertical="center" shrinkToFit="1"/>
      <protection locked="0"/>
    </xf>
    <xf numFmtId="0" fontId="2" fillId="0" borderId="13" xfId="1" applyFont="1" applyFill="1" applyBorder="1" applyAlignment="1" applyProtection="1">
      <alignment horizontal="left" vertical="center" shrinkToFit="1"/>
      <protection locked="0"/>
    </xf>
    <xf numFmtId="0" fontId="2" fillId="0" borderId="0" xfId="1" applyFont="1" applyFill="1" applyBorder="1" applyAlignment="1" applyProtection="1">
      <alignment horizontal="left" vertical="center" shrinkToFit="1"/>
      <protection locked="0"/>
    </xf>
    <xf numFmtId="0" fontId="2" fillId="0" borderId="10" xfId="1" applyFont="1" applyFill="1" applyBorder="1" applyAlignment="1" applyProtection="1">
      <alignment horizontal="left" vertical="center" shrinkToFit="1"/>
      <protection locked="0"/>
    </xf>
    <xf numFmtId="0" fontId="2" fillId="0" borderId="14" xfId="1" applyFont="1" applyFill="1" applyBorder="1" applyAlignment="1" applyProtection="1">
      <alignment horizontal="left" vertical="center" shrinkToFit="1"/>
      <protection locked="0"/>
    </xf>
    <xf numFmtId="0" fontId="2" fillId="0" borderId="1" xfId="1" applyFont="1" applyFill="1" applyBorder="1" applyAlignment="1" applyProtection="1">
      <alignment horizontal="left" vertical="center" shrinkToFit="1"/>
      <protection locked="0"/>
    </xf>
    <xf numFmtId="0" fontId="2" fillId="0" borderId="15" xfId="1" applyFont="1" applyFill="1" applyBorder="1" applyAlignment="1" applyProtection="1">
      <alignment horizontal="left" vertical="center" shrinkToFit="1"/>
      <protection locked="0"/>
    </xf>
    <xf numFmtId="181" fontId="2" fillId="0" borderId="1" xfId="1" applyNumberFormat="1" applyFont="1" applyFill="1" applyBorder="1" applyAlignment="1" applyProtection="1">
      <alignment horizontal="center" vertical="center" shrinkToFit="1"/>
    </xf>
    <xf numFmtId="0" fontId="2" fillId="0" borderId="0" xfId="1" applyFont="1" applyFill="1" applyAlignment="1" applyProtection="1">
      <alignment horizontal="right" vertical="center" shrinkToFit="1"/>
    </xf>
    <xf numFmtId="0" fontId="1" fillId="0" borderId="0" xfId="1" applyFill="1" applyAlignment="1" applyProtection="1">
      <alignment horizontal="center" vertical="center"/>
    </xf>
    <xf numFmtId="0" fontId="2" fillId="0" borderId="1" xfId="1" applyFont="1" applyFill="1" applyBorder="1" applyAlignment="1" applyProtection="1">
      <alignment horizontal="center" vertical="center"/>
    </xf>
    <xf numFmtId="179" fontId="2" fillId="0" borderId="1" xfId="1" applyNumberFormat="1" applyFont="1" applyFill="1" applyBorder="1" applyAlignment="1" applyProtection="1">
      <alignment horizontal="center" vertical="center"/>
    </xf>
    <xf numFmtId="180" fontId="24" fillId="2" borderId="4" xfId="0" applyNumberFormat="1" applyFont="1" applyFill="1" applyBorder="1" applyAlignment="1" applyProtection="1">
      <alignment horizontal="left" vertical="top" wrapText="1" shrinkToFit="1"/>
      <protection locked="0"/>
    </xf>
    <xf numFmtId="180" fontId="24" fillId="2" borderId="6" xfId="0" applyNumberFormat="1" applyFont="1" applyFill="1" applyBorder="1" applyAlignment="1" applyProtection="1">
      <alignment horizontal="left" vertical="top" wrapText="1" shrinkToFit="1"/>
      <protection locked="0"/>
    </xf>
    <xf numFmtId="180" fontId="24" fillId="2" borderId="5" xfId="0" applyNumberFormat="1" applyFont="1" applyFill="1" applyBorder="1" applyAlignment="1" applyProtection="1">
      <alignment horizontal="left" vertical="top" wrapText="1" shrinkToFit="1"/>
      <protection locked="0"/>
    </xf>
    <xf numFmtId="0" fontId="9" fillId="3" borderId="0" xfId="0" applyFont="1" applyFill="1" applyAlignment="1" applyProtection="1">
      <alignment horizontal="center" vertical="center" wrapText="1"/>
    </xf>
    <xf numFmtId="0" fontId="8" fillId="0" borderId="0" xfId="0" applyFont="1" applyFill="1" applyAlignment="1" applyProtection="1">
      <alignment horizontal="left" vertical="center" wrapText="1"/>
    </xf>
    <xf numFmtId="0" fontId="8" fillId="0" borderId="1" xfId="0" applyFont="1" applyFill="1" applyBorder="1" applyAlignment="1" applyProtection="1">
      <alignment horizontal="left" vertical="center" wrapText="1"/>
    </xf>
    <xf numFmtId="0" fontId="10" fillId="0" borderId="2" xfId="1" applyFont="1" applyFill="1" applyBorder="1" applyAlignment="1" applyProtection="1">
      <alignment horizontal="center" vertical="center"/>
    </xf>
    <xf numFmtId="0" fontId="24" fillId="0" borderId="4" xfId="0" applyFont="1" applyBorder="1" applyAlignment="1" applyProtection="1">
      <alignment horizontal="center" vertical="center" wrapText="1" shrinkToFit="1"/>
    </xf>
    <xf numFmtId="0" fontId="24" fillId="0" borderId="6" xfId="0" applyFont="1" applyBorder="1" applyAlignment="1" applyProtection="1">
      <alignment horizontal="center" vertical="center" wrapText="1" shrinkToFit="1"/>
    </xf>
    <xf numFmtId="0" fontId="24" fillId="0" borderId="5" xfId="0" applyFont="1" applyBorder="1" applyAlignment="1" applyProtection="1">
      <alignment horizontal="center" vertical="center" wrapText="1" shrinkToFit="1"/>
    </xf>
    <xf numFmtId="180" fontId="24" fillId="2" borderId="2" xfId="0" applyNumberFormat="1" applyFont="1" applyFill="1" applyBorder="1" applyAlignment="1" applyProtection="1">
      <alignment horizontal="left" vertical="top" wrapText="1" shrinkToFit="1"/>
      <protection locked="0"/>
    </xf>
    <xf numFmtId="0" fontId="0" fillId="0" borderId="2" xfId="0" applyFill="1" applyBorder="1" applyAlignment="1" applyProtection="1">
      <alignment horizontal="center" vertical="center"/>
    </xf>
    <xf numFmtId="177" fontId="11" fillId="2" borderId="2" xfId="0" applyNumberFormat="1" applyFont="1" applyFill="1" applyBorder="1" applyAlignment="1" applyProtection="1">
      <alignment vertical="center" wrapText="1" shrinkToFit="1"/>
      <protection locked="0"/>
    </xf>
    <xf numFmtId="177" fontId="11" fillId="2" borderId="5" xfId="0" applyNumberFormat="1" applyFont="1" applyFill="1" applyBorder="1" applyAlignment="1" applyProtection="1">
      <alignment vertical="center" wrapText="1" shrinkToFit="1"/>
      <protection locked="0"/>
    </xf>
  </cellXfs>
  <cellStyles count="7">
    <cellStyle name="桁区切り 2" xfId="2" xr:uid="{574D75AA-E28B-4C18-938A-0483282647C0}"/>
    <cellStyle name="標準" xfId="0" builtinId="0"/>
    <cellStyle name="標準 2" xfId="1" xr:uid="{F827BD64-611D-4EB7-8300-F512A8F570EF}"/>
    <cellStyle name="標準 2 2" xfId="5" xr:uid="{5E39DCF6-D650-4AC7-9C42-4AE213FB0A6D}"/>
    <cellStyle name="標準 3" xfId="3" xr:uid="{31C64121-CCAD-43E8-9D8D-620CD4800615}"/>
    <cellStyle name="標準 3 4" xfId="4" xr:uid="{7F86FCEB-E72B-4397-8C5F-C9F40CB98E0B}"/>
    <cellStyle name="標準 4" xfId="6" xr:uid="{FA8276A8-B5EB-4392-8154-74A267E08474}"/>
  </cellStyles>
  <dxfs count="0"/>
  <tableStyles count="0" defaultTableStyle="TableStyleMedium2" defaultPivotStyle="PivotStyleLight16"/>
  <colors>
    <mruColors>
      <color rgb="FFFF2F2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609993</xdr:colOff>
      <xdr:row>13</xdr:row>
      <xdr:rowOff>23430</xdr:rowOff>
    </xdr:from>
    <xdr:to>
      <xdr:col>16</xdr:col>
      <xdr:colOff>214312</xdr:colOff>
      <xdr:row>23</xdr:row>
      <xdr:rowOff>190500</xdr:rowOff>
    </xdr:to>
    <xdr:sp macro="" textlink="">
      <xdr:nvSpPr>
        <xdr:cNvPr id="3" name="テキスト ボックス 2">
          <a:extLst>
            <a:ext uri="{FF2B5EF4-FFF2-40B4-BE49-F238E27FC236}">
              <a16:creationId xmlns:a16="http://schemas.microsoft.com/office/drawing/2014/main" id="{EC97B3C2-FB77-4F27-B6D1-0A4B1B31AC1B}"/>
            </a:ext>
          </a:extLst>
        </xdr:cNvPr>
        <xdr:cNvSpPr txBox="1"/>
      </xdr:nvSpPr>
      <xdr:spPr>
        <a:xfrm>
          <a:off x="13633266" y="14414839"/>
          <a:ext cx="9025410" cy="43234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Ａの補助対象となる経費</a:t>
          </a:r>
          <a:r>
            <a:rPr kumimoji="1" lang="en-US" altLang="ja-JP" sz="1800">
              <a:solidFill>
                <a:schemeClr val="dk1"/>
              </a:solidFill>
              <a:effectLst/>
              <a:latin typeface="+mn-lt"/>
              <a:ea typeface="+mn-ea"/>
              <a:cs typeface="+mn-cs"/>
            </a:rPr>
            <a:t>】</a:t>
          </a:r>
        </a:p>
        <a:p>
          <a:r>
            <a:rPr kumimoji="1" lang="ja-JP" altLang="en-US" sz="1800">
              <a:solidFill>
                <a:schemeClr val="dk1"/>
              </a:solidFill>
              <a:effectLst/>
              <a:latin typeface="+mn-lt"/>
              <a:ea typeface="+mn-ea"/>
              <a:cs typeface="+mn-cs"/>
            </a:rPr>
            <a:t>　</a:t>
          </a:r>
          <a:r>
            <a:rPr kumimoji="1" lang="ja-JP" altLang="en-US" sz="1800" b="1">
              <a:solidFill>
                <a:srgbClr val="FF0000"/>
              </a:solidFill>
              <a:effectLst/>
              <a:latin typeface="+mn-lt"/>
              <a:ea typeface="+mn-ea"/>
              <a:cs typeface="+mn-cs"/>
            </a:rPr>
            <a:t>新型コロナウイルスの感染者等が発生した場合に</a:t>
          </a:r>
          <a:r>
            <a:rPr kumimoji="1" lang="ja-JP" altLang="en-US" sz="1800">
              <a:solidFill>
                <a:schemeClr val="dk1"/>
              </a:solidFill>
              <a:effectLst/>
              <a:latin typeface="+mn-lt"/>
              <a:ea typeface="+mn-ea"/>
              <a:cs typeface="+mn-cs"/>
            </a:rPr>
            <a:t>負担した経費が対象です。</a:t>
          </a:r>
          <a:endParaRPr kumimoji="1" lang="en-US" altLang="ja-JP" sz="1800">
            <a:solidFill>
              <a:schemeClr val="dk1"/>
            </a:solidFill>
            <a:effectLst/>
            <a:latin typeface="+mn-lt"/>
            <a:ea typeface="+mn-ea"/>
            <a:cs typeface="+mn-cs"/>
          </a:endParaRPr>
        </a:p>
        <a:p>
          <a:r>
            <a:rPr lang="ja-JP" altLang="en-US" sz="1800" b="0" i="0" u="none" strike="noStrike" baseline="0">
              <a:solidFill>
                <a:schemeClr val="dk1"/>
              </a:solidFill>
              <a:latin typeface="+mn-ea"/>
              <a:ea typeface="+mn-ea"/>
              <a:cs typeface="+mn-cs"/>
            </a:rPr>
            <a:t>○職員が感染症対策のため、消毒・清掃等を行った場合の</a:t>
          </a:r>
          <a:endParaRPr lang="en-US" altLang="ja-JP" sz="1800" b="0" i="0" u="none" strike="noStrike" baseline="0">
            <a:solidFill>
              <a:schemeClr val="dk1"/>
            </a:solidFill>
            <a:latin typeface="+mn-ea"/>
            <a:ea typeface="+mn-ea"/>
            <a:cs typeface="+mn-cs"/>
          </a:endParaRPr>
        </a:p>
        <a:p>
          <a:r>
            <a:rPr lang="ja-JP" altLang="en-US" sz="1800" b="0" i="0" u="none" strike="noStrike" baseline="0">
              <a:solidFill>
                <a:schemeClr val="dk1"/>
              </a:solidFill>
              <a:latin typeface="+mn-ea"/>
              <a:ea typeface="+mn-ea"/>
              <a:cs typeface="+mn-cs"/>
            </a:rPr>
            <a:t>　「超過勤務手当や休日勤務手当等の割増賃金</a:t>
          </a:r>
          <a:r>
            <a:rPr lang="ja-JP" altLang="ja-JP" sz="1800" b="0" i="0" baseline="0">
              <a:solidFill>
                <a:schemeClr val="dk1"/>
              </a:solidFill>
              <a:effectLst/>
              <a:latin typeface="+mn-lt"/>
              <a:ea typeface="+mn-ea"/>
              <a:cs typeface="+mn-cs"/>
            </a:rPr>
            <a:t>」</a:t>
          </a:r>
          <a:endParaRPr lang="en-US" altLang="ja-JP" sz="1800" b="0" i="0" u="none" strike="noStrike" baseline="0">
            <a:solidFill>
              <a:schemeClr val="dk1"/>
            </a:solidFill>
            <a:latin typeface="+mn-ea"/>
            <a:ea typeface="+mn-ea"/>
            <a:cs typeface="+mn-cs"/>
          </a:endParaRPr>
        </a:p>
        <a:p>
          <a:r>
            <a:rPr lang="ja-JP" altLang="en-US" sz="1800" b="0" i="0" u="none" strike="noStrike" baseline="0">
              <a:solidFill>
                <a:schemeClr val="dk1"/>
              </a:solidFill>
              <a:latin typeface="+mn-ea"/>
              <a:ea typeface="+mn-ea"/>
              <a:cs typeface="+mn-cs"/>
            </a:rPr>
            <a:t>　「通常想定していない感染症対策に関する業務の実施に伴う手当</a:t>
          </a:r>
          <a:r>
            <a:rPr lang="ja-JP" altLang="ja-JP" sz="1800" b="0" i="0" baseline="0">
              <a:solidFill>
                <a:schemeClr val="dk1"/>
              </a:solidFill>
              <a:effectLst/>
              <a:latin typeface="+mn-lt"/>
              <a:ea typeface="+mn-ea"/>
              <a:cs typeface="+mn-cs"/>
            </a:rPr>
            <a:t>」</a:t>
          </a:r>
          <a:endParaRPr lang="en-US" altLang="ja-JP" sz="1800" b="0" i="0" baseline="0">
            <a:solidFill>
              <a:schemeClr val="dk1"/>
            </a:solidFill>
            <a:effectLst/>
            <a:latin typeface="+mn-lt"/>
            <a:ea typeface="+mn-ea"/>
            <a:cs typeface="+mn-cs"/>
          </a:endParaRPr>
        </a:p>
        <a:p>
          <a:r>
            <a:rPr lang="ja-JP" altLang="en-US" sz="1800" b="0" i="0" u="none" strike="noStrike" baseline="0">
              <a:solidFill>
                <a:schemeClr val="dk1"/>
              </a:solidFill>
              <a:effectLst/>
              <a:latin typeface="+mn-lt"/>
              <a:ea typeface="+mn-ea"/>
              <a:cs typeface="+mn-cs"/>
            </a:rPr>
            <a:t>　</a:t>
          </a:r>
          <a:r>
            <a:rPr lang="ja-JP" altLang="en-US" sz="1800" b="0" i="0" u="none" strike="noStrike" baseline="0">
              <a:solidFill>
                <a:schemeClr val="dk1"/>
              </a:solidFill>
              <a:latin typeface="+mn-ea"/>
              <a:ea typeface="+mn-ea"/>
              <a:cs typeface="+mn-cs"/>
            </a:rPr>
            <a:t>など法人（施設）の給与規程等に基づき職員に支払われる手当等</a:t>
          </a:r>
          <a:endParaRPr lang="en-US" altLang="ja-JP" sz="1800" b="0" i="0" u="none" strike="noStrike" baseline="0">
            <a:solidFill>
              <a:schemeClr val="dk1"/>
            </a:solidFill>
            <a:latin typeface="+mn-ea"/>
            <a:ea typeface="+mn-ea"/>
            <a:cs typeface="+mn-cs"/>
          </a:endParaRPr>
        </a:p>
        <a:p>
          <a:pPr algn="l"/>
          <a:r>
            <a:rPr lang="ja-JP" altLang="en-US" sz="1800" b="0" i="0" baseline="0">
              <a:solidFill>
                <a:schemeClr val="dk1"/>
              </a:solidFill>
              <a:effectLst/>
              <a:latin typeface="+mn-lt"/>
              <a:ea typeface="+mn-ea"/>
              <a:cs typeface="+mn-cs"/>
            </a:rPr>
            <a:t>　　</a:t>
          </a:r>
          <a:r>
            <a:rPr lang="en-US" altLang="ja-JP" sz="1800" b="0" i="0" baseline="0">
              <a:solidFill>
                <a:schemeClr val="dk1"/>
              </a:solidFill>
              <a:effectLst/>
              <a:latin typeface="+mn-lt"/>
              <a:ea typeface="+mn-ea"/>
              <a:cs typeface="+mn-cs"/>
            </a:rPr>
            <a:t>※</a:t>
          </a:r>
          <a:r>
            <a:rPr lang="ja-JP" altLang="ja-JP" sz="1800" b="0" i="0" baseline="0">
              <a:solidFill>
                <a:schemeClr val="dk1"/>
              </a:solidFill>
              <a:effectLst/>
              <a:latin typeface="+mn-lt"/>
              <a:ea typeface="+mn-ea"/>
              <a:cs typeface="+mn-cs"/>
            </a:rPr>
            <a:t>手当等の水準については、社会通念上、適当と認められるものであること</a:t>
          </a:r>
          <a:endParaRPr lang="en-US" altLang="ja-JP" sz="1800" b="0" i="0" baseline="0">
            <a:solidFill>
              <a:schemeClr val="dk1"/>
            </a:solidFill>
            <a:effectLst/>
            <a:latin typeface="+mn-lt"/>
            <a:ea typeface="+mn-ea"/>
            <a:cs typeface="+mn-cs"/>
          </a:endParaRPr>
        </a:p>
        <a:p>
          <a:endParaRPr lang="en-US" altLang="ja-JP" sz="1800" b="0" i="0" u="none" strike="noStrike" baseline="0">
            <a:solidFill>
              <a:schemeClr val="dk1"/>
            </a:solidFill>
            <a:latin typeface="+mn-ea"/>
            <a:ea typeface="+mn-ea"/>
            <a:cs typeface="+mn-cs"/>
          </a:endParaRPr>
        </a:p>
        <a:p>
          <a:r>
            <a:rPr lang="ja-JP" altLang="en-US" sz="1800" b="0" i="0" u="none" strike="noStrike" baseline="0">
              <a:solidFill>
                <a:schemeClr val="dk1"/>
              </a:solidFill>
              <a:latin typeface="+mn-ea"/>
              <a:ea typeface="+mn-ea"/>
              <a:cs typeface="+mn-cs"/>
            </a:rPr>
            <a:t>○</a:t>
          </a:r>
          <a:r>
            <a:rPr lang="ja-JP" altLang="ja-JP" sz="1800" b="0" i="0" baseline="0">
              <a:solidFill>
                <a:schemeClr val="dk1"/>
              </a:solidFill>
              <a:effectLst/>
              <a:latin typeface="+mn-lt"/>
              <a:ea typeface="+mn-ea"/>
              <a:cs typeface="+mn-cs"/>
            </a:rPr>
            <a:t>感染症対策のため、消毒・清掃等を行</a:t>
          </a:r>
          <a:r>
            <a:rPr lang="ja-JP" altLang="en-US" sz="1800" b="0" i="0" baseline="0">
              <a:solidFill>
                <a:schemeClr val="dk1"/>
              </a:solidFill>
              <a:effectLst/>
              <a:latin typeface="+mn-lt"/>
              <a:ea typeface="+mn-ea"/>
              <a:cs typeface="+mn-cs"/>
            </a:rPr>
            <a:t>う</a:t>
          </a:r>
          <a:r>
            <a:rPr lang="ja-JP" altLang="en-US" sz="1800" b="0" i="0" u="none" strike="noStrike" baseline="0">
              <a:solidFill>
                <a:schemeClr val="dk1"/>
              </a:solidFill>
              <a:latin typeface="+mn-ea"/>
              <a:ea typeface="+mn-ea"/>
              <a:cs typeface="+mn-cs"/>
            </a:rPr>
            <a:t>非常勤職員を雇上した場合の賃金</a:t>
          </a:r>
          <a:endParaRPr lang="en-US" altLang="ja-JP" sz="1800" b="0" i="0" u="none" strike="noStrike" baseline="0">
            <a:solidFill>
              <a:schemeClr val="dk1"/>
            </a:solidFill>
            <a:latin typeface="+mn-ea"/>
            <a:ea typeface="+mn-ea"/>
            <a:cs typeface="+mn-cs"/>
          </a:endParaRPr>
        </a:p>
        <a:p>
          <a:endParaRPr lang="en-US" altLang="ja-JP" sz="1800" b="0" i="0" u="none" strike="noStrike" baseline="0">
            <a:solidFill>
              <a:schemeClr val="dk1"/>
            </a:solidFill>
            <a:latin typeface="+mn-ea"/>
            <a:ea typeface="+mn-ea"/>
            <a:cs typeface="+mn-cs"/>
          </a:endParaRPr>
        </a:p>
        <a:p>
          <a:r>
            <a:rPr lang="en-US" altLang="ja-JP" sz="1800" b="0" i="0" u="none" strike="noStrike" baseline="0">
              <a:solidFill>
                <a:schemeClr val="dk1"/>
              </a:solidFill>
              <a:latin typeface="+mn-ea"/>
              <a:ea typeface="+mn-ea"/>
              <a:cs typeface="+mn-cs"/>
            </a:rPr>
            <a:t>※</a:t>
          </a:r>
          <a:r>
            <a:rPr lang="ja-JP" altLang="en-US" sz="1800" b="0" i="0" u="none" strike="noStrike" baseline="0">
              <a:solidFill>
                <a:schemeClr val="dk1"/>
              </a:solidFill>
              <a:latin typeface="+mn-ea"/>
              <a:ea typeface="+mn-ea"/>
              <a:cs typeface="+mn-cs"/>
            </a:rPr>
            <a:t>委託業務も対象ですが、令和５年度に係る経費のみが対象です。</a:t>
          </a:r>
        </a:p>
      </xdr:txBody>
    </xdr:sp>
    <xdr:clientData/>
  </xdr:twoCellAnchor>
  <xdr:twoCellAnchor>
    <xdr:from>
      <xdr:col>7</xdr:col>
      <xdr:colOff>244331</xdr:colOff>
      <xdr:row>38</xdr:row>
      <xdr:rowOff>299357</xdr:rowOff>
    </xdr:from>
    <xdr:to>
      <xdr:col>14</xdr:col>
      <xdr:colOff>353786</xdr:colOff>
      <xdr:row>47</xdr:row>
      <xdr:rowOff>258536</xdr:rowOff>
    </xdr:to>
    <xdr:sp macro="" textlink="">
      <xdr:nvSpPr>
        <xdr:cNvPr id="10" name="テキスト ボックス 9">
          <a:extLst>
            <a:ext uri="{FF2B5EF4-FFF2-40B4-BE49-F238E27FC236}">
              <a16:creationId xmlns:a16="http://schemas.microsoft.com/office/drawing/2014/main" id="{F55B6FC3-840C-438B-8EE7-F1EDB94F670F}"/>
            </a:ext>
          </a:extLst>
        </xdr:cNvPr>
        <xdr:cNvSpPr txBox="1"/>
      </xdr:nvSpPr>
      <xdr:spPr>
        <a:xfrm>
          <a:off x="13266367" y="15689036"/>
          <a:ext cx="8328169" cy="31296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a:t>【</a:t>
          </a:r>
          <a:r>
            <a:rPr kumimoji="1" lang="ja-JP" altLang="en-US" sz="1800"/>
            <a:t>Ｂの補助対象となる経費</a:t>
          </a:r>
          <a:r>
            <a:rPr kumimoji="1" lang="en-US" altLang="ja-JP" sz="1800">
              <a:solidFill>
                <a:schemeClr val="dk1"/>
              </a:solidFill>
              <a:effectLst/>
              <a:latin typeface="+mn-lt"/>
              <a:ea typeface="+mn-ea"/>
              <a:cs typeface="+mn-cs"/>
            </a:rPr>
            <a:t>】</a:t>
          </a:r>
          <a:endParaRPr kumimoji="1" lang="ja-JP" altLang="en-US" sz="1800"/>
        </a:p>
        <a:p>
          <a:pPr algn="l"/>
          <a:r>
            <a:rPr kumimoji="1" lang="ja-JP" altLang="en-US" sz="1800"/>
            <a:t>　</a:t>
          </a:r>
          <a:r>
            <a:rPr kumimoji="1" lang="ja-JP" altLang="en-US" sz="1800" b="1">
              <a:solidFill>
                <a:srgbClr val="FF0000"/>
              </a:solidFill>
            </a:rPr>
            <a:t>新型コロナウイルスの感染者等が発生した場合</a:t>
          </a:r>
          <a:r>
            <a:rPr kumimoji="1" lang="ja-JP" altLang="en-US" sz="1800" b="0"/>
            <a:t>に負担した経費が対象です。</a:t>
          </a:r>
          <a:endParaRPr kumimoji="1" lang="en-US" altLang="ja-JP" sz="1800" b="0"/>
        </a:p>
        <a:p>
          <a:pPr algn="l"/>
          <a:r>
            <a:rPr kumimoji="1" lang="ja-JP" altLang="en-US" sz="1800" b="1"/>
            <a:t>　</a:t>
          </a:r>
          <a:r>
            <a:rPr kumimoji="1" lang="ja-JP" altLang="en-US" sz="1800" b="0"/>
            <a:t>・事後的に必要となった消毒液等</a:t>
          </a:r>
          <a:endParaRPr kumimoji="1" lang="en-US" altLang="ja-JP" sz="1800" b="0"/>
        </a:p>
        <a:p>
          <a:pPr algn="l"/>
          <a:endParaRPr kumimoji="1" lang="en-US" altLang="ja-JP" sz="1800" b="0"/>
        </a:p>
        <a:p>
          <a:pPr algn="l"/>
          <a:r>
            <a:rPr kumimoji="1" lang="ja-JP" altLang="en-US" sz="2000" b="1"/>
            <a:t>　★</a:t>
          </a:r>
          <a:r>
            <a:rPr kumimoji="1" lang="en-US" altLang="ja-JP" sz="2000" b="1"/>
            <a:t>B</a:t>
          </a:r>
          <a:r>
            <a:rPr kumimoji="1" lang="ja-JP" altLang="en-US" sz="2000" b="1"/>
            <a:t>の経費を申請する場合は、「理由書」のご提出をお願い致します。</a:t>
          </a:r>
          <a:endParaRPr kumimoji="1" lang="en-US" altLang="ja-JP" sz="2000" b="1"/>
        </a:p>
      </xdr:txBody>
    </xdr:sp>
    <xdr:clientData/>
  </xdr:twoCellAnchor>
  <xdr:twoCellAnchor>
    <xdr:from>
      <xdr:col>2</xdr:col>
      <xdr:colOff>2164773</xdr:colOff>
      <xdr:row>1</xdr:row>
      <xdr:rowOff>190499</xdr:rowOff>
    </xdr:from>
    <xdr:to>
      <xdr:col>6</xdr:col>
      <xdr:colOff>692727</xdr:colOff>
      <xdr:row>2</xdr:row>
      <xdr:rowOff>450272</xdr:rowOff>
    </xdr:to>
    <xdr:sp macro="" textlink="">
      <xdr:nvSpPr>
        <xdr:cNvPr id="4" name="テキスト ボックス 3">
          <a:extLst>
            <a:ext uri="{FF2B5EF4-FFF2-40B4-BE49-F238E27FC236}">
              <a16:creationId xmlns:a16="http://schemas.microsoft.com/office/drawing/2014/main" id="{0D87CD32-A5C8-435B-8C07-45A095ECCFCD}"/>
            </a:ext>
          </a:extLst>
        </xdr:cNvPr>
        <xdr:cNvSpPr txBox="1"/>
      </xdr:nvSpPr>
      <xdr:spPr>
        <a:xfrm>
          <a:off x="6130637" y="658090"/>
          <a:ext cx="5957454" cy="6234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「感染症対策に関する業務の実施に伴う手当等」を申請する場合は、</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手当等の支払い（予定）が分かるものも、合わせてご提出ください。</a:t>
          </a:r>
        </a:p>
        <a:p>
          <a:endParaRPr kumimoji="1" lang="ja-JP" altLang="en-US" sz="1400">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1394114</xdr:colOff>
      <xdr:row>10</xdr:row>
      <xdr:rowOff>254825</xdr:rowOff>
    </xdr:from>
    <xdr:to>
      <xdr:col>15</xdr:col>
      <xdr:colOff>672934</xdr:colOff>
      <xdr:row>13</xdr:row>
      <xdr:rowOff>352236</xdr:rowOff>
    </xdr:to>
    <xdr:sp macro="" textlink="">
      <xdr:nvSpPr>
        <xdr:cNvPr id="11" name="吹き出し: 四角形 10">
          <a:extLst>
            <a:ext uri="{FF2B5EF4-FFF2-40B4-BE49-F238E27FC236}">
              <a16:creationId xmlns:a16="http://schemas.microsoft.com/office/drawing/2014/main" id="{5C9DB5F2-F4EB-443A-8C65-9B8BA71D199E}"/>
            </a:ext>
          </a:extLst>
        </xdr:cNvPr>
        <xdr:cNvSpPr/>
      </xdr:nvSpPr>
      <xdr:spPr>
        <a:xfrm>
          <a:off x="17137578" y="4228111"/>
          <a:ext cx="5456463" cy="1240411"/>
        </a:xfrm>
        <a:prstGeom prst="wedgeRectCallout">
          <a:avLst>
            <a:gd name="adj1" fmla="val 238"/>
            <a:gd name="adj2" fmla="val 110178"/>
          </a:avLst>
        </a:prstGeom>
        <a:solidFill>
          <a:schemeClr val="bg1"/>
        </a:solidFill>
        <a:ln w="6350"/>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800"/>
            </a:lnSpc>
            <a:spcAft>
              <a:spcPts val="0"/>
            </a:spcAft>
          </a:pPr>
          <a:r>
            <a:rPr lang="ja-JP" sz="1600" kern="100">
              <a:solidFill>
                <a:srgbClr val="000000"/>
              </a:solidFill>
              <a:effectLst/>
              <a:ea typeface="HGｺﾞｼｯｸM" panose="020B0609000000000000" pitchFamily="49" charset="-128"/>
              <a:cs typeface="Times New Roman" panose="02020603050405020304" pitchFamily="18" charset="0"/>
            </a:rPr>
            <a:t>勤務時間内に行った消毒や清掃の実施に伴う手当など</a:t>
          </a:r>
          <a:endParaRPr lang="en-US" altLang="ja-JP" sz="1600" kern="100">
            <a:solidFill>
              <a:srgbClr val="000000"/>
            </a:solidFill>
            <a:effectLst/>
            <a:ea typeface="HGｺﾞｼｯｸM" panose="020B0609000000000000" pitchFamily="49" charset="-128"/>
            <a:cs typeface="Times New Roman" panose="02020603050405020304" pitchFamily="18" charset="0"/>
          </a:endParaRPr>
        </a:p>
        <a:p>
          <a:pPr algn="ctr">
            <a:lnSpc>
              <a:spcPts val="800"/>
            </a:lnSpc>
            <a:spcAft>
              <a:spcPts val="0"/>
            </a:spcAft>
          </a:pPr>
          <a:endParaRPr lang="en-US" altLang="ja-JP" sz="1600" kern="100">
            <a:solidFill>
              <a:srgbClr val="000000"/>
            </a:solidFill>
            <a:effectLst/>
            <a:ea typeface="HGｺﾞｼｯｸM" panose="020B0609000000000000" pitchFamily="49" charset="-128"/>
            <a:cs typeface="Times New Roman" panose="02020603050405020304" pitchFamily="18" charset="0"/>
          </a:endParaRPr>
        </a:p>
        <a:p>
          <a:pPr algn="ctr">
            <a:lnSpc>
              <a:spcPts val="800"/>
            </a:lnSpc>
            <a:spcAft>
              <a:spcPts val="0"/>
            </a:spcAft>
          </a:pPr>
          <a:endParaRPr lang="en-US" altLang="ja-JP" sz="1600" kern="100">
            <a:solidFill>
              <a:srgbClr val="000000"/>
            </a:solidFill>
            <a:effectLst/>
            <a:ea typeface="HGｺﾞｼｯｸM" panose="020B0609000000000000" pitchFamily="49" charset="-128"/>
            <a:cs typeface="Times New Roman" panose="02020603050405020304" pitchFamily="18" charset="0"/>
          </a:endParaRPr>
        </a:p>
        <a:p>
          <a:pPr algn="ctr">
            <a:lnSpc>
              <a:spcPts val="800"/>
            </a:lnSpc>
            <a:spcAft>
              <a:spcPts val="0"/>
            </a:spcAft>
          </a:pPr>
          <a:endParaRPr lang="ja-JP" sz="1600" kern="100">
            <a:effectLst/>
            <a:ea typeface="游明朝" panose="02020400000000000000" pitchFamily="18" charset="-128"/>
            <a:cs typeface="Times New Roman" panose="02020603050405020304" pitchFamily="18" charset="0"/>
          </a:endParaRPr>
        </a:p>
        <a:p>
          <a:pPr indent="50800" algn="ctr">
            <a:lnSpc>
              <a:spcPts val="800"/>
            </a:lnSpc>
            <a:spcAft>
              <a:spcPts val="0"/>
            </a:spcAft>
          </a:pPr>
          <a:r>
            <a:rPr lang="ja-JP" sz="1600" kern="100">
              <a:solidFill>
                <a:srgbClr val="000000"/>
              </a:solidFill>
              <a:effectLst/>
              <a:ea typeface="HGｺﾞｼｯｸM" panose="020B0609000000000000" pitchFamily="49" charset="-128"/>
              <a:cs typeface="Times New Roman" panose="02020603050405020304" pitchFamily="18" charset="0"/>
            </a:rPr>
            <a:t>※給与規定等でどの業務に対する手当か明記して下さい。</a:t>
          </a:r>
          <a:endParaRPr lang="ja-JP" sz="1600" kern="100">
            <a:effectLst/>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1211036</xdr:colOff>
          <xdr:row>51</xdr:row>
          <xdr:rowOff>176892</xdr:rowOff>
        </xdr:from>
        <xdr:to>
          <xdr:col>6</xdr:col>
          <xdr:colOff>1363436</xdr:colOff>
          <xdr:row>54</xdr:row>
          <xdr:rowOff>322489</xdr:rowOff>
        </xdr:to>
        <xdr:pic>
          <xdr:nvPicPr>
            <xdr:cNvPr id="7" name="図 6">
              <a:extLst>
                <a:ext uri="{FF2B5EF4-FFF2-40B4-BE49-F238E27FC236}">
                  <a16:creationId xmlns:a16="http://schemas.microsoft.com/office/drawing/2014/main" id="{4A40B071-8B6A-428C-9D79-BDCC693845FF}"/>
                </a:ext>
              </a:extLst>
            </xdr:cNvPr>
            <xdr:cNvPicPr>
              <a:picLocks noChangeAspect="1" noChangeArrowheads="1"/>
              <a:extLst>
                <a:ext uri="{84589F7E-364E-4C9E-8A38-B11213B215E9}">
                  <a14:cameraTool cellRange="$L$55:$N$56" spid="_x0000_s1470"/>
                </a:ext>
              </a:extLst>
            </xdr:cNvPicPr>
          </xdr:nvPicPr>
          <xdr:blipFill>
            <a:blip xmlns:r="http://schemas.openxmlformats.org/officeDocument/2006/relationships" r:embed="rId1"/>
            <a:srcRect/>
            <a:stretch>
              <a:fillRect/>
            </a:stretch>
          </xdr:blipFill>
          <xdr:spPr bwMode="auto">
            <a:xfrm>
              <a:off x="7470322" y="15090321"/>
              <a:ext cx="5282293" cy="88038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272143</xdr:colOff>
      <xdr:row>4</xdr:row>
      <xdr:rowOff>231323</xdr:rowOff>
    </xdr:from>
    <xdr:to>
      <xdr:col>13</xdr:col>
      <xdr:colOff>13608</xdr:colOff>
      <xdr:row>9</xdr:row>
      <xdr:rowOff>190500</xdr:rowOff>
    </xdr:to>
    <xdr:sp macro="" textlink="">
      <xdr:nvSpPr>
        <xdr:cNvPr id="2" name="四角形: 角を丸くする 1">
          <a:extLst>
            <a:ext uri="{FF2B5EF4-FFF2-40B4-BE49-F238E27FC236}">
              <a16:creationId xmlns:a16="http://schemas.microsoft.com/office/drawing/2014/main" id="{DE61A79C-F508-4C8A-8248-3C6562C8B15C}"/>
            </a:ext>
          </a:extLst>
        </xdr:cNvPr>
        <xdr:cNvSpPr/>
      </xdr:nvSpPr>
      <xdr:spPr>
        <a:xfrm>
          <a:off x="13294179" y="2313216"/>
          <a:ext cx="5442858" cy="1401534"/>
        </a:xfrm>
        <a:prstGeom prst="roundRect">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当初申請の内容を転記していただき、その後発生した人件費や物品購入費を追記してください。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2575352</xdr:colOff>
          <xdr:row>39</xdr:row>
          <xdr:rowOff>80844</xdr:rowOff>
        </xdr:from>
        <xdr:ext cx="5636559" cy="1030941"/>
        <xdr:pic>
          <xdr:nvPicPr>
            <xdr:cNvPr id="2" name="図 1">
              <a:extLst>
                <a:ext uri="{FF2B5EF4-FFF2-40B4-BE49-F238E27FC236}">
                  <a16:creationId xmlns:a16="http://schemas.microsoft.com/office/drawing/2014/main" id="{6A25053B-0469-4850-808B-98827723765D}"/>
                </a:ext>
              </a:extLst>
            </xdr:cNvPr>
            <xdr:cNvPicPr>
              <a:picLocks noChangeAspect="1" noChangeArrowheads="1"/>
              <a:extLst>
                <a:ext uri="{84589F7E-364E-4C9E-8A38-B11213B215E9}">
                  <a14:cameraTool cellRange="$I$42:$K$43" spid="_x0000_s44171"/>
                </a:ext>
              </a:extLst>
            </xdr:cNvPicPr>
          </xdr:nvPicPr>
          <xdr:blipFill>
            <a:blip xmlns:r="http://schemas.openxmlformats.org/officeDocument/2006/relationships" r:embed="rId1"/>
            <a:srcRect/>
            <a:stretch>
              <a:fillRect/>
            </a:stretch>
          </xdr:blipFill>
          <xdr:spPr bwMode="auto">
            <a:xfrm>
              <a:off x="3001176" y="13740815"/>
              <a:ext cx="5636559" cy="103094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38100</xdr:colOff>
      <xdr:row>7</xdr:row>
      <xdr:rowOff>6724</xdr:rowOff>
    </xdr:from>
    <xdr:to>
      <xdr:col>16</xdr:col>
      <xdr:colOff>228600</xdr:colOff>
      <xdr:row>11</xdr:row>
      <xdr:rowOff>3923</xdr:rowOff>
    </xdr:to>
    <xdr:sp macro="" textlink="">
      <xdr:nvSpPr>
        <xdr:cNvPr id="2" name="右大かっこ 1">
          <a:extLst>
            <a:ext uri="{FF2B5EF4-FFF2-40B4-BE49-F238E27FC236}">
              <a16:creationId xmlns:a16="http://schemas.microsoft.com/office/drawing/2014/main" id="{EC5EDCBC-FEEE-4ECB-901E-969773BA8253}"/>
            </a:ext>
          </a:extLst>
        </xdr:cNvPr>
        <xdr:cNvSpPr/>
      </xdr:nvSpPr>
      <xdr:spPr>
        <a:xfrm>
          <a:off x="6438900" y="1673599"/>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251011</xdr:colOff>
      <xdr:row>8</xdr:row>
      <xdr:rowOff>177613</xdr:rowOff>
    </xdr:from>
    <xdr:to>
      <xdr:col>16</xdr:col>
      <xdr:colOff>654423</xdr:colOff>
      <xdr:row>9</xdr:row>
      <xdr:rowOff>71158</xdr:rowOff>
    </xdr:to>
    <xdr:sp macro="" textlink="">
      <xdr:nvSpPr>
        <xdr:cNvPr id="3" name="矢印: 右 2">
          <a:extLst>
            <a:ext uri="{FF2B5EF4-FFF2-40B4-BE49-F238E27FC236}">
              <a16:creationId xmlns:a16="http://schemas.microsoft.com/office/drawing/2014/main" id="{203E75CC-757C-4029-8D53-9B42442AEE83}"/>
            </a:ext>
          </a:extLst>
        </xdr:cNvPr>
        <xdr:cNvSpPr/>
      </xdr:nvSpPr>
      <xdr:spPr>
        <a:xfrm>
          <a:off x="6651811" y="2082613"/>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654424</xdr:colOff>
      <xdr:row>6</xdr:row>
      <xdr:rowOff>200025</xdr:rowOff>
    </xdr:from>
    <xdr:to>
      <xdr:col>26</xdr:col>
      <xdr:colOff>407895</xdr:colOff>
      <xdr:row>11</xdr:row>
      <xdr:rowOff>48746</xdr:rowOff>
    </xdr:to>
    <xdr:sp macro="" textlink="">
      <xdr:nvSpPr>
        <xdr:cNvPr id="4" name="テキスト ボックス 3">
          <a:extLst>
            <a:ext uri="{FF2B5EF4-FFF2-40B4-BE49-F238E27FC236}">
              <a16:creationId xmlns:a16="http://schemas.microsoft.com/office/drawing/2014/main" id="{59829EC5-CAEF-443E-BDEB-236524C2990B}"/>
            </a:ext>
          </a:extLst>
        </xdr:cNvPr>
        <xdr:cNvSpPr txBox="1"/>
      </xdr:nvSpPr>
      <xdr:spPr>
        <a:xfrm>
          <a:off x="7055224" y="1628775"/>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31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5</a:t>
          </a:r>
          <a:r>
            <a:rPr kumimoji="1" lang="ja-JP" altLang="en-US" sz="1200" u="sng">
              <a:solidFill>
                <a:srgbClr val="FF0000"/>
              </a:solidFill>
              <a:latin typeface="HGｺﾞｼｯｸE" panose="020B0909000000000000" pitchFamily="49" charset="-128"/>
              <a:ea typeface="HGｺﾞｼｯｸE" panose="020B0909000000000000" pitchFamily="49" charset="-128"/>
            </a:rPr>
            <a:t>年時点で修正があった場合は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2575352</xdr:colOff>
          <xdr:row>39</xdr:row>
          <xdr:rowOff>80844</xdr:rowOff>
        </xdr:from>
        <xdr:ext cx="5636559" cy="1030941"/>
        <xdr:pic>
          <xdr:nvPicPr>
            <xdr:cNvPr id="2" name="図 1">
              <a:extLst>
                <a:ext uri="{FF2B5EF4-FFF2-40B4-BE49-F238E27FC236}">
                  <a16:creationId xmlns:a16="http://schemas.microsoft.com/office/drawing/2014/main" id="{333C350B-605B-4F89-82D1-283B43EE3FEC}"/>
                </a:ext>
              </a:extLst>
            </xdr:cNvPr>
            <xdr:cNvPicPr>
              <a:picLocks noChangeAspect="1" noChangeArrowheads="1"/>
              <a:extLst>
                <a:ext uri="{84589F7E-364E-4C9E-8A38-B11213B215E9}">
                  <a14:cameraTool cellRange="$I$42:$K$43" spid="_x0000_s66603"/>
                </a:ext>
              </a:extLst>
            </xdr:cNvPicPr>
          </xdr:nvPicPr>
          <xdr:blipFill>
            <a:blip xmlns:r="http://schemas.openxmlformats.org/officeDocument/2006/relationships" r:embed="rId1"/>
            <a:srcRect/>
            <a:stretch>
              <a:fillRect/>
            </a:stretch>
          </xdr:blipFill>
          <xdr:spPr bwMode="auto">
            <a:xfrm>
              <a:off x="3003977" y="13692069"/>
              <a:ext cx="5636559" cy="103094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19050</xdr:colOff>
      <xdr:row>6</xdr:row>
      <xdr:rowOff>235324</xdr:rowOff>
    </xdr:from>
    <xdr:to>
      <xdr:col>15</xdr:col>
      <xdr:colOff>209550</xdr:colOff>
      <xdr:row>11</xdr:row>
      <xdr:rowOff>8405</xdr:rowOff>
    </xdr:to>
    <xdr:sp macro="" textlink="">
      <xdr:nvSpPr>
        <xdr:cNvPr id="2" name="右大かっこ 1">
          <a:extLst>
            <a:ext uri="{FF2B5EF4-FFF2-40B4-BE49-F238E27FC236}">
              <a16:creationId xmlns:a16="http://schemas.microsoft.com/office/drawing/2014/main" id="{5A5D7CA1-0742-4A70-809E-980D6E6CCEC3}"/>
            </a:ext>
          </a:extLst>
        </xdr:cNvPr>
        <xdr:cNvSpPr/>
      </xdr:nvSpPr>
      <xdr:spPr>
        <a:xfrm>
          <a:off x="6219825" y="1664074"/>
          <a:ext cx="190500" cy="963706"/>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231961</xdr:colOff>
      <xdr:row>8</xdr:row>
      <xdr:rowOff>173691</xdr:rowOff>
    </xdr:from>
    <xdr:to>
      <xdr:col>15</xdr:col>
      <xdr:colOff>635373</xdr:colOff>
      <xdr:row>9</xdr:row>
      <xdr:rowOff>70037</xdr:rowOff>
    </xdr:to>
    <xdr:sp macro="" textlink="">
      <xdr:nvSpPr>
        <xdr:cNvPr id="3" name="矢印: 右 2">
          <a:extLst>
            <a:ext uri="{FF2B5EF4-FFF2-40B4-BE49-F238E27FC236}">
              <a16:creationId xmlns:a16="http://schemas.microsoft.com/office/drawing/2014/main" id="{BE5EA84D-EF7C-4420-A95C-3D1C03FA74D1}"/>
            </a:ext>
          </a:extLst>
        </xdr:cNvPr>
        <xdr:cNvSpPr/>
      </xdr:nvSpPr>
      <xdr:spPr>
        <a:xfrm>
          <a:off x="6432736" y="2078691"/>
          <a:ext cx="403412" cy="134471"/>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635374</xdr:colOff>
      <xdr:row>6</xdr:row>
      <xdr:rowOff>190500</xdr:rowOff>
    </xdr:from>
    <xdr:to>
      <xdr:col>25</xdr:col>
      <xdr:colOff>411256</xdr:colOff>
      <xdr:row>11</xdr:row>
      <xdr:rowOff>53228</xdr:rowOff>
    </xdr:to>
    <xdr:sp macro="" textlink="">
      <xdr:nvSpPr>
        <xdr:cNvPr id="4" name="テキスト ボックス 3">
          <a:extLst>
            <a:ext uri="{FF2B5EF4-FFF2-40B4-BE49-F238E27FC236}">
              <a16:creationId xmlns:a16="http://schemas.microsoft.com/office/drawing/2014/main" id="{CB7D8118-CDBB-4172-B32F-EB6486C05D4A}"/>
            </a:ext>
          </a:extLst>
        </xdr:cNvPr>
        <xdr:cNvSpPr txBox="1"/>
      </xdr:nvSpPr>
      <xdr:spPr>
        <a:xfrm>
          <a:off x="6836149" y="1619250"/>
          <a:ext cx="6633882" cy="10533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31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5</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2575352</xdr:colOff>
          <xdr:row>39</xdr:row>
          <xdr:rowOff>80844</xdr:rowOff>
        </xdr:from>
        <xdr:ext cx="5636559" cy="1030941"/>
        <xdr:pic>
          <xdr:nvPicPr>
            <xdr:cNvPr id="2" name="図 1">
              <a:extLst>
                <a:ext uri="{FF2B5EF4-FFF2-40B4-BE49-F238E27FC236}">
                  <a16:creationId xmlns:a16="http://schemas.microsoft.com/office/drawing/2014/main" id="{C5E52F28-E12A-44AA-8980-7FACD5242262}"/>
                </a:ext>
              </a:extLst>
            </xdr:cNvPr>
            <xdr:cNvPicPr>
              <a:picLocks noChangeAspect="1" noChangeArrowheads="1"/>
              <a:extLst>
                <a:ext uri="{84589F7E-364E-4C9E-8A38-B11213B215E9}">
                  <a14:cameraTool cellRange="$I$42:$K$43" spid="_x0000_s67627"/>
                </a:ext>
              </a:extLst>
            </xdr:cNvPicPr>
          </xdr:nvPicPr>
          <xdr:blipFill>
            <a:blip xmlns:r="http://schemas.openxmlformats.org/officeDocument/2006/relationships" r:embed="rId1"/>
            <a:srcRect/>
            <a:stretch>
              <a:fillRect/>
            </a:stretch>
          </xdr:blipFill>
          <xdr:spPr bwMode="auto">
            <a:xfrm>
              <a:off x="3003977" y="13692069"/>
              <a:ext cx="5636559" cy="103094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20</xdr:col>
      <xdr:colOff>314739</xdr:colOff>
      <xdr:row>4</xdr:row>
      <xdr:rowOff>3411</xdr:rowOff>
    </xdr:from>
    <xdr:to>
      <xdr:col>21</xdr:col>
      <xdr:colOff>182218</xdr:colOff>
      <xdr:row>8</xdr:row>
      <xdr:rowOff>6335</xdr:rowOff>
    </xdr:to>
    <xdr:sp macro="" textlink="">
      <xdr:nvSpPr>
        <xdr:cNvPr id="2" name="右大かっこ 1">
          <a:extLst>
            <a:ext uri="{FF2B5EF4-FFF2-40B4-BE49-F238E27FC236}">
              <a16:creationId xmlns:a16="http://schemas.microsoft.com/office/drawing/2014/main" id="{8FA01C66-A9AC-416C-ADDC-EBF5003AAC92}"/>
            </a:ext>
          </a:extLst>
        </xdr:cNvPr>
        <xdr:cNvSpPr/>
      </xdr:nvSpPr>
      <xdr:spPr>
        <a:xfrm>
          <a:off x="6650935" y="964194"/>
          <a:ext cx="190500" cy="963706"/>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204629</xdr:colOff>
      <xdr:row>5</xdr:row>
      <xdr:rowOff>177833</xdr:rowOff>
    </xdr:from>
    <xdr:to>
      <xdr:col>21</xdr:col>
      <xdr:colOff>608041</xdr:colOff>
      <xdr:row>6</xdr:row>
      <xdr:rowOff>72108</xdr:rowOff>
    </xdr:to>
    <xdr:sp macro="" textlink="">
      <xdr:nvSpPr>
        <xdr:cNvPr id="3" name="矢印: 右 2">
          <a:extLst>
            <a:ext uri="{FF2B5EF4-FFF2-40B4-BE49-F238E27FC236}">
              <a16:creationId xmlns:a16="http://schemas.microsoft.com/office/drawing/2014/main" id="{8964A2CA-AC76-4449-9A14-A9A1E78DB0F2}"/>
            </a:ext>
          </a:extLst>
        </xdr:cNvPr>
        <xdr:cNvSpPr/>
      </xdr:nvSpPr>
      <xdr:spPr>
        <a:xfrm>
          <a:off x="6863846" y="1378811"/>
          <a:ext cx="403412" cy="134471"/>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2924</xdr:colOff>
      <xdr:row>2</xdr:row>
      <xdr:rowOff>41901</xdr:rowOff>
    </xdr:from>
    <xdr:to>
      <xdr:col>31</xdr:col>
      <xdr:colOff>445799</xdr:colOff>
      <xdr:row>10</xdr:row>
      <xdr:rowOff>78441</xdr:rowOff>
    </xdr:to>
    <xdr:sp macro="" textlink="">
      <xdr:nvSpPr>
        <xdr:cNvPr id="4" name="テキスト ボックス 3">
          <a:extLst>
            <a:ext uri="{FF2B5EF4-FFF2-40B4-BE49-F238E27FC236}">
              <a16:creationId xmlns:a16="http://schemas.microsoft.com/office/drawing/2014/main" id="{1B7844F8-1AC8-46A8-94E2-4D8F5C119743}"/>
            </a:ext>
          </a:extLst>
        </xdr:cNvPr>
        <xdr:cNvSpPr txBox="1"/>
      </xdr:nvSpPr>
      <xdr:spPr>
        <a:xfrm>
          <a:off x="7342777" y="512548"/>
          <a:ext cx="6594904" cy="19191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31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6</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31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・委任状を提出されている法人は、委任先の情報を入力しております。</a:t>
          </a:r>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　誤りがないかご確認ください。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329046</xdr:colOff>
      <xdr:row>4</xdr:row>
      <xdr:rowOff>51954</xdr:rowOff>
    </xdr:from>
    <xdr:to>
      <xdr:col>16</xdr:col>
      <xdr:colOff>640772</xdr:colOff>
      <xdr:row>8</xdr:row>
      <xdr:rowOff>714375</xdr:rowOff>
    </xdr:to>
    <xdr:sp macro="" textlink="">
      <xdr:nvSpPr>
        <xdr:cNvPr id="2" name="テキスト ボックス 1">
          <a:extLst>
            <a:ext uri="{FF2B5EF4-FFF2-40B4-BE49-F238E27FC236}">
              <a16:creationId xmlns:a16="http://schemas.microsoft.com/office/drawing/2014/main" id="{577CF2C4-B84D-4BD0-AA21-56257E3B8ABB}"/>
            </a:ext>
          </a:extLst>
        </xdr:cNvPr>
        <xdr:cNvSpPr txBox="1"/>
      </xdr:nvSpPr>
      <xdr:spPr>
        <a:xfrm>
          <a:off x="11092296" y="1814079"/>
          <a:ext cx="8979476" cy="3646921"/>
        </a:xfrm>
        <a:prstGeom prst="rect">
          <a:avLst/>
        </a:prstGeom>
        <a:solidFill>
          <a:srgbClr val="FF2F2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注意</a:t>
          </a:r>
          <a:endParaRPr kumimoji="1" lang="en-US" altLang="ja-JP" sz="2400"/>
        </a:p>
        <a:p>
          <a:r>
            <a:rPr kumimoji="1" lang="ja-JP" altLang="en-US" sz="2400"/>
            <a:t>令和</a:t>
          </a:r>
          <a:r>
            <a:rPr kumimoji="1" lang="en-US" altLang="ja-JP" sz="2400"/>
            <a:t>5</a:t>
          </a:r>
          <a:r>
            <a:rPr kumimoji="1" lang="ja-JP" altLang="en-US" sz="2400"/>
            <a:t>年度より</a:t>
          </a:r>
          <a:r>
            <a:rPr kumimoji="1" lang="ja-JP" altLang="en-US" sz="2400">
              <a:solidFill>
                <a:sysClr val="windowText" lastClr="000000"/>
              </a:solidFill>
            </a:rPr>
            <a:t>、</a:t>
          </a:r>
          <a:r>
            <a:rPr kumimoji="1" lang="ja-JP" altLang="en-US" sz="2400" b="1">
              <a:solidFill>
                <a:sysClr val="windowText" lastClr="000000"/>
              </a:solidFill>
            </a:rPr>
            <a:t>感染者や濃厚接触者が発生した後に必要となった</a:t>
          </a:r>
          <a:r>
            <a:rPr kumimoji="1" lang="ja-JP" altLang="en-US" sz="2400">
              <a:solidFill>
                <a:sysClr val="windowText" lastClr="000000"/>
              </a:solidFill>
            </a:rPr>
            <a:t>消毒清掃費用等が補助対象となります。</a:t>
          </a:r>
        </a:p>
        <a:p>
          <a:r>
            <a:rPr kumimoji="1" lang="ja-JP" altLang="en-US" sz="2400" b="1" u="sng">
              <a:solidFill>
                <a:sysClr val="windowText" lastClr="000000"/>
              </a:solidFill>
            </a:rPr>
            <a:t>感染者や濃厚接触者が発生する以前に</a:t>
          </a:r>
          <a:r>
            <a:rPr kumimoji="1" lang="ja-JP" altLang="en-US" sz="2400">
              <a:solidFill>
                <a:sysClr val="windowText" lastClr="000000"/>
              </a:solidFill>
            </a:rPr>
            <a:t>感染予防</a:t>
          </a:r>
          <a:r>
            <a:rPr kumimoji="1" lang="ja-JP" altLang="en-US" sz="2400"/>
            <a:t>のために購入する物品</a:t>
          </a:r>
          <a:r>
            <a:rPr kumimoji="1" lang="en-US" altLang="ja-JP" sz="2400"/>
            <a:t>(</a:t>
          </a:r>
          <a:r>
            <a:rPr kumimoji="1" lang="ja-JP" altLang="en-US" sz="2400"/>
            <a:t>予め購入したマスク等の衛生用品にかかる経費など</a:t>
          </a:r>
          <a:r>
            <a:rPr kumimoji="1" lang="en-US" altLang="ja-JP" sz="2400"/>
            <a:t>)</a:t>
          </a:r>
          <a:r>
            <a:rPr kumimoji="1" lang="ja-JP" altLang="en-US" sz="2400"/>
            <a:t>は、</a:t>
          </a:r>
          <a:r>
            <a:rPr kumimoji="1" lang="ja-JP" altLang="en-US" sz="2400" b="1"/>
            <a:t>補助対象外</a:t>
          </a:r>
          <a:r>
            <a:rPr kumimoji="1" lang="ja-JP" altLang="en-US" sz="2400"/>
            <a:t>となりますのでご注意ください。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4%20&#24310;&#38263;&#20445;&#32946;\02%20&#27665;&#38291;&#65288;&#35036;&#21161;&#37329;&#38306;&#20418;&#65289;\01%20&#24180;&#24230;&#21029;&#8592;&#12288;&#8592;&#12288;&#8592;&#12288;&#8592;\&#65320;&#65298;&#65304;\&#26045;&#35373;&#22411;\02%20&#35036;&#21161;&#37329;&#27770;&#23450;\01%20&#27665;&#38291;&#20445;&#32946;&#2229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20445;&#32946;&#25152;&#29256;&#65288;Ver.1.0.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02%20&#26093;&#12534;&#19992;&#20445;&#32946;&#2229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ains.city.chiba.jp\&#20840;&#24193;&#12501;&#12457;&#12523;&#12480;\&#9734;&#9734;&#12371;&#12393;&#12418;&#23478;&#24237;&#35506;&#9734;&#9734;\110_&#20445;&#32946;&#25152;\H31&#24180;&#24230;\&#31649;&#29702;&#34920;\&#24179;&#25104;31&#24180;&#24230;&#22312;&#22290;&#20816;&#31461;&#31649;&#29702;&#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4%20&#24310;&#38263;&#20445;&#32946;\02%20&#27665;&#38291;&#65288;&#35036;&#21161;&#37329;&#38306;&#20418;&#65289;\01%20&#24180;&#24230;&#21029;&#8592;&#12288;&#8592;&#12288;&#8592;&#12288;&#8592;\&#65320;&#65298;&#65304;\&#26045;&#35373;&#22411;\01%20&#26376;&#20363;&#22577;&#21578;&#26360;\&#9315;&#65374;&#9318;%20&#21029;&#32025;&#65298;&#12289;&#65299;&#65288;&#30701;&#26178;&#38291;9&#26178;5&#26178;&#65289;\&#21029;&#32025;&#65298;&#65292;&#65299;&#65292;&#65300;&#65288;&#65300;&#26376;%20&#20860;%20&#20132;&#20184;&#30003;&#35531;&#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27665;&#25913;&#36027;&#25215;&#35469;&#38306;&#20418;\&#65298;&#65298;&#24180;&#24230;\&#27665;&#25913;22&#65288;&#32232;&#38598;&#29992;&#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01112025\Desktop\&#65320;&#65298;&#65301;\&#20132;&#20184;&#30003;&#35531;&#20381;&#38972;\&#65300;&#26376;&#65288;&#20860;&#20132;&#20184;&#30003;&#35531;&#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18_&#12467;&#12525;&#12490;&#23550;&#24540;&#35036;&#21161;/99_&#20104;&#31639;&#12398;&#26045;&#35373;&#25968;/&#20196;&#21644;6&#24180;&#24230;&#12288;&#12467;&#12525;&#12490;&#35036;&#21161;&#12398;&#20104;&#31639;&#19978;&#12398;&#26045;&#35373;&#25968;&#31561;&#12395;&#12388;&#12356;&#12390;&#65288;&#27665;&#38291;&#12539;&#35469;&#21487;&#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18_&#12467;&#12525;&#12490;&#23550;&#24540;&#35036;&#21161;/21_R5&#24403;&#21021;&#20132;&#20184;/02%20%20&#20196;&#21644;&#65301;&#24180;&#24230;&#12288;&#12300;&#12510;&#12473;&#12463;&#12539;&#28040;&#27602;&#28082;&#31561;&#12398;&#36092;&#20837;&#12301;&#21450;&#12403;&#12300;&#24863;&#26579;&#30151;&#23550;&#31574;&#12395;&#38306;&#12377;&#12427;&#26989;&#21209;&#12398;&#23455;&#26045;&#12395;&#20276;&#12358;&#25163;&#24403;&#31561;&#12301;&#12395;&#20418;&#12427;&#36027;&#29992;&#35036;&#21161;&#12395;&#20418;&#12427;&#20837;&#21147;&#27096;&#24335;&#65288;&#24403;&#21021;&#20132;&#2018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2%20&#35469;&#23450;&#12371;&#12393;&#12418;&#22290;\&#32207;&#25324;&#34920;&#19968;&#35239;\6&#26376;&#32102;&#20184;&#36027;\4%20&#12454;&#12451;&#12474;&#12480;&#12512;&#12490;&#12540;&#12469;&#12522;&#12540;&#12473;&#12463;&#12540;&#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Users\YYWYO\APPDATA\LOCAL\TEMP\wz5c1f\&#35469;&#23450;&#12371;&#12393;&#12418;&#22290;&#29256;&#65288;Ver.1.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4%20&#24310;&#38263;&#20445;&#32946;\02%20&#27665;&#38291;&#65288;&#35036;&#21161;&#37329;&#38306;&#20418;&#65289;\01%20&#24180;&#24230;&#21029;&#8592;&#12288;&#8592;&#12288;&#8592;&#12288;&#8592;\&#65320;&#65298;&#65303;\&#26045;&#35373;&#22411;\02%20&#35036;&#21161;&#37329;&#27770;&#23450;\01%20&#27665;&#38291;&#20445;&#32946;&#22290;&#65288;&#12405;&#12359;&#12426;&#12540;&#12385;&#12359;&#38500;&#12367;&#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4%20&#24310;&#38263;&#20445;&#32946;/02%20&#27665;&#38291;&#65288;&#35036;&#21161;&#37329;&#38306;&#20418;&#65289;/01%20&#24180;&#24230;&#21029;&#8592;&#12288;&#8592;&#12288;&#8592;&#12288;&#8592;/R2/01%20&#26045;&#35373;&#22411;/02%20%20&#27010;&#31639;&#25173;&#12356;&#65288;&#65298;&#22238;&#30446;&#65289;/&#12304;&#24310;&#38263;&#20445;&#32946;&#12305;&#31532;&#20108;&#26399;&#20998;&#21106;&#35531;&#27714;&#29992;&#12487;&#12540;&#12479;&#65288;&#26045;&#35373;&#22411;&#65289;1125&#24046;&#12375;&#26367;&#1236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ｰﾀ入力①"/>
      <sheetName val="ﾃﾞｰﾀ入力②"/>
      <sheetName val="データ入力③"/>
      <sheetName val="ﾃﾞｰﾀ入力④"/>
      <sheetName val="ﾃﾞｰﾀ入力⑤"/>
      <sheetName val="交付申請入力"/>
      <sheetName val="★様式第１号"/>
      <sheetName val="別紙4-2（４月のみ）"/>
      <sheetName val="★様式第４号"/>
      <sheetName val="★様式第２号"/>
      <sheetName val="★様式第２号 (手打ち)"/>
      <sheetName val="支出負担行為"/>
      <sheetName val="分割一覧（第１期分）"/>
      <sheetName val="分割一覧（第２期分）"/>
      <sheetName val="分割一覧（第３期分）"/>
      <sheetName val="別紙5-1"/>
      <sheetName val="別紙5-2、5-3"/>
      <sheetName val="別紙6-1、6-2"/>
      <sheetName val="別紙7"/>
      <sheetName val="別紙8"/>
      <sheetName val="文書番号"/>
      <sheetName val="変更内訳"/>
      <sheetName val="★様式第８号"/>
      <sheetName val="変更内訳 (同額)"/>
      <sheetName val="変更内訳 (変更交付用)"/>
      <sheetName val="変更内訳 減額)"/>
      <sheetName val="★様式第７号"/>
      <sheetName val="精算内訳"/>
      <sheetName val="差額内訳"/>
      <sheetName val="変更支出負担行為 "/>
      <sheetName val="★様式第１２号"/>
      <sheetName val="★様式第６号"/>
      <sheetName val="★様式第１４号"/>
      <sheetName val="★様式第１５号"/>
      <sheetName val="★様式第１５号 (戻入)"/>
      <sheetName val="法人一覧(H28.4.1～）"/>
      <sheetName val="法人一覧(H29.3.31付けで使用）"/>
      <sheetName val="法人一覧(変更交付・実績の時に使用）"/>
      <sheetName val="時間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v>1</v>
          </cell>
          <cell r="B2" t="str">
            <v>院内保育園</v>
          </cell>
          <cell r="C2" t="str">
            <v>２１号</v>
          </cell>
          <cell r="D2" t="str">
            <v>　１９６号</v>
          </cell>
          <cell r="E2" t="str">
            <v>　８４号</v>
          </cell>
          <cell r="F2" t="str">
            <v>04661808</v>
          </cell>
        </row>
        <row r="3">
          <cell r="A3">
            <v>2</v>
          </cell>
          <cell r="B3" t="str">
            <v>旭ヶ丘保育園</v>
          </cell>
          <cell r="C3" t="str">
            <v>２１号の２</v>
          </cell>
          <cell r="D3" t="str">
            <v>　１９６号の２</v>
          </cell>
          <cell r="E3" t="str">
            <v>　８４号の１</v>
          </cell>
          <cell r="F3" t="str">
            <v>04661808</v>
          </cell>
        </row>
        <row r="4">
          <cell r="A4">
            <v>3</v>
          </cell>
          <cell r="B4" t="str">
            <v>稲毛保育園</v>
          </cell>
          <cell r="C4" t="str">
            <v>２１号の３</v>
          </cell>
          <cell r="D4" t="str">
            <v>　１９６号の３</v>
          </cell>
          <cell r="E4" t="str">
            <v>　８４号の２</v>
          </cell>
          <cell r="F4" t="str">
            <v>04661808</v>
          </cell>
        </row>
        <row r="5">
          <cell r="A5">
            <v>4</v>
          </cell>
          <cell r="B5" t="str">
            <v>みどり保育園</v>
          </cell>
          <cell r="C5" t="str">
            <v>２１号の４</v>
          </cell>
          <cell r="D5" t="str">
            <v>　号の</v>
          </cell>
          <cell r="E5" t="str">
            <v>　８４号の３</v>
          </cell>
          <cell r="F5" t="str">
            <v>04661808</v>
          </cell>
        </row>
        <row r="6">
          <cell r="A6">
            <v>5</v>
          </cell>
          <cell r="B6" t="str">
            <v>ちどり保育園</v>
          </cell>
          <cell r="C6" t="str">
            <v>２１号の５</v>
          </cell>
          <cell r="D6" t="str">
            <v>　１９６号の４</v>
          </cell>
          <cell r="E6" t="str">
            <v>　８４号の４</v>
          </cell>
          <cell r="F6" t="str">
            <v>04661808</v>
          </cell>
        </row>
        <row r="7">
          <cell r="A7">
            <v>6</v>
          </cell>
          <cell r="B7" t="str">
            <v>今井保育園</v>
          </cell>
          <cell r="C7" t="str">
            <v>２１号の６</v>
          </cell>
          <cell r="D7" t="str">
            <v>　１９６号の５</v>
          </cell>
          <cell r="E7" t="str">
            <v>　８４号の５</v>
          </cell>
          <cell r="F7" t="str">
            <v>04661808</v>
          </cell>
        </row>
        <row r="8">
          <cell r="A8">
            <v>7</v>
          </cell>
          <cell r="B8" t="str">
            <v>若竹保育園</v>
          </cell>
          <cell r="C8" t="str">
            <v>２１号の７</v>
          </cell>
          <cell r="D8" t="str">
            <v>　１９６号の６</v>
          </cell>
          <cell r="E8" t="str">
            <v>　８４号の６</v>
          </cell>
          <cell r="F8" t="str">
            <v>04661808</v>
          </cell>
        </row>
        <row r="9">
          <cell r="A9">
            <v>8</v>
          </cell>
          <cell r="B9" t="str">
            <v>千葉寺保育園</v>
          </cell>
          <cell r="C9" t="str">
            <v>２１号の８</v>
          </cell>
          <cell r="D9" t="str">
            <v>　１９６号の７</v>
          </cell>
          <cell r="E9" t="str">
            <v>　８４号の７</v>
          </cell>
          <cell r="F9" t="str">
            <v>04661808</v>
          </cell>
        </row>
        <row r="10">
          <cell r="A10">
            <v>9</v>
          </cell>
          <cell r="B10" t="str">
            <v>慈光保育園</v>
          </cell>
          <cell r="C10" t="str">
            <v>２１号の９</v>
          </cell>
          <cell r="D10" t="str">
            <v>　号の</v>
          </cell>
          <cell r="E10" t="str">
            <v>　８４号の８</v>
          </cell>
          <cell r="F10" t="str">
            <v>04661808</v>
          </cell>
        </row>
        <row r="11">
          <cell r="A11">
            <v>10</v>
          </cell>
          <cell r="B11" t="str">
            <v>若梅保育園</v>
          </cell>
          <cell r="C11" t="str">
            <v>２１号の１０</v>
          </cell>
          <cell r="D11" t="str">
            <v>　１９６号の８</v>
          </cell>
          <cell r="E11" t="str">
            <v>　８４号の９</v>
          </cell>
          <cell r="F11" t="str">
            <v>04661808</v>
          </cell>
        </row>
        <row r="12">
          <cell r="A12">
            <v>11</v>
          </cell>
          <cell r="B12" t="str">
            <v>チューリップ保育園</v>
          </cell>
          <cell r="C12" t="str">
            <v>２１号の１１</v>
          </cell>
          <cell r="D12" t="str">
            <v>　号の</v>
          </cell>
          <cell r="E12" t="str">
            <v>　８４号の１０</v>
          </cell>
          <cell r="F12" t="str">
            <v>04661808</v>
          </cell>
        </row>
        <row r="13">
          <cell r="A13">
            <v>12</v>
          </cell>
          <cell r="B13" t="str">
            <v>みつわ台保育園</v>
          </cell>
          <cell r="C13" t="str">
            <v>２１号の１２</v>
          </cell>
          <cell r="D13" t="str">
            <v>　１９６号の９</v>
          </cell>
          <cell r="E13" t="str">
            <v>　８４号の１１</v>
          </cell>
          <cell r="F13" t="str">
            <v>04661808</v>
          </cell>
        </row>
        <row r="14">
          <cell r="A14">
            <v>13</v>
          </cell>
          <cell r="B14" t="str">
            <v>まどか保育園</v>
          </cell>
          <cell r="C14" t="str">
            <v>２１号の１３</v>
          </cell>
          <cell r="D14" t="str">
            <v>　号の</v>
          </cell>
          <cell r="E14" t="str">
            <v>　８４号の１２</v>
          </cell>
          <cell r="F14" t="str">
            <v>04661808</v>
          </cell>
        </row>
        <row r="15">
          <cell r="A15">
            <v>14</v>
          </cell>
          <cell r="B15" t="str">
            <v>わかくさ保育園</v>
          </cell>
          <cell r="C15" t="str">
            <v>２０２号</v>
          </cell>
          <cell r="D15" t="str">
            <v>　号の</v>
          </cell>
          <cell r="E15" t="str">
            <v>　81号</v>
          </cell>
          <cell r="F15">
            <v>18260601</v>
          </cell>
        </row>
        <row r="16">
          <cell r="A16">
            <v>15</v>
          </cell>
          <cell r="B16" t="str">
            <v>たいよう保育園</v>
          </cell>
          <cell r="C16" t="str">
            <v>２１号の１４</v>
          </cell>
          <cell r="D16" t="str">
            <v>　１９６号の１０</v>
          </cell>
          <cell r="E16" t="str">
            <v>　８４号の１３</v>
          </cell>
          <cell r="F16" t="str">
            <v>04661808</v>
          </cell>
        </row>
        <row r="17">
          <cell r="A17">
            <v>16</v>
          </cell>
          <cell r="B17" t="str">
            <v>松ケ丘保育園</v>
          </cell>
          <cell r="C17" t="str">
            <v>２１号の１５</v>
          </cell>
          <cell r="D17" t="str">
            <v>　１９６号の１１</v>
          </cell>
          <cell r="E17" t="str">
            <v>　８４号の１４</v>
          </cell>
          <cell r="F17" t="str">
            <v>04661808</v>
          </cell>
        </row>
        <row r="18">
          <cell r="A18">
            <v>17</v>
          </cell>
          <cell r="B18" t="str">
            <v>作草部保育園</v>
          </cell>
          <cell r="C18" t="str">
            <v>２１号の１６</v>
          </cell>
          <cell r="D18" t="str">
            <v>　号の</v>
          </cell>
          <cell r="E18" t="str">
            <v>　８４号の１５</v>
          </cell>
          <cell r="F18" t="str">
            <v>04661808</v>
          </cell>
        </row>
        <row r="19">
          <cell r="A19">
            <v>18</v>
          </cell>
          <cell r="B19" t="str">
            <v>すずらん保育園</v>
          </cell>
          <cell r="C19" t="str">
            <v>２１号の１７</v>
          </cell>
          <cell r="D19" t="str">
            <v>　１９６号の１２</v>
          </cell>
          <cell r="E19" t="str">
            <v>　８４号の１６</v>
          </cell>
          <cell r="F19" t="str">
            <v>04661808</v>
          </cell>
        </row>
        <row r="20">
          <cell r="A20">
            <v>19</v>
          </cell>
          <cell r="B20" t="str">
            <v>なぎさ保育園</v>
          </cell>
          <cell r="C20" t="str">
            <v>２１号の１８</v>
          </cell>
          <cell r="D20" t="str">
            <v>　１９６号の１３</v>
          </cell>
          <cell r="E20" t="str">
            <v>　８４号の１７</v>
          </cell>
          <cell r="F20" t="str">
            <v>04661808</v>
          </cell>
        </row>
        <row r="21">
          <cell r="A21">
            <v>20</v>
          </cell>
          <cell r="B21" t="str">
            <v>南小中台保育園</v>
          </cell>
          <cell r="C21" t="str">
            <v>２１号の１９</v>
          </cell>
          <cell r="D21" t="str">
            <v>　号の</v>
          </cell>
          <cell r="E21" t="str">
            <v>　８４号の１８</v>
          </cell>
          <cell r="F21" t="str">
            <v>04661808</v>
          </cell>
        </row>
        <row r="22">
          <cell r="A22">
            <v>21</v>
          </cell>
          <cell r="B22" t="str">
            <v>もみじ保育園</v>
          </cell>
          <cell r="C22" t="str">
            <v>２１号の２０</v>
          </cell>
          <cell r="D22" t="str">
            <v>　号の</v>
          </cell>
          <cell r="E22" t="str">
            <v>　８４号の１９</v>
          </cell>
          <cell r="F22" t="str">
            <v>04661808</v>
          </cell>
        </row>
        <row r="23">
          <cell r="A23">
            <v>22</v>
          </cell>
          <cell r="B23" t="str">
            <v>おゆみ野保育園</v>
          </cell>
          <cell r="C23" t="str">
            <v>２１号の２１</v>
          </cell>
          <cell r="D23" t="str">
            <v>　１９６号の１４</v>
          </cell>
          <cell r="E23" t="str">
            <v>　８４号の２０</v>
          </cell>
          <cell r="F23" t="str">
            <v>04661808</v>
          </cell>
        </row>
        <row r="24">
          <cell r="A24">
            <v>23</v>
          </cell>
          <cell r="B24" t="str">
            <v>ナ－セリ－鏡戸</v>
          </cell>
          <cell r="C24" t="str">
            <v>２１号の２２</v>
          </cell>
          <cell r="D24" t="str">
            <v>　１９６号の１５</v>
          </cell>
          <cell r="E24" t="str">
            <v>　８４号の２１</v>
          </cell>
          <cell r="F24" t="str">
            <v>04661808</v>
          </cell>
        </row>
        <row r="25">
          <cell r="A25">
            <v>24</v>
          </cell>
          <cell r="B25" t="str">
            <v>ふたば保育園</v>
          </cell>
          <cell r="C25" t="str">
            <v>２１号の２３</v>
          </cell>
          <cell r="D25" t="str">
            <v>　号の</v>
          </cell>
          <cell r="E25" t="str">
            <v>　８４号の２２</v>
          </cell>
          <cell r="F25" t="str">
            <v>04661808</v>
          </cell>
        </row>
        <row r="26">
          <cell r="A26">
            <v>25</v>
          </cell>
          <cell r="B26" t="str">
            <v>明和輝保育園</v>
          </cell>
          <cell r="C26" t="str">
            <v>２１号の２４</v>
          </cell>
          <cell r="D26" t="str">
            <v>　号の</v>
          </cell>
          <cell r="E26" t="str">
            <v>　８４号の２３</v>
          </cell>
          <cell r="F26" t="str">
            <v>04661808</v>
          </cell>
        </row>
        <row r="27">
          <cell r="A27">
            <v>26</v>
          </cell>
          <cell r="B27" t="str">
            <v>山王保育園</v>
          </cell>
          <cell r="C27" t="str">
            <v>２１号の２５</v>
          </cell>
          <cell r="D27" t="str">
            <v>　号の</v>
          </cell>
          <cell r="E27" t="str">
            <v>　８４号の２４</v>
          </cell>
          <cell r="F27" t="str">
            <v>04661808</v>
          </cell>
        </row>
        <row r="28">
          <cell r="A28">
            <v>27</v>
          </cell>
          <cell r="B28" t="str">
            <v>チャイルド・ガーデン保育園</v>
          </cell>
          <cell r="C28" t="str">
            <v>２１号の２６</v>
          </cell>
          <cell r="D28" t="str">
            <v>　号の</v>
          </cell>
          <cell r="E28" t="str">
            <v>　８４号の２５</v>
          </cell>
          <cell r="F28" t="str">
            <v>04661808</v>
          </cell>
        </row>
        <row r="29">
          <cell r="A29">
            <v>28</v>
          </cell>
          <cell r="B29" t="str">
            <v>明徳土気保育園</v>
          </cell>
          <cell r="C29" t="str">
            <v>２１号の２７</v>
          </cell>
          <cell r="D29" t="str">
            <v>　１９６号の１６</v>
          </cell>
          <cell r="E29" t="str">
            <v>　８４号の２６</v>
          </cell>
          <cell r="F29" t="str">
            <v>04661808</v>
          </cell>
        </row>
        <row r="30">
          <cell r="A30">
            <v>29</v>
          </cell>
          <cell r="B30" t="str">
            <v>グレース保育園</v>
          </cell>
          <cell r="C30" t="str">
            <v>２１号の２８</v>
          </cell>
          <cell r="D30" t="str">
            <v>　号の</v>
          </cell>
          <cell r="E30" t="str">
            <v>　８４号の２７</v>
          </cell>
          <cell r="F30" t="str">
            <v>04661808</v>
          </cell>
        </row>
        <row r="31">
          <cell r="A31">
            <v>30</v>
          </cell>
          <cell r="B31" t="str">
            <v>みらい保育園</v>
          </cell>
          <cell r="C31" t="str">
            <v>２１号の２９</v>
          </cell>
          <cell r="D31" t="str">
            <v>　１９６号の１７</v>
          </cell>
          <cell r="E31" t="str">
            <v>　８４号の２８</v>
          </cell>
          <cell r="F31" t="str">
            <v>04661808</v>
          </cell>
        </row>
        <row r="32">
          <cell r="A32">
            <v>31</v>
          </cell>
          <cell r="B32" t="str">
            <v>かまとり保育園</v>
          </cell>
          <cell r="C32" t="str">
            <v>２１号の３０</v>
          </cell>
          <cell r="D32" t="str">
            <v>　１９６号の１８</v>
          </cell>
          <cell r="E32" t="str">
            <v>　８４号の２９</v>
          </cell>
          <cell r="F32" t="str">
            <v>04662208</v>
          </cell>
        </row>
        <row r="33">
          <cell r="A33">
            <v>32</v>
          </cell>
          <cell r="B33" t="str">
            <v>ひなたぼっこ保育園</v>
          </cell>
          <cell r="C33" t="str">
            <v>２１号の３１</v>
          </cell>
          <cell r="D33" t="str">
            <v>　１９６号の１９</v>
          </cell>
          <cell r="E33" t="str">
            <v>　８４号の３０</v>
          </cell>
          <cell r="F33" t="str">
            <v>04662208</v>
          </cell>
        </row>
        <row r="34">
          <cell r="A34">
            <v>33</v>
          </cell>
          <cell r="B34" t="str">
            <v>はまかぜ保育園</v>
          </cell>
          <cell r="C34" t="str">
            <v>２１号の３２</v>
          </cell>
          <cell r="D34" t="str">
            <v>　１９６号の２０</v>
          </cell>
          <cell r="E34" t="str">
            <v>　８４号の３１</v>
          </cell>
          <cell r="F34" t="str">
            <v>04662208</v>
          </cell>
        </row>
        <row r="35">
          <cell r="A35">
            <v>34</v>
          </cell>
          <cell r="B35" t="str">
            <v>いなほ保育園</v>
          </cell>
          <cell r="C35" t="str">
            <v>２２号</v>
          </cell>
          <cell r="D35" t="str">
            <v>　号の</v>
          </cell>
          <cell r="E35" t="str">
            <v>　８４号の３２</v>
          </cell>
          <cell r="F35" t="str">
            <v>04962805</v>
          </cell>
        </row>
        <row r="36">
          <cell r="A36">
            <v>35</v>
          </cell>
          <cell r="B36" t="str">
            <v>キッズマーム保育園</v>
          </cell>
          <cell r="C36" t="str">
            <v>２１号の３３</v>
          </cell>
          <cell r="D36" t="str">
            <v>　号の</v>
          </cell>
          <cell r="E36" t="str">
            <v>　８４号の３３</v>
          </cell>
          <cell r="F36" t="str">
            <v>04662208</v>
          </cell>
        </row>
        <row r="37">
          <cell r="A37">
            <v>36</v>
          </cell>
          <cell r="B37" t="str">
            <v>アスク海浜幕張保育園</v>
          </cell>
          <cell r="C37" t="str">
            <v>２１号の３４</v>
          </cell>
          <cell r="D37" t="str">
            <v>　１９６号の２１</v>
          </cell>
          <cell r="E37" t="str">
            <v>　８４号の３４</v>
          </cell>
          <cell r="F37" t="str">
            <v>04662208</v>
          </cell>
        </row>
        <row r="38">
          <cell r="A38">
            <v>37</v>
          </cell>
          <cell r="B38" t="str">
            <v>明徳浜野駅保育園</v>
          </cell>
          <cell r="C38" t="str">
            <v>２１号の３５</v>
          </cell>
          <cell r="D38" t="str">
            <v>　号の</v>
          </cell>
          <cell r="E38" t="str">
            <v>　８４号の３５</v>
          </cell>
          <cell r="F38" t="str">
            <v>04662208</v>
          </cell>
        </row>
        <row r="39">
          <cell r="A39">
            <v>38</v>
          </cell>
          <cell r="B39" t="str">
            <v>幕張いもっこ保育園</v>
          </cell>
          <cell r="C39" t="str">
            <v>２１号の３６</v>
          </cell>
          <cell r="D39" t="str">
            <v>　１９６号の２２</v>
          </cell>
          <cell r="E39" t="str">
            <v>　８４号の３６</v>
          </cell>
          <cell r="F39" t="str">
            <v>04662208</v>
          </cell>
        </row>
        <row r="40">
          <cell r="A40">
            <v>39</v>
          </cell>
          <cell r="B40" t="str">
            <v>稲毛すきっぷ保育園</v>
          </cell>
          <cell r="C40" t="str">
            <v>２１号の３７</v>
          </cell>
          <cell r="D40" t="str">
            <v>　１９６号の２３</v>
          </cell>
          <cell r="E40" t="str">
            <v>　８４号の３７</v>
          </cell>
          <cell r="F40" t="str">
            <v>04662208</v>
          </cell>
        </row>
        <row r="41">
          <cell r="A41">
            <v>40</v>
          </cell>
          <cell r="B41" t="str">
            <v>千葉聖心保育園</v>
          </cell>
          <cell r="C41" t="str">
            <v>２１号の３８</v>
          </cell>
          <cell r="D41" t="str">
            <v>　１９６号の２４</v>
          </cell>
          <cell r="E41" t="str">
            <v>　８４号の３８</v>
          </cell>
          <cell r="F41" t="str">
            <v>04662208</v>
          </cell>
        </row>
        <row r="42">
          <cell r="A42">
            <v>41</v>
          </cell>
          <cell r="B42" t="str">
            <v>真生保育園</v>
          </cell>
          <cell r="C42" t="str">
            <v>２１号の３９</v>
          </cell>
          <cell r="D42" t="str">
            <v>　１９６号の２５</v>
          </cell>
          <cell r="E42" t="str">
            <v>　８４号の３９</v>
          </cell>
          <cell r="F42" t="str">
            <v>04662208</v>
          </cell>
        </row>
        <row r="43">
          <cell r="A43">
            <v>42</v>
          </cell>
          <cell r="B43" t="str">
            <v>ｱｯﾌﾟﾙﾅｰｽﾘｰ検見川浜保育園</v>
          </cell>
          <cell r="C43" t="str">
            <v>２１号の４０</v>
          </cell>
          <cell r="D43" t="str">
            <v>　号の</v>
          </cell>
          <cell r="E43" t="str">
            <v>　８４号の４０</v>
          </cell>
          <cell r="F43" t="str">
            <v>04662208</v>
          </cell>
        </row>
        <row r="44">
          <cell r="A44">
            <v>43</v>
          </cell>
          <cell r="B44" t="str">
            <v>千葉みなとのぞみ保育園</v>
          </cell>
          <cell r="C44" t="str">
            <v>２１号の４１</v>
          </cell>
          <cell r="D44" t="str">
            <v>　１９６号の２６</v>
          </cell>
          <cell r="E44" t="str">
            <v>　８４号の４１</v>
          </cell>
          <cell r="F44" t="str">
            <v>04662208</v>
          </cell>
        </row>
        <row r="45">
          <cell r="A45">
            <v>44</v>
          </cell>
          <cell r="B45" t="str">
            <v>いろは保育園</v>
          </cell>
          <cell r="C45" t="str">
            <v>２１号の４２</v>
          </cell>
          <cell r="D45" t="str">
            <v>　１９６号の２７</v>
          </cell>
          <cell r="E45" t="str">
            <v>　８４号の４２</v>
          </cell>
          <cell r="F45" t="str">
            <v>04662208</v>
          </cell>
        </row>
        <row r="46">
          <cell r="A46">
            <v>45</v>
          </cell>
          <cell r="B46" t="str">
            <v>稲毛ひだまり保育園</v>
          </cell>
          <cell r="C46" t="str">
            <v>２１号の４３</v>
          </cell>
          <cell r="D46" t="str">
            <v>　１９６号の２８</v>
          </cell>
          <cell r="E46" t="str">
            <v>　８４号の４３</v>
          </cell>
          <cell r="F46" t="str">
            <v>04662208</v>
          </cell>
        </row>
        <row r="47">
          <cell r="A47">
            <v>46</v>
          </cell>
          <cell r="B47" t="str">
            <v>茶々まくはり保育園</v>
          </cell>
          <cell r="C47" t="str">
            <v>２１号の４４</v>
          </cell>
          <cell r="D47" t="str">
            <v>　１９６号の２９</v>
          </cell>
          <cell r="E47" t="str">
            <v>　８４号の４４</v>
          </cell>
          <cell r="F47" t="str">
            <v>04662208</v>
          </cell>
        </row>
        <row r="48">
          <cell r="A48">
            <v>47</v>
          </cell>
          <cell r="B48" t="str">
            <v>ローゼンそが保育園</v>
          </cell>
          <cell r="C48" t="str">
            <v>２１号の４５</v>
          </cell>
          <cell r="D48" t="str">
            <v>　号の</v>
          </cell>
          <cell r="E48" t="str">
            <v>　８４号の４５</v>
          </cell>
          <cell r="F48" t="str">
            <v>04662208</v>
          </cell>
        </row>
        <row r="49">
          <cell r="A49">
            <v>48</v>
          </cell>
          <cell r="B49" t="str">
            <v>みなと公園のぞみ保育園</v>
          </cell>
          <cell r="C49" t="str">
            <v>２１号の４６</v>
          </cell>
          <cell r="D49" t="str">
            <v>　１９６号の３０</v>
          </cell>
          <cell r="E49" t="str">
            <v>　８４号の４６</v>
          </cell>
          <cell r="F49" t="str">
            <v>04662208</v>
          </cell>
        </row>
        <row r="50">
          <cell r="A50">
            <v>49</v>
          </cell>
          <cell r="B50" t="str">
            <v>畠山学園附属はまの保育園</v>
          </cell>
          <cell r="C50" t="str">
            <v>２１号の４７</v>
          </cell>
          <cell r="D50" t="str">
            <v>　１９６号の３１</v>
          </cell>
          <cell r="E50" t="str">
            <v>　８４号の４７</v>
          </cell>
          <cell r="F50" t="str">
            <v>04662208</v>
          </cell>
        </row>
        <row r="51">
          <cell r="A51">
            <v>50</v>
          </cell>
          <cell r="B51" t="str">
            <v>ココファン･ナーサリーおゆみ野</v>
          </cell>
          <cell r="C51" t="str">
            <v>２１号の４８</v>
          </cell>
          <cell r="D51" t="str">
            <v>　１９６号の３２</v>
          </cell>
          <cell r="E51" t="str">
            <v>　８４号の４８</v>
          </cell>
          <cell r="F51" t="str">
            <v>04662208</v>
          </cell>
        </row>
        <row r="52">
          <cell r="A52">
            <v>51</v>
          </cell>
          <cell r="B52" t="str">
            <v>おゆみ野すきっぷ保育園</v>
          </cell>
          <cell r="C52" t="str">
            <v>２１号の４９</v>
          </cell>
          <cell r="D52" t="str">
            <v>　号の</v>
          </cell>
          <cell r="E52" t="str">
            <v>　８４号の４９</v>
          </cell>
          <cell r="F52" t="str">
            <v>04662208</v>
          </cell>
        </row>
        <row r="53">
          <cell r="A53">
            <v>52</v>
          </cell>
          <cell r="B53" t="str">
            <v>たかし保育園稲毛海岸</v>
          </cell>
          <cell r="C53" t="str">
            <v>２１号の５０</v>
          </cell>
          <cell r="D53" t="str">
            <v>　号の</v>
          </cell>
          <cell r="E53" t="str">
            <v>　８４号の５０</v>
          </cell>
          <cell r="F53" t="str">
            <v>04662208</v>
          </cell>
        </row>
        <row r="54">
          <cell r="A54">
            <v>53</v>
          </cell>
          <cell r="B54" t="str">
            <v>幕張本郷きらきら保育園</v>
          </cell>
          <cell r="C54" t="str">
            <v>２１号の５１</v>
          </cell>
          <cell r="D54" t="str">
            <v>　号の</v>
          </cell>
          <cell r="E54" t="str">
            <v>　８４号の５１</v>
          </cell>
          <cell r="F54" t="str">
            <v>04662208</v>
          </cell>
        </row>
        <row r="55">
          <cell r="A55">
            <v>54</v>
          </cell>
          <cell r="B55" t="str">
            <v>泉保育園</v>
          </cell>
          <cell r="C55" t="str">
            <v>２１号の５２</v>
          </cell>
          <cell r="D55" t="str">
            <v>　号の</v>
          </cell>
          <cell r="E55" t="str">
            <v>　８４号の５２</v>
          </cell>
          <cell r="F55" t="str">
            <v>04662208</v>
          </cell>
        </row>
        <row r="56">
          <cell r="A56">
            <v>55</v>
          </cell>
          <cell r="B56" t="str">
            <v>ココファン・ナーサリー稲毛</v>
          </cell>
          <cell r="C56" t="str">
            <v>２１号の５３</v>
          </cell>
          <cell r="D56" t="str">
            <v>　１９６号の３３</v>
          </cell>
          <cell r="E56" t="str">
            <v>　８４号の５３</v>
          </cell>
          <cell r="F56" t="str">
            <v>04662208</v>
          </cell>
        </row>
        <row r="57">
          <cell r="A57">
            <v>56</v>
          </cell>
          <cell r="B57" t="str">
            <v>都賀保育園</v>
          </cell>
          <cell r="C57" t="str">
            <v>２１号の５４</v>
          </cell>
          <cell r="D57" t="str">
            <v>　１９６号の３４</v>
          </cell>
          <cell r="E57" t="str">
            <v>　８４号の５４</v>
          </cell>
          <cell r="F57" t="str">
            <v>04662208</v>
          </cell>
        </row>
        <row r="58">
          <cell r="A58">
            <v>57</v>
          </cell>
          <cell r="B58" t="str">
            <v>ニチイキッズ
あすみが丘保育園</v>
          </cell>
          <cell r="C58" t="str">
            <v>２１号の５５</v>
          </cell>
          <cell r="D58" t="str">
            <v>　号の</v>
          </cell>
          <cell r="E58" t="str">
            <v>　８４号の５５</v>
          </cell>
          <cell r="F58" t="str">
            <v>04662208</v>
          </cell>
        </row>
        <row r="59">
          <cell r="A59">
            <v>58</v>
          </cell>
          <cell r="B59" t="str">
            <v>美光保育園</v>
          </cell>
          <cell r="C59" t="str">
            <v>２１号の５６</v>
          </cell>
          <cell r="D59" t="str">
            <v>　１９６号の３５</v>
          </cell>
          <cell r="E59" t="str">
            <v>　８４号の５６</v>
          </cell>
          <cell r="F59" t="str">
            <v>04662208</v>
          </cell>
        </row>
        <row r="60">
          <cell r="A60">
            <v>59</v>
          </cell>
          <cell r="B60" t="str">
            <v>第２幕張海浜保育園</v>
          </cell>
          <cell r="C60" t="str">
            <v>２１号の５７</v>
          </cell>
          <cell r="D60" t="str">
            <v>　１９６号の３６</v>
          </cell>
          <cell r="E60" t="str">
            <v>　８４号の５７</v>
          </cell>
          <cell r="F60" t="str">
            <v>04662208</v>
          </cell>
        </row>
        <row r="61">
          <cell r="A61">
            <v>60</v>
          </cell>
          <cell r="B61" t="str">
            <v>ピラミッドメソッド千葉保育園</v>
          </cell>
          <cell r="C61" t="str">
            <v>２１号の５８</v>
          </cell>
          <cell r="D61" t="str">
            <v>　１９６号の３７</v>
          </cell>
          <cell r="E61" t="str">
            <v>　８４号の５８</v>
          </cell>
          <cell r="F61" t="str">
            <v>04662208</v>
          </cell>
        </row>
        <row r="62">
          <cell r="A62">
            <v>61</v>
          </cell>
          <cell r="B62" t="str">
            <v>ルーチェ保育園千葉新田町</v>
          </cell>
          <cell r="C62" t="str">
            <v>２１号の５９</v>
          </cell>
          <cell r="D62" t="str">
            <v>　１９６号の３８</v>
          </cell>
          <cell r="E62" t="str">
            <v>　８４号の５９</v>
          </cell>
          <cell r="F62" t="str">
            <v>04662603</v>
          </cell>
        </row>
        <row r="63">
          <cell r="A63">
            <v>62</v>
          </cell>
          <cell r="B63" t="str">
            <v>ふぇりーちぇほいくえん</v>
          </cell>
          <cell r="C63" t="str">
            <v>　号の</v>
          </cell>
          <cell r="D63" t="str">
            <v>　号の</v>
          </cell>
          <cell r="E63" t="str">
            <v>　８４号の６０</v>
          </cell>
          <cell r="F63" t="str">
            <v>04662603</v>
          </cell>
        </row>
        <row r="64">
          <cell r="A64">
            <v>63</v>
          </cell>
          <cell r="B64" t="str">
            <v>新検見川すきっぷ保育園</v>
          </cell>
          <cell r="C64" t="str">
            <v>２１号の６０</v>
          </cell>
          <cell r="D64" t="str">
            <v>　号の</v>
          </cell>
          <cell r="E64" t="str">
            <v>　８４号の６１</v>
          </cell>
          <cell r="F64" t="str">
            <v>04662603</v>
          </cell>
        </row>
        <row r="65">
          <cell r="A65">
            <v>64</v>
          </cell>
          <cell r="B65" t="str">
            <v>幕張本郷ナーサリー</v>
          </cell>
          <cell r="C65" t="str">
            <v>２１号の６１</v>
          </cell>
          <cell r="D65" t="str">
            <v>　号の</v>
          </cell>
          <cell r="E65" t="str">
            <v>　８４号の６２</v>
          </cell>
          <cell r="F65" t="str">
            <v>04662603</v>
          </cell>
        </row>
        <row r="66">
          <cell r="A66">
            <v>65</v>
          </cell>
          <cell r="B66" t="str">
            <v>ししの子保育園</v>
          </cell>
          <cell r="C66" t="str">
            <v>２１号の６２</v>
          </cell>
          <cell r="D66" t="str">
            <v>　号の</v>
          </cell>
          <cell r="E66" t="str">
            <v>　８４号の６３</v>
          </cell>
          <cell r="F66" t="str">
            <v>04662603</v>
          </cell>
        </row>
        <row r="67">
          <cell r="A67">
            <v>66</v>
          </cell>
          <cell r="B67" t="str">
            <v>アストロナーサリー小仲台</v>
          </cell>
          <cell r="C67" t="str">
            <v>２１号の６３</v>
          </cell>
          <cell r="D67" t="str">
            <v>　号の</v>
          </cell>
          <cell r="E67" t="str">
            <v>　８４号の６４</v>
          </cell>
          <cell r="F67" t="str">
            <v>04662603</v>
          </cell>
        </row>
        <row r="68">
          <cell r="A68">
            <v>67</v>
          </cell>
          <cell r="B68" t="str">
            <v>ココファン・ナーサリー稲毛東</v>
          </cell>
          <cell r="C68" t="str">
            <v>２１号の６４</v>
          </cell>
          <cell r="D68" t="str">
            <v>　号の</v>
          </cell>
          <cell r="E68" t="str">
            <v>　８４号の６５</v>
          </cell>
          <cell r="F68" t="str">
            <v>04662603</v>
          </cell>
        </row>
        <row r="69">
          <cell r="A69">
            <v>68</v>
          </cell>
          <cell r="B69" t="str">
            <v>アストロキャンプ稲毛東保育園</v>
          </cell>
          <cell r="C69" t="str">
            <v>２１号の６５</v>
          </cell>
          <cell r="D69" t="str">
            <v>　号の</v>
          </cell>
          <cell r="E69" t="str">
            <v>　８４号の６６</v>
          </cell>
          <cell r="F69" t="str">
            <v>04662603</v>
          </cell>
        </row>
        <row r="70">
          <cell r="A70">
            <v>69</v>
          </cell>
          <cell r="B70" t="str">
            <v>あおぞら保育園</v>
          </cell>
          <cell r="C70" t="str">
            <v>２１号の６６</v>
          </cell>
          <cell r="D70" t="str">
            <v>　１９６号の３９</v>
          </cell>
          <cell r="E70" t="str">
            <v>　８４号の６７</v>
          </cell>
          <cell r="F70" t="str">
            <v>04662603</v>
          </cell>
        </row>
        <row r="71">
          <cell r="A71">
            <v>70</v>
          </cell>
          <cell r="B71" t="str">
            <v>テンダーラビング保育園誉田</v>
          </cell>
          <cell r="C71" t="str">
            <v>２１号の６７</v>
          </cell>
          <cell r="D71" t="str">
            <v>　号の</v>
          </cell>
          <cell r="E71" t="str">
            <v>　８４号の６８</v>
          </cell>
          <cell r="F71" t="str">
            <v>04662603</v>
          </cell>
        </row>
        <row r="72">
          <cell r="A72">
            <v>71</v>
          </cell>
          <cell r="B72" t="str">
            <v>誉田おもいやり保育園</v>
          </cell>
          <cell r="C72" t="str">
            <v>２１号の６８</v>
          </cell>
          <cell r="D72" t="str">
            <v>　号の</v>
          </cell>
          <cell r="E72" t="str">
            <v>　８４号の６９</v>
          </cell>
          <cell r="F72" t="str">
            <v>04662603</v>
          </cell>
        </row>
        <row r="73">
          <cell r="A73">
            <v>72</v>
          </cell>
          <cell r="B73" t="str">
            <v>ほのぼのたんぽぽほいくえん</v>
          </cell>
          <cell r="C73" t="str">
            <v>２１号の６９</v>
          </cell>
          <cell r="D73" t="str">
            <v>　１９６号の４０</v>
          </cell>
          <cell r="E73" t="str">
            <v>　８４号の７０</v>
          </cell>
          <cell r="F73" t="str">
            <v>04662603</v>
          </cell>
        </row>
        <row r="74">
          <cell r="A74">
            <v>73</v>
          </cell>
          <cell r="B74" t="str">
            <v>スクルドエンジェル保育園幕張園</v>
          </cell>
          <cell r="C74" t="str">
            <v>２１号の７０</v>
          </cell>
          <cell r="D74" t="str">
            <v>　１９６号の４１</v>
          </cell>
          <cell r="E74" t="str">
            <v>　８４号の７１</v>
          </cell>
          <cell r="F74" t="str">
            <v>04662603</v>
          </cell>
        </row>
        <row r="75">
          <cell r="A75">
            <v>74</v>
          </cell>
          <cell r="B75" t="str">
            <v>あい・あい保育園 幕張園</v>
          </cell>
          <cell r="C75" t="str">
            <v>２２号の２</v>
          </cell>
          <cell r="D75" t="str">
            <v>　号の</v>
          </cell>
          <cell r="E75" t="str">
            <v>　８４号の７２</v>
          </cell>
          <cell r="F75" t="str">
            <v>04662603</v>
          </cell>
        </row>
        <row r="76">
          <cell r="A76">
            <v>75</v>
          </cell>
          <cell r="B76" t="str">
            <v>さくらんぼ保育園</v>
          </cell>
          <cell r="C76" t="str">
            <v>２１号の７１</v>
          </cell>
          <cell r="D76" t="str">
            <v>　号の</v>
          </cell>
          <cell r="E76" t="str">
            <v>　８４号の７３</v>
          </cell>
          <cell r="F76" t="str">
            <v>04662603</v>
          </cell>
        </row>
        <row r="77">
          <cell r="A77">
            <v>76</v>
          </cell>
          <cell r="B77" t="str">
            <v>げんき保育園</v>
          </cell>
          <cell r="C77" t="str">
            <v>２１号の７２</v>
          </cell>
          <cell r="D77" t="str">
            <v>　１９６号の４２</v>
          </cell>
          <cell r="E77" t="str">
            <v>　８４号の７４</v>
          </cell>
          <cell r="F77" t="str">
            <v>04662603</v>
          </cell>
        </row>
        <row r="78">
          <cell r="A78">
            <v>77</v>
          </cell>
          <cell r="B78" t="str">
            <v>マミー＆ミーおゆみ野保育園</v>
          </cell>
          <cell r="C78" t="str">
            <v>２１号の７３</v>
          </cell>
          <cell r="D78" t="str">
            <v>　１９６号の４３</v>
          </cell>
          <cell r="E78" t="str">
            <v>　８４号の７５</v>
          </cell>
          <cell r="F78" t="str">
            <v>04662603</v>
          </cell>
        </row>
        <row r="79">
          <cell r="A79">
            <v>78</v>
          </cell>
          <cell r="B79" t="str">
            <v>寒川保育園</v>
          </cell>
          <cell r="C79" t="str">
            <v>２１号の７４</v>
          </cell>
          <cell r="D79" t="str">
            <v>　１９６号の４４</v>
          </cell>
          <cell r="E79" t="str">
            <v>　８４号の７６</v>
          </cell>
          <cell r="F79" t="str">
            <v>04662603</v>
          </cell>
        </row>
        <row r="80">
          <cell r="A80">
            <v>79</v>
          </cell>
          <cell r="B80" t="str">
            <v>そらまめ保育園新千葉駅前</v>
          </cell>
          <cell r="C80" t="str">
            <v>２１号の７５</v>
          </cell>
          <cell r="D80" t="str">
            <v>　１９６号の４５</v>
          </cell>
          <cell r="E80" t="str">
            <v>　８４号の７７</v>
          </cell>
          <cell r="F80" t="str">
            <v>04662603</v>
          </cell>
        </row>
        <row r="81">
          <cell r="A81">
            <v>80</v>
          </cell>
          <cell r="B81" t="str">
            <v>本千葉エンゼルホーム保育園</v>
          </cell>
          <cell r="C81" t="str">
            <v>２１号の７６</v>
          </cell>
          <cell r="D81" t="str">
            <v>　１９６号の４６</v>
          </cell>
          <cell r="E81" t="str">
            <v>　８４号の７８</v>
          </cell>
          <cell r="F81" t="str">
            <v>04662603</v>
          </cell>
        </row>
        <row r="82">
          <cell r="A82">
            <v>81</v>
          </cell>
          <cell r="B82" t="str">
            <v>かるがも保育園　おゆみ野園</v>
          </cell>
          <cell r="C82" t="str">
            <v>２１号の７７</v>
          </cell>
          <cell r="D82" t="str">
            <v>　１９６号の４７</v>
          </cell>
          <cell r="E82" t="str">
            <v>　８４号の７９</v>
          </cell>
          <cell r="F82" t="str">
            <v>04662603</v>
          </cell>
        </row>
        <row r="83">
          <cell r="A83">
            <v>82</v>
          </cell>
          <cell r="B83" t="str">
            <v>なのはな保育園</v>
          </cell>
          <cell r="C83" t="str">
            <v>２１号の７８</v>
          </cell>
          <cell r="D83" t="str">
            <v>　号の</v>
          </cell>
          <cell r="E83" t="str">
            <v>　８４号の８０</v>
          </cell>
          <cell r="F83" t="str">
            <v>04662603</v>
          </cell>
        </row>
        <row r="84">
          <cell r="A84">
            <v>83</v>
          </cell>
          <cell r="B84" t="str">
            <v>ミルキーホーム都賀園</v>
          </cell>
          <cell r="C84" t="str">
            <v>２１号の７９</v>
          </cell>
          <cell r="D84" t="str">
            <v>　号の</v>
          </cell>
          <cell r="E84" t="str">
            <v>　８４号の８１</v>
          </cell>
          <cell r="F84" t="str">
            <v>04662603</v>
          </cell>
        </row>
        <row r="85">
          <cell r="A85">
            <v>84</v>
          </cell>
          <cell r="B85" t="str">
            <v>ぴょんぴょん保育園</v>
          </cell>
          <cell r="C85" t="str">
            <v>２１号の８０</v>
          </cell>
          <cell r="D85" t="str">
            <v>　１９６号の４８</v>
          </cell>
          <cell r="E85" t="str">
            <v>　８４号の８２</v>
          </cell>
          <cell r="F85" t="str">
            <v>04662603</v>
          </cell>
        </row>
        <row r="86">
          <cell r="A86">
            <v>85</v>
          </cell>
          <cell r="B86" t="str">
            <v>まほろばのお日さま保育園</v>
          </cell>
          <cell r="C86" t="str">
            <v>２１号の８１</v>
          </cell>
          <cell r="D86" t="str">
            <v>　号の</v>
          </cell>
          <cell r="E86" t="str">
            <v>　８４号の８３</v>
          </cell>
          <cell r="F86" t="str">
            <v>04662603</v>
          </cell>
        </row>
        <row r="87">
          <cell r="A87">
            <v>86</v>
          </cell>
          <cell r="B87" t="str">
            <v>あい・あい保育園　土気園</v>
          </cell>
          <cell r="C87" t="str">
            <v>３２号</v>
          </cell>
          <cell r="D87" t="str">
            <v>　１９６号の４９</v>
          </cell>
          <cell r="E87" t="str">
            <v>　８４号の８４</v>
          </cell>
          <cell r="F87" t="str">
            <v>05725005</v>
          </cell>
        </row>
        <row r="88">
          <cell r="A88">
            <v>87</v>
          </cell>
          <cell r="B88" t="str">
            <v>キートスチャイルドケア新田町</v>
          </cell>
          <cell r="C88" t="str">
            <v>２１号の８２</v>
          </cell>
          <cell r="D88" t="str">
            <v>　１９６号の５０</v>
          </cell>
          <cell r="E88" t="str">
            <v>　８４号の８５</v>
          </cell>
          <cell r="F88" t="str">
            <v>04662603</v>
          </cell>
        </row>
        <row r="89">
          <cell r="A89">
            <v>88</v>
          </cell>
          <cell r="B89" t="str">
            <v>マミー＆ミー西都賀保育園</v>
          </cell>
          <cell r="C89" t="str">
            <v>２１号の８３</v>
          </cell>
          <cell r="D89" t="str">
            <v>　１９６号の５１</v>
          </cell>
          <cell r="E89" t="str">
            <v>　８４号の８６</v>
          </cell>
          <cell r="F89" t="str">
            <v>04662603</v>
          </cell>
        </row>
        <row r="90">
          <cell r="A90">
            <v>89</v>
          </cell>
          <cell r="B90" t="str">
            <v>幕張本郷すきっぷ保育園</v>
          </cell>
          <cell r="C90" t="str">
            <v>２１号の８４</v>
          </cell>
          <cell r="D90" t="str">
            <v>　１９６号の５２</v>
          </cell>
          <cell r="E90" t="str">
            <v>　８４号の８７</v>
          </cell>
          <cell r="F90" t="str">
            <v>04662603</v>
          </cell>
        </row>
        <row r="91">
          <cell r="A91">
            <v>90</v>
          </cell>
          <cell r="B91" t="str">
            <v>若葉保育園</v>
          </cell>
          <cell r="C91" t="str">
            <v>２１号の８５</v>
          </cell>
          <cell r="D91" t="str">
            <v>　号の</v>
          </cell>
          <cell r="E91" t="str">
            <v>　８４号の８８</v>
          </cell>
          <cell r="F91" t="str">
            <v>04662603</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v>
          </cell>
          <cell r="B1" t="str">
            <v>保育園名</v>
          </cell>
          <cell r="C1" t="str">
            <v>法人名</v>
          </cell>
          <cell r="D1" t="str">
            <v>役職</v>
          </cell>
          <cell r="E1" t="str">
            <v>理事長名</v>
          </cell>
          <cell r="F1" t="str">
            <v>法人所在地</v>
          </cell>
        </row>
        <row r="2">
          <cell r="A2">
            <v>1</v>
          </cell>
          <cell r="B2" t="str">
            <v>院内保育園</v>
          </cell>
          <cell r="C2" t="str">
            <v>（福）千葉愛育会</v>
          </cell>
          <cell r="D2" t="str">
            <v>理事長</v>
          </cell>
          <cell r="E2" t="str">
            <v>日高正和</v>
          </cell>
          <cell r="F2" t="str">
            <v>千葉市中央区院内2-5-6</v>
          </cell>
        </row>
        <row r="3">
          <cell r="A3">
            <v>2</v>
          </cell>
          <cell r="B3" t="str">
            <v>旭ヶ丘保育園</v>
          </cell>
          <cell r="C3" t="str">
            <v>（福）千葉ベタニヤホーム</v>
          </cell>
          <cell r="D3" t="str">
            <v>理事長</v>
          </cell>
          <cell r="E3" t="str">
            <v>中島康文</v>
          </cell>
          <cell r="F3" t="str">
            <v>市川市国府台2-9-13</v>
          </cell>
        </row>
        <row r="4">
          <cell r="A4">
            <v>3</v>
          </cell>
          <cell r="B4" t="str">
            <v>稲毛保育園</v>
          </cell>
          <cell r="C4" t="str">
            <v>（福）桜育心福祉会</v>
          </cell>
          <cell r="D4" t="str">
            <v>理事長</v>
          </cell>
          <cell r="E4" t="str">
            <v>佐藤悦光</v>
          </cell>
          <cell r="F4" t="str">
            <v>千葉市稲毛区小仲台2-10-1</v>
          </cell>
        </row>
        <row r="5">
          <cell r="A5">
            <v>4</v>
          </cell>
          <cell r="B5" t="str">
            <v>みどり保育園</v>
          </cell>
          <cell r="C5" t="str">
            <v>（学）城徳学園</v>
          </cell>
          <cell r="D5" t="str">
            <v>理事長</v>
          </cell>
          <cell r="E5" t="str">
            <v>相原美惠子</v>
          </cell>
          <cell r="F5" t="str">
            <v>千葉市美浜区磯辺7丁目16-1</v>
          </cell>
        </row>
        <row r="6">
          <cell r="A6">
            <v>5</v>
          </cell>
          <cell r="B6" t="str">
            <v>ちどり保育園</v>
          </cell>
          <cell r="C6" t="str">
            <v>（福）八越会</v>
          </cell>
          <cell r="D6" t="str">
            <v>理事長</v>
          </cell>
          <cell r="E6" t="str">
            <v>吉岡正夫</v>
          </cell>
          <cell r="F6" t="str">
            <v>千葉市花見川区検見川町3-331-4</v>
          </cell>
        </row>
        <row r="7">
          <cell r="A7">
            <v>6</v>
          </cell>
          <cell r="B7" t="str">
            <v>今井保育園</v>
          </cell>
          <cell r="C7" t="str">
            <v>（福）いまい福祉会</v>
          </cell>
          <cell r="D7" t="str">
            <v>理事長</v>
          </cell>
          <cell r="E7" t="str">
            <v>大森権四郎</v>
          </cell>
          <cell r="F7" t="str">
            <v>千葉市中央区今井2-12-7</v>
          </cell>
        </row>
        <row r="8">
          <cell r="A8">
            <v>7</v>
          </cell>
          <cell r="B8" t="str">
            <v>若竹保育園</v>
          </cell>
          <cell r="C8" t="str">
            <v>（福）若葉福祉会</v>
          </cell>
          <cell r="D8" t="str">
            <v>理事長</v>
          </cell>
          <cell r="E8" t="str">
            <v>山﨑淳一</v>
          </cell>
          <cell r="F8" t="str">
            <v>千葉市若葉区若松町３３６</v>
          </cell>
        </row>
        <row r="9">
          <cell r="A9">
            <v>8</v>
          </cell>
          <cell r="B9" t="str">
            <v>千葉寺保育園</v>
          </cell>
          <cell r="C9" t="str">
            <v>（福）千葉寺福祉会</v>
          </cell>
          <cell r="D9" t="str">
            <v>理事長</v>
          </cell>
          <cell r="E9" t="str">
            <v>大塚　信明</v>
          </cell>
          <cell r="F9" t="str">
            <v>千葉市中央区末広4-17-3</v>
          </cell>
        </row>
        <row r="10">
          <cell r="A10">
            <v>9</v>
          </cell>
          <cell r="B10" t="str">
            <v>慈光保育園</v>
          </cell>
          <cell r="C10" t="str">
            <v>（福）龍澤園</v>
          </cell>
          <cell r="D10" t="str">
            <v>理事長</v>
          </cell>
          <cell r="E10" t="str">
            <v>長谷川和世</v>
          </cell>
          <cell r="F10" t="str">
            <v>千葉市中央区大巌寺町457-5</v>
          </cell>
        </row>
        <row r="11">
          <cell r="A11">
            <v>10</v>
          </cell>
          <cell r="B11" t="str">
            <v>若梅保育園</v>
          </cell>
          <cell r="C11" t="str">
            <v>（福）富岳会</v>
          </cell>
          <cell r="D11" t="str">
            <v>理事長</v>
          </cell>
          <cell r="E11" t="str">
            <v>吉江規隆</v>
          </cell>
          <cell r="F11" t="str">
            <v>千葉市美浜区高洲４－５－９</v>
          </cell>
        </row>
        <row r="12">
          <cell r="A12">
            <v>11</v>
          </cell>
          <cell r="B12" t="str">
            <v>チューリップ保育園</v>
          </cell>
          <cell r="C12" t="str">
            <v>（福）聖心福祉会</v>
          </cell>
          <cell r="D12" t="str">
            <v>理事長</v>
          </cell>
          <cell r="E12" t="str">
            <v>藤井二佐枝</v>
          </cell>
          <cell r="F12" t="str">
            <v>千葉市美浜区真砂3-15-14</v>
          </cell>
        </row>
        <row r="13">
          <cell r="A13">
            <v>12</v>
          </cell>
          <cell r="B13" t="str">
            <v>みつわ台保育園</v>
          </cell>
          <cell r="C13" t="str">
            <v>（福）豊福祉会</v>
          </cell>
          <cell r="D13" t="str">
            <v>理事長</v>
          </cell>
          <cell r="E13" t="str">
            <v>御園愛子</v>
          </cell>
          <cell r="F13" t="str">
            <v>千葉市若葉区みつわ台5-8-8</v>
          </cell>
        </row>
        <row r="14">
          <cell r="A14">
            <v>13</v>
          </cell>
          <cell r="B14" t="str">
            <v>まどか保育園</v>
          </cell>
          <cell r="C14" t="str">
            <v>（福）高洲福祉会</v>
          </cell>
          <cell r="D14" t="str">
            <v>理事長</v>
          </cell>
          <cell r="E14" t="str">
            <v>樋口正春</v>
          </cell>
          <cell r="F14" t="str">
            <v>千葉市美浜区高洲1-15-2</v>
          </cell>
        </row>
        <row r="15">
          <cell r="A15">
            <v>14</v>
          </cell>
          <cell r="B15" t="str">
            <v>わかくさ保育園</v>
          </cell>
          <cell r="C15" t="str">
            <v>（福）如水福祉会</v>
          </cell>
          <cell r="D15" t="str">
            <v>理事長</v>
          </cell>
          <cell r="E15" t="str">
            <v>行木道嗣</v>
          </cell>
          <cell r="F15" t="str">
            <v>千葉市緑区大椎町1199-2</v>
          </cell>
        </row>
        <row r="16">
          <cell r="A16">
            <v>15</v>
          </cell>
          <cell r="B16" t="str">
            <v>たいよう保育園</v>
          </cell>
          <cell r="C16" t="str">
            <v>（福）千葉福祉会</v>
          </cell>
          <cell r="D16" t="str">
            <v>理事長</v>
          </cell>
          <cell r="E16" t="str">
            <v>中村くに子</v>
          </cell>
          <cell r="F16" t="str">
            <v>千葉市若葉区みつわ台3-12-1</v>
          </cell>
        </row>
        <row r="17">
          <cell r="A17">
            <v>16</v>
          </cell>
          <cell r="B17" t="str">
            <v>松ケ丘保育園</v>
          </cell>
          <cell r="C17" t="str">
            <v>（福）清流福祉会</v>
          </cell>
          <cell r="D17" t="str">
            <v>理事長</v>
          </cell>
          <cell r="E17" t="str">
            <v>渡辺光範</v>
          </cell>
          <cell r="F17" t="str">
            <v>千葉市中央区松ケ丘町563-1</v>
          </cell>
        </row>
        <row r="18">
          <cell r="A18">
            <v>17</v>
          </cell>
          <cell r="B18" t="str">
            <v>作草部保育園</v>
          </cell>
          <cell r="C18" t="str">
            <v>（福）扶葉福祉会</v>
          </cell>
          <cell r="D18" t="str">
            <v>理事長</v>
          </cell>
          <cell r="E18" t="str">
            <v>木村秀二</v>
          </cell>
          <cell r="F18" t="str">
            <v>千葉市稲毛区作草部町698-3</v>
          </cell>
        </row>
        <row r="19">
          <cell r="A19">
            <v>18</v>
          </cell>
          <cell r="B19" t="str">
            <v>すずらん保育園</v>
          </cell>
          <cell r="C19" t="str">
            <v>（福）精粋福祉会</v>
          </cell>
          <cell r="D19" t="str">
            <v>理事長</v>
          </cell>
          <cell r="E19" t="str">
            <v>林栄子</v>
          </cell>
          <cell r="F19" t="str">
            <v>千葉市若葉区若松町2106-3</v>
          </cell>
        </row>
        <row r="20">
          <cell r="A20">
            <v>19</v>
          </cell>
          <cell r="B20" t="str">
            <v>なぎさ保育園</v>
          </cell>
          <cell r="C20" t="str">
            <v>（福）愛誠福祉会</v>
          </cell>
          <cell r="D20" t="str">
            <v>理事長</v>
          </cell>
          <cell r="E20" t="str">
            <v>森田昭雄</v>
          </cell>
          <cell r="F20" t="str">
            <v>千葉市美浜区高浜4-4-1</v>
          </cell>
        </row>
        <row r="21">
          <cell r="A21">
            <v>20</v>
          </cell>
          <cell r="B21" t="str">
            <v>南小中台保育園</v>
          </cell>
          <cell r="C21" t="str">
            <v>（福）南小中台福祉会</v>
          </cell>
          <cell r="D21" t="str">
            <v>理事長</v>
          </cell>
          <cell r="E21" t="str">
            <v>原八代重</v>
          </cell>
          <cell r="F21" t="str">
            <v>千葉市稲毛区小仲台8-21-1</v>
          </cell>
        </row>
        <row r="22">
          <cell r="A22">
            <v>21</v>
          </cell>
          <cell r="B22" t="str">
            <v>もみじ保育園</v>
          </cell>
          <cell r="C22" t="str">
            <v>（福）光楓福祉会</v>
          </cell>
          <cell r="D22" t="str">
            <v>理事長</v>
          </cell>
          <cell r="E22" t="str">
            <v>大川知明</v>
          </cell>
          <cell r="F22" t="str">
            <v>千葉市美浜区磯辺5-14-5</v>
          </cell>
        </row>
        <row r="23">
          <cell r="A23">
            <v>22</v>
          </cell>
          <cell r="B23" t="str">
            <v>おゆみ野保育園</v>
          </cell>
          <cell r="C23" t="str">
            <v>（福）おゆみ野福祉会</v>
          </cell>
          <cell r="D23" t="str">
            <v>理事長</v>
          </cell>
          <cell r="E23" t="str">
            <v>長谷川光男</v>
          </cell>
          <cell r="F23" t="str">
            <v>千葉市緑区おゆみ野２－７</v>
          </cell>
        </row>
        <row r="24">
          <cell r="A24">
            <v>23</v>
          </cell>
          <cell r="B24" t="str">
            <v>ナ－セリ－鏡戸</v>
          </cell>
          <cell r="C24" t="str">
            <v>（福）鏡明福祉会</v>
          </cell>
          <cell r="D24" t="str">
            <v>理事長</v>
          </cell>
          <cell r="E24" t="str">
            <v>片岡  美子</v>
          </cell>
          <cell r="F24" t="str">
            <v>千葉市緑区あすみが丘4-21-1</v>
          </cell>
        </row>
        <row r="25">
          <cell r="A25">
            <v>24</v>
          </cell>
          <cell r="B25" t="str">
            <v>ふたば保育園</v>
          </cell>
          <cell r="C25" t="str">
            <v>（福）あかね福祉会</v>
          </cell>
          <cell r="D25" t="str">
            <v>理事長</v>
          </cell>
          <cell r="E25" t="str">
            <v>篠原昇一</v>
          </cell>
          <cell r="F25" t="str">
            <v>千葉市緑区刈田子町３０８-10</v>
          </cell>
        </row>
        <row r="26">
          <cell r="A26">
            <v>25</v>
          </cell>
          <cell r="B26" t="str">
            <v>明和輝保育園</v>
          </cell>
          <cell r="C26" t="str">
            <v>（福）健善富会</v>
          </cell>
          <cell r="D26" t="str">
            <v>理事長</v>
          </cell>
          <cell r="E26" t="str">
            <v>井上　悟</v>
          </cell>
          <cell r="F26" t="str">
            <v>千葉市緑区おゆみ野中央７丁目３０</v>
          </cell>
        </row>
        <row r="27">
          <cell r="A27">
            <v>26</v>
          </cell>
          <cell r="B27" t="str">
            <v>山王保育園</v>
          </cell>
          <cell r="C27" t="str">
            <v>（福）豊樹園</v>
          </cell>
          <cell r="D27" t="str">
            <v>理事長</v>
          </cell>
          <cell r="E27" t="str">
            <v>伊藤　政義</v>
          </cell>
          <cell r="F27" t="str">
            <v>千葉市稲毛区山王町153-16</v>
          </cell>
        </row>
        <row r="28">
          <cell r="A28">
            <v>27</v>
          </cell>
          <cell r="B28" t="str">
            <v>チャイルド・ガーデン保育園</v>
          </cell>
          <cell r="C28" t="str">
            <v>（学）誠真学園</v>
          </cell>
          <cell r="D28" t="str">
            <v>理事長</v>
          </cell>
          <cell r="E28" t="str">
            <v>中村喜一郎</v>
          </cell>
          <cell r="F28" t="str">
            <v>千葉市稲毛区小仲台8-20-1</v>
          </cell>
        </row>
        <row r="29">
          <cell r="A29">
            <v>28</v>
          </cell>
          <cell r="B29" t="str">
            <v>明徳土気保育園</v>
          </cell>
          <cell r="C29" t="str">
            <v>（福）千葉明徳会</v>
          </cell>
          <cell r="D29" t="str">
            <v>理事長</v>
          </cell>
          <cell r="E29" t="str">
            <v>福中儀明</v>
          </cell>
          <cell r="F29" t="str">
            <v>千葉市緑区土気町1626-5</v>
          </cell>
        </row>
        <row r="30">
          <cell r="A30">
            <v>29</v>
          </cell>
          <cell r="B30" t="str">
            <v>グレース保育園</v>
          </cell>
          <cell r="C30" t="str">
            <v>（福）小ばと会</v>
          </cell>
          <cell r="D30" t="str">
            <v>理事長</v>
          </cell>
          <cell r="E30" t="str">
            <v>村松重彦</v>
          </cell>
          <cell r="F30" t="str">
            <v>千葉市緑区おゆみ野中央2-7-7</v>
          </cell>
        </row>
        <row r="31">
          <cell r="A31">
            <v>30</v>
          </cell>
          <cell r="B31" t="str">
            <v>みらい保育園</v>
          </cell>
          <cell r="C31" t="str">
            <v>(福）天祐会</v>
          </cell>
          <cell r="D31" t="str">
            <v>理事長</v>
          </cell>
          <cell r="E31" t="str">
            <v>水野　茂</v>
          </cell>
          <cell r="F31" t="str">
            <v>千葉市中央区新町17-12</v>
          </cell>
        </row>
        <row r="32">
          <cell r="A32">
            <v>31</v>
          </cell>
          <cell r="B32" t="str">
            <v>かまとり保育園</v>
          </cell>
          <cell r="C32" t="str">
            <v>（学）アゼリー学園</v>
          </cell>
          <cell r="D32" t="str">
            <v>理事長</v>
          </cell>
          <cell r="E32" t="str">
            <v>来栖　宏二</v>
          </cell>
          <cell r="F32" t="str">
            <v>東京都江戸川区中央1－8－21</v>
          </cell>
        </row>
        <row r="33">
          <cell r="A33">
            <v>32</v>
          </cell>
          <cell r="B33" t="str">
            <v>ひなたぼっこ保育園</v>
          </cell>
          <cell r="C33" t="str">
            <v>公益社団法人　千葉市民間保育園協議会</v>
          </cell>
          <cell r="D33" t="str">
            <v>会長</v>
          </cell>
          <cell r="E33" t="str">
            <v>山﨑淳一</v>
          </cell>
          <cell r="F33" t="str">
            <v>千葉市中央区中央4-5-1　きぼーる3F</v>
          </cell>
        </row>
        <row r="34">
          <cell r="A34">
            <v>33</v>
          </cell>
          <cell r="B34" t="str">
            <v>はまかぜ保育園</v>
          </cell>
          <cell r="C34" t="str">
            <v>（福）愛誠福祉会</v>
          </cell>
          <cell r="D34" t="str">
            <v>理事長</v>
          </cell>
          <cell r="E34" t="str">
            <v>森田昭雄</v>
          </cell>
          <cell r="F34" t="str">
            <v>千葉市中央区中央港1-24-14 シースケープ千葉みなと1階</v>
          </cell>
        </row>
        <row r="35">
          <cell r="A35">
            <v>34</v>
          </cell>
          <cell r="B35" t="str">
            <v>いなほ保育園</v>
          </cell>
          <cell r="C35" t="str">
            <v>（株）こどもの森</v>
          </cell>
          <cell r="D35" t="str">
            <v>代表取締役</v>
          </cell>
          <cell r="E35" t="str">
            <v>久芳敬裕</v>
          </cell>
          <cell r="F35" t="str">
            <v>東京都国分寺市光町2-5-1</v>
          </cell>
        </row>
        <row r="36">
          <cell r="A36">
            <v>35</v>
          </cell>
          <cell r="B36" t="str">
            <v>キッズマーム保育園</v>
          </cell>
          <cell r="C36" t="str">
            <v>イングレソ（株）</v>
          </cell>
          <cell r="D36" t="str">
            <v>代表取締役社長</v>
          </cell>
          <cell r="E36" t="str">
            <v>西村妙子</v>
          </cell>
          <cell r="F36" t="str">
            <v>千葉市若葉区西都賀3-17-12</v>
          </cell>
        </row>
        <row r="37">
          <cell r="A37">
            <v>36</v>
          </cell>
          <cell r="B37" t="str">
            <v>アスク海浜幕張保育園</v>
          </cell>
          <cell r="C37" t="str">
            <v>（株）日本保育サービス</v>
          </cell>
          <cell r="D37" t="str">
            <v>代表取締役</v>
          </cell>
          <cell r="E37" t="str">
            <v>荻田和宏</v>
          </cell>
          <cell r="F37" t="str">
            <v>名古屋市東区葵3-15-31千種ニュータワービル17階</v>
          </cell>
        </row>
        <row r="38">
          <cell r="A38">
            <v>37</v>
          </cell>
          <cell r="B38" t="str">
            <v>明徳浜野駅保育園</v>
          </cell>
          <cell r="C38" t="str">
            <v>（学）千葉明徳学園</v>
          </cell>
          <cell r="D38" t="str">
            <v>理事長</v>
          </cell>
          <cell r="E38" t="str">
            <v>福中儀明</v>
          </cell>
          <cell r="F38" t="str">
            <v>千葉市中央区南生実町1412番地</v>
          </cell>
        </row>
        <row r="39">
          <cell r="A39">
            <v>38</v>
          </cell>
          <cell r="B39" t="str">
            <v>幕張いもっこ保育園</v>
          </cell>
          <cell r="C39" t="str">
            <v>（福）まくはり福志会</v>
          </cell>
          <cell r="D39" t="str">
            <v>理事長</v>
          </cell>
          <cell r="E39" t="str">
            <v>大越淑子</v>
          </cell>
          <cell r="F39" t="str">
            <v>千葉市花見川区幕張町4-608-1</v>
          </cell>
        </row>
        <row r="40">
          <cell r="A40">
            <v>39</v>
          </cell>
          <cell r="B40" t="str">
            <v>稲毛すきっぷ保育園</v>
          </cell>
          <cell r="C40" t="str">
            <v>（株）俊英館</v>
          </cell>
          <cell r="D40" t="str">
            <v>代表取締役</v>
          </cell>
          <cell r="E40" t="str">
            <v>田村幸之</v>
          </cell>
          <cell r="F40" t="str">
            <v>東京都板橋区小茂根4-9-2　セガミビル3F</v>
          </cell>
        </row>
        <row r="41">
          <cell r="A41">
            <v>40</v>
          </cell>
          <cell r="B41" t="str">
            <v>千葉聖心保育園</v>
          </cell>
          <cell r="C41" t="str">
            <v>（福）弘恕会</v>
          </cell>
          <cell r="D41" t="str">
            <v>理事長</v>
          </cell>
          <cell r="E41" t="str">
            <v>森島弘道</v>
          </cell>
          <cell r="F41" t="str">
            <v>千葉市若葉区若松町531-197</v>
          </cell>
        </row>
        <row r="42">
          <cell r="A42">
            <v>41</v>
          </cell>
          <cell r="B42" t="str">
            <v>真生保育園</v>
          </cell>
          <cell r="C42" t="str">
            <v>（福）健善富会</v>
          </cell>
          <cell r="D42" t="str">
            <v>理事長</v>
          </cell>
          <cell r="E42" t="str">
            <v>井上　悟</v>
          </cell>
          <cell r="F42" t="str">
            <v>千葉市緑区おゆみ野中央７丁目３０</v>
          </cell>
        </row>
        <row r="43">
          <cell r="A43">
            <v>42</v>
          </cell>
          <cell r="B43" t="str">
            <v>ｱｯﾌﾟﾙﾅｰｽﾘｰ検見川浜保育園</v>
          </cell>
          <cell r="C43" t="str">
            <v>（有）もっくもっく</v>
          </cell>
          <cell r="D43" t="str">
            <v>代表取締役</v>
          </cell>
          <cell r="E43" t="str">
            <v>河口知子</v>
          </cell>
          <cell r="F43" t="str">
            <v>浦安市北栄1丁目11-24　第2吉田ビル3F</v>
          </cell>
        </row>
        <row r="44">
          <cell r="A44">
            <v>43</v>
          </cell>
          <cell r="B44" t="str">
            <v>千葉みなとのぞみ保育園</v>
          </cell>
          <cell r="C44" t="str">
            <v>テンプスタッフ・ウィッシュ（株）</v>
          </cell>
          <cell r="D44" t="str">
            <v>代表取締役</v>
          </cell>
          <cell r="E44" t="str">
            <v>西内　隆昭</v>
          </cell>
          <cell r="F44" t="str">
            <v>東京都渋谷区代々木2-1-1　新宿マインズタワー19階</v>
          </cell>
        </row>
        <row r="45">
          <cell r="A45">
            <v>44</v>
          </cell>
          <cell r="B45" t="str">
            <v>いろは保育園</v>
          </cell>
          <cell r="C45" t="str">
            <v>（福）大きな家族</v>
          </cell>
          <cell r="D45" t="str">
            <v>理事長</v>
          </cell>
          <cell r="E45" t="str">
            <v>間山有子</v>
          </cell>
          <cell r="F45" t="str">
            <v>千葉市中央区問屋町13-5</v>
          </cell>
        </row>
        <row r="46">
          <cell r="A46">
            <v>45</v>
          </cell>
          <cell r="B46" t="str">
            <v>稲毛ひだまり保育園</v>
          </cell>
          <cell r="C46" t="str">
            <v>（福）桜育心福祉会</v>
          </cell>
          <cell r="D46" t="str">
            <v>理事長</v>
          </cell>
          <cell r="E46" t="str">
            <v>佐藤悦光</v>
          </cell>
          <cell r="F46" t="str">
            <v>千葉市稲毛区小仲台2-10-1</v>
          </cell>
        </row>
        <row r="47">
          <cell r="A47">
            <v>46</v>
          </cell>
          <cell r="B47" t="str">
            <v>茶々まくはり保育園</v>
          </cell>
          <cell r="C47" t="str">
            <v>（福）あすみ福祉会</v>
          </cell>
          <cell r="D47" t="str">
            <v>理事長</v>
          </cell>
          <cell r="E47" t="str">
            <v>迫田健太郎</v>
          </cell>
          <cell r="F47" t="str">
            <v>埼玉県入間市小谷田上ノ台64番地</v>
          </cell>
        </row>
        <row r="48">
          <cell r="A48">
            <v>47</v>
          </cell>
          <cell r="B48" t="str">
            <v>ローゼンそが保育園</v>
          </cell>
          <cell r="C48" t="str">
            <v>（福）千葉県福祉援護会</v>
          </cell>
          <cell r="D48" t="str">
            <v>理事長</v>
          </cell>
          <cell r="E48" t="str">
            <v>武石直人</v>
          </cell>
          <cell r="F48" t="str">
            <v>船橋市藤原８丁目１７－２</v>
          </cell>
        </row>
        <row r="49">
          <cell r="A49">
            <v>48</v>
          </cell>
          <cell r="B49" t="str">
            <v>みなと公園のぞみ保育園</v>
          </cell>
          <cell r="C49" t="str">
            <v>テンプスタッフ・ウィッシュ（株）</v>
          </cell>
          <cell r="D49" t="str">
            <v>代表取締役</v>
          </cell>
          <cell r="E49" t="str">
            <v>篠原欣子</v>
          </cell>
          <cell r="F49" t="str">
            <v>東京都渋谷区代々木2-1-1　新宿マインズタワー19階</v>
          </cell>
        </row>
        <row r="50">
          <cell r="A50">
            <v>49</v>
          </cell>
          <cell r="B50" t="str">
            <v>畠山学園附属はまの保育園</v>
          </cell>
          <cell r="C50" t="str">
            <v>（学）畠山学園</v>
          </cell>
          <cell r="D50" t="str">
            <v>理事長</v>
          </cell>
          <cell r="E50" t="str">
            <v>畠山一雄</v>
          </cell>
          <cell r="F50" t="str">
            <v>千葉市中央区浜野町１２５２－４</v>
          </cell>
        </row>
        <row r="51">
          <cell r="A51">
            <v>50</v>
          </cell>
          <cell r="B51" t="str">
            <v>ココファン･ナーサリーおゆみ野</v>
          </cell>
          <cell r="C51" t="str">
            <v>（株）学研ココファン・ナーサリー</v>
          </cell>
          <cell r="D51" t="str">
            <v>代表取締役社長</v>
          </cell>
          <cell r="E51" t="str">
            <v>小早川仁</v>
          </cell>
          <cell r="F51" t="str">
            <v>東京都品川区西五反田２－１１－８ 学研ビル</v>
          </cell>
        </row>
        <row r="52">
          <cell r="A52">
            <v>51</v>
          </cell>
          <cell r="B52" t="str">
            <v>おゆみ野すきっぷ保育園</v>
          </cell>
          <cell r="C52" t="str">
            <v>（株）俊英館</v>
          </cell>
          <cell r="D52" t="str">
            <v>代表取締役</v>
          </cell>
          <cell r="E52" t="str">
            <v>田村幸之</v>
          </cell>
          <cell r="F52" t="str">
            <v>東京都板橋区小茂根4-9-2　セガミビル3F</v>
          </cell>
        </row>
        <row r="53">
          <cell r="A53">
            <v>52</v>
          </cell>
          <cell r="B53" t="str">
            <v>たかし保育園稲毛海岸</v>
          </cell>
          <cell r="C53" t="str">
            <v>（福）茂原高師保育園</v>
          </cell>
          <cell r="D53" t="str">
            <v>理事長</v>
          </cell>
          <cell r="E53" t="str">
            <v>篠田哲寿</v>
          </cell>
          <cell r="F53" t="str">
            <v>茂原市高師８６４－１</v>
          </cell>
        </row>
        <row r="54">
          <cell r="A54">
            <v>53</v>
          </cell>
          <cell r="B54" t="str">
            <v>幕張本郷きらきら保育園</v>
          </cell>
          <cell r="C54" t="str">
            <v>スターツケアサービス（株）</v>
          </cell>
          <cell r="D54" t="str">
            <v>代表取締役</v>
          </cell>
          <cell r="E54" t="str">
            <v>山﨑　千里</v>
          </cell>
          <cell r="F54" t="str">
            <v>東京都江戸川区中葛西３丁目３７番４号</v>
          </cell>
        </row>
        <row r="55">
          <cell r="A55">
            <v>54</v>
          </cell>
          <cell r="B55" t="str">
            <v>泉保育園</v>
          </cell>
          <cell r="C55" t="str">
            <v>（福）　泉福祉会</v>
          </cell>
          <cell r="D55" t="str">
            <v>理事長</v>
          </cell>
          <cell r="E55" t="str">
            <v>大溝　廣子</v>
          </cell>
          <cell r="F55" t="str">
            <v>千葉市花見川区幕張本郷６丁目２１－２０</v>
          </cell>
        </row>
        <row r="56">
          <cell r="A56">
            <v>55</v>
          </cell>
          <cell r="B56" t="str">
            <v>ココファン・ナーサリー稲毛</v>
          </cell>
          <cell r="C56" t="str">
            <v>（株）学研ココファン・ナーサリー</v>
          </cell>
          <cell r="D56" t="str">
            <v>代表取締役社長</v>
          </cell>
          <cell r="E56" t="str">
            <v>小早川仁</v>
          </cell>
          <cell r="F56" t="str">
            <v>東京都品川区西五反田２－１１－８ 学研ビル</v>
          </cell>
        </row>
        <row r="57">
          <cell r="A57">
            <v>56</v>
          </cell>
          <cell r="B57" t="str">
            <v>都賀保育園</v>
          </cell>
          <cell r="C57" t="str">
            <v>（福）中央総合福祉会</v>
          </cell>
          <cell r="D57" t="str">
            <v>理事長</v>
          </cell>
          <cell r="E57" t="str">
            <v>岩館秀</v>
          </cell>
          <cell r="F57" t="str">
            <v>千葉市若葉区都賀５丁目１番１１号</v>
          </cell>
        </row>
        <row r="58">
          <cell r="A58">
            <v>57</v>
          </cell>
          <cell r="B58" t="str">
            <v>ニチイキッズ
あすみが丘保育園</v>
          </cell>
          <cell r="C58" t="str">
            <v>（株）ニチイ学館</v>
          </cell>
          <cell r="D58" t="str">
            <v>代表取締役</v>
          </cell>
          <cell r="E58" t="str">
            <v>寺田明彦</v>
          </cell>
          <cell r="F58" t="str">
            <v>東京都千代田区神田駿河台２－９</v>
          </cell>
        </row>
        <row r="59">
          <cell r="A59">
            <v>58</v>
          </cell>
          <cell r="B59" t="str">
            <v>美光保育園</v>
          </cell>
          <cell r="C59" t="str">
            <v>（福）健善富会</v>
          </cell>
          <cell r="D59" t="str">
            <v>理事長</v>
          </cell>
          <cell r="E59" t="str">
            <v>井上 悟</v>
          </cell>
          <cell r="F59" t="str">
            <v>千葉市緑区おゆみ野中央７丁目３０</v>
          </cell>
        </row>
        <row r="60">
          <cell r="A60">
            <v>59</v>
          </cell>
          <cell r="B60" t="str">
            <v>第２幕張海浜保育園</v>
          </cell>
          <cell r="C60" t="str">
            <v>（福）愛の園福祉会</v>
          </cell>
          <cell r="D60" t="str">
            <v>理事長</v>
          </cell>
          <cell r="E60" t="str">
            <v>堀口　路加</v>
          </cell>
          <cell r="F60" t="str">
            <v>八千代市米本1359　米本団地4街区39棟</v>
          </cell>
        </row>
        <row r="61">
          <cell r="A61">
            <v>60</v>
          </cell>
          <cell r="B61" t="str">
            <v>ピラミッドメソッド千葉保育園</v>
          </cell>
          <cell r="C61" t="str">
            <v>ブリック（株）</v>
          </cell>
          <cell r="D61" t="str">
            <v>代表取締役</v>
          </cell>
          <cell r="E61" t="str">
            <v>野田　純</v>
          </cell>
          <cell r="F61" t="str">
            <v>東京都世田谷区祖師谷3-10-11</v>
          </cell>
        </row>
        <row r="62">
          <cell r="A62">
            <v>61</v>
          </cell>
          <cell r="B62" t="str">
            <v>ルーチェ保育園千葉新田町</v>
          </cell>
          <cell r="C62" t="str">
            <v>（株）ルーチェ</v>
          </cell>
          <cell r="D62" t="str">
            <v>代表取締役</v>
          </cell>
          <cell r="E62" t="str">
            <v>太田　明子</v>
          </cell>
          <cell r="F62" t="str">
            <v>東京都渋谷区恵比寿西2-4-5星ビル4階</v>
          </cell>
        </row>
        <row r="63">
          <cell r="A63">
            <v>62</v>
          </cell>
          <cell r="B63" t="str">
            <v>ふぇりーちぇほいくえん</v>
          </cell>
          <cell r="C63" t="str">
            <v>（株）アルコバレーノ</v>
          </cell>
          <cell r="D63" t="str">
            <v>代表取締役</v>
          </cell>
          <cell r="E63" t="str">
            <v>大橋　成人</v>
          </cell>
          <cell r="F63" t="str">
            <v>東京都中央区築地7-5-3紀文第一ビル5階</v>
          </cell>
        </row>
        <row r="64">
          <cell r="A64">
            <v>63</v>
          </cell>
          <cell r="B64" t="str">
            <v>新検見川すきっぷ保育園</v>
          </cell>
          <cell r="C64" t="str">
            <v>（株）俊英館</v>
          </cell>
          <cell r="D64" t="str">
            <v>代表取締役</v>
          </cell>
          <cell r="E64" t="str">
            <v>田村　幸之</v>
          </cell>
          <cell r="F64" t="str">
            <v>東京都板橋区小茂根4-9-2　セガミビル3F</v>
          </cell>
        </row>
        <row r="65">
          <cell r="A65">
            <v>64</v>
          </cell>
          <cell r="B65" t="str">
            <v>幕張本郷ナーサリー</v>
          </cell>
          <cell r="C65" t="str">
            <v>（医）健尚会</v>
          </cell>
          <cell r="D65" t="str">
            <v>理事長</v>
          </cell>
          <cell r="E65" t="str">
            <v>岩根　健二</v>
          </cell>
          <cell r="F65" t="str">
            <v>千葉市花見川区幕張本郷2-21-3</v>
          </cell>
        </row>
        <row r="66">
          <cell r="A66">
            <v>65</v>
          </cell>
          <cell r="B66" t="str">
            <v>ししの子保育園</v>
          </cell>
          <cell r="C66" t="str">
            <v>（有）鎌野</v>
          </cell>
          <cell r="D66" t="str">
            <v>代表取締役</v>
          </cell>
          <cell r="E66" t="str">
            <v>鎌野　郁美</v>
          </cell>
          <cell r="F66" t="str">
            <v>千葉市中央区白旗3-1-4</v>
          </cell>
        </row>
        <row r="67">
          <cell r="A67">
            <v>66</v>
          </cell>
          <cell r="B67" t="str">
            <v>アストロナーサリー小仲台</v>
          </cell>
          <cell r="C67" t="str">
            <v>（福）宙福祉会</v>
          </cell>
          <cell r="D67" t="str">
            <v>理事長</v>
          </cell>
          <cell r="E67" t="str">
            <v>大場　義之</v>
          </cell>
          <cell r="F67" t="str">
            <v>千葉市稲毛区稲毛東4-2-21</v>
          </cell>
        </row>
        <row r="68">
          <cell r="A68">
            <v>67</v>
          </cell>
          <cell r="B68" t="str">
            <v>ココファン・ナーサリー稲毛東</v>
          </cell>
          <cell r="C68" t="str">
            <v>（株）学研ココファン・ナーサリー</v>
          </cell>
          <cell r="D68" t="str">
            <v>代表取締役社長</v>
          </cell>
          <cell r="E68" t="str">
            <v>小早川　仁</v>
          </cell>
          <cell r="F68" t="str">
            <v>東京都品川区西五反田２－１１－８ 学研ビル</v>
          </cell>
        </row>
        <row r="69">
          <cell r="A69">
            <v>68</v>
          </cell>
          <cell r="B69" t="str">
            <v>アストロキャンプ稲毛東保育園</v>
          </cell>
          <cell r="C69" t="str">
            <v>（福）宙福祉会</v>
          </cell>
          <cell r="D69" t="str">
            <v>理事長</v>
          </cell>
          <cell r="E69" t="str">
            <v>大場　義之</v>
          </cell>
          <cell r="F69" t="str">
            <v>千葉市稲毛区稲毛東4-2-21</v>
          </cell>
        </row>
        <row r="70">
          <cell r="A70">
            <v>69</v>
          </cell>
          <cell r="B70" t="str">
            <v>あおぞら保育園</v>
          </cell>
          <cell r="C70" t="str">
            <v>（福）フィリア</v>
          </cell>
          <cell r="D70" t="str">
            <v>理事長</v>
          </cell>
          <cell r="E70" t="str">
            <v>中澤　健</v>
          </cell>
          <cell r="F70" t="str">
            <v>千葉市緑区鎌取町273-146</v>
          </cell>
        </row>
        <row r="71">
          <cell r="A71">
            <v>70</v>
          </cell>
          <cell r="B71" t="str">
            <v>テンダーラビング保育園誉田</v>
          </cell>
          <cell r="C71" t="str">
            <v>（株）テンダーラビングケアサービス</v>
          </cell>
          <cell r="D71" t="str">
            <v>代表取締役</v>
          </cell>
          <cell r="E71" t="str">
            <v>柚上　啓子</v>
          </cell>
          <cell r="F71" t="str">
            <v>東京都中央区銀座3-9-19吉澤ビル5階</v>
          </cell>
        </row>
        <row r="72">
          <cell r="A72">
            <v>71</v>
          </cell>
          <cell r="B72" t="str">
            <v>誉田おもいやり保育園</v>
          </cell>
          <cell r="C72" t="str">
            <v>（福）おもいやり福祉会</v>
          </cell>
          <cell r="D72" t="str">
            <v>理事長</v>
          </cell>
          <cell r="E72" t="str">
            <v>宇野　弘之</v>
          </cell>
          <cell r="F72" t="str">
            <v>市原市瀬又宇傾城谷507</v>
          </cell>
        </row>
        <row r="73">
          <cell r="A73">
            <v>72</v>
          </cell>
          <cell r="B73" t="str">
            <v>ほのぼのたんぽぽほいくえん</v>
          </cell>
          <cell r="C73" t="str">
            <v>（福）笑顔の会</v>
          </cell>
          <cell r="D73" t="str">
            <v>理事長</v>
          </cell>
          <cell r="E73" t="str">
            <v>久恒　依里</v>
          </cell>
          <cell r="F73" t="str">
            <v>千葉市花見川区幕張本郷1-20-9</v>
          </cell>
        </row>
        <row r="74">
          <cell r="A74">
            <v>73</v>
          </cell>
          <cell r="B74" t="str">
            <v>スクルドエンジェル保育園幕張園</v>
          </cell>
          <cell r="C74" t="str">
            <v>（株）スクルドアンドカンパニー</v>
          </cell>
          <cell r="D74" t="str">
            <v>代表取締役社長</v>
          </cell>
          <cell r="E74" t="str">
            <v>若林　雅樹</v>
          </cell>
          <cell r="F74" t="str">
            <v>東京都新宿区新宿6-7-1 エルプリメント新宿３階</v>
          </cell>
        </row>
        <row r="75">
          <cell r="A75">
            <v>74</v>
          </cell>
          <cell r="B75" t="str">
            <v>あい・あい保育園 幕張園</v>
          </cell>
          <cell r="C75" t="str">
            <v>（株）globalbridge</v>
          </cell>
          <cell r="D75" t="str">
            <v>代表取締役</v>
          </cell>
          <cell r="E75" t="str">
            <v>貞松　成</v>
          </cell>
          <cell r="F75" t="str">
            <v>東京都墨田区亀沢４丁目５番４号　プルームビル２階</v>
          </cell>
        </row>
        <row r="76">
          <cell r="A76">
            <v>75</v>
          </cell>
          <cell r="B76" t="str">
            <v>さくらんぼ保育園</v>
          </cell>
          <cell r="C76" t="str">
            <v>（福）穏寿会</v>
          </cell>
          <cell r="D76" t="str">
            <v>理事長</v>
          </cell>
          <cell r="E76" t="str">
            <v>武村　和夫</v>
          </cell>
          <cell r="F76" t="str">
            <v>千葉市緑区高田町1084</v>
          </cell>
        </row>
        <row r="77">
          <cell r="A77">
            <v>76</v>
          </cell>
          <cell r="B77" t="str">
            <v>げんき保育園</v>
          </cell>
          <cell r="C77" t="str">
            <v>合同会社げんき企画</v>
          </cell>
          <cell r="D77" t="str">
            <v>代表社員</v>
          </cell>
          <cell r="E77" t="str">
            <v>坂倉　誠一郎</v>
          </cell>
          <cell r="F77" t="str">
            <v>千葉市緑区おゆみ野3-14-7　ネオステージおゆみ野壱番館403号</v>
          </cell>
        </row>
        <row r="78">
          <cell r="A78">
            <v>77</v>
          </cell>
          <cell r="B78" t="str">
            <v>マミー＆ミーおゆみ野保育園</v>
          </cell>
          <cell r="C78" t="str">
            <v>（株）SPINALDESIGN</v>
          </cell>
          <cell r="D78" t="str">
            <v>代表取締役</v>
          </cell>
          <cell r="E78" t="str">
            <v>藤本　賢</v>
          </cell>
          <cell r="F78" t="str">
            <v>東京都江東区青海2-7-4</v>
          </cell>
        </row>
        <row r="79">
          <cell r="A79">
            <v>78</v>
          </cell>
          <cell r="B79" t="str">
            <v>寒川保育園</v>
          </cell>
          <cell r="C79" t="str">
            <v>（福）扶葉福祉会</v>
          </cell>
          <cell r="D79" t="str">
            <v>理事長</v>
          </cell>
          <cell r="E79" t="str">
            <v>木村　秀二</v>
          </cell>
          <cell r="F79" t="str">
            <v>千葉市稲毛区作草部町698-3</v>
          </cell>
        </row>
        <row r="80">
          <cell r="A80">
            <v>79</v>
          </cell>
          <cell r="B80" t="str">
            <v>そらまめ保育園新千葉駅前</v>
          </cell>
          <cell r="C80" t="str">
            <v>（株）ブルーム</v>
          </cell>
          <cell r="D80" t="str">
            <v>代表取締役</v>
          </cell>
          <cell r="E80" t="str">
            <v>山﨑　厚子</v>
          </cell>
          <cell r="F80" t="str">
            <v>習志野市谷津7-7-1</v>
          </cell>
        </row>
        <row r="81">
          <cell r="A81">
            <v>80</v>
          </cell>
          <cell r="B81" t="str">
            <v>本千葉エンゼルホーム保育園</v>
          </cell>
          <cell r="C81" t="str">
            <v>（株）チャイルドタイム</v>
          </cell>
          <cell r="D81" t="str">
            <v>代表取締役</v>
          </cell>
          <cell r="E81" t="str">
            <v>毎熊　嘉郎</v>
          </cell>
          <cell r="F81" t="str">
            <v>東京都八王子市明神町４丁目７番３号　やまとビル６階</v>
          </cell>
        </row>
        <row r="82">
          <cell r="A82">
            <v>81</v>
          </cell>
          <cell r="B82" t="str">
            <v>かるがも保育園　おゆみ野園</v>
          </cell>
          <cell r="C82" t="str">
            <v>（株）かるがも</v>
          </cell>
          <cell r="D82" t="str">
            <v>代表取締役</v>
          </cell>
          <cell r="E82" t="str">
            <v>目片　智恵美</v>
          </cell>
          <cell r="F82" t="str">
            <v>千葉県四街道市四街道１丁目５－５</v>
          </cell>
        </row>
        <row r="83">
          <cell r="A83">
            <v>82</v>
          </cell>
          <cell r="B83" t="str">
            <v>なのはな保育園</v>
          </cell>
          <cell r="C83" t="str">
            <v>(株）なのはな</v>
          </cell>
          <cell r="D83" t="str">
            <v>代表取締役</v>
          </cell>
          <cell r="E83" t="str">
            <v>薮﨑　流美子</v>
          </cell>
          <cell r="F83" t="str">
            <v>千葉県千葉市美浜区幸町１丁目２１－８　パルスクエア千葉２０３</v>
          </cell>
        </row>
        <row r="84">
          <cell r="A84">
            <v>83</v>
          </cell>
          <cell r="B84" t="str">
            <v>ミルキーホーム都賀園</v>
          </cell>
          <cell r="C84" t="str">
            <v>（株）ハッピーナース</v>
          </cell>
          <cell r="D84" t="str">
            <v>代表取締役</v>
          </cell>
          <cell r="E84" t="str">
            <v>岡崎　玲子</v>
          </cell>
          <cell r="F84" t="str">
            <v>千葉県柏市増尾台３丁目６番４１号</v>
          </cell>
        </row>
        <row r="85">
          <cell r="A85">
            <v>84</v>
          </cell>
          <cell r="B85" t="str">
            <v>ぴょんぴょん保育園</v>
          </cell>
          <cell r="C85" t="str">
            <v>（株）ぴょんぴょん</v>
          </cell>
          <cell r="D85" t="str">
            <v>代表取締役</v>
          </cell>
          <cell r="E85" t="str">
            <v>矢島　祐子</v>
          </cell>
          <cell r="F85" t="str">
            <v>千葉県千葉市花見川区作新台１丁目６－１１</v>
          </cell>
        </row>
        <row r="86">
          <cell r="A86">
            <v>85</v>
          </cell>
          <cell r="B86" t="str">
            <v>まほろばのお日さま保育園</v>
          </cell>
          <cell r="C86" t="str">
            <v>（株）笑福</v>
          </cell>
          <cell r="D86" t="str">
            <v>代表取締役</v>
          </cell>
          <cell r="E86" t="str">
            <v>橘原　隆之</v>
          </cell>
          <cell r="F86" t="str">
            <v>千葉県千葉市若葉区みつわ台５丁目２１番１４号</v>
          </cell>
        </row>
        <row r="87">
          <cell r="A87">
            <v>86</v>
          </cell>
          <cell r="B87" t="str">
            <v>あい・あい保育園　土気園</v>
          </cell>
          <cell r="C87" t="str">
            <v>（株）global bridge</v>
          </cell>
          <cell r="D87" t="str">
            <v>代表取締役</v>
          </cell>
          <cell r="E87" t="str">
            <v>貞松　成</v>
          </cell>
          <cell r="F87" t="str">
            <v>東京都墨田区亀沢4-5-4　プルームビル2階</v>
          </cell>
        </row>
        <row r="88">
          <cell r="A88">
            <v>87</v>
          </cell>
          <cell r="B88" t="str">
            <v>キートスチャイルドケア新田町</v>
          </cell>
          <cell r="C88" t="str">
            <v>（株）ハイフライヤーズ</v>
          </cell>
          <cell r="D88" t="str">
            <v>代表取締役</v>
          </cell>
          <cell r="E88" t="str">
            <v>日向　高志</v>
          </cell>
          <cell r="F88" t="str">
            <v>千葉県千葉市若葉区みつわ台２丁目３６番８号</v>
          </cell>
        </row>
        <row r="89">
          <cell r="A89">
            <v>88</v>
          </cell>
          <cell r="B89" t="str">
            <v>マミー＆ミー西都賀保育園</v>
          </cell>
          <cell r="C89" t="str">
            <v>（株）SPINALDESIGN</v>
          </cell>
          <cell r="D89" t="str">
            <v>代表取締役</v>
          </cell>
          <cell r="E89" t="str">
            <v>藤本　賢</v>
          </cell>
          <cell r="F89" t="str">
            <v>東京都江東区青海２丁目７－４</v>
          </cell>
        </row>
        <row r="90">
          <cell r="A90">
            <v>89</v>
          </cell>
          <cell r="B90" t="str">
            <v>幕張本郷すきっぷ保育園</v>
          </cell>
          <cell r="C90" t="str">
            <v>（株）俊英館</v>
          </cell>
          <cell r="D90" t="str">
            <v>代表取締役</v>
          </cell>
          <cell r="E90" t="str">
            <v>田村　幸之</v>
          </cell>
          <cell r="F90" t="str">
            <v>東京都板橋区小茂根４丁目９－２</v>
          </cell>
        </row>
        <row r="91">
          <cell r="A91">
            <v>90</v>
          </cell>
          <cell r="B91" t="str">
            <v>若葉保育園</v>
          </cell>
          <cell r="C91" t="str">
            <v>（株）TORIコーポレーション</v>
          </cell>
          <cell r="D91" t="str">
            <v>代表取締役</v>
          </cell>
          <cell r="E91" t="str">
            <v>鳥山　弘章</v>
          </cell>
          <cell r="F91" t="str">
            <v>千葉県千葉市若葉区都賀２丁目１２－１１</v>
          </cell>
        </row>
      </sheetData>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s>
    <sheetDataSet>
      <sheetData sheetId="0"/>
      <sheetData sheetId="1"/>
      <sheetData sheetId="2">
        <row r="3">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v>1001</v>
          </cell>
          <cell r="D3" t="str">
            <v>白旗保育所</v>
          </cell>
          <cell r="E3" t="str">
            <v>公立</v>
          </cell>
        </row>
        <row r="4">
          <cell r="C4">
            <v>1004</v>
          </cell>
          <cell r="D4" t="str">
            <v>新宿保育所</v>
          </cell>
          <cell r="E4" t="str">
            <v>公立</v>
          </cell>
        </row>
        <row r="5">
          <cell r="C5">
            <v>1008</v>
          </cell>
          <cell r="D5" t="str">
            <v>神明保育所</v>
          </cell>
          <cell r="E5" t="str">
            <v>公立</v>
          </cell>
        </row>
        <row r="6">
          <cell r="C6">
            <v>1011</v>
          </cell>
          <cell r="D6" t="str">
            <v>亥鼻保育所</v>
          </cell>
          <cell r="E6" t="str">
            <v>公立</v>
          </cell>
        </row>
        <row r="7">
          <cell r="C7">
            <v>1014</v>
          </cell>
          <cell r="D7" t="str">
            <v>星久喜保育所</v>
          </cell>
          <cell r="E7" t="str">
            <v>公立</v>
          </cell>
        </row>
        <row r="8">
          <cell r="C8">
            <v>1016</v>
          </cell>
          <cell r="D8" t="str">
            <v>都保育所</v>
          </cell>
          <cell r="E8" t="str">
            <v>公立</v>
          </cell>
        </row>
        <row r="9">
          <cell r="C9">
            <v>1017</v>
          </cell>
          <cell r="D9" t="str">
            <v>生実保育所</v>
          </cell>
          <cell r="E9" t="str">
            <v>公立</v>
          </cell>
        </row>
        <row r="10">
          <cell r="C10">
            <v>1033</v>
          </cell>
          <cell r="D10" t="str">
            <v>蘇我保育所</v>
          </cell>
          <cell r="E10" t="str">
            <v>公立</v>
          </cell>
        </row>
        <row r="11">
          <cell r="C11">
            <v>1043</v>
          </cell>
          <cell r="D11" t="str">
            <v>弁天保育所</v>
          </cell>
          <cell r="E11" t="str">
            <v>公立</v>
          </cell>
        </row>
        <row r="12">
          <cell r="C12">
            <v>1047</v>
          </cell>
          <cell r="D12" t="str">
            <v>浜野保育所</v>
          </cell>
          <cell r="E12" t="str">
            <v>公立</v>
          </cell>
        </row>
        <row r="13">
          <cell r="C13">
            <v>1054</v>
          </cell>
          <cell r="D13" t="str">
            <v>川戸保育所</v>
          </cell>
          <cell r="E13" t="str">
            <v>公立</v>
          </cell>
        </row>
        <row r="14">
          <cell r="C14">
            <v>3002</v>
          </cell>
          <cell r="D14" t="str">
            <v>院内保育園</v>
          </cell>
          <cell r="E14" t="str">
            <v>私立</v>
          </cell>
        </row>
        <row r="15">
          <cell r="C15">
            <v>3007</v>
          </cell>
          <cell r="D15" t="str">
            <v>今井保育園</v>
          </cell>
          <cell r="E15" t="str">
            <v>私立</v>
          </cell>
        </row>
        <row r="16">
          <cell r="C16">
            <v>3009</v>
          </cell>
          <cell r="D16" t="str">
            <v>千葉寺保育園</v>
          </cell>
          <cell r="E16" t="str">
            <v>私立</v>
          </cell>
        </row>
        <row r="17">
          <cell r="C17">
            <v>3010</v>
          </cell>
          <cell r="D17" t="str">
            <v>慈光保育園</v>
          </cell>
          <cell r="E17" t="str">
            <v>私立</v>
          </cell>
        </row>
        <row r="18">
          <cell r="C18">
            <v>3018</v>
          </cell>
          <cell r="D18" t="str">
            <v>松ケ丘保育園</v>
          </cell>
          <cell r="E18" t="str">
            <v>私立</v>
          </cell>
        </row>
        <row r="19">
          <cell r="C19">
            <v>1210543</v>
          </cell>
          <cell r="D19" t="str">
            <v>ひなたぼっこ保育園</v>
          </cell>
          <cell r="E19" t="str">
            <v>私立</v>
          </cell>
        </row>
        <row r="20">
          <cell r="C20">
            <v>3037</v>
          </cell>
          <cell r="D20" t="str">
            <v>はまかぜ保育園</v>
          </cell>
          <cell r="E20" t="str">
            <v>私立</v>
          </cell>
        </row>
        <row r="21">
          <cell r="C21">
            <v>3041</v>
          </cell>
          <cell r="D21" t="str">
            <v>明徳浜野駅保育園</v>
          </cell>
          <cell r="E21" t="str">
            <v>私立</v>
          </cell>
        </row>
        <row r="22">
          <cell r="C22">
            <v>3047</v>
          </cell>
          <cell r="D22" t="str">
            <v>千葉みなとのぞみ保育園</v>
          </cell>
          <cell r="E22" t="str">
            <v>私立</v>
          </cell>
        </row>
        <row r="23">
          <cell r="C23">
            <v>3048</v>
          </cell>
          <cell r="D23" t="str">
            <v>いろは保育園</v>
          </cell>
          <cell r="E23" t="str">
            <v>私立</v>
          </cell>
        </row>
        <row r="24">
          <cell r="C24">
            <v>3051</v>
          </cell>
          <cell r="D24" t="str">
            <v>ローゼンそが保育園</v>
          </cell>
          <cell r="E24" t="str">
            <v>私立</v>
          </cell>
        </row>
        <row r="25">
          <cell r="C25">
            <v>3052</v>
          </cell>
          <cell r="D25" t="str">
            <v>みなと公園のぞみ保育園</v>
          </cell>
          <cell r="E25" t="str">
            <v>私立</v>
          </cell>
        </row>
        <row r="26">
          <cell r="C26">
            <v>3053</v>
          </cell>
          <cell r="D26" t="str">
            <v>畠山学園附属はまの保育園</v>
          </cell>
          <cell r="E26" t="str">
            <v>私立</v>
          </cell>
        </row>
        <row r="27">
          <cell r="C27">
            <v>3065</v>
          </cell>
          <cell r="D27" t="str">
            <v>ピラミッドメソッド千葉保育園</v>
          </cell>
          <cell r="E27" t="str">
            <v>私立</v>
          </cell>
        </row>
        <row r="28">
          <cell r="C28">
            <v>3066</v>
          </cell>
          <cell r="D28" t="str">
            <v>ルーチェ保育園千葉新田町</v>
          </cell>
          <cell r="E28" t="str">
            <v>私立</v>
          </cell>
        </row>
        <row r="29">
          <cell r="C29">
            <v>3067</v>
          </cell>
          <cell r="D29" t="str">
            <v>ふぇりーちぇほいくえん</v>
          </cell>
          <cell r="E29" t="str">
            <v>私立</v>
          </cell>
        </row>
        <row r="30">
          <cell r="C30">
            <v>1210031</v>
          </cell>
          <cell r="D30" t="str">
            <v>寒川保育園</v>
          </cell>
          <cell r="E30" t="str">
            <v>私立</v>
          </cell>
        </row>
        <row r="31">
          <cell r="C31">
            <v>1210035</v>
          </cell>
          <cell r="D31" t="str">
            <v>そらまめ保育園新千葉駅前</v>
          </cell>
          <cell r="E31" t="str">
            <v>私立</v>
          </cell>
        </row>
        <row r="32">
          <cell r="C32">
            <v>1210109</v>
          </cell>
          <cell r="D32" t="str">
            <v>本千葉エンゼルホーム保育園</v>
          </cell>
          <cell r="E32" t="str">
            <v>私立</v>
          </cell>
        </row>
        <row r="33">
          <cell r="C33">
            <v>1210121</v>
          </cell>
          <cell r="D33" t="str">
            <v>キートスチャイルドケア新田町</v>
          </cell>
          <cell r="E33" t="str">
            <v>私立</v>
          </cell>
        </row>
        <row r="34">
          <cell r="C34">
            <v>1210224</v>
          </cell>
          <cell r="D34" t="str">
            <v>そが中央保育園</v>
          </cell>
          <cell r="E34" t="str">
            <v>私立</v>
          </cell>
        </row>
        <row r="35">
          <cell r="C35">
            <v>1210225</v>
          </cell>
          <cell r="D35" t="str">
            <v>すえひろ保育園</v>
          </cell>
          <cell r="E35" t="str">
            <v>私立</v>
          </cell>
        </row>
        <row r="36">
          <cell r="C36">
            <v>1210226</v>
          </cell>
          <cell r="D36" t="str">
            <v>千葉こども保育園</v>
          </cell>
          <cell r="E36" t="str">
            <v>私立</v>
          </cell>
        </row>
        <row r="37">
          <cell r="C37">
            <v>1210227</v>
          </cell>
          <cell r="D37" t="str">
            <v>にじのいろ保育園</v>
          </cell>
          <cell r="E37" t="str">
            <v>私立</v>
          </cell>
        </row>
        <row r="38">
          <cell r="C38">
            <v>1210328</v>
          </cell>
          <cell r="D38" t="str">
            <v>植草学園千葉駅保育園</v>
          </cell>
          <cell r="E38" t="str">
            <v>私立</v>
          </cell>
        </row>
        <row r="39">
          <cell r="C39">
            <v>1210494</v>
          </cell>
          <cell r="D39" t="str">
            <v>大森保育園</v>
          </cell>
          <cell r="E39" t="str">
            <v>私立</v>
          </cell>
        </row>
        <row r="40">
          <cell r="C40">
            <v>1210495</v>
          </cell>
          <cell r="D40" t="str">
            <v>東千葉雲母保育園</v>
          </cell>
          <cell r="E40" t="str">
            <v>私立</v>
          </cell>
        </row>
        <row r="41">
          <cell r="C41">
            <v>1210496</v>
          </cell>
          <cell r="D41" t="str">
            <v>レイモンド汐見丘保育園</v>
          </cell>
          <cell r="E41" t="str">
            <v>私立</v>
          </cell>
        </row>
        <row r="42">
          <cell r="C42">
            <v>3210135</v>
          </cell>
          <cell r="D42" t="str">
            <v>幼保連携型認定こども園　植草学園大学</v>
          </cell>
          <cell r="E42" t="str">
            <v>こども園</v>
          </cell>
        </row>
        <row r="43">
          <cell r="C43">
            <v>3210202</v>
          </cell>
          <cell r="D43" t="str">
            <v>認定こども園　葵幼稚園</v>
          </cell>
          <cell r="E43" t="str">
            <v>こども園</v>
          </cell>
        </row>
        <row r="44">
          <cell r="C44">
            <v>3210204</v>
          </cell>
          <cell r="D44" t="str">
            <v>認定こども園　仁戸名幼稚園</v>
          </cell>
          <cell r="E44" t="str">
            <v>こども園</v>
          </cell>
        </row>
        <row r="45">
          <cell r="C45">
            <v>3210206</v>
          </cell>
          <cell r="D45" t="str">
            <v>認定こども園　はまの幼稚園</v>
          </cell>
          <cell r="E45" t="str">
            <v>こども園</v>
          </cell>
        </row>
        <row r="46">
          <cell r="C46">
            <v>3210207</v>
          </cell>
          <cell r="D46" t="str">
            <v>認定こども園　ひまわり幼稚園</v>
          </cell>
          <cell r="E46" t="str">
            <v>こども園</v>
          </cell>
        </row>
        <row r="47">
          <cell r="C47">
            <v>3210322</v>
          </cell>
          <cell r="D47" t="str">
            <v>認定こども園　千葉明徳短期大学附属幼稚園</v>
          </cell>
          <cell r="E47" t="str">
            <v>こども園</v>
          </cell>
        </row>
        <row r="48">
          <cell r="C48">
            <v>3210323</v>
          </cell>
          <cell r="D48" t="str">
            <v>認定こども園　登戸幼稚園</v>
          </cell>
          <cell r="E48" t="str">
            <v>こども園</v>
          </cell>
        </row>
        <row r="49">
          <cell r="C49">
            <v>2210247</v>
          </cell>
          <cell r="D49" t="str">
            <v>双葉幼稚園</v>
          </cell>
          <cell r="E49" t="str">
            <v>施設給付型幼稚園</v>
          </cell>
        </row>
        <row r="50">
          <cell r="C50">
            <v>4210007</v>
          </cell>
          <cell r="D50" t="str">
            <v>青葉の森保育館</v>
          </cell>
          <cell r="E50" t="str">
            <v>小規模</v>
          </cell>
        </row>
        <row r="51">
          <cell r="C51">
            <v>4210008</v>
          </cell>
          <cell r="D51" t="str">
            <v>キッズルームチャコ千葉園</v>
          </cell>
          <cell r="E51" t="str">
            <v>小規模</v>
          </cell>
        </row>
        <row r="52">
          <cell r="C52">
            <v>4210024</v>
          </cell>
          <cell r="D52" t="str">
            <v>おひさまのおうち</v>
          </cell>
          <cell r="E52" t="str">
            <v>小規模</v>
          </cell>
        </row>
        <row r="53">
          <cell r="C53">
            <v>4210025</v>
          </cell>
          <cell r="D53" t="str">
            <v>ぷち・いろは</v>
          </cell>
          <cell r="E53" t="str">
            <v>小規模</v>
          </cell>
        </row>
        <row r="54">
          <cell r="C54">
            <v>4210026</v>
          </cell>
          <cell r="D54" t="str">
            <v>星のおうち千葉中央</v>
          </cell>
          <cell r="E54" t="str">
            <v>小規模</v>
          </cell>
        </row>
        <row r="55">
          <cell r="C55">
            <v>4210036</v>
          </cell>
          <cell r="D55" t="str">
            <v>そらまめ千葉西口駅前</v>
          </cell>
          <cell r="E55" t="str">
            <v>小規模</v>
          </cell>
        </row>
        <row r="56">
          <cell r="C56">
            <v>4210541</v>
          </cell>
          <cell r="D56" t="str">
            <v>千葉わくわく園</v>
          </cell>
          <cell r="E56" t="str">
            <v>小規模</v>
          </cell>
        </row>
        <row r="57">
          <cell r="C57">
            <v>4210038</v>
          </cell>
          <cell r="D57" t="str">
            <v>ニチイ中央第一</v>
          </cell>
          <cell r="E57" t="str">
            <v>小規模</v>
          </cell>
        </row>
        <row r="58">
          <cell r="C58">
            <v>4210039</v>
          </cell>
          <cell r="D58" t="str">
            <v>ニチイ中央第二</v>
          </cell>
          <cell r="E58" t="str">
            <v>小規模</v>
          </cell>
        </row>
        <row r="59">
          <cell r="C59">
            <v>4210040</v>
          </cell>
          <cell r="D59" t="str">
            <v>ほしのこキッズルーム</v>
          </cell>
          <cell r="E59" t="str">
            <v>小規模</v>
          </cell>
        </row>
        <row r="60">
          <cell r="C60">
            <v>4210122</v>
          </cell>
          <cell r="D60" t="str">
            <v>西千葉たんぽぽ保育室</v>
          </cell>
          <cell r="E60" t="str">
            <v>小規模</v>
          </cell>
        </row>
        <row r="61">
          <cell r="C61">
            <v>4210123</v>
          </cell>
          <cell r="D61" t="str">
            <v>ナーサリー・アーク</v>
          </cell>
          <cell r="E61" t="str">
            <v>小規模</v>
          </cell>
        </row>
        <row r="62">
          <cell r="C62">
            <v>4210126</v>
          </cell>
          <cell r="D62" t="str">
            <v>キッズパティオ西千葉園</v>
          </cell>
          <cell r="E62" t="str">
            <v>小規模</v>
          </cell>
        </row>
        <row r="63">
          <cell r="C63">
            <v>4210544</v>
          </cell>
          <cell r="D63" t="str">
            <v>そがチャイルドハウス</v>
          </cell>
          <cell r="E63" t="str">
            <v>小規模</v>
          </cell>
        </row>
        <row r="64">
          <cell r="C64">
            <v>4210221</v>
          </cell>
          <cell r="D64" t="str">
            <v>Ｋｉｄｓ　Ｒｅｓｏｒｔ　ＳＯＧＡ</v>
          </cell>
          <cell r="E64" t="str">
            <v>小規模</v>
          </cell>
        </row>
        <row r="65">
          <cell r="C65">
            <v>4210258</v>
          </cell>
          <cell r="D65" t="str">
            <v>キートスチャイルドケア新千葉</v>
          </cell>
          <cell r="E65" t="str">
            <v>小規模</v>
          </cell>
        </row>
        <row r="66">
          <cell r="C66">
            <v>4210329</v>
          </cell>
          <cell r="D66" t="str">
            <v>梅乃園幼稚園附属０・１・２ナーサリー</v>
          </cell>
          <cell r="E66" t="str">
            <v>小規模</v>
          </cell>
        </row>
        <row r="67">
          <cell r="C67">
            <v>4210330</v>
          </cell>
          <cell r="D67" t="str">
            <v>Kids Resort CHIBADERA</v>
          </cell>
          <cell r="E67" t="str">
            <v>小規模</v>
          </cell>
        </row>
        <row r="68">
          <cell r="C68">
            <v>4210331</v>
          </cell>
          <cell r="D68" t="str">
            <v>蘇我うらら保育室</v>
          </cell>
          <cell r="E68" t="str">
            <v>小規模</v>
          </cell>
        </row>
        <row r="69">
          <cell r="C69">
            <v>4210393</v>
          </cell>
          <cell r="D69" t="str">
            <v>かるがも蘇我園</v>
          </cell>
          <cell r="E69" t="str">
            <v>小規模</v>
          </cell>
        </row>
        <row r="70">
          <cell r="C70">
            <v>5210418</v>
          </cell>
          <cell r="D70" t="str">
            <v>保育ハウスひよこ</v>
          </cell>
          <cell r="E70" t="str">
            <v>家庭的</v>
          </cell>
        </row>
        <row r="71">
          <cell r="C71">
            <v>7210041</v>
          </cell>
          <cell r="D71" t="str">
            <v>千葉医療センターつばき保育園</v>
          </cell>
          <cell r="E71" t="str">
            <v>事業所内</v>
          </cell>
        </row>
        <row r="72">
          <cell r="C72">
            <v>7210238</v>
          </cell>
          <cell r="D72" t="str">
            <v>うみかぜ南町保育園</v>
          </cell>
          <cell r="E72" t="str">
            <v>事業所内</v>
          </cell>
        </row>
        <row r="73">
          <cell r="C73">
            <v>7210399</v>
          </cell>
          <cell r="D73" t="str">
            <v>ジョイア　千葉園</v>
          </cell>
          <cell r="E73" t="str">
            <v>事業所内</v>
          </cell>
        </row>
        <row r="74">
          <cell r="C74">
            <v>1210512</v>
          </cell>
          <cell r="D74" t="str">
            <v>K's garden蘇我保育園</v>
          </cell>
          <cell r="E74" t="str">
            <v>私立</v>
          </cell>
        </row>
        <row r="75">
          <cell r="C75">
            <v>3210476</v>
          </cell>
          <cell r="D75" t="str">
            <v>認定こども園　松ヶ丘幼稚園</v>
          </cell>
          <cell r="E75" t="str">
            <v>こども園</v>
          </cell>
        </row>
        <row r="76">
          <cell r="C76">
            <v>3210477</v>
          </cell>
          <cell r="D76" t="str">
            <v>認定こども園　都幼稚園</v>
          </cell>
          <cell r="E76" t="str">
            <v>こども園</v>
          </cell>
        </row>
        <row r="77">
          <cell r="C77">
            <v>4210481</v>
          </cell>
          <cell r="D77" t="str">
            <v>植草学園　このはの家</v>
          </cell>
          <cell r="E77" t="str">
            <v>小規模</v>
          </cell>
        </row>
        <row r="78">
          <cell r="C78">
            <v>4210482</v>
          </cell>
          <cell r="D78" t="str">
            <v>キートスチャイルドケア松波</v>
          </cell>
          <cell r="E78" t="str">
            <v>小規模</v>
          </cell>
        </row>
        <row r="79">
          <cell r="C79">
            <v>4210483</v>
          </cell>
          <cell r="D79" t="str">
            <v>キッズルーム蘇我わかば</v>
          </cell>
          <cell r="E79" t="str">
            <v>小規模</v>
          </cell>
        </row>
        <row r="80">
          <cell r="C80">
            <v>4210484</v>
          </cell>
          <cell r="D80" t="str">
            <v>童夢ガーデン　千葉ポートタウン</v>
          </cell>
          <cell r="E80" t="str">
            <v>小規模</v>
          </cell>
        </row>
        <row r="81">
          <cell r="C81">
            <v>4210486</v>
          </cell>
          <cell r="D81" t="str">
            <v>リブウェルナーサリー蘇我園</v>
          </cell>
          <cell r="E81" t="str">
            <v>小規模</v>
          </cell>
        </row>
        <row r="82">
          <cell r="C82">
            <v>4210536</v>
          </cell>
          <cell r="D82" t="str">
            <v>ナースリーアフヒ</v>
          </cell>
          <cell r="E82" t="str">
            <v>小規模</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1"/>
      <sheetName val="別紙2-2"/>
      <sheetName val="別紙2-3"/>
      <sheetName val="別紙3"/>
      <sheetName val="別紙4-1（４月のみ）"/>
      <sheetName val="別紙4-2（４月のみ）"/>
    </sheetNames>
    <sheetDataSet>
      <sheetData sheetId="0">
        <row r="30">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P30">
            <v>0</v>
          </cell>
          <cell r="AQ30">
            <v>0</v>
          </cell>
          <cell r="AR30">
            <v>0</v>
          </cell>
          <cell r="AS30">
            <v>0</v>
          </cell>
          <cell r="AT30">
            <v>0</v>
          </cell>
          <cell r="AU30">
            <v>0</v>
          </cell>
          <cell r="AV30">
            <v>0</v>
          </cell>
          <cell r="AX30">
            <v>0</v>
          </cell>
          <cell r="AY30">
            <v>0</v>
          </cell>
          <cell r="AZ30">
            <v>0</v>
          </cell>
          <cell r="BA30">
            <v>0</v>
          </cell>
          <cell r="BB30">
            <v>0</v>
          </cell>
          <cell r="BC30">
            <v>0</v>
          </cell>
          <cell r="BD30">
            <v>0</v>
          </cell>
          <cell r="BE30">
            <v>0</v>
          </cell>
          <cell r="BF30">
            <v>0</v>
          </cell>
          <cell r="BG30">
            <v>0</v>
          </cell>
          <cell r="BH30">
            <v>0</v>
          </cell>
          <cell r="BI30">
            <v>0</v>
          </cell>
        </row>
        <row r="31">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P31">
            <v>0</v>
          </cell>
          <cell r="AQ31">
            <v>0</v>
          </cell>
          <cell r="AR31">
            <v>0</v>
          </cell>
          <cell r="AS31">
            <v>0</v>
          </cell>
          <cell r="AT31">
            <v>0</v>
          </cell>
          <cell r="AU31">
            <v>0</v>
          </cell>
          <cell r="AV31">
            <v>0</v>
          </cell>
          <cell r="AX31">
            <v>0</v>
          </cell>
          <cell r="AY31">
            <v>0</v>
          </cell>
          <cell r="AZ31">
            <v>0</v>
          </cell>
          <cell r="BA31">
            <v>0</v>
          </cell>
          <cell r="BB31">
            <v>0</v>
          </cell>
          <cell r="BC31">
            <v>0</v>
          </cell>
          <cell r="BD31">
            <v>0</v>
          </cell>
          <cell r="BE31">
            <v>0</v>
          </cell>
          <cell r="BF31">
            <v>0</v>
          </cell>
          <cell r="BG31">
            <v>0</v>
          </cell>
          <cell r="BH31">
            <v>0</v>
          </cell>
          <cell r="BI31">
            <v>0</v>
          </cell>
        </row>
        <row r="32">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P32">
            <v>0</v>
          </cell>
          <cell r="AQ32">
            <v>0</v>
          </cell>
          <cell r="AR32">
            <v>0</v>
          </cell>
          <cell r="AS32">
            <v>0</v>
          </cell>
          <cell r="AT32">
            <v>0</v>
          </cell>
          <cell r="AU32">
            <v>0</v>
          </cell>
          <cell r="AV32">
            <v>0</v>
          </cell>
          <cell r="AX32">
            <v>0</v>
          </cell>
          <cell r="AY32">
            <v>0</v>
          </cell>
          <cell r="AZ32">
            <v>0</v>
          </cell>
          <cell r="BA32">
            <v>0</v>
          </cell>
          <cell r="BB32">
            <v>0</v>
          </cell>
          <cell r="BC32">
            <v>0</v>
          </cell>
          <cell r="BD32">
            <v>0</v>
          </cell>
          <cell r="BE32">
            <v>0</v>
          </cell>
          <cell r="BF32">
            <v>0</v>
          </cell>
          <cell r="BG32">
            <v>0</v>
          </cell>
          <cell r="BH32">
            <v>0</v>
          </cell>
          <cell r="BI32">
            <v>0</v>
          </cell>
        </row>
        <row r="33">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P33">
            <v>0</v>
          </cell>
          <cell r="AQ33">
            <v>0</v>
          </cell>
          <cell r="AR33">
            <v>0</v>
          </cell>
          <cell r="AS33">
            <v>0</v>
          </cell>
          <cell r="AT33">
            <v>0</v>
          </cell>
          <cell r="AU33">
            <v>0</v>
          </cell>
          <cell r="AV33">
            <v>0</v>
          </cell>
          <cell r="AX33">
            <v>0</v>
          </cell>
          <cell r="AY33">
            <v>0</v>
          </cell>
          <cell r="AZ33">
            <v>0</v>
          </cell>
          <cell r="BA33">
            <v>0</v>
          </cell>
          <cell r="BB33">
            <v>0</v>
          </cell>
          <cell r="BC33">
            <v>0</v>
          </cell>
          <cell r="BD33">
            <v>0</v>
          </cell>
          <cell r="BE33">
            <v>0</v>
          </cell>
          <cell r="BF33">
            <v>0</v>
          </cell>
          <cell r="BG33">
            <v>0</v>
          </cell>
          <cell r="BH33">
            <v>0</v>
          </cell>
          <cell r="BI33">
            <v>0</v>
          </cell>
        </row>
        <row r="34">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P34">
            <v>0</v>
          </cell>
          <cell r="AQ34">
            <v>0</v>
          </cell>
          <cell r="AR34">
            <v>0</v>
          </cell>
          <cell r="AS34">
            <v>0</v>
          </cell>
          <cell r="AT34">
            <v>0</v>
          </cell>
          <cell r="AU34">
            <v>0</v>
          </cell>
          <cell r="AV34">
            <v>0</v>
          </cell>
          <cell r="AX34">
            <v>0</v>
          </cell>
          <cell r="AY34">
            <v>0</v>
          </cell>
          <cell r="AZ34">
            <v>0</v>
          </cell>
          <cell r="BA34">
            <v>0</v>
          </cell>
          <cell r="BB34">
            <v>0</v>
          </cell>
          <cell r="BC34">
            <v>0</v>
          </cell>
          <cell r="BD34">
            <v>0</v>
          </cell>
          <cell r="BE34">
            <v>0</v>
          </cell>
          <cell r="BF34">
            <v>0</v>
          </cell>
          <cell r="BG34">
            <v>0</v>
          </cell>
          <cell r="BH34">
            <v>0</v>
          </cell>
          <cell r="BI34">
            <v>0</v>
          </cell>
        </row>
        <row r="37">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P37">
            <v>0</v>
          </cell>
          <cell r="AQ37">
            <v>0</v>
          </cell>
          <cell r="AR37">
            <v>0</v>
          </cell>
          <cell r="AS37">
            <v>0</v>
          </cell>
          <cell r="AT37">
            <v>0</v>
          </cell>
          <cell r="AU37">
            <v>0</v>
          </cell>
          <cell r="AV37">
            <v>0</v>
          </cell>
          <cell r="AX37">
            <v>0</v>
          </cell>
          <cell r="AY37">
            <v>0</v>
          </cell>
          <cell r="AZ37">
            <v>0</v>
          </cell>
          <cell r="BA37">
            <v>0</v>
          </cell>
          <cell r="BB37">
            <v>0</v>
          </cell>
          <cell r="BC37">
            <v>0</v>
          </cell>
          <cell r="BD37">
            <v>0</v>
          </cell>
          <cell r="BE37">
            <v>0</v>
          </cell>
          <cell r="BF37">
            <v>0</v>
          </cell>
          <cell r="BG37">
            <v>0</v>
          </cell>
          <cell r="BH37">
            <v>0</v>
          </cell>
          <cell r="BI37">
            <v>0</v>
          </cell>
        </row>
        <row r="38">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P38">
            <v>0</v>
          </cell>
          <cell r="AQ38">
            <v>0</v>
          </cell>
          <cell r="AR38">
            <v>0</v>
          </cell>
          <cell r="AS38">
            <v>0</v>
          </cell>
          <cell r="AT38">
            <v>0</v>
          </cell>
          <cell r="AU38">
            <v>0</v>
          </cell>
          <cell r="AV38">
            <v>0</v>
          </cell>
          <cell r="AX38">
            <v>0</v>
          </cell>
          <cell r="AY38">
            <v>0</v>
          </cell>
          <cell r="AZ38">
            <v>0</v>
          </cell>
          <cell r="BA38">
            <v>0</v>
          </cell>
          <cell r="BB38">
            <v>0</v>
          </cell>
          <cell r="BC38">
            <v>0</v>
          </cell>
          <cell r="BD38">
            <v>0</v>
          </cell>
          <cell r="BE38">
            <v>0</v>
          </cell>
          <cell r="BF38">
            <v>0</v>
          </cell>
          <cell r="BG38">
            <v>0</v>
          </cell>
          <cell r="BH38">
            <v>0</v>
          </cell>
          <cell r="BI38">
            <v>0</v>
          </cell>
        </row>
        <row r="39">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P39">
            <v>0</v>
          </cell>
          <cell r="AQ39">
            <v>0</v>
          </cell>
          <cell r="AR39">
            <v>0</v>
          </cell>
          <cell r="AS39">
            <v>0</v>
          </cell>
          <cell r="AT39">
            <v>0</v>
          </cell>
          <cell r="AU39">
            <v>0</v>
          </cell>
          <cell r="AV39">
            <v>0</v>
          </cell>
          <cell r="AX39">
            <v>0</v>
          </cell>
          <cell r="AY39">
            <v>0</v>
          </cell>
          <cell r="AZ39">
            <v>0</v>
          </cell>
          <cell r="BA39">
            <v>0</v>
          </cell>
          <cell r="BB39">
            <v>0</v>
          </cell>
          <cell r="BC39">
            <v>0</v>
          </cell>
          <cell r="BD39">
            <v>0</v>
          </cell>
          <cell r="BE39">
            <v>0</v>
          </cell>
          <cell r="BF39">
            <v>0</v>
          </cell>
          <cell r="BG39">
            <v>0</v>
          </cell>
          <cell r="BH39">
            <v>0</v>
          </cell>
          <cell r="BI39">
            <v>0</v>
          </cell>
        </row>
        <row r="40">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P40">
            <v>0</v>
          </cell>
          <cell r="AQ40">
            <v>0</v>
          </cell>
          <cell r="AR40">
            <v>0</v>
          </cell>
          <cell r="AS40">
            <v>0</v>
          </cell>
          <cell r="AT40">
            <v>0</v>
          </cell>
          <cell r="AU40">
            <v>0</v>
          </cell>
          <cell r="AV40">
            <v>0</v>
          </cell>
          <cell r="AX40">
            <v>0</v>
          </cell>
          <cell r="AY40">
            <v>0</v>
          </cell>
          <cell r="AZ40">
            <v>0</v>
          </cell>
          <cell r="BA40">
            <v>0</v>
          </cell>
          <cell r="BB40">
            <v>0</v>
          </cell>
          <cell r="BC40">
            <v>0</v>
          </cell>
          <cell r="BD40">
            <v>0</v>
          </cell>
          <cell r="BE40">
            <v>0</v>
          </cell>
          <cell r="BF40">
            <v>0</v>
          </cell>
          <cell r="BG40">
            <v>0</v>
          </cell>
          <cell r="BH40">
            <v>0</v>
          </cell>
          <cell r="BI40">
            <v>0</v>
          </cell>
        </row>
        <row r="41">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P41">
            <v>0</v>
          </cell>
          <cell r="AQ41">
            <v>0</v>
          </cell>
          <cell r="AR41">
            <v>0</v>
          </cell>
          <cell r="AS41">
            <v>0</v>
          </cell>
          <cell r="AT41">
            <v>0</v>
          </cell>
          <cell r="AU41">
            <v>0</v>
          </cell>
          <cell r="AV41">
            <v>0</v>
          </cell>
          <cell r="AX41">
            <v>0</v>
          </cell>
          <cell r="AY41">
            <v>0</v>
          </cell>
          <cell r="AZ41">
            <v>0</v>
          </cell>
          <cell r="BA41">
            <v>0</v>
          </cell>
          <cell r="BB41">
            <v>0</v>
          </cell>
          <cell r="BC41">
            <v>0</v>
          </cell>
          <cell r="BD41">
            <v>0</v>
          </cell>
          <cell r="BE41">
            <v>0</v>
          </cell>
          <cell r="BF41">
            <v>0</v>
          </cell>
          <cell r="BG41">
            <v>0</v>
          </cell>
          <cell r="BH41">
            <v>0</v>
          </cell>
          <cell r="BI41">
            <v>0</v>
          </cell>
        </row>
        <row r="46">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P46">
            <v>0</v>
          </cell>
          <cell r="AQ46">
            <v>0</v>
          </cell>
          <cell r="AR46">
            <v>0</v>
          </cell>
          <cell r="AS46">
            <v>0</v>
          </cell>
          <cell r="AT46">
            <v>0</v>
          </cell>
          <cell r="AU46">
            <v>0</v>
          </cell>
          <cell r="AV46">
            <v>0</v>
          </cell>
          <cell r="AX46">
            <v>0</v>
          </cell>
          <cell r="AY46">
            <v>0</v>
          </cell>
          <cell r="AZ46">
            <v>0</v>
          </cell>
          <cell r="BA46">
            <v>0</v>
          </cell>
          <cell r="BB46">
            <v>0</v>
          </cell>
          <cell r="BC46">
            <v>0</v>
          </cell>
          <cell r="BD46">
            <v>0</v>
          </cell>
          <cell r="BE46">
            <v>0</v>
          </cell>
          <cell r="BF46">
            <v>0</v>
          </cell>
          <cell r="BG46">
            <v>0</v>
          </cell>
          <cell r="BH46">
            <v>0</v>
          </cell>
          <cell r="BI46">
            <v>0</v>
          </cell>
        </row>
        <row r="47">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P47">
            <v>0</v>
          </cell>
          <cell r="AQ47">
            <v>0</v>
          </cell>
          <cell r="AR47">
            <v>0</v>
          </cell>
          <cell r="AS47">
            <v>0</v>
          </cell>
          <cell r="AT47">
            <v>0</v>
          </cell>
          <cell r="AU47">
            <v>0</v>
          </cell>
          <cell r="AV47">
            <v>0</v>
          </cell>
          <cell r="AX47">
            <v>0</v>
          </cell>
          <cell r="AY47">
            <v>0</v>
          </cell>
          <cell r="AZ47">
            <v>0</v>
          </cell>
          <cell r="BA47">
            <v>0</v>
          </cell>
          <cell r="BB47">
            <v>0</v>
          </cell>
          <cell r="BC47">
            <v>0</v>
          </cell>
          <cell r="BD47">
            <v>0</v>
          </cell>
          <cell r="BE47">
            <v>0</v>
          </cell>
          <cell r="BF47">
            <v>0</v>
          </cell>
          <cell r="BG47">
            <v>0</v>
          </cell>
          <cell r="BH47">
            <v>0</v>
          </cell>
          <cell r="BI47">
            <v>0</v>
          </cell>
        </row>
        <row r="48">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P48">
            <v>0</v>
          </cell>
          <cell r="AQ48">
            <v>0</v>
          </cell>
          <cell r="AR48">
            <v>0</v>
          </cell>
          <cell r="AS48">
            <v>0</v>
          </cell>
          <cell r="AT48">
            <v>0</v>
          </cell>
          <cell r="AU48">
            <v>0</v>
          </cell>
          <cell r="AV48">
            <v>0</v>
          </cell>
          <cell r="AX48">
            <v>0</v>
          </cell>
          <cell r="AY48">
            <v>0</v>
          </cell>
          <cell r="AZ48">
            <v>0</v>
          </cell>
          <cell r="BA48">
            <v>0</v>
          </cell>
          <cell r="BB48">
            <v>0</v>
          </cell>
          <cell r="BC48">
            <v>0</v>
          </cell>
          <cell r="BD48">
            <v>0</v>
          </cell>
          <cell r="BE48">
            <v>0</v>
          </cell>
          <cell r="BF48">
            <v>0</v>
          </cell>
          <cell r="BG48">
            <v>0</v>
          </cell>
          <cell r="BH48">
            <v>0</v>
          </cell>
          <cell r="BI48">
            <v>0</v>
          </cell>
        </row>
        <row r="49">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P49">
            <v>0</v>
          </cell>
          <cell r="AQ49">
            <v>0</v>
          </cell>
          <cell r="AR49">
            <v>0</v>
          </cell>
          <cell r="AS49">
            <v>0</v>
          </cell>
          <cell r="AT49">
            <v>0</v>
          </cell>
          <cell r="AU49">
            <v>0</v>
          </cell>
          <cell r="AV49">
            <v>0</v>
          </cell>
          <cell r="AX49">
            <v>0</v>
          </cell>
          <cell r="AY49">
            <v>0</v>
          </cell>
          <cell r="AZ49">
            <v>0</v>
          </cell>
          <cell r="BA49">
            <v>0</v>
          </cell>
          <cell r="BB49">
            <v>0</v>
          </cell>
          <cell r="BC49">
            <v>0</v>
          </cell>
          <cell r="BD49">
            <v>0</v>
          </cell>
          <cell r="BE49">
            <v>0</v>
          </cell>
          <cell r="BF49">
            <v>0</v>
          </cell>
          <cell r="BG49">
            <v>0</v>
          </cell>
          <cell r="BH49">
            <v>0</v>
          </cell>
          <cell r="BI49">
            <v>0</v>
          </cell>
        </row>
        <row r="50">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P50">
            <v>0</v>
          </cell>
          <cell r="AQ50">
            <v>0</v>
          </cell>
          <cell r="AR50">
            <v>0</v>
          </cell>
          <cell r="AS50">
            <v>0</v>
          </cell>
          <cell r="AT50">
            <v>0</v>
          </cell>
          <cell r="AU50">
            <v>0</v>
          </cell>
          <cell r="AV50">
            <v>0</v>
          </cell>
          <cell r="AX50">
            <v>0</v>
          </cell>
          <cell r="AY50">
            <v>0</v>
          </cell>
          <cell r="AZ50">
            <v>0</v>
          </cell>
          <cell r="BA50">
            <v>0</v>
          </cell>
          <cell r="BB50">
            <v>0</v>
          </cell>
          <cell r="BC50">
            <v>0</v>
          </cell>
          <cell r="BD50">
            <v>0</v>
          </cell>
          <cell r="BE50">
            <v>0</v>
          </cell>
          <cell r="BF50">
            <v>0</v>
          </cell>
          <cell r="BG50">
            <v>0</v>
          </cell>
          <cell r="BH50">
            <v>0</v>
          </cell>
          <cell r="BI50">
            <v>0</v>
          </cell>
        </row>
        <row r="53">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P53">
            <v>0</v>
          </cell>
          <cell r="AQ53">
            <v>0</v>
          </cell>
          <cell r="AR53">
            <v>0</v>
          </cell>
          <cell r="AS53">
            <v>0</v>
          </cell>
          <cell r="AT53">
            <v>0</v>
          </cell>
          <cell r="AU53">
            <v>0</v>
          </cell>
          <cell r="AV53">
            <v>0</v>
          </cell>
          <cell r="AX53">
            <v>0</v>
          </cell>
          <cell r="AY53">
            <v>0</v>
          </cell>
          <cell r="AZ53">
            <v>0</v>
          </cell>
          <cell r="BA53">
            <v>0</v>
          </cell>
          <cell r="BB53">
            <v>0</v>
          </cell>
          <cell r="BC53">
            <v>0</v>
          </cell>
          <cell r="BD53">
            <v>0</v>
          </cell>
          <cell r="BE53">
            <v>0</v>
          </cell>
          <cell r="BF53">
            <v>0</v>
          </cell>
          <cell r="BG53">
            <v>0</v>
          </cell>
          <cell r="BH53">
            <v>0</v>
          </cell>
          <cell r="BI53">
            <v>0</v>
          </cell>
        </row>
        <row r="54">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P54">
            <v>0</v>
          </cell>
          <cell r="AQ54">
            <v>0</v>
          </cell>
          <cell r="AR54">
            <v>0</v>
          </cell>
          <cell r="AS54">
            <v>0</v>
          </cell>
          <cell r="AT54">
            <v>0</v>
          </cell>
          <cell r="AU54">
            <v>0</v>
          </cell>
          <cell r="AV54">
            <v>0</v>
          </cell>
          <cell r="AX54">
            <v>0</v>
          </cell>
          <cell r="AY54">
            <v>0</v>
          </cell>
          <cell r="AZ54">
            <v>0</v>
          </cell>
          <cell r="BA54">
            <v>0</v>
          </cell>
          <cell r="BB54">
            <v>0</v>
          </cell>
          <cell r="BC54">
            <v>0</v>
          </cell>
          <cell r="BD54">
            <v>0</v>
          </cell>
          <cell r="BE54">
            <v>0</v>
          </cell>
          <cell r="BF54">
            <v>0</v>
          </cell>
          <cell r="BG54">
            <v>0</v>
          </cell>
          <cell r="BH54">
            <v>0</v>
          </cell>
          <cell r="BI54">
            <v>0</v>
          </cell>
        </row>
        <row r="55">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P55">
            <v>0</v>
          </cell>
          <cell r="AQ55">
            <v>0</v>
          </cell>
          <cell r="AR55">
            <v>0</v>
          </cell>
          <cell r="AS55">
            <v>0</v>
          </cell>
          <cell r="AT55">
            <v>0</v>
          </cell>
          <cell r="AU55">
            <v>0</v>
          </cell>
          <cell r="AV55">
            <v>0</v>
          </cell>
          <cell r="AX55">
            <v>0</v>
          </cell>
          <cell r="AY55">
            <v>0</v>
          </cell>
          <cell r="AZ55">
            <v>0</v>
          </cell>
          <cell r="BA55">
            <v>0</v>
          </cell>
          <cell r="BB55">
            <v>0</v>
          </cell>
          <cell r="BC55">
            <v>0</v>
          </cell>
          <cell r="BD55">
            <v>0</v>
          </cell>
          <cell r="BE55">
            <v>0</v>
          </cell>
          <cell r="BF55">
            <v>0</v>
          </cell>
          <cell r="BG55">
            <v>0</v>
          </cell>
          <cell r="BH55">
            <v>0</v>
          </cell>
          <cell r="BI55">
            <v>0</v>
          </cell>
        </row>
        <row r="56">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P56">
            <v>0</v>
          </cell>
          <cell r="AQ56">
            <v>0</v>
          </cell>
          <cell r="AR56">
            <v>0</v>
          </cell>
          <cell r="AS56">
            <v>0</v>
          </cell>
          <cell r="AT56">
            <v>0</v>
          </cell>
          <cell r="AU56">
            <v>0</v>
          </cell>
          <cell r="AV56">
            <v>0</v>
          </cell>
          <cell r="AX56">
            <v>0</v>
          </cell>
          <cell r="AY56">
            <v>0</v>
          </cell>
          <cell r="AZ56">
            <v>0</v>
          </cell>
          <cell r="BA56">
            <v>0</v>
          </cell>
          <cell r="BB56">
            <v>0</v>
          </cell>
          <cell r="BC56">
            <v>0</v>
          </cell>
          <cell r="BD56">
            <v>0</v>
          </cell>
          <cell r="BE56">
            <v>0</v>
          </cell>
          <cell r="BF56">
            <v>0</v>
          </cell>
          <cell r="BG56">
            <v>0</v>
          </cell>
          <cell r="BH56">
            <v>0</v>
          </cell>
          <cell r="BI56">
            <v>0</v>
          </cell>
        </row>
        <row r="57">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P57">
            <v>0</v>
          </cell>
          <cell r="AQ57">
            <v>0</v>
          </cell>
          <cell r="AR57">
            <v>0</v>
          </cell>
          <cell r="AS57">
            <v>0</v>
          </cell>
          <cell r="AT57">
            <v>0</v>
          </cell>
          <cell r="AU57">
            <v>0</v>
          </cell>
          <cell r="AV57">
            <v>0</v>
          </cell>
          <cell r="AX57">
            <v>0</v>
          </cell>
          <cell r="AY57">
            <v>0</v>
          </cell>
          <cell r="AZ57">
            <v>0</v>
          </cell>
          <cell r="BA57">
            <v>0</v>
          </cell>
          <cell r="BB57">
            <v>0</v>
          </cell>
          <cell r="BC57">
            <v>0</v>
          </cell>
          <cell r="BD57">
            <v>0</v>
          </cell>
          <cell r="BE57">
            <v>0</v>
          </cell>
          <cell r="BF57">
            <v>0</v>
          </cell>
          <cell r="BG57">
            <v>0</v>
          </cell>
          <cell r="BH57">
            <v>0</v>
          </cell>
          <cell r="BI57">
            <v>0</v>
          </cell>
        </row>
        <row r="62">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P62">
            <v>0</v>
          </cell>
          <cell r="AQ62">
            <v>0</v>
          </cell>
          <cell r="AR62">
            <v>0</v>
          </cell>
          <cell r="AS62">
            <v>0</v>
          </cell>
          <cell r="AT62">
            <v>0</v>
          </cell>
          <cell r="AU62">
            <v>0</v>
          </cell>
          <cell r="AV62">
            <v>0</v>
          </cell>
          <cell r="AX62">
            <v>0</v>
          </cell>
          <cell r="AY62">
            <v>0</v>
          </cell>
          <cell r="AZ62">
            <v>0</v>
          </cell>
          <cell r="BA62">
            <v>0</v>
          </cell>
          <cell r="BB62">
            <v>0</v>
          </cell>
          <cell r="BC62">
            <v>0</v>
          </cell>
          <cell r="BD62">
            <v>0</v>
          </cell>
          <cell r="BE62">
            <v>0</v>
          </cell>
          <cell r="BF62">
            <v>0</v>
          </cell>
          <cell r="BG62">
            <v>0</v>
          </cell>
          <cell r="BH62">
            <v>0</v>
          </cell>
          <cell r="BI62">
            <v>0</v>
          </cell>
        </row>
        <row r="63">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P63">
            <v>0</v>
          </cell>
          <cell r="AQ63">
            <v>0</v>
          </cell>
          <cell r="AR63">
            <v>0</v>
          </cell>
          <cell r="AS63">
            <v>0</v>
          </cell>
          <cell r="AT63">
            <v>0</v>
          </cell>
          <cell r="AU63">
            <v>0</v>
          </cell>
          <cell r="AV63">
            <v>0</v>
          </cell>
          <cell r="AX63">
            <v>0</v>
          </cell>
          <cell r="AY63">
            <v>0</v>
          </cell>
          <cell r="AZ63">
            <v>0</v>
          </cell>
          <cell r="BA63">
            <v>0</v>
          </cell>
          <cell r="BB63">
            <v>0</v>
          </cell>
          <cell r="BC63">
            <v>0</v>
          </cell>
          <cell r="BD63">
            <v>0</v>
          </cell>
          <cell r="BE63">
            <v>0</v>
          </cell>
          <cell r="BF63">
            <v>0</v>
          </cell>
          <cell r="BG63">
            <v>0</v>
          </cell>
          <cell r="BH63">
            <v>0</v>
          </cell>
          <cell r="BI63">
            <v>0</v>
          </cell>
        </row>
        <row r="64">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P64">
            <v>0</v>
          </cell>
          <cell r="AQ64">
            <v>0</v>
          </cell>
          <cell r="AR64">
            <v>0</v>
          </cell>
          <cell r="AS64">
            <v>0</v>
          </cell>
          <cell r="AT64">
            <v>0</v>
          </cell>
          <cell r="AU64">
            <v>0</v>
          </cell>
          <cell r="AV64">
            <v>0</v>
          </cell>
          <cell r="AX64">
            <v>0</v>
          </cell>
          <cell r="AY64">
            <v>0</v>
          </cell>
          <cell r="AZ64">
            <v>0</v>
          </cell>
          <cell r="BA64">
            <v>0</v>
          </cell>
          <cell r="BB64">
            <v>0</v>
          </cell>
          <cell r="BC64">
            <v>0</v>
          </cell>
          <cell r="BD64">
            <v>0</v>
          </cell>
          <cell r="BE64">
            <v>0</v>
          </cell>
          <cell r="BF64">
            <v>0</v>
          </cell>
          <cell r="BG64">
            <v>0</v>
          </cell>
          <cell r="BH64">
            <v>0</v>
          </cell>
          <cell r="BI64">
            <v>0</v>
          </cell>
        </row>
        <row r="65">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P65">
            <v>0</v>
          </cell>
          <cell r="AQ65">
            <v>0</v>
          </cell>
          <cell r="AR65">
            <v>0</v>
          </cell>
          <cell r="AS65">
            <v>0</v>
          </cell>
          <cell r="AT65">
            <v>0</v>
          </cell>
          <cell r="AU65">
            <v>0</v>
          </cell>
          <cell r="AV65">
            <v>0</v>
          </cell>
          <cell r="AX65">
            <v>0</v>
          </cell>
          <cell r="AY65">
            <v>0</v>
          </cell>
          <cell r="AZ65">
            <v>0</v>
          </cell>
          <cell r="BA65">
            <v>0</v>
          </cell>
          <cell r="BB65">
            <v>0</v>
          </cell>
          <cell r="BC65">
            <v>0</v>
          </cell>
          <cell r="BD65">
            <v>0</v>
          </cell>
          <cell r="BE65">
            <v>0</v>
          </cell>
          <cell r="BF65">
            <v>0</v>
          </cell>
          <cell r="BG65">
            <v>0</v>
          </cell>
          <cell r="BH65">
            <v>0</v>
          </cell>
          <cell r="BI65">
            <v>0</v>
          </cell>
        </row>
        <row r="66">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P66">
            <v>0</v>
          </cell>
          <cell r="AQ66">
            <v>0</v>
          </cell>
          <cell r="AR66">
            <v>0</v>
          </cell>
          <cell r="AS66">
            <v>0</v>
          </cell>
          <cell r="AT66">
            <v>0</v>
          </cell>
          <cell r="AU66">
            <v>0</v>
          </cell>
          <cell r="AV66">
            <v>0</v>
          </cell>
          <cell r="AX66">
            <v>0</v>
          </cell>
          <cell r="AY66">
            <v>0</v>
          </cell>
          <cell r="AZ66">
            <v>0</v>
          </cell>
          <cell r="BA66">
            <v>0</v>
          </cell>
          <cell r="BB66">
            <v>0</v>
          </cell>
          <cell r="BC66">
            <v>0</v>
          </cell>
          <cell r="BD66">
            <v>0</v>
          </cell>
          <cell r="BE66">
            <v>0</v>
          </cell>
          <cell r="BF66">
            <v>0</v>
          </cell>
          <cell r="BG66">
            <v>0</v>
          </cell>
          <cell r="BH66">
            <v>0</v>
          </cell>
          <cell r="BI66">
            <v>0</v>
          </cell>
        </row>
        <row r="69">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P69">
            <v>0</v>
          </cell>
          <cell r="AQ69">
            <v>0</v>
          </cell>
          <cell r="AR69">
            <v>0</v>
          </cell>
          <cell r="AS69">
            <v>0</v>
          </cell>
          <cell r="AT69">
            <v>0</v>
          </cell>
          <cell r="AU69">
            <v>0</v>
          </cell>
          <cell r="AV69">
            <v>0</v>
          </cell>
          <cell r="AX69">
            <v>0</v>
          </cell>
          <cell r="AY69">
            <v>0</v>
          </cell>
          <cell r="AZ69">
            <v>0</v>
          </cell>
          <cell r="BA69">
            <v>0</v>
          </cell>
          <cell r="BB69">
            <v>0</v>
          </cell>
          <cell r="BC69">
            <v>0</v>
          </cell>
          <cell r="BD69">
            <v>0</v>
          </cell>
          <cell r="BE69">
            <v>0</v>
          </cell>
          <cell r="BF69">
            <v>0</v>
          </cell>
          <cell r="BG69">
            <v>0</v>
          </cell>
          <cell r="BH69">
            <v>0</v>
          </cell>
          <cell r="BI69">
            <v>0</v>
          </cell>
        </row>
        <row r="70">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P70">
            <v>0</v>
          </cell>
          <cell r="AQ70">
            <v>0</v>
          </cell>
          <cell r="AR70">
            <v>0</v>
          </cell>
          <cell r="AS70">
            <v>0</v>
          </cell>
          <cell r="AT70">
            <v>0</v>
          </cell>
          <cell r="AU70">
            <v>0</v>
          </cell>
          <cell r="AV70">
            <v>0</v>
          </cell>
          <cell r="AX70">
            <v>0</v>
          </cell>
          <cell r="AY70">
            <v>0</v>
          </cell>
          <cell r="AZ70">
            <v>0</v>
          </cell>
          <cell r="BA70">
            <v>0</v>
          </cell>
          <cell r="BB70">
            <v>0</v>
          </cell>
          <cell r="BC70">
            <v>0</v>
          </cell>
          <cell r="BD70">
            <v>0</v>
          </cell>
          <cell r="BE70">
            <v>0</v>
          </cell>
          <cell r="BF70">
            <v>0</v>
          </cell>
          <cell r="BG70">
            <v>0</v>
          </cell>
          <cell r="BH70">
            <v>0</v>
          </cell>
          <cell r="BI70">
            <v>0</v>
          </cell>
        </row>
        <row r="71">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P71">
            <v>0</v>
          </cell>
          <cell r="AQ71">
            <v>0</v>
          </cell>
          <cell r="AR71">
            <v>0</v>
          </cell>
          <cell r="AS71">
            <v>0</v>
          </cell>
          <cell r="AT71">
            <v>0</v>
          </cell>
          <cell r="AU71">
            <v>0</v>
          </cell>
          <cell r="AV71">
            <v>0</v>
          </cell>
          <cell r="AX71">
            <v>0</v>
          </cell>
          <cell r="AY71">
            <v>0</v>
          </cell>
          <cell r="AZ71">
            <v>0</v>
          </cell>
          <cell r="BA71">
            <v>0</v>
          </cell>
          <cell r="BB71">
            <v>0</v>
          </cell>
          <cell r="BC71">
            <v>0</v>
          </cell>
          <cell r="BD71">
            <v>0</v>
          </cell>
          <cell r="BE71">
            <v>0</v>
          </cell>
          <cell r="BF71">
            <v>0</v>
          </cell>
          <cell r="BG71">
            <v>0</v>
          </cell>
          <cell r="BH71">
            <v>0</v>
          </cell>
          <cell r="BI71">
            <v>0</v>
          </cell>
        </row>
        <row r="72">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P72">
            <v>0</v>
          </cell>
          <cell r="AQ72">
            <v>0</v>
          </cell>
          <cell r="AR72">
            <v>0</v>
          </cell>
          <cell r="AS72">
            <v>0</v>
          </cell>
          <cell r="AT72">
            <v>0</v>
          </cell>
          <cell r="AU72">
            <v>0</v>
          </cell>
          <cell r="AV72">
            <v>0</v>
          </cell>
          <cell r="AX72">
            <v>0</v>
          </cell>
          <cell r="AY72">
            <v>0</v>
          </cell>
          <cell r="AZ72">
            <v>0</v>
          </cell>
          <cell r="BA72">
            <v>0</v>
          </cell>
          <cell r="BB72">
            <v>0</v>
          </cell>
          <cell r="BC72">
            <v>0</v>
          </cell>
          <cell r="BD72">
            <v>0</v>
          </cell>
          <cell r="BE72">
            <v>0</v>
          </cell>
          <cell r="BF72">
            <v>0</v>
          </cell>
          <cell r="BG72">
            <v>0</v>
          </cell>
          <cell r="BH72">
            <v>0</v>
          </cell>
          <cell r="BI72">
            <v>0</v>
          </cell>
        </row>
        <row r="73">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P73">
            <v>0</v>
          </cell>
          <cell r="AQ73">
            <v>0</v>
          </cell>
          <cell r="AR73">
            <v>0</v>
          </cell>
          <cell r="AS73">
            <v>0</v>
          </cell>
          <cell r="AT73">
            <v>0</v>
          </cell>
          <cell r="AU73">
            <v>0</v>
          </cell>
          <cell r="AV73">
            <v>0</v>
          </cell>
          <cell r="AX73">
            <v>0</v>
          </cell>
          <cell r="AY73">
            <v>0</v>
          </cell>
          <cell r="AZ73">
            <v>0</v>
          </cell>
          <cell r="BA73">
            <v>0</v>
          </cell>
          <cell r="BB73">
            <v>0</v>
          </cell>
          <cell r="BC73">
            <v>0</v>
          </cell>
          <cell r="BD73">
            <v>0</v>
          </cell>
          <cell r="BE73">
            <v>0</v>
          </cell>
          <cell r="BF73">
            <v>0</v>
          </cell>
          <cell r="BG73">
            <v>0</v>
          </cell>
          <cell r="BH73">
            <v>0</v>
          </cell>
          <cell r="BI73">
            <v>0</v>
          </cell>
        </row>
        <row r="78">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P78">
            <v>0</v>
          </cell>
          <cell r="AQ78">
            <v>0</v>
          </cell>
          <cell r="AR78">
            <v>0</v>
          </cell>
          <cell r="AS78">
            <v>0</v>
          </cell>
          <cell r="AT78">
            <v>0</v>
          </cell>
          <cell r="AU78">
            <v>0</v>
          </cell>
          <cell r="AV78">
            <v>0</v>
          </cell>
          <cell r="AX78">
            <v>0</v>
          </cell>
          <cell r="AY78">
            <v>0</v>
          </cell>
          <cell r="AZ78">
            <v>0</v>
          </cell>
          <cell r="BA78">
            <v>0</v>
          </cell>
          <cell r="BB78">
            <v>0</v>
          </cell>
          <cell r="BC78">
            <v>0</v>
          </cell>
          <cell r="BD78">
            <v>0</v>
          </cell>
          <cell r="BE78">
            <v>0</v>
          </cell>
          <cell r="BF78">
            <v>0</v>
          </cell>
          <cell r="BG78">
            <v>0</v>
          </cell>
          <cell r="BH78">
            <v>0</v>
          </cell>
          <cell r="BI78">
            <v>0</v>
          </cell>
        </row>
        <row r="79">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P79">
            <v>0</v>
          </cell>
          <cell r="AQ79">
            <v>0</v>
          </cell>
          <cell r="AR79">
            <v>0</v>
          </cell>
          <cell r="AS79">
            <v>0</v>
          </cell>
          <cell r="AT79">
            <v>0</v>
          </cell>
          <cell r="AU79">
            <v>0</v>
          </cell>
          <cell r="AV79">
            <v>0</v>
          </cell>
          <cell r="AX79">
            <v>0</v>
          </cell>
          <cell r="AY79">
            <v>0</v>
          </cell>
          <cell r="AZ79">
            <v>0</v>
          </cell>
          <cell r="BA79">
            <v>0</v>
          </cell>
          <cell r="BB79">
            <v>0</v>
          </cell>
          <cell r="BC79">
            <v>0</v>
          </cell>
          <cell r="BD79">
            <v>0</v>
          </cell>
          <cell r="BE79">
            <v>0</v>
          </cell>
          <cell r="BF79">
            <v>0</v>
          </cell>
          <cell r="BG79">
            <v>0</v>
          </cell>
          <cell r="BH79">
            <v>0</v>
          </cell>
          <cell r="BI79">
            <v>0</v>
          </cell>
        </row>
        <row r="80">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P80">
            <v>0</v>
          </cell>
          <cell r="AQ80">
            <v>0</v>
          </cell>
          <cell r="AR80">
            <v>0</v>
          </cell>
          <cell r="AS80">
            <v>0</v>
          </cell>
          <cell r="AT80">
            <v>0</v>
          </cell>
          <cell r="AU80">
            <v>0</v>
          </cell>
          <cell r="AV80">
            <v>0</v>
          </cell>
          <cell r="AX80">
            <v>0</v>
          </cell>
          <cell r="AY80">
            <v>0</v>
          </cell>
          <cell r="AZ80">
            <v>0</v>
          </cell>
          <cell r="BA80">
            <v>0</v>
          </cell>
          <cell r="BB80">
            <v>0</v>
          </cell>
          <cell r="BC80">
            <v>0</v>
          </cell>
          <cell r="BD80">
            <v>0</v>
          </cell>
          <cell r="BE80">
            <v>0</v>
          </cell>
          <cell r="BF80">
            <v>0</v>
          </cell>
          <cell r="BG80">
            <v>0</v>
          </cell>
          <cell r="BH80">
            <v>0</v>
          </cell>
          <cell r="BI80">
            <v>0</v>
          </cell>
        </row>
        <row r="81">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P81">
            <v>0</v>
          </cell>
          <cell r="AQ81">
            <v>0</v>
          </cell>
          <cell r="AR81">
            <v>0</v>
          </cell>
          <cell r="AS81">
            <v>0</v>
          </cell>
          <cell r="AT81">
            <v>0</v>
          </cell>
          <cell r="AU81">
            <v>0</v>
          </cell>
          <cell r="AV81">
            <v>0</v>
          </cell>
          <cell r="AX81">
            <v>0</v>
          </cell>
          <cell r="AY81">
            <v>0</v>
          </cell>
          <cell r="AZ81">
            <v>0</v>
          </cell>
          <cell r="BA81">
            <v>0</v>
          </cell>
          <cell r="BB81">
            <v>0</v>
          </cell>
          <cell r="BC81">
            <v>0</v>
          </cell>
          <cell r="BD81">
            <v>0</v>
          </cell>
          <cell r="BE81">
            <v>0</v>
          </cell>
          <cell r="BF81">
            <v>0</v>
          </cell>
          <cell r="BG81">
            <v>0</v>
          </cell>
          <cell r="BH81">
            <v>0</v>
          </cell>
          <cell r="BI81">
            <v>0</v>
          </cell>
        </row>
        <row r="82">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P82">
            <v>0</v>
          </cell>
          <cell r="AQ82">
            <v>0</v>
          </cell>
          <cell r="AR82">
            <v>0</v>
          </cell>
          <cell r="AS82">
            <v>0</v>
          </cell>
          <cell r="AT82">
            <v>0</v>
          </cell>
          <cell r="AU82">
            <v>0</v>
          </cell>
          <cell r="AV82">
            <v>0</v>
          </cell>
          <cell r="AX82">
            <v>0</v>
          </cell>
          <cell r="AY82">
            <v>0</v>
          </cell>
          <cell r="AZ82">
            <v>0</v>
          </cell>
          <cell r="BA82">
            <v>0</v>
          </cell>
          <cell r="BB82">
            <v>0</v>
          </cell>
          <cell r="BC82">
            <v>0</v>
          </cell>
          <cell r="BD82">
            <v>0</v>
          </cell>
          <cell r="BE82">
            <v>0</v>
          </cell>
          <cell r="BF82">
            <v>0</v>
          </cell>
          <cell r="BG82">
            <v>0</v>
          </cell>
          <cell r="BH82">
            <v>0</v>
          </cell>
          <cell r="BI82">
            <v>0</v>
          </cell>
        </row>
        <row r="85">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P85">
            <v>0</v>
          </cell>
          <cell r="AQ85">
            <v>0</v>
          </cell>
          <cell r="AR85">
            <v>0</v>
          </cell>
          <cell r="AS85">
            <v>0</v>
          </cell>
          <cell r="AT85">
            <v>0</v>
          </cell>
          <cell r="AU85">
            <v>0</v>
          </cell>
          <cell r="AV85">
            <v>0</v>
          </cell>
          <cell r="AX85">
            <v>0</v>
          </cell>
          <cell r="AY85">
            <v>0</v>
          </cell>
          <cell r="AZ85">
            <v>0</v>
          </cell>
          <cell r="BA85">
            <v>0</v>
          </cell>
          <cell r="BB85">
            <v>0</v>
          </cell>
          <cell r="BC85">
            <v>0</v>
          </cell>
          <cell r="BD85">
            <v>0</v>
          </cell>
          <cell r="BE85">
            <v>0</v>
          </cell>
          <cell r="BF85">
            <v>0</v>
          </cell>
          <cell r="BG85">
            <v>0</v>
          </cell>
          <cell r="BH85">
            <v>0</v>
          </cell>
          <cell r="BI85">
            <v>0</v>
          </cell>
        </row>
        <row r="86">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P86">
            <v>0</v>
          </cell>
          <cell r="AQ86">
            <v>0</v>
          </cell>
          <cell r="AR86">
            <v>0</v>
          </cell>
          <cell r="AS86">
            <v>0</v>
          </cell>
          <cell r="AT86">
            <v>0</v>
          </cell>
          <cell r="AU86">
            <v>0</v>
          </cell>
          <cell r="AV86">
            <v>0</v>
          </cell>
          <cell r="AX86">
            <v>0</v>
          </cell>
          <cell r="AY86">
            <v>0</v>
          </cell>
          <cell r="AZ86">
            <v>0</v>
          </cell>
          <cell r="BA86">
            <v>0</v>
          </cell>
          <cell r="BB86">
            <v>0</v>
          </cell>
          <cell r="BC86">
            <v>0</v>
          </cell>
          <cell r="BD86">
            <v>0</v>
          </cell>
          <cell r="BE86">
            <v>0</v>
          </cell>
          <cell r="BF86">
            <v>0</v>
          </cell>
          <cell r="BG86">
            <v>0</v>
          </cell>
          <cell r="BH86">
            <v>0</v>
          </cell>
          <cell r="BI86">
            <v>0</v>
          </cell>
        </row>
        <row r="87">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P87">
            <v>0</v>
          </cell>
          <cell r="AQ87">
            <v>0</v>
          </cell>
          <cell r="AR87">
            <v>0</v>
          </cell>
          <cell r="AS87">
            <v>0</v>
          </cell>
          <cell r="AT87">
            <v>0</v>
          </cell>
          <cell r="AU87">
            <v>0</v>
          </cell>
          <cell r="AV87">
            <v>0</v>
          </cell>
          <cell r="AX87">
            <v>0</v>
          </cell>
          <cell r="AY87">
            <v>0</v>
          </cell>
          <cell r="AZ87">
            <v>0</v>
          </cell>
          <cell r="BA87">
            <v>0</v>
          </cell>
          <cell r="BB87">
            <v>0</v>
          </cell>
          <cell r="BC87">
            <v>0</v>
          </cell>
          <cell r="BD87">
            <v>0</v>
          </cell>
          <cell r="BE87">
            <v>0</v>
          </cell>
          <cell r="BF87">
            <v>0</v>
          </cell>
          <cell r="BG87">
            <v>0</v>
          </cell>
          <cell r="BH87">
            <v>0</v>
          </cell>
          <cell r="BI87">
            <v>0</v>
          </cell>
        </row>
        <row r="88">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P88">
            <v>0</v>
          </cell>
          <cell r="AQ88">
            <v>0</v>
          </cell>
          <cell r="AR88">
            <v>0</v>
          </cell>
          <cell r="AS88">
            <v>0</v>
          </cell>
          <cell r="AT88">
            <v>0</v>
          </cell>
          <cell r="AU88">
            <v>0</v>
          </cell>
          <cell r="AV88">
            <v>0</v>
          </cell>
          <cell r="AX88">
            <v>0</v>
          </cell>
          <cell r="AY88">
            <v>0</v>
          </cell>
          <cell r="AZ88">
            <v>0</v>
          </cell>
          <cell r="BA88">
            <v>0</v>
          </cell>
          <cell r="BB88">
            <v>0</v>
          </cell>
          <cell r="BC88">
            <v>0</v>
          </cell>
          <cell r="BD88">
            <v>0</v>
          </cell>
          <cell r="BE88">
            <v>0</v>
          </cell>
          <cell r="BF88">
            <v>0</v>
          </cell>
          <cell r="BG88">
            <v>0</v>
          </cell>
          <cell r="BH88">
            <v>0</v>
          </cell>
          <cell r="BI88">
            <v>0</v>
          </cell>
        </row>
        <row r="89">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P89">
            <v>0</v>
          </cell>
          <cell r="AQ89">
            <v>0</v>
          </cell>
          <cell r="AR89">
            <v>0</v>
          </cell>
          <cell r="AS89">
            <v>0</v>
          </cell>
          <cell r="AT89">
            <v>0</v>
          </cell>
          <cell r="AU89">
            <v>0</v>
          </cell>
          <cell r="AV89">
            <v>0</v>
          </cell>
          <cell r="AX89">
            <v>0</v>
          </cell>
          <cell r="AY89">
            <v>0</v>
          </cell>
          <cell r="AZ89">
            <v>0</v>
          </cell>
          <cell r="BA89">
            <v>0</v>
          </cell>
          <cell r="BB89">
            <v>0</v>
          </cell>
          <cell r="BC89">
            <v>0</v>
          </cell>
          <cell r="BD89">
            <v>0</v>
          </cell>
          <cell r="BE89">
            <v>0</v>
          </cell>
          <cell r="BF89">
            <v>0</v>
          </cell>
          <cell r="BG89">
            <v>0</v>
          </cell>
          <cell r="BH89">
            <v>0</v>
          </cell>
          <cell r="BI89">
            <v>0</v>
          </cell>
        </row>
      </sheetData>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人数"/>
      <sheetName val="保育単価"/>
      <sheetName val="単価民改"/>
      <sheetName val="日割内訳"/>
      <sheetName val="差額内訳"/>
      <sheetName val="手紙添付用"/>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記入表(1)"/>
      <sheetName val="記入表(2)"/>
      <sheetName val="記入表(3)"/>
      <sheetName val="記入表(4)"/>
      <sheetName val="記入表(5)"/>
      <sheetName val="別紙2-1"/>
      <sheetName val="別紙2-2"/>
      <sheetName val="別紙2-3"/>
      <sheetName val="別紙3-1"/>
      <sheetName val="別紙4-1"/>
      <sheetName val="別紙4-2"/>
      <sheetName val="別紙3-2"/>
      <sheetName val="別紙3-3"/>
      <sheetName val="様式第５号"/>
      <sheetName val="別紙1-1 "/>
      <sheetName val="別紙1-2"/>
      <sheetName val="記入例"/>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朝・夕２回勤務の場合"/>
      <sheetName val="朝・夕２回勤務の場合2"/>
      <sheetName val="朝・夕２回勤務の場合3"/>
      <sheetName val="朝・夕２回勤務の場合4"/>
      <sheetName val="朝・夕２回勤務の場合5"/>
      <sheetName val="曜日（編集不可、提出不要）"/>
      <sheetName val="Sheet1"/>
    </sheetNames>
    <sheetDataSet>
      <sheetData sheetId="0"/>
      <sheetData sheetId="1">
        <row r="7">
          <cell r="AC7">
            <v>0</v>
          </cell>
          <cell r="AD7">
            <v>0</v>
          </cell>
          <cell r="AE7">
            <v>0</v>
          </cell>
          <cell r="AF7">
            <v>0</v>
          </cell>
          <cell r="AG7">
            <v>0</v>
          </cell>
          <cell r="AH7">
            <v>0</v>
          </cell>
          <cell r="AI7">
            <v>0</v>
          </cell>
          <cell r="AJ7">
            <v>0</v>
          </cell>
          <cell r="AK7">
            <v>0</v>
          </cell>
          <cell r="AL7">
            <v>0</v>
          </cell>
          <cell r="AM7">
            <v>0</v>
          </cell>
          <cell r="AN7">
            <v>0</v>
          </cell>
          <cell r="AO7">
            <v>0</v>
          </cell>
        </row>
        <row r="8">
          <cell r="AC8">
            <v>0</v>
          </cell>
          <cell r="AD8">
            <v>0</v>
          </cell>
          <cell r="AE8">
            <v>0</v>
          </cell>
          <cell r="AF8">
            <v>0</v>
          </cell>
          <cell r="AG8">
            <v>0</v>
          </cell>
          <cell r="AH8">
            <v>0</v>
          </cell>
          <cell r="AI8">
            <v>0</v>
          </cell>
          <cell r="AJ8">
            <v>0</v>
          </cell>
          <cell r="AK8">
            <v>0</v>
          </cell>
          <cell r="AL8">
            <v>0</v>
          </cell>
          <cell r="AM8">
            <v>0</v>
          </cell>
          <cell r="AN8">
            <v>0</v>
          </cell>
          <cell r="AO8">
            <v>0</v>
          </cell>
        </row>
        <row r="9">
          <cell r="AC9">
            <v>0</v>
          </cell>
          <cell r="AD9">
            <v>0</v>
          </cell>
          <cell r="AE9">
            <v>0</v>
          </cell>
          <cell r="AF9">
            <v>0</v>
          </cell>
          <cell r="AG9">
            <v>0</v>
          </cell>
          <cell r="AH9">
            <v>0</v>
          </cell>
          <cell r="AI9">
            <v>0</v>
          </cell>
          <cell r="AJ9">
            <v>0</v>
          </cell>
          <cell r="AK9">
            <v>0</v>
          </cell>
          <cell r="AL9">
            <v>0</v>
          </cell>
          <cell r="AM9">
            <v>0</v>
          </cell>
          <cell r="AN9">
            <v>0</v>
          </cell>
          <cell r="AO9">
            <v>0</v>
          </cell>
        </row>
        <row r="10">
          <cell r="AC10">
            <v>0</v>
          </cell>
          <cell r="AD10">
            <v>0</v>
          </cell>
          <cell r="AE10">
            <v>0</v>
          </cell>
          <cell r="AF10">
            <v>0</v>
          </cell>
          <cell r="AG10">
            <v>0</v>
          </cell>
          <cell r="AH10">
            <v>0</v>
          </cell>
          <cell r="AI10">
            <v>0</v>
          </cell>
          <cell r="AJ10">
            <v>0</v>
          </cell>
          <cell r="AK10">
            <v>0</v>
          </cell>
          <cell r="AL10">
            <v>0</v>
          </cell>
          <cell r="AM10">
            <v>0</v>
          </cell>
          <cell r="AN10">
            <v>0</v>
          </cell>
          <cell r="AO10">
            <v>0</v>
          </cell>
        </row>
        <row r="11">
          <cell r="AC11">
            <v>0</v>
          </cell>
          <cell r="AD11">
            <v>0</v>
          </cell>
          <cell r="AE11">
            <v>0</v>
          </cell>
          <cell r="AF11">
            <v>0</v>
          </cell>
          <cell r="AG11">
            <v>0</v>
          </cell>
          <cell r="AH11">
            <v>0</v>
          </cell>
          <cell r="AI11">
            <v>0</v>
          </cell>
          <cell r="AJ11">
            <v>0</v>
          </cell>
          <cell r="AK11">
            <v>0</v>
          </cell>
          <cell r="AL11">
            <v>0</v>
          </cell>
          <cell r="AM11">
            <v>0</v>
          </cell>
          <cell r="AN11">
            <v>0</v>
          </cell>
          <cell r="AO11">
            <v>0</v>
          </cell>
        </row>
        <row r="14">
          <cell r="AC14">
            <v>0</v>
          </cell>
          <cell r="AD14">
            <v>0</v>
          </cell>
          <cell r="AE14">
            <v>0</v>
          </cell>
          <cell r="AF14">
            <v>0</v>
          </cell>
          <cell r="AG14">
            <v>0</v>
          </cell>
          <cell r="AH14">
            <v>0</v>
          </cell>
          <cell r="AI14">
            <v>0</v>
          </cell>
          <cell r="AJ14">
            <v>0</v>
          </cell>
          <cell r="AK14">
            <v>0</v>
          </cell>
          <cell r="AL14">
            <v>0</v>
          </cell>
          <cell r="AM14">
            <v>0</v>
          </cell>
          <cell r="AN14">
            <v>0</v>
          </cell>
          <cell r="AO14">
            <v>0</v>
          </cell>
        </row>
        <row r="15">
          <cell r="AC15">
            <v>0</v>
          </cell>
          <cell r="AD15">
            <v>0</v>
          </cell>
          <cell r="AE15">
            <v>0</v>
          </cell>
          <cell r="AF15">
            <v>0</v>
          </cell>
          <cell r="AG15">
            <v>0</v>
          </cell>
          <cell r="AH15">
            <v>0</v>
          </cell>
          <cell r="AI15">
            <v>0</v>
          </cell>
          <cell r="AJ15">
            <v>0</v>
          </cell>
          <cell r="AK15">
            <v>0</v>
          </cell>
          <cell r="AL15">
            <v>0</v>
          </cell>
          <cell r="AM15">
            <v>0</v>
          </cell>
          <cell r="AN15">
            <v>0</v>
          </cell>
          <cell r="AO15">
            <v>0</v>
          </cell>
        </row>
        <row r="16">
          <cell r="AC16">
            <v>0</v>
          </cell>
          <cell r="AD16">
            <v>0</v>
          </cell>
          <cell r="AE16">
            <v>0</v>
          </cell>
          <cell r="AF16">
            <v>0</v>
          </cell>
          <cell r="AG16">
            <v>0</v>
          </cell>
          <cell r="AH16">
            <v>0</v>
          </cell>
          <cell r="AI16">
            <v>0</v>
          </cell>
          <cell r="AJ16">
            <v>0</v>
          </cell>
          <cell r="AK16">
            <v>0</v>
          </cell>
          <cell r="AL16">
            <v>0</v>
          </cell>
          <cell r="AM16">
            <v>0</v>
          </cell>
          <cell r="AN16">
            <v>0</v>
          </cell>
          <cell r="AO16">
            <v>0</v>
          </cell>
        </row>
        <row r="17">
          <cell r="AC17">
            <v>0</v>
          </cell>
          <cell r="AD17">
            <v>0</v>
          </cell>
          <cell r="AE17">
            <v>0</v>
          </cell>
          <cell r="AF17">
            <v>0</v>
          </cell>
          <cell r="AG17">
            <v>0</v>
          </cell>
          <cell r="AH17">
            <v>0</v>
          </cell>
          <cell r="AI17">
            <v>0</v>
          </cell>
          <cell r="AJ17">
            <v>0</v>
          </cell>
          <cell r="AK17">
            <v>0</v>
          </cell>
          <cell r="AL17">
            <v>0</v>
          </cell>
          <cell r="AM17">
            <v>0</v>
          </cell>
          <cell r="AN17">
            <v>0</v>
          </cell>
          <cell r="AO17">
            <v>0</v>
          </cell>
        </row>
        <row r="18">
          <cell r="AC18">
            <v>0</v>
          </cell>
          <cell r="AD18">
            <v>0</v>
          </cell>
          <cell r="AE18">
            <v>0</v>
          </cell>
          <cell r="AF18">
            <v>0</v>
          </cell>
          <cell r="AG18">
            <v>0</v>
          </cell>
          <cell r="AH18">
            <v>0</v>
          </cell>
          <cell r="AI18">
            <v>0</v>
          </cell>
          <cell r="AJ18">
            <v>0</v>
          </cell>
          <cell r="AK18">
            <v>0</v>
          </cell>
          <cell r="AL18">
            <v>0</v>
          </cell>
          <cell r="AM18">
            <v>0</v>
          </cell>
          <cell r="AN18">
            <v>0</v>
          </cell>
          <cell r="AO18">
            <v>0</v>
          </cell>
        </row>
        <row r="21">
          <cell r="AC21">
            <v>0</v>
          </cell>
          <cell r="AD21">
            <v>0</v>
          </cell>
          <cell r="AE21">
            <v>0</v>
          </cell>
          <cell r="AF21">
            <v>0</v>
          </cell>
          <cell r="AG21">
            <v>0</v>
          </cell>
          <cell r="AH21">
            <v>0</v>
          </cell>
          <cell r="AI21">
            <v>0</v>
          </cell>
          <cell r="AJ21">
            <v>0</v>
          </cell>
          <cell r="AK21">
            <v>0</v>
          </cell>
          <cell r="AL21">
            <v>0</v>
          </cell>
          <cell r="AM21">
            <v>0</v>
          </cell>
          <cell r="AN21">
            <v>0</v>
          </cell>
          <cell r="AO21">
            <v>0</v>
          </cell>
        </row>
        <row r="22">
          <cell r="AC22">
            <v>0</v>
          </cell>
          <cell r="AD22">
            <v>0</v>
          </cell>
          <cell r="AE22">
            <v>0</v>
          </cell>
          <cell r="AF22">
            <v>0</v>
          </cell>
          <cell r="AG22">
            <v>0</v>
          </cell>
          <cell r="AH22">
            <v>0</v>
          </cell>
          <cell r="AI22">
            <v>0</v>
          </cell>
          <cell r="AJ22">
            <v>0</v>
          </cell>
          <cell r="AK22">
            <v>0</v>
          </cell>
          <cell r="AL22">
            <v>0</v>
          </cell>
          <cell r="AM22">
            <v>0</v>
          </cell>
          <cell r="AN22">
            <v>0</v>
          </cell>
          <cell r="AO22">
            <v>0</v>
          </cell>
        </row>
        <row r="23">
          <cell r="AC23">
            <v>0</v>
          </cell>
          <cell r="AD23">
            <v>0</v>
          </cell>
          <cell r="AE23">
            <v>0</v>
          </cell>
          <cell r="AF23">
            <v>0</v>
          </cell>
          <cell r="AG23">
            <v>0</v>
          </cell>
          <cell r="AH23">
            <v>0</v>
          </cell>
          <cell r="AI23">
            <v>0</v>
          </cell>
          <cell r="AJ23">
            <v>0</v>
          </cell>
          <cell r="AK23">
            <v>0</v>
          </cell>
          <cell r="AL23">
            <v>0</v>
          </cell>
          <cell r="AM23">
            <v>0</v>
          </cell>
          <cell r="AN23">
            <v>0</v>
          </cell>
          <cell r="AO23">
            <v>0</v>
          </cell>
        </row>
        <row r="24">
          <cell r="AC24">
            <v>0</v>
          </cell>
          <cell r="AD24">
            <v>0</v>
          </cell>
          <cell r="AE24">
            <v>0</v>
          </cell>
          <cell r="AF24">
            <v>0</v>
          </cell>
          <cell r="AG24">
            <v>0</v>
          </cell>
          <cell r="AH24">
            <v>0</v>
          </cell>
          <cell r="AI24">
            <v>0</v>
          </cell>
          <cell r="AJ24">
            <v>0</v>
          </cell>
          <cell r="AK24">
            <v>0</v>
          </cell>
          <cell r="AL24">
            <v>0</v>
          </cell>
          <cell r="AM24">
            <v>0</v>
          </cell>
          <cell r="AN24">
            <v>0</v>
          </cell>
          <cell r="AO24">
            <v>0</v>
          </cell>
        </row>
        <row r="25">
          <cell r="AC25">
            <v>0</v>
          </cell>
          <cell r="AD25">
            <v>0</v>
          </cell>
          <cell r="AE25">
            <v>0</v>
          </cell>
          <cell r="AF25">
            <v>0</v>
          </cell>
          <cell r="AG25">
            <v>0</v>
          </cell>
          <cell r="AH25">
            <v>0</v>
          </cell>
          <cell r="AI25">
            <v>0</v>
          </cell>
          <cell r="AJ25">
            <v>0</v>
          </cell>
          <cell r="AK25">
            <v>0</v>
          </cell>
          <cell r="AL25">
            <v>0</v>
          </cell>
          <cell r="AM25">
            <v>0</v>
          </cell>
          <cell r="AN25">
            <v>0</v>
          </cell>
          <cell r="AO25">
            <v>0</v>
          </cell>
        </row>
        <row r="35">
          <cell r="AC35">
            <v>0</v>
          </cell>
          <cell r="AD35">
            <v>0</v>
          </cell>
          <cell r="AE35">
            <v>0</v>
          </cell>
          <cell r="AF35">
            <v>0</v>
          </cell>
          <cell r="AG35">
            <v>0</v>
          </cell>
          <cell r="AH35">
            <v>0</v>
          </cell>
          <cell r="AI35">
            <v>0</v>
          </cell>
          <cell r="AJ35">
            <v>0</v>
          </cell>
          <cell r="AK35">
            <v>0</v>
          </cell>
          <cell r="AL35">
            <v>0</v>
          </cell>
          <cell r="AM35">
            <v>0</v>
          </cell>
          <cell r="AN35">
            <v>0</v>
          </cell>
          <cell r="AO35">
            <v>0</v>
          </cell>
        </row>
        <row r="36">
          <cell r="AC36">
            <v>0</v>
          </cell>
          <cell r="AD36">
            <v>0</v>
          </cell>
          <cell r="AE36">
            <v>0</v>
          </cell>
          <cell r="AF36">
            <v>0</v>
          </cell>
          <cell r="AG36">
            <v>0</v>
          </cell>
          <cell r="AH36">
            <v>0</v>
          </cell>
          <cell r="AI36">
            <v>0</v>
          </cell>
          <cell r="AJ36">
            <v>0</v>
          </cell>
          <cell r="AK36">
            <v>0</v>
          </cell>
          <cell r="AL36">
            <v>0</v>
          </cell>
          <cell r="AM36">
            <v>0</v>
          </cell>
          <cell r="AN36">
            <v>0</v>
          </cell>
          <cell r="AO36">
            <v>0</v>
          </cell>
        </row>
        <row r="37">
          <cell r="AC37">
            <v>0</v>
          </cell>
          <cell r="AD37">
            <v>0</v>
          </cell>
          <cell r="AE37">
            <v>0</v>
          </cell>
          <cell r="AF37">
            <v>0</v>
          </cell>
          <cell r="AG37">
            <v>0</v>
          </cell>
          <cell r="AH37">
            <v>0</v>
          </cell>
          <cell r="AI37">
            <v>0</v>
          </cell>
          <cell r="AJ37">
            <v>0</v>
          </cell>
          <cell r="AK37">
            <v>0</v>
          </cell>
          <cell r="AL37">
            <v>0</v>
          </cell>
          <cell r="AM37">
            <v>0</v>
          </cell>
          <cell r="AN37">
            <v>0</v>
          </cell>
          <cell r="AO37">
            <v>0</v>
          </cell>
        </row>
        <row r="38">
          <cell r="AC38">
            <v>0</v>
          </cell>
          <cell r="AD38">
            <v>0</v>
          </cell>
          <cell r="AE38">
            <v>0</v>
          </cell>
          <cell r="AF38">
            <v>0</v>
          </cell>
          <cell r="AG38">
            <v>0</v>
          </cell>
          <cell r="AH38">
            <v>0</v>
          </cell>
          <cell r="AI38">
            <v>0</v>
          </cell>
          <cell r="AJ38">
            <v>0</v>
          </cell>
          <cell r="AK38">
            <v>0</v>
          </cell>
          <cell r="AL38">
            <v>0</v>
          </cell>
          <cell r="AM38">
            <v>0</v>
          </cell>
          <cell r="AN38">
            <v>0</v>
          </cell>
          <cell r="AO38">
            <v>0</v>
          </cell>
        </row>
        <row r="39">
          <cell r="AC39">
            <v>0</v>
          </cell>
          <cell r="AD39">
            <v>0</v>
          </cell>
          <cell r="AE39">
            <v>0</v>
          </cell>
          <cell r="AF39">
            <v>0</v>
          </cell>
          <cell r="AG39">
            <v>0</v>
          </cell>
          <cell r="AH39">
            <v>0</v>
          </cell>
          <cell r="AI39">
            <v>0</v>
          </cell>
          <cell r="AJ39">
            <v>0</v>
          </cell>
          <cell r="AK39">
            <v>0</v>
          </cell>
          <cell r="AL39">
            <v>0</v>
          </cell>
          <cell r="AM39">
            <v>0</v>
          </cell>
          <cell r="AN39">
            <v>0</v>
          </cell>
          <cell r="AO39">
            <v>0</v>
          </cell>
        </row>
        <row r="42">
          <cell r="AC42">
            <v>0</v>
          </cell>
          <cell r="AD42">
            <v>0</v>
          </cell>
          <cell r="AE42">
            <v>0</v>
          </cell>
          <cell r="AF42">
            <v>0</v>
          </cell>
          <cell r="AG42">
            <v>0</v>
          </cell>
          <cell r="AH42">
            <v>0</v>
          </cell>
          <cell r="AI42">
            <v>0</v>
          </cell>
          <cell r="AJ42">
            <v>0</v>
          </cell>
          <cell r="AK42">
            <v>0</v>
          </cell>
          <cell r="AL42">
            <v>0</v>
          </cell>
          <cell r="AM42">
            <v>0</v>
          </cell>
          <cell r="AN42">
            <v>0</v>
          </cell>
          <cell r="AO42">
            <v>0</v>
          </cell>
        </row>
        <row r="43">
          <cell r="AC43">
            <v>0</v>
          </cell>
          <cell r="AD43">
            <v>0</v>
          </cell>
          <cell r="AE43">
            <v>0</v>
          </cell>
          <cell r="AF43">
            <v>0</v>
          </cell>
          <cell r="AG43">
            <v>0</v>
          </cell>
          <cell r="AH43">
            <v>0</v>
          </cell>
          <cell r="AI43">
            <v>0</v>
          </cell>
          <cell r="AJ43">
            <v>0</v>
          </cell>
          <cell r="AK43">
            <v>0</v>
          </cell>
          <cell r="AL43">
            <v>0</v>
          </cell>
          <cell r="AM43">
            <v>0</v>
          </cell>
          <cell r="AN43">
            <v>0</v>
          </cell>
          <cell r="AO43">
            <v>0</v>
          </cell>
        </row>
        <row r="44">
          <cell r="AC44">
            <v>0</v>
          </cell>
          <cell r="AD44">
            <v>0</v>
          </cell>
          <cell r="AE44">
            <v>0</v>
          </cell>
          <cell r="AF44">
            <v>0</v>
          </cell>
          <cell r="AG44">
            <v>0</v>
          </cell>
          <cell r="AH44">
            <v>0</v>
          </cell>
          <cell r="AI44">
            <v>0</v>
          </cell>
          <cell r="AJ44">
            <v>0</v>
          </cell>
          <cell r="AK44">
            <v>0</v>
          </cell>
          <cell r="AL44">
            <v>0</v>
          </cell>
          <cell r="AM44">
            <v>0</v>
          </cell>
          <cell r="AN44">
            <v>0</v>
          </cell>
          <cell r="AO44">
            <v>0</v>
          </cell>
        </row>
        <row r="45">
          <cell r="AC45">
            <v>0</v>
          </cell>
          <cell r="AD45">
            <v>0</v>
          </cell>
          <cell r="AE45">
            <v>0</v>
          </cell>
          <cell r="AF45">
            <v>0</v>
          </cell>
          <cell r="AG45">
            <v>0</v>
          </cell>
          <cell r="AH45">
            <v>0</v>
          </cell>
          <cell r="AI45">
            <v>0</v>
          </cell>
          <cell r="AJ45">
            <v>0</v>
          </cell>
          <cell r="AK45">
            <v>0</v>
          </cell>
          <cell r="AL45">
            <v>0</v>
          </cell>
          <cell r="AM45">
            <v>0</v>
          </cell>
          <cell r="AN45">
            <v>0</v>
          </cell>
          <cell r="AO45">
            <v>0</v>
          </cell>
        </row>
        <row r="46">
          <cell r="AC46">
            <v>0</v>
          </cell>
          <cell r="AD46">
            <v>0</v>
          </cell>
          <cell r="AE46">
            <v>0</v>
          </cell>
          <cell r="AF46">
            <v>0</v>
          </cell>
          <cell r="AG46">
            <v>0</v>
          </cell>
          <cell r="AH46">
            <v>0</v>
          </cell>
          <cell r="AI46">
            <v>0</v>
          </cell>
          <cell r="AJ46">
            <v>0</v>
          </cell>
          <cell r="AK46">
            <v>0</v>
          </cell>
          <cell r="AL46">
            <v>0</v>
          </cell>
          <cell r="AM46">
            <v>0</v>
          </cell>
          <cell r="AN46">
            <v>0</v>
          </cell>
          <cell r="AO46">
            <v>0</v>
          </cell>
        </row>
        <row r="49">
          <cell r="AC49">
            <v>0</v>
          </cell>
          <cell r="AD49">
            <v>0</v>
          </cell>
          <cell r="AE49">
            <v>0</v>
          </cell>
          <cell r="AF49">
            <v>0</v>
          </cell>
          <cell r="AG49">
            <v>0</v>
          </cell>
          <cell r="AH49">
            <v>0</v>
          </cell>
          <cell r="AI49">
            <v>0</v>
          </cell>
          <cell r="AJ49">
            <v>0</v>
          </cell>
          <cell r="AK49">
            <v>0</v>
          </cell>
          <cell r="AL49">
            <v>0</v>
          </cell>
          <cell r="AM49">
            <v>0</v>
          </cell>
          <cell r="AN49">
            <v>0</v>
          </cell>
          <cell r="AO49">
            <v>0</v>
          </cell>
        </row>
        <row r="50">
          <cell r="AC50">
            <v>0</v>
          </cell>
          <cell r="AD50">
            <v>0</v>
          </cell>
          <cell r="AE50">
            <v>0</v>
          </cell>
          <cell r="AF50">
            <v>0</v>
          </cell>
          <cell r="AG50">
            <v>0</v>
          </cell>
          <cell r="AH50">
            <v>0</v>
          </cell>
          <cell r="AI50">
            <v>0</v>
          </cell>
          <cell r="AJ50">
            <v>0</v>
          </cell>
          <cell r="AK50">
            <v>0</v>
          </cell>
          <cell r="AL50">
            <v>0</v>
          </cell>
          <cell r="AM50">
            <v>0</v>
          </cell>
          <cell r="AN50">
            <v>0</v>
          </cell>
          <cell r="AO50">
            <v>0</v>
          </cell>
        </row>
        <row r="51">
          <cell r="AC51">
            <v>0</v>
          </cell>
          <cell r="AD51">
            <v>0</v>
          </cell>
          <cell r="AE51">
            <v>0</v>
          </cell>
          <cell r="AF51">
            <v>0</v>
          </cell>
          <cell r="AG51">
            <v>0</v>
          </cell>
          <cell r="AH51">
            <v>0</v>
          </cell>
          <cell r="AI51">
            <v>0</v>
          </cell>
          <cell r="AJ51">
            <v>0</v>
          </cell>
          <cell r="AK51">
            <v>0</v>
          </cell>
          <cell r="AL51">
            <v>0</v>
          </cell>
          <cell r="AM51">
            <v>0</v>
          </cell>
          <cell r="AN51">
            <v>0</v>
          </cell>
          <cell r="AO51">
            <v>0</v>
          </cell>
        </row>
        <row r="52">
          <cell r="AC52">
            <v>0</v>
          </cell>
          <cell r="AD52">
            <v>0</v>
          </cell>
          <cell r="AE52">
            <v>0</v>
          </cell>
          <cell r="AF52">
            <v>0</v>
          </cell>
          <cell r="AG52">
            <v>0</v>
          </cell>
          <cell r="AH52">
            <v>0</v>
          </cell>
          <cell r="AI52">
            <v>0</v>
          </cell>
          <cell r="AJ52">
            <v>0</v>
          </cell>
          <cell r="AK52">
            <v>0</v>
          </cell>
          <cell r="AL52">
            <v>0</v>
          </cell>
          <cell r="AM52">
            <v>0</v>
          </cell>
          <cell r="AN52">
            <v>0</v>
          </cell>
          <cell r="AO52">
            <v>0</v>
          </cell>
        </row>
        <row r="53">
          <cell r="AC53">
            <v>0</v>
          </cell>
          <cell r="AD53">
            <v>0</v>
          </cell>
          <cell r="AE53">
            <v>0</v>
          </cell>
          <cell r="AF53">
            <v>0</v>
          </cell>
          <cell r="AG53">
            <v>0</v>
          </cell>
          <cell r="AH53">
            <v>0</v>
          </cell>
          <cell r="AI53">
            <v>0</v>
          </cell>
          <cell r="AJ53">
            <v>0</v>
          </cell>
          <cell r="AK53">
            <v>0</v>
          </cell>
          <cell r="AL53">
            <v>0</v>
          </cell>
          <cell r="AM53">
            <v>0</v>
          </cell>
          <cell r="AN53">
            <v>0</v>
          </cell>
          <cell r="AO5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月1日】施設情報"/>
      <sheetName val="リスト"/>
      <sheetName val="定員数（R3）"/>
      <sheetName val="R6"/>
      <sheetName val="R6施設型定員"/>
      <sheetName val="施設型元データ"/>
      <sheetName val="国費申請用加工"/>
      <sheetName val="国費申請用加工（小規模類型）"/>
      <sheetName val="定員数（R5） (R5.1)"/>
      <sheetName val="定員数（R5）"/>
      <sheetName val="新規施設R5"/>
      <sheetName val="定員数（R4）"/>
      <sheetName val="入力シート"/>
      <sheetName val="様式１"/>
      <sheetName val="別紙1"/>
      <sheetName val="様式９"/>
      <sheetName val="別紙3"/>
      <sheetName val="様式１１"/>
      <sheetName val="理由書"/>
      <sheetName val="理由書 (記載例)"/>
    </sheetNames>
    <sheetDataSet>
      <sheetData sheetId="0"/>
      <sheetData sheetId="1"/>
      <sheetData sheetId="2"/>
      <sheetData sheetId="3"/>
      <sheetData sheetId="4"/>
      <sheetData sheetId="5"/>
      <sheetData sheetId="6"/>
      <sheetData sheetId="7">
        <row r="1">
          <cell r="A1" t="str">
            <v>青葉の森保育館</v>
          </cell>
          <cell r="B1" t="str">
            <v>Ａ型</v>
          </cell>
        </row>
        <row r="2">
          <cell r="A2" t="str">
            <v>キッズルームチャコ千葉園</v>
          </cell>
          <cell r="B2" t="str">
            <v>Ｂ型</v>
          </cell>
        </row>
        <row r="3">
          <cell r="A3" t="str">
            <v>キッズルームチャコ稲毛園</v>
          </cell>
          <cell r="B3" t="str">
            <v>Ｂ型</v>
          </cell>
        </row>
        <row r="4">
          <cell r="A4" t="str">
            <v>キートスチャイルドケア みつわ台</v>
          </cell>
          <cell r="B4" t="str">
            <v>Ａ型</v>
          </cell>
        </row>
        <row r="5">
          <cell r="A5" t="str">
            <v>森のおうち　コッコロ</v>
          </cell>
          <cell r="B5" t="str">
            <v>Ａ型</v>
          </cell>
        </row>
        <row r="6">
          <cell r="A6" t="str">
            <v>Kid's Patio まくはり園</v>
          </cell>
          <cell r="B6" t="str">
            <v>Ａ型</v>
          </cell>
        </row>
        <row r="7">
          <cell r="A7" t="str">
            <v>ぷち・いろは</v>
          </cell>
          <cell r="B7" t="str">
            <v>Ａ型</v>
          </cell>
        </row>
        <row r="8">
          <cell r="A8" t="str">
            <v>星のおうち千葉中央</v>
          </cell>
          <cell r="B8" t="str">
            <v>Ａ型</v>
          </cell>
        </row>
        <row r="9">
          <cell r="A9" t="str">
            <v>星のおうち幕張</v>
          </cell>
          <cell r="B9" t="str">
            <v>Ａ型</v>
          </cell>
        </row>
        <row r="10">
          <cell r="A10" t="str">
            <v>べびぃまーむ</v>
          </cell>
          <cell r="B10" t="str">
            <v>Ｂ型</v>
          </cell>
        </row>
        <row r="11">
          <cell r="A11" t="str">
            <v>アストロミニキャンプ小仲台</v>
          </cell>
          <cell r="B11" t="str">
            <v>Ａ型</v>
          </cell>
        </row>
        <row r="12">
          <cell r="A12" t="str">
            <v>ミルキーウェイ</v>
          </cell>
          <cell r="B12" t="str">
            <v>Ａ型</v>
          </cell>
        </row>
        <row r="13">
          <cell r="A13" t="str">
            <v>そらまめ千葉西口駅前園</v>
          </cell>
          <cell r="B13" t="str">
            <v>Ａ型</v>
          </cell>
        </row>
        <row r="14">
          <cell r="A14" t="str">
            <v>千葉わくわく園</v>
          </cell>
          <cell r="B14" t="str">
            <v>Ａ型</v>
          </cell>
        </row>
        <row r="15">
          <cell r="A15" t="str">
            <v>ニチイキッズ千葉中央第一</v>
          </cell>
          <cell r="B15" t="str">
            <v>Ａ型</v>
          </cell>
        </row>
        <row r="16">
          <cell r="A16" t="str">
            <v>ほしのこキッズルーム</v>
          </cell>
          <cell r="B16" t="str">
            <v>Ａ型</v>
          </cell>
        </row>
        <row r="17">
          <cell r="A17" t="str">
            <v>西千葉たんぽぽ保育室</v>
          </cell>
          <cell r="B17" t="str">
            <v>Ａ型</v>
          </cell>
        </row>
        <row r="18">
          <cell r="A18" t="str">
            <v>キッズスペース・ウィーピー幕張本郷</v>
          </cell>
          <cell r="B18" t="str">
            <v>Ａ型</v>
          </cell>
        </row>
        <row r="19">
          <cell r="A19" t="str">
            <v>千葉白菊幼稚園附属しらぎくナーサリー</v>
          </cell>
          <cell r="B19" t="str">
            <v>Ａ型</v>
          </cell>
        </row>
        <row r="20">
          <cell r="A20" t="str">
            <v>キッズパティオ西千葉園</v>
          </cell>
          <cell r="B20" t="str">
            <v>Ａ型</v>
          </cell>
        </row>
        <row r="21">
          <cell r="A21" t="str">
            <v>ハニーキッズ草野園</v>
          </cell>
          <cell r="B21" t="str">
            <v>Ａ型</v>
          </cell>
        </row>
        <row r="22">
          <cell r="A22" t="str">
            <v>にじいろキャンディ検見川園</v>
          </cell>
          <cell r="B22" t="str">
            <v>Ａ型</v>
          </cell>
        </row>
        <row r="23">
          <cell r="A23" t="str">
            <v>マミー＆ミー幕張園</v>
          </cell>
          <cell r="B23" t="str">
            <v>Ａ型</v>
          </cell>
        </row>
        <row r="24">
          <cell r="A24" t="str">
            <v>小規模保育　ひまわりえん</v>
          </cell>
          <cell r="B24" t="str">
            <v>Ａ型</v>
          </cell>
        </row>
        <row r="25">
          <cell r="A25" t="str">
            <v>みつばちキッズ</v>
          </cell>
          <cell r="B25" t="str">
            <v>Ａ型</v>
          </cell>
        </row>
        <row r="26">
          <cell r="A26" t="str">
            <v>Ｋｉｄｓ　Ｒｅｓｏｒｔ　ＳＯＧＡ</v>
          </cell>
          <cell r="B26" t="str">
            <v>Ａ型</v>
          </cell>
        </row>
        <row r="27">
          <cell r="A27" t="str">
            <v>スクルドエンジェル稲毛駅前園</v>
          </cell>
          <cell r="B27" t="str">
            <v>Ａ型</v>
          </cell>
        </row>
        <row r="28">
          <cell r="A28" t="str">
            <v>スクルドエンジェル検見川浜園</v>
          </cell>
          <cell r="B28" t="str">
            <v>Ａ型</v>
          </cell>
        </row>
        <row r="29">
          <cell r="A29" t="str">
            <v>キートスチャイルドケア新千葉</v>
          </cell>
          <cell r="B29" t="str">
            <v>Ａ型</v>
          </cell>
        </row>
        <row r="30">
          <cell r="A30" t="str">
            <v>稲毛ふわり保育室</v>
          </cell>
          <cell r="B30" t="str">
            <v>Ａ型</v>
          </cell>
        </row>
        <row r="31">
          <cell r="A31" t="str">
            <v>ちいさなおうち　ふたば</v>
          </cell>
          <cell r="B31" t="str">
            <v>Ａ型</v>
          </cell>
        </row>
        <row r="32">
          <cell r="A32" t="str">
            <v>梅乃園幼稚園附属０・１・２ﾅｰｻﾘｰ</v>
          </cell>
          <cell r="B32" t="str">
            <v>Ａ型</v>
          </cell>
        </row>
        <row r="33">
          <cell r="A33" t="str">
            <v>Kids Resort CHIBADERA</v>
          </cell>
          <cell r="B33" t="str">
            <v>Ａ型</v>
          </cell>
        </row>
        <row r="34">
          <cell r="A34" t="str">
            <v>蘇我うらら保育室</v>
          </cell>
          <cell r="B34" t="str">
            <v>Ａ型</v>
          </cell>
        </row>
        <row r="35">
          <cell r="A35" t="str">
            <v>キッズフィールド幕張みなみ園</v>
          </cell>
          <cell r="B35" t="str">
            <v>Ａ型</v>
          </cell>
        </row>
        <row r="36">
          <cell r="A36" t="str">
            <v>てぃだまちキッズ新検見川駅前</v>
          </cell>
          <cell r="B36" t="str">
            <v>Ａ型</v>
          </cell>
        </row>
        <row r="37">
          <cell r="A37" t="str">
            <v>星のおうち幕張北</v>
          </cell>
          <cell r="B37" t="str">
            <v>Ａ型</v>
          </cell>
        </row>
        <row r="38">
          <cell r="A38" t="str">
            <v>幕張本郷なないろ保育室</v>
          </cell>
          <cell r="B38" t="str">
            <v>Ａ型</v>
          </cell>
        </row>
        <row r="39">
          <cell r="A39" t="str">
            <v>幕張本郷ひだまり園</v>
          </cell>
          <cell r="B39" t="str">
            <v>Ａ型</v>
          </cell>
        </row>
        <row r="40">
          <cell r="A40" t="str">
            <v>みらいつむぎ新検見川園</v>
          </cell>
          <cell r="B40" t="str">
            <v>Ａ型</v>
          </cell>
        </row>
        <row r="41">
          <cell r="A41" t="str">
            <v>ウィズダムアリス園</v>
          </cell>
          <cell r="B41" t="str">
            <v>Ａ型</v>
          </cell>
        </row>
        <row r="42">
          <cell r="A42" t="str">
            <v>オーチャード・キッズ稲毛海岸園</v>
          </cell>
          <cell r="B42" t="str">
            <v>Ａ型</v>
          </cell>
        </row>
        <row r="43">
          <cell r="A43" t="str">
            <v>かるがも蘇我園</v>
          </cell>
          <cell r="B43" t="str">
            <v>Ａ型</v>
          </cell>
        </row>
        <row r="44">
          <cell r="A44" t="str">
            <v>チャイルドケアセンター プレイディア</v>
          </cell>
          <cell r="B44" t="str">
            <v>Ａ型</v>
          </cell>
        </row>
        <row r="45">
          <cell r="A45" t="str">
            <v>ほのぼのくるみのおうち</v>
          </cell>
          <cell r="B45" t="str">
            <v>Ａ型</v>
          </cell>
        </row>
        <row r="46">
          <cell r="A46" t="str">
            <v>新検見川駅前キッズルーム</v>
          </cell>
          <cell r="B46" t="str">
            <v>Ａ型</v>
          </cell>
        </row>
        <row r="47">
          <cell r="A47" t="str">
            <v>童夢ガーデン　おゆみ野</v>
          </cell>
          <cell r="B47" t="str">
            <v>Ａ型</v>
          </cell>
        </row>
        <row r="48">
          <cell r="A48" t="str">
            <v>植草学園　このはの家</v>
          </cell>
          <cell r="B48" t="str">
            <v>Ａ型</v>
          </cell>
        </row>
        <row r="49">
          <cell r="A49" t="str">
            <v>キッズルーム蘇我わかば</v>
          </cell>
          <cell r="B49" t="str">
            <v>Ａ型</v>
          </cell>
        </row>
        <row r="50">
          <cell r="A50" t="str">
            <v>どれみ園</v>
          </cell>
          <cell r="B50" t="str">
            <v>Ａ型</v>
          </cell>
        </row>
        <row r="51">
          <cell r="A51" t="str">
            <v>サンライズキッズ 都賀園</v>
          </cell>
          <cell r="B51" t="str">
            <v>Ａ型</v>
          </cell>
        </row>
        <row r="52">
          <cell r="A52" t="str">
            <v>都賀サンフラワー保育室</v>
          </cell>
          <cell r="B52" t="str">
            <v>Ａ型</v>
          </cell>
        </row>
        <row r="53">
          <cell r="A53" t="str">
            <v>なないろ浜野園</v>
          </cell>
          <cell r="B53" t="str">
            <v>Ａ型</v>
          </cell>
        </row>
        <row r="54">
          <cell r="A54" t="str">
            <v>新検見川駅北口キッズランド</v>
          </cell>
          <cell r="B54" t="str">
            <v>Ａ型</v>
          </cell>
        </row>
        <row r="55">
          <cell r="A55" t="str">
            <v>ほしぞらの丘</v>
          </cell>
          <cell r="B55" t="str">
            <v>Ａ型</v>
          </cell>
        </row>
        <row r="56">
          <cell r="A56" t="str">
            <v>チューリップのおうちえん</v>
          </cell>
          <cell r="B56" t="str">
            <v>Ａ型</v>
          </cell>
        </row>
        <row r="57">
          <cell r="A57" t="str">
            <v>みらいつむぎ検見川浜園</v>
          </cell>
          <cell r="B57" t="str">
            <v>Ａ型</v>
          </cell>
        </row>
        <row r="58">
          <cell r="A58" t="str">
            <v>Kids Resort UTASE</v>
          </cell>
          <cell r="B58" t="str">
            <v>Ａ型</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月1日】施設情報"/>
      <sheetName val="リスト"/>
      <sheetName val="定員数（R3）"/>
      <sheetName val="定員数（R4）"/>
      <sheetName val="入力シート"/>
      <sheetName val="様式１"/>
      <sheetName val="別紙1"/>
      <sheetName val="様式９"/>
      <sheetName val="別紙3"/>
      <sheetName val="様式１１"/>
      <sheetName val="理由書"/>
      <sheetName val="理由書 (記載例)"/>
    </sheetNames>
    <sheetDataSet>
      <sheetData sheetId="0" refreshError="1"/>
      <sheetData sheetId="1" refreshError="1"/>
      <sheetData sheetId="2" refreshError="1"/>
      <sheetData sheetId="3" refreshError="1"/>
      <sheetData sheetId="4" refreshError="1">
        <row r="34">
          <cell r="F34" t="str">
            <v>金額計（税込み）</v>
          </cell>
        </row>
        <row r="89">
          <cell r="F89" t="str">
            <v>金額計（税込み）</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ｰﾀ入力(1)"/>
      <sheetName val="ﾃﾞｰﾀ入力(2)"/>
      <sheetName val="データ入力(3)"/>
      <sheetName val="ﾃﾞｰﾀ入力(4)"/>
      <sheetName val="支出負担行為"/>
      <sheetName val="分割払用一覧"/>
      <sheetName val="決定通知"/>
      <sheetName val="請求書"/>
      <sheetName val="別紙5"/>
      <sheetName val="別紙6(1)"/>
      <sheetName val="別紙6(2)、7(2)"/>
      <sheetName val="別紙7(1)"/>
      <sheetName val="別紙8"/>
      <sheetName val="変更内訳"/>
      <sheetName val="Sheet1"/>
      <sheetName val="変更通知"/>
      <sheetName val="精算内訳"/>
      <sheetName val="差額内訳"/>
      <sheetName val="確定通知"/>
      <sheetName val="戻入通知"/>
      <sheetName val="変更支出負担行為 "/>
      <sheetName val="変更申請"/>
      <sheetName val="実績報告"/>
      <sheetName val="差額請求書"/>
      <sheetName val="戻入通知書"/>
      <sheetName val="法人一覧(H27.4.1～）"/>
      <sheetName val="精算書"/>
      <sheetName val="法人一覧(H28.3.31付けで使用）"/>
      <sheetName val="法人一覧(変更交付・実績の時に使用）"/>
      <sheetName val="文書番号"/>
      <sheetName val="別紙5-1"/>
      <sheetName val="別紙6-1"/>
      <sheetName val="別紙7-1"/>
      <sheetName val="別紙5,6,7-2"/>
      <sheetName val="精算"/>
      <sheetName val="Sheet2"/>
      <sheetName val="ﾃﾞｰﾀ入力①"/>
      <sheetName val="ﾃﾞｰﾀ入力②"/>
      <sheetName val="ﾃﾞｰﾀ入力③"/>
      <sheetName val="ﾃﾞｰﾀ入力④"/>
      <sheetName val="ﾃﾞｰﾀ入力⑤"/>
      <sheetName val="交付申請入力"/>
      <sheetName val="法人一覧(H30.4.1付けで使用）"/>
      <sheetName val="★様式第１号"/>
      <sheetName val="★様式第４号"/>
      <sheetName val="別紙4-2（４月のみ）"/>
      <sheetName val="★様式第２号"/>
      <sheetName val="CSV用"/>
      <sheetName val="分割一覧（第１期分）"/>
      <sheetName val="分割一覧（第２期分）"/>
      <sheetName val="分割一覧（第３期分）"/>
      <sheetName val="★様式第４号 (差し込み用)"/>
      <sheetName val="別紙5-2、5-3"/>
      <sheetName val="別紙6-1、6-2"/>
      <sheetName val="別紙7"/>
      <sheetName val="★様式第８号"/>
      <sheetName val="★様式第７号"/>
      <sheetName val="★様式第１２号"/>
      <sheetName val="★様式第６号"/>
      <sheetName val="★様式第１４号"/>
      <sheetName val="法人一覧(H29.4.1～）"/>
      <sheetName val="★様式第１５号 (追給)"/>
      <sheetName val="★様式第１５号 (戻入) "/>
      <sheetName val="戻入通知書（チューリップ）"/>
      <sheetName val="戻入通知書 (2)"/>
    </sheetNames>
    <sheetDataSet>
      <sheetData sheetId="0">
        <row r="7">
          <cell r="A7">
            <v>1</v>
          </cell>
          <cell r="B7" t="str">
            <v>院内</v>
          </cell>
          <cell r="C7">
            <v>1</v>
          </cell>
          <cell r="D7">
            <v>11</v>
          </cell>
          <cell r="E7">
            <v>6</v>
          </cell>
          <cell r="F7">
            <v>10</v>
          </cell>
          <cell r="G7">
            <v>28</v>
          </cell>
          <cell r="H7">
            <v>5</v>
          </cell>
          <cell r="J7">
            <v>3</v>
          </cell>
          <cell r="K7">
            <v>16</v>
          </cell>
          <cell r="L7">
            <v>16</v>
          </cell>
          <cell r="M7">
            <v>30</v>
          </cell>
          <cell r="N7">
            <v>65</v>
          </cell>
          <cell r="O7">
            <v>10</v>
          </cell>
          <cell r="Q7">
            <v>1</v>
          </cell>
          <cell r="R7">
            <v>6</v>
          </cell>
          <cell r="S7">
            <v>6</v>
          </cell>
          <cell r="T7">
            <v>11</v>
          </cell>
          <cell r="U7">
            <v>24</v>
          </cell>
          <cell r="V7">
            <v>6</v>
          </cell>
          <cell r="X7">
            <v>7</v>
          </cell>
          <cell r="Y7">
            <v>0</v>
          </cell>
          <cell r="Z7">
            <v>0</v>
          </cell>
          <cell r="AA7">
            <v>7</v>
          </cell>
          <cell r="AB7">
            <v>15</v>
          </cell>
          <cell r="AC7">
            <v>0</v>
          </cell>
          <cell r="AD7">
            <v>1</v>
          </cell>
          <cell r="AE7">
            <v>16</v>
          </cell>
          <cell r="AF7">
            <v>23</v>
          </cell>
          <cell r="AG7">
            <v>0</v>
          </cell>
          <cell r="AH7">
            <v>3</v>
          </cell>
          <cell r="AI7">
            <v>2</v>
          </cell>
          <cell r="AJ7">
            <v>1</v>
          </cell>
          <cell r="AK7">
            <v>6</v>
          </cell>
          <cell r="AL7">
            <v>2</v>
          </cell>
          <cell r="AN7">
            <v>4</v>
          </cell>
          <cell r="AO7">
            <v>0</v>
          </cell>
          <cell r="AP7">
            <v>1</v>
          </cell>
          <cell r="AQ7">
            <v>5</v>
          </cell>
          <cell r="AR7">
            <v>7</v>
          </cell>
          <cell r="AS7">
            <v>0</v>
          </cell>
          <cell r="AT7">
            <v>1</v>
          </cell>
          <cell r="AU7">
            <v>8</v>
          </cell>
          <cell r="AV7">
            <v>13</v>
          </cell>
        </row>
        <row r="8">
          <cell r="A8">
            <v>2</v>
          </cell>
          <cell r="B8" t="str">
            <v>旭ヶ丘</v>
          </cell>
          <cell r="C8">
            <v>4</v>
          </cell>
          <cell r="D8">
            <v>20</v>
          </cell>
          <cell r="E8">
            <v>10</v>
          </cell>
          <cell r="F8">
            <v>28</v>
          </cell>
          <cell r="G8">
            <v>62</v>
          </cell>
          <cell r="H8">
            <v>8</v>
          </cell>
          <cell r="J8">
            <v>1</v>
          </cell>
          <cell r="K8">
            <v>19</v>
          </cell>
          <cell r="L8">
            <v>14</v>
          </cell>
          <cell r="M8">
            <v>24</v>
          </cell>
          <cell r="N8">
            <v>58</v>
          </cell>
          <cell r="O8">
            <v>9</v>
          </cell>
          <cell r="Q8">
            <v>0</v>
          </cell>
          <cell r="R8">
            <v>9</v>
          </cell>
          <cell r="S8">
            <v>4</v>
          </cell>
          <cell r="T8">
            <v>11</v>
          </cell>
          <cell r="U8">
            <v>24</v>
          </cell>
          <cell r="V8">
            <v>4</v>
          </cell>
          <cell r="X8">
            <v>8</v>
          </cell>
          <cell r="Y8">
            <v>1</v>
          </cell>
          <cell r="Z8">
            <v>0</v>
          </cell>
          <cell r="AA8">
            <v>9</v>
          </cell>
          <cell r="AB8">
            <v>15</v>
          </cell>
          <cell r="AC8">
            <v>3</v>
          </cell>
          <cell r="AD8">
            <v>2</v>
          </cell>
          <cell r="AE8">
            <v>20</v>
          </cell>
          <cell r="AF8">
            <v>29</v>
          </cell>
          <cell r="AG8">
            <v>1</v>
          </cell>
          <cell r="AH8">
            <v>2</v>
          </cell>
          <cell r="AI8">
            <v>1</v>
          </cell>
          <cell r="AJ8">
            <v>5</v>
          </cell>
          <cell r="AK8">
            <v>9</v>
          </cell>
          <cell r="AL8">
            <v>3</v>
          </cell>
          <cell r="AN8">
            <v>2</v>
          </cell>
          <cell r="AO8">
            <v>0</v>
          </cell>
          <cell r="AP8">
            <v>0</v>
          </cell>
          <cell r="AQ8">
            <v>2</v>
          </cell>
          <cell r="AR8">
            <v>4</v>
          </cell>
          <cell r="AS8">
            <v>0</v>
          </cell>
          <cell r="AT8">
            <v>1</v>
          </cell>
          <cell r="AU8">
            <v>5</v>
          </cell>
          <cell r="AV8">
            <v>7</v>
          </cell>
        </row>
        <row r="9">
          <cell r="A9">
            <v>3</v>
          </cell>
          <cell r="B9" t="str">
            <v>稲毛</v>
          </cell>
          <cell r="C9">
            <v>6</v>
          </cell>
          <cell r="D9">
            <v>44</v>
          </cell>
          <cell r="E9">
            <v>22</v>
          </cell>
          <cell r="F9">
            <v>45</v>
          </cell>
          <cell r="G9">
            <v>117</v>
          </cell>
          <cell r="J9">
            <v>1</v>
          </cell>
          <cell r="K9">
            <v>8</v>
          </cell>
          <cell r="L9">
            <v>3</v>
          </cell>
          <cell r="M9">
            <v>15</v>
          </cell>
          <cell r="N9">
            <v>27</v>
          </cell>
          <cell r="Q9">
            <v>2</v>
          </cell>
          <cell r="R9">
            <v>24</v>
          </cell>
          <cell r="S9">
            <v>18</v>
          </cell>
          <cell r="T9">
            <v>30</v>
          </cell>
          <cell r="U9">
            <v>74</v>
          </cell>
          <cell r="X9">
            <v>7</v>
          </cell>
          <cell r="Y9">
            <v>0</v>
          </cell>
          <cell r="Z9">
            <v>0</v>
          </cell>
          <cell r="AA9">
            <v>7</v>
          </cell>
          <cell r="AB9">
            <v>28</v>
          </cell>
          <cell r="AC9">
            <v>0</v>
          </cell>
          <cell r="AD9">
            <v>0</v>
          </cell>
          <cell r="AE9">
            <v>28</v>
          </cell>
          <cell r="AF9">
            <v>35</v>
          </cell>
          <cell r="AG9">
            <v>0</v>
          </cell>
          <cell r="AH9">
            <v>6</v>
          </cell>
          <cell r="AI9">
            <v>3</v>
          </cell>
          <cell r="AJ9">
            <v>8</v>
          </cell>
          <cell r="AK9">
            <v>17</v>
          </cell>
          <cell r="AN9">
            <v>6</v>
          </cell>
          <cell r="AO9">
            <v>0</v>
          </cell>
          <cell r="AP9">
            <v>0</v>
          </cell>
          <cell r="AQ9">
            <v>6</v>
          </cell>
          <cell r="AR9">
            <v>8</v>
          </cell>
          <cell r="AS9">
            <v>0</v>
          </cell>
          <cell r="AT9">
            <v>1</v>
          </cell>
          <cell r="AU9">
            <v>9</v>
          </cell>
          <cell r="AV9">
            <v>15</v>
          </cell>
        </row>
        <row r="10">
          <cell r="A10">
            <v>4</v>
          </cell>
          <cell r="B10" t="str">
            <v>みどり</v>
          </cell>
          <cell r="C10">
            <v>1</v>
          </cell>
          <cell r="D10">
            <v>9</v>
          </cell>
          <cell r="E10">
            <v>6</v>
          </cell>
          <cell r="F10">
            <v>9</v>
          </cell>
          <cell r="G10">
            <v>25</v>
          </cell>
          <cell r="H10">
            <v>5</v>
          </cell>
          <cell r="J10">
            <v>1</v>
          </cell>
          <cell r="K10">
            <v>18</v>
          </cell>
          <cell r="L10">
            <v>9</v>
          </cell>
          <cell r="M10">
            <v>20</v>
          </cell>
          <cell r="N10">
            <v>48</v>
          </cell>
          <cell r="O10">
            <v>5</v>
          </cell>
          <cell r="Q10">
            <v>0</v>
          </cell>
          <cell r="R10">
            <v>1</v>
          </cell>
          <cell r="S10">
            <v>2</v>
          </cell>
          <cell r="T10">
            <v>3</v>
          </cell>
          <cell r="U10">
            <v>6</v>
          </cell>
          <cell r="V10">
            <v>0</v>
          </cell>
          <cell r="X10">
            <v>2</v>
          </cell>
          <cell r="Y10">
            <v>0</v>
          </cell>
          <cell r="Z10">
            <v>0</v>
          </cell>
          <cell r="AA10">
            <v>2</v>
          </cell>
          <cell r="AB10">
            <v>12</v>
          </cell>
          <cell r="AC10">
            <v>0</v>
          </cell>
          <cell r="AD10">
            <v>0</v>
          </cell>
          <cell r="AE10">
            <v>12</v>
          </cell>
          <cell r="AF10">
            <v>14</v>
          </cell>
          <cell r="AG10">
            <v>0</v>
          </cell>
          <cell r="AH10">
            <v>1</v>
          </cell>
          <cell r="AI10">
            <v>0</v>
          </cell>
          <cell r="AJ10">
            <v>1</v>
          </cell>
          <cell r="AK10">
            <v>2</v>
          </cell>
          <cell r="AL10">
            <v>2</v>
          </cell>
          <cell r="AN10">
            <v>3</v>
          </cell>
          <cell r="AO10">
            <v>0</v>
          </cell>
          <cell r="AP10">
            <v>0</v>
          </cell>
          <cell r="AQ10">
            <v>3</v>
          </cell>
          <cell r="AR10">
            <v>2</v>
          </cell>
          <cell r="AS10">
            <v>0</v>
          </cell>
          <cell r="AT10">
            <v>0</v>
          </cell>
          <cell r="AU10">
            <v>2</v>
          </cell>
          <cell r="AV10">
            <v>5</v>
          </cell>
        </row>
        <row r="11">
          <cell r="A11">
            <v>5</v>
          </cell>
          <cell r="B11" t="str">
            <v>ちどり</v>
          </cell>
          <cell r="C11">
            <v>8</v>
          </cell>
          <cell r="D11">
            <v>32</v>
          </cell>
          <cell r="E11">
            <v>16</v>
          </cell>
          <cell r="F11">
            <v>37</v>
          </cell>
          <cell r="G11">
            <v>93</v>
          </cell>
          <cell r="H11">
            <v>10</v>
          </cell>
          <cell r="J11">
            <v>3</v>
          </cell>
          <cell r="K11">
            <v>13</v>
          </cell>
          <cell r="L11">
            <v>9</v>
          </cell>
          <cell r="M11">
            <v>12</v>
          </cell>
          <cell r="N11">
            <v>37</v>
          </cell>
          <cell r="O11">
            <v>4</v>
          </cell>
          <cell r="Q11">
            <v>3</v>
          </cell>
          <cell r="R11">
            <v>15</v>
          </cell>
          <cell r="S11">
            <v>6</v>
          </cell>
          <cell r="T11">
            <v>14</v>
          </cell>
          <cell r="U11">
            <v>38</v>
          </cell>
          <cell r="V11">
            <v>4</v>
          </cell>
          <cell r="X11">
            <v>19</v>
          </cell>
          <cell r="Y11">
            <v>0</v>
          </cell>
          <cell r="Z11">
            <v>0</v>
          </cell>
          <cell r="AA11">
            <v>19</v>
          </cell>
          <cell r="AB11">
            <v>20</v>
          </cell>
          <cell r="AC11">
            <v>0</v>
          </cell>
          <cell r="AD11">
            <v>0</v>
          </cell>
          <cell r="AE11">
            <v>20</v>
          </cell>
          <cell r="AF11">
            <v>39</v>
          </cell>
          <cell r="AG11">
            <v>0</v>
          </cell>
          <cell r="AH11">
            <v>2</v>
          </cell>
          <cell r="AI11">
            <v>1</v>
          </cell>
          <cell r="AJ11">
            <v>2</v>
          </cell>
          <cell r="AK11">
            <v>5</v>
          </cell>
          <cell r="AL11">
            <v>4</v>
          </cell>
          <cell r="AN11">
            <v>5</v>
          </cell>
          <cell r="AO11">
            <v>0</v>
          </cell>
          <cell r="AP11">
            <v>0</v>
          </cell>
          <cell r="AQ11">
            <v>5</v>
          </cell>
          <cell r="AR11">
            <v>7</v>
          </cell>
          <cell r="AS11">
            <v>0</v>
          </cell>
          <cell r="AT11">
            <v>0</v>
          </cell>
          <cell r="AU11">
            <v>7</v>
          </cell>
          <cell r="AV11">
            <v>12</v>
          </cell>
        </row>
        <row r="12">
          <cell r="A12">
            <v>6</v>
          </cell>
          <cell r="B12" t="str">
            <v>今井</v>
          </cell>
          <cell r="C12">
            <v>7</v>
          </cell>
          <cell r="D12">
            <v>26</v>
          </cell>
          <cell r="E12">
            <v>14</v>
          </cell>
          <cell r="F12">
            <v>25</v>
          </cell>
          <cell r="G12">
            <v>72</v>
          </cell>
          <cell r="H12">
            <v>14</v>
          </cell>
          <cell r="J12">
            <v>3</v>
          </cell>
          <cell r="K12">
            <v>23</v>
          </cell>
          <cell r="L12">
            <v>7</v>
          </cell>
          <cell r="M12">
            <v>15</v>
          </cell>
          <cell r="N12">
            <v>48</v>
          </cell>
          <cell r="O12">
            <v>8</v>
          </cell>
          <cell r="Q12">
            <v>2</v>
          </cell>
          <cell r="R12">
            <v>12</v>
          </cell>
          <cell r="S12">
            <v>7</v>
          </cell>
          <cell r="T12">
            <v>20</v>
          </cell>
          <cell r="U12">
            <v>41</v>
          </cell>
          <cell r="V12">
            <v>6</v>
          </cell>
          <cell r="X12">
            <v>16</v>
          </cell>
          <cell r="Y12">
            <v>2</v>
          </cell>
          <cell r="Z12">
            <v>1</v>
          </cell>
          <cell r="AA12">
            <v>19</v>
          </cell>
          <cell r="AB12">
            <v>22</v>
          </cell>
          <cell r="AC12">
            <v>0</v>
          </cell>
          <cell r="AD12">
            <v>1</v>
          </cell>
          <cell r="AE12">
            <v>23</v>
          </cell>
          <cell r="AF12">
            <v>42</v>
          </cell>
          <cell r="AG12">
            <v>0</v>
          </cell>
          <cell r="AH12">
            <v>2</v>
          </cell>
          <cell r="AI12">
            <v>2</v>
          </cell>
          <cell r="AJ12">
            <v>3</v>
          </cell>
          <cell r="AK12">
            <v>7</v>
          </cell>
          <cell r="AL12">
            <v>2</v>
          </cell>
          <cell r="AN12">
            <v>3</v>
          </cell>
          <cell r="AO12">
            <v>0</v>
          </cell>
          <cell r="AP12">
            <v>0</v>
          </cell>
          <cell r="AQ12">
            <v>3</v>
          </cell>
          <cell r="AR12">
            <v>15</v>
          </cell>
          <cell r="AS12">
            <v>1</v>
          </cell>
          <cell r="AT12">
            <v>0</v>
          </cell>
          <cell r="AU12">
            <v>16</v>
          </cell>
          <cell r="AV12">
            <v>19</v>
          </cell>
        </row>
        <row r="13">
          <cell r="A13">
            <v>7</v>
          </cell>
          <cell r="B13" t="str">
            <v>若竹</v>
          </cell>
          <cell r="C13">
            <v>5</v>
          </cell>
          <cell r="D13">
            <v>27</v>
          </cell>
          <cell r="E13">
            <v>18</v>
          </cell>
          <cell r="F13">
            <v>30</v>
          </cell>
          <cell r="G13">
            <v>80</v>
          </cell>
          <cell r="H13">
            <v>17</v>
          </cell>
          <cell r="J13">
            <v>6</v>
          </cell>
          <cell r="K13">
            <v>25</v>
          </cell>
          <cell r="L13">
            <v>13</v>
          </cell>
          <cell r="M13">
            <v>29</v>
          </cell>
          <cell r="N13">
            <v>73</v>
          </cell>
          <cell r="O13">
            <v>7</v>
          </cell>
          <cell r="Q13">
            <v>1</v>
          </cell>
          <cell r="R13">
            <v>15</v>
          </cell>
          <cell r="S13">
            <v>9</v>
          </cell>
          <cell r="T13">
            <v>16</v>
          </cell>
          <cell r="U13">
            <v>41</v>
          </cell>
          <cell r="V13">
            <v>6</v>
          </cell>
          <cell r="X13">
            <v>21</v>
          </cell>
          <cell r="Y13">
            <v>0</v>
          </cell>
          <cell r="Z13">
            <v>0</v>
          </cell>
          <cell r="AA13">
            <v>21</v>
          </cell>
          <cell r="AB13">
            <v>34</v>
          </cell>
          <cell r="AC13">
            <v>0</v>
          </cell>
          <cell r="AD13">
            <v>1</v>
          </cell>
          <cell r="AE13">
            <v>35</v>
          </cell>
          <cell r="AF13">
            <v>56</v>
          </cell>
          <cell r="AG13">
            <v>0</v>
          </cell>
          <cell r="AH13">
            <v>1</v>
          </cell>
          <cell r="AI13">
            <v>3</v>
          </cell>
          <cell r="AJ13">
            <v>6</v>
          </cell>
          <cell r="AK13">
            <v>10</v>
          </cell>
          <cell r="AL13">
            <v>2</v>
          </cell>
          <cell r="AN13">
            <v>3</v>
          </cell>
          <cell r="AO13">
            <v>0</v>
          </cell>
          <cell r="AP13">
            <v>0</v>
          </cell>
          <cell r="AQ13">
            <v>3</v>
          </cell>
          <cell r="AR13">
            <v>13</v>
          </cell>
          <cell r="AS13">
            <v>0</v>
          </cell>
          <cell r="AT13">
            <v>1</v>
          </cell>
          <cell r="AU13">
            <v>14</v>
          </cell>
          <cell r="AV13">
            <v>17</v>
          </cell>
        </row>
        <row r="14">
          <cell r="A14">
            <v>8</v>
          </cell>
          <cell r="B14" t="str">
            <v>千葉寺</v>
          </cell>
          <cell r="C14">
            <v>5</v>
          </cell>
          <cell r="D14">
            <v>26</v>
          </cell>
          <cell r="E14">
            <v>15</v>
          </cell>
          <cell r="F14">
            <v>31</v>
          </cell>
          <cell r="G14">
            <v>77</v>
          </cell>
          <cell r="H14">
            <v>15</v>
          </cell>
          <cell r="J14">
            <v>6</v>
          </cell>
          <cell r="K14">
            <v>35</v>
          </cell>
          <cell r="L14">
            <v>22</v>
          </cell>
          <cell r="M14">
            <v>25</v>
          </cell>
          <cell r="N14">
            <v>88</v>
          </cell>
          <cell r="O14">
            <v>9</v>
          </cell>
          <cell r="Q14">
            <v>3</v>
          </cell>
          <cell r="R14">
            <v>12</v>
          </cell>
          <cell r="S14">
            <v>5</v>
          </cell>
          <cell r="T14">
            <v>14</v>
          </cell>
          <cell r="U14">
            <v>34</v>
          </cell>
          <cell r="V14">
            <v>7</v>
          </cell>
          <cell r="X14">
            <v>16</v>
          </cell>
          <cell r="Y14">
            <v>0</v>
          </cell>
          <cell r="Z14">
            <v>0</v>
          </cell>
          <cell r="AA14">
            <v>16</v>
          </cell>
          <cell r="AB14">
            <v>22</v>
          </cell>
          <cell r="AC14">
            <v>0</v>
          </cell>
          <cell r="AD14">
            <v>1</v>
          </cell>
          <cell r="AE14">
            <v>23</v>
          </cell>
          <cell r="AF14">
            <v>39</v>
          </cell>
          <cell r="AG14">
            <v>0</v>
          </cell>
          <cell r="AH14">
            <v>2</v>
          </cell>
          <cell r="AI14">
            <v>0</v>
          </cell>
          <cell r="AJ14">
            <v>8</v>
          </cell>
          <cell r="AK14">
            <v>10</v>
          </cell>
          <cell r="AL14">
            <v>3</v>
          </cell>
          <cell r="AN14">
            <v>7</v>
          </cell>
          <cell r="AO14">
            <v>0</v>
          </cell>
          <cell r="AP14">
            <v>1</v>
          </cell>
          <cell r="AQ14">
            <v>8</v>
          </cell>
          <cell r="AR14">
            <v>14</v>
          </cell>
          <cell r="AS14">
            <v>21</v>
          </cell>
          <cell r="AT14">
            <v>0</v>
          </cell>
          <cell r="AU14">
            <v>35</v>
          </cell>
          <cell r="AV14">
            <v>43</v>
          </cell>
        </row>
        <row r="15">
          <cell r="A15">
            <v>9</v>
          </cell>
          <cell r="B15" t="str">
            <v>慈光</v>
          </cell>
          <cell r="C15">
            <v>2</v>
          </cell>
          <cell r="D15">
            <v>9</v>
          </cell>
          <cell r="E15">
            <v>10</v>
          </cell>
          <cell r="F15">
            <v>10</v>
          </cell>
          <cell r="G15">
            <v>31</v>
          </cell>
          <cell r="H15">
            <v>6</v>
          </cell>
          <cell r="J15">
            <v>2</v>
          </cell>
          <cell r="K15">
            <v>13</v>
          </cell>
          <cell r="L15">
            <v>3</v>
          </cell>
          <cell r="M15">
            <v>15</v>
          </cell>
          <cell r="N15">
            <v>33</v>
          </cell>
          <cell r="O15">
            <v>4</v>
          </cell>
          <cell r="Q15">
            <v>1</v>
          </cell>
          <cell r="R15">
            <v>5</v>
          </cell>
          <cell r="S15">
            <v>5</v>
          </cell>
          <cell r="T15">
            <v>6</v>
          </cell>
          <cell r="U15">
            <v>17</v>
          </cell>
          <cell r="V15">
            <v>1</v>
          </cell>
          <cell r="X15">
            <v>6</v>
          </cell>
          <cell r="Y15">
            <v>0</v>
          </cell>
          <cell r="Z15">
            <v>1</v>
          </cell>
          <cell r="AA15">
            <v>7</v>
          </cell>
          <cell r="AB15">
            <v>13</v>
          </cell>
          <cell r="AC15">
            <v>0</v>
          </cell>
          <cell r="AD15">
            <v>0</v>
          </cell>
          <cell r="AE15">
            <v>13</v>
          </cell>
          <cell r="AF15">
            <v>20</v>
          </cell>
          <cell r="AG15">
            <v>0</v>
          </cell>
          <cell r="AH15">
            <v>1</v>
          </cell>
          <cell r="AI15">
            <v>2</v>
          </cell>
          <cell r="AJ15">
            <v>3</v>
          </cell>
          <cell r="AK15">
            <v>6</v>
          </cell>
          <cell r="AL15">
            <v>2</v>
          </cell>
          <cell r="AN15">
            <v>1</v>
          </cell>
          <cell r="AO15">
            <v>0</v>
          </cell>
          <cell r="AP15">
            <v>0</v>
          </cell>
          <cell r="AQ15">
            <v>1</v>
          </cell>
          <cell r="AR15">
            <v>7</v>
          </cell>
          <cell r="AS15">
            <v>0</v>
          </cell>
          <cell r="AT15">
            <v>0</v>
          </cell>
          <cell r="AU15">
            <v>7</v>
          </cell>
          <cell r="AV15">
            <v>8</v>
          </cell>
        </row>
        <row r="16">
          <cell r="A16">
            <v>10</v>
          </cell>
          <cell r="B16" t="str">
            <v>若梅</v>
          </cell>
          <cell r="C16">
            <v>6</v>
          </cell>
          <cell r="D16">
            <v>31</v>
          </cell>
          <cell r="E16">
            <v>17</v>
          </cell>
          <cell r="F16">
            <v>29</v>
          </cell>
          <cell r="G16">
            <v>83</v>
          </cell>
          <cell r="H16">
            <v>8</v>
          </cell>
          <cell r="J16">
            <v>5</v>
          </cell>
          <cell r="K16">
            <v>27</v>
          </cell>
          <cell r="L16">
            <v>17</v>
          </cell>
          <cell r="M16">
            <v>23</v>
          </cell>
          <cell r="N16">
            <v>72</v>
          </cell>
          <cell r="O16">
            <v>10</v>
          </cell>
          <cell r="Q16">
            <v>2</v>
          </cell>
          <cell r="R16">
            <v>8</v>
          </cell>
          <cell r="S16">
            <v>6</v>
          </cell>
          <cell r="T16">
            <v>14</v>
          </cell>
          <cell r="U16">
            <v>30</v>
          </cell>
          <cell r="V16">
            <v>4</v>
          </cell>
          <cell r="X16">
            <v>14</v>
          </cell>
          <cell r="Y16">
            <v>0</v>
          </cell>
          <cell r="Z16">
            <v>0</v>
          </cell>
          <cell r="AA16">
            <v>14</v>
          </cell>
          <cell r="AB16">
            <v>21</v>
          </cell>
          <cell r="AC16">
            <v>0</v>
          </cell>
          <cell r="AD16">
            <v>1</v>
          </cell>
          <cell r="AE16">
            <v>22</v>
          </cell>
          <cell r="AF16">
            <v>36</v>
          </cell>
          <cell r="AG16">
            <v>0</v>
          </cell>
          <cell r="AH16">
            <v>1</v>
          </cell>
          <cell r="AI16">
            <v>1</v>
          </cell>
          <cell r="AJ16">
            <v>5</v>
          </cell>
          <cell r="AK16">
            <v>7</v>
          </cell>
          <cell r="AL16">
            <v>1</v>
          </cell>
          <cell r="AN16">
            <v>2</v>
          </cell>
          <cell r="AO16">
            <v>0</v>
          </cell>
          <cell r="AP16">
            <v>0</v>
          </cell>
          <cell r="AQ16">
            <v>2</v>
          </cell>
          <cell r="AR16">
            <v>10</v>
          </cell>
          <cell r="AS16">
            <v>0</v>
          </cell>
          <cell r="AT16">
            <v>0</v>
          </cell>
          <cell r="AU16">
            <v>10</v>
          </cell>
          <cell r="AV16">
            <v>12</v>
          </cell>
        </row>
        <row r="17">
          <cell r="A17">
            <v>11</v>
          </cell>
          <cell r="B17" t="str">
            <v>ﾁｭｰﾘｯﾌﾟ</v>
          </cell>
          <cell r="C17">
            <v>5</v>
          </cell>
          <cell r="D17">
            <v>33</v>
          </cell>
          <cell r="E17">
            <v>16</v>
          </cell>
          <cell r="F17">
            <v>29</v>
          </cell>
          <cell r="G17">
            <v>83</v>
          </cell>
          <cell r="H17">
            <v>9</v>
          </cell>
          <cell r="J17">
            <v>3</v>
          </cell>
          <cell r="K17">
            <v>25</v>
          </cell>
          <cell r="L17">
            <v>16</v>
          </cell>
          <cell r="M17">
            <v>23</v>
          </cell>
          <cell r="N17">
            <v>67</v>
          </cell>
          <cell r="O17">
            <v>5</v>
          </cell>
          <cell r="Q17">
            <v>2</v>
          </cell>
          <cell r="R17">
            <v>12</v>
          </cell>
          <cell r="S17">
            <v>4</v>
          </cell>
          <cell r="T17">
            <v>9</v>
          </cell>
          <cell r="U17">
            <v>27</v>
          </cell>
          <cell r="V17">
            <v>4</v>
          </cell>
          <cell r="X17">
            <v>14</v>
          </cell>
          <cell r="Z17">
            <v>1</v>
          </cell>
          <cell r="AA17">
            <v>15</v>
          </cell>
          <cell r="AB17">
            <v>14</v>
          </cell>
          <cell r="AD17">
            <v>2</v>
          </cell>
          <cell r="AE17">
            <v>16</v>
          </cell>
          <cell r="AF17">
            <v>31</v>
          </cell>
          <cell r="AG17">
            <v>1</v>
          </cell>
          <cell r="AH17">
            <v>1</v>
          </cell>
          <cell r="AI17">
            <v>1</v>
          </cell>
          <cell r="AJ17">
            <v>5</v>
          </cell>
          <cell r="AK17">
            <v>8</v>
          </cell>
          <cell r="AL17">
            <v>2</v>
          </cell>
          <cell r="AN17">
            <v>7</v>
          </cell>
          <cell r="AQ17">
            <v>7</v>
          </cell>
          <cell r="AR17">
            <v>14</v>
          </cell>
          <cell r="AT17">
            <v>1</v>
          </cell>
          <cell r="AU17">
            <v>15</v>
          </cell>
          <cell r="AV17">
            <v>22</v>
          </cell>
        </row>
        <row r="18">
          <cell r="A18">
            <v>12</v>
          </cell>
          <cell r="B18" t="str">
            <v>みつわ台</v>
          </cell>
          <cell r="C18">
            <v>3</v>
          </cell>
          <cell r="D18">
            <v>12</v>
          </cell>
          <cell r="E18">
            <v>7</v>
          </cell>
          <cell r="F18">
            <v>18</v>
          </cell>
          <cell r="G18">
            <v>40</v>
          </cell>
          <cell r="H18">
            <v>9</v>
          </cell>
          <cell r="J18">
            <v>2</v>
          </cell>
          <cell r="K18">
            <v>21</v>
          </cell>
          <cell r="L18">
            <v>9</v>
          </cell>
          <cell r="M18">
            <v>25</v>
          </cell>
          <cell r="N18">
            <v>57</v>
          </cell>
          <cell r="O18">
            <v>6</v>
          </cell>
          <cell r="Q18">
            <v>0</v>
          </cell>
          <cell r="R18">
            <v>8</v>
          </cell>
          <cell r="S18">
            <v>5</v>
          </cell>
          <cell r="T18">
            <v>16</v>
          </cell>
          <cell r="U18">
            <v>29</v>
          </cell>
          <cell r="V18">
            <v>2</v>
          </cell>
          <cell r="X18">
            <v>14</v>
          </cell>
          <cell r="Y18">
            <v>0</v>
          </cell>
          <cell r="Z18">
            <v>3</v>
          </cell>
          <cell r="AA18">
            <v>17</v>
          </cell>
          <cell r="AB18">
            <v>21</v>
          </cell>
          <cell r="AC18">
            <v>0</v>
          </cell>
          <cell r="AD18">
            <v>3</v>
          </cell>
          <cell r="AE18">
            <v>24</v>
          </cell>
          <cell r="AF18">
            <v>41</v>
          </cell>
          <cell r="AG18">
            <v>0</v>
          </cell>
          <cell r="AH18">
            <v>0</v>
          </cell>
          <cell r="AI18">
            <v>0</v>
          </cell>
          <cell r="AJ18">
            <v>2</v>
          </cell>
          <cell r="AK18">
            <v>2</v>
          </cell>
          <cell r="AL18">
            <v>2</v>
          </cell>
          <cell r="AN18">
            <v>1</v>
          </cell>
          <cell r="AO18">
            <v>0</v>
          </cell>
          <cell r="AP18">
            <v>0</v>
          </cell>
          <cell r="AQ18">
            <v>1</v>
          </cell>
          <cell r="AR18">
            <v>1</v>
          </cell>
          <cell r="AS18">
            <v>0</v>
          </cell>
          <cell r="AT18">
            <v>2</v>
          </cell>
          <cell r="AU18">
            <v>3</v>
          </cell>
          <cell r="AV18">
            <v>4</v>
          </cell>
        </row>
        <row r="19">
          <cell r="A19">
            <v>13</v>
          </cell>
          <cell r="B19" t="str">
            <v>まどか</v>
          </cell>
          <cell r="C19">
            <v>4</v>
          </cell>
          <cell r="D19">
            <v>21</v>
          </cell>
          <cell r="E19">
            <v>13</v>
          </cell>
          <cell r="F19">
            <v>22</v>
          </cell>
          <cell r="G19">
            <v>60</v>
          </cell>
          <cell r="H19">
            <v>8</v>
          </cell>
          <cell r="J19">
            <v>2</v>
          </cell>
          <cell r="K19">
            <v>12</v>
          </cell>
          <cell r="L19">
            <v>5</v>
          </cell>
          <cell r="M19">
            <v>15</v>
          </cell>
          <cell r="N19">
            <v>34</v>
          </cell>
          <cell r="O19">
            <v>7</v>
          </cell>
          <cell r="Q19">
            <v>0</v>
          </cell>
          <cell r="R19">
            <v>5</v>
          </cell>
          <cell r="S19">
            <v>4</v>
          </cell>
          <cell r="T19">
            <v>4</v>
          </cell>
          <cell r="U19">
            <v>13</v>
          </cell>
          <cell r="V19">
            <v>6</v>
          </cell>
          <cell r="X19">
            <v>7</v>
          </cell>
          <cell r="AA19">
            <v>7</v>
          </cell>
          <cell r="AB19">
            <v>13</v>
          </cell>
          <cell r="AE19">
            <v>13</v>
          </cell>
          <cell r="AF19">
            <v>20</v>
          </cell>
          <cell r="AG19">
            <v>0</v>
          </cell>
          <cell r="AH19">
            <v>0</v>
          </cell>
          <cell r="AI19">
            <v>3</v>
          </cell>
          <cell r="AJ19">
            <v>2</v>
          </cell>
          <cell r="AK19">
            <v>5</v>
          </cell>
          <cell r="AL19">
            <v>2</v>
          </cell>
          <cell r="AQ19">
            <v>0</v>
          </cell>
          <cell r="AR19">
            <v>6</v>
          </cell>
          <cell r="AU19">
            <v>6</v>
          </cell>
          <cell r="AV19">
            <v>6</v>
          </cell>
        </row>
        <row r="20">
          <cell r="A20">
            <v>14</v>
          </cell>
          <cell r="B20" t="str">
            <v>わかくさ</v>
          </cell>
          <cell r="C20">
            <v>1</v>
          </cell>
          <cell r="D20">
            <v>14</v>
          </cell>
          <cell r="E20">
            <v>8</v>
          </cell>
          <cell r="F20">
            <v>15</v>
          </cell>
          <cell r="G20">
            <v>38</v>
          </cell>
          <cell r="H20">
            <v>4</v>
          </cell>
          <cell r="J20">
            <v>0</v>
          </cell>
          <cell r="K20">
            <v>22</v>
          </cell>
          <cell r="L20">
            <v>12</v>
          </cell>
          <cell r="M20">
            <v>27</v>
          </cell>
          <cell r="N20">
            <v>61</v>
          </cell>
          <cell r="O20">
            <v>4</v>
          </cell>
          <cell r="Q20">
            <v>0</v>
          </cell>
          <cell r="R20">
            <v>4</v>
          </cell>
          <cell r="S20">
            <v>3</v>
          </cell>
          <cell r="T20">
            <v>9</v>
          </cell>
          <cell r="U20">
            <v>16</v>
          </cell>
          <cell r="V20">
            <v>7</v>
          </cell>
          <cell r="X20">
            <v>6</v>
          </cell>
          <cell r="Y20">
            <v>0</v>
          </cell>
          <cell r="Z20">
            <v>0</v>
          </cell>
          <cell r="AA20">
            <v>6</v>
          </cell>
          <cell r="AB20">
            <v>11</v>
          </cell>
          <cell r="AC20">
            <v>0</v>
          </cell>
          <cell r="AD20">
            <v>3</v>
          </cell>
          <cell r="AE20">
            <v>14</v>
          </cell>
          <cell r="AF20">
            <v>20</v>
          </cell>
          <cell r="AG20">
            <v>0</v>
          </cell>
          <cell r="AH20">
            <v>0</v>
          </cell>
          <cell r="AI20">
            <v>1</v>
          </cell>
          <cell r="AJ20">
            <v>1</v>
          </cell>
          <cell r="AK20">
            <v>2</v>
          </cell>
          <cell r="AL20">
            <v>2</v>
          </cell>
          <cell r="AN20">
            <v>1</v>
          </cell>
          <cell r="AO20">
            <v>0</v>
          </cell>
          <cell r="AP20">
            <v>0</v>
          </cell>
          <cell r="AQ20">
            <v>1</v>
          </cell>
          <cell r="AR20">
            <v>2</v>
          </cell>
          <cell r="AS20">
            <v>0</v>
          </cell>
          <cell r="AT20">
            <v>1</v>
          </cell>
          <cell r="AU20">
            <v>3</v>
          </cell>
          <cell r="AV20">
            <v>4</v>
          </cell>
        </row>
        <row r="21">
          <cell r="A21">
            <v>15</v>
          </cell>
          <cell r="B21" t="str">
            <v>たいよう</v>
          </cell>
          <cell r="C21">
            <v>4</v>
          </cell>
          <cell r="D21">
            <v>16</v>
          </cell>
          <cell r="E21">
            <v>8</v>
          </cell>
          <cell r="F21">
            <v>15</v>
          </cell>
          <cell r="G21">
            <v>43</v>
          </cell>
          <cell r="H21">
            <v>7</v>
          </cell>
          <cell r="J21">
            <v>1</v>
          </cell>
          <cell r="K21">
            <v>16</v>
          </cell>
          <cell r="L21">
            <v>9</v>
          </cell>
          <cell r="M21">
            <v>17</v>
          </cell>
          <cell r="N21">
            <v>43</v>
          </cell>
          <cell r="O21">
            <v>8</v>
          </cell>
          <cell r="Q21">
            <v>2</v>
          </cell>
          <cell r="R21">
            <v>7</v>
          </cell>
          <cell r="S21">
            <v>7</v>
          </cell>
          <cell r="T21">
            <v>16</v>
          </cell>
          <cell r="U21">
            <v>32</v>
          </cell>
          <cell r="V21">
            <v>3</v>
          </cell>
          <cell r="X21">
            <v>15</v>
          </cell>
          <cell r="Y21">
            <v>1</v>
          </cell>
          <cell r="Z21">
            <v>0</v>
          </cell>
          <cell r="AA21">
            <v>16</v>
          </cell>
          <cell r="AB21">
            <v>11</v>
          </cell>
          <cell r="AC21">
            <v>0</v>
          </cell>
          <cell r="AD21">
            <v>2</v>
          </cell>
          <cell r="AE21">
            <v>13</v>
          </cell>
          <cell r="AF21">
            <v>29</v>
          </cell>
          <cell r="AG21">
            <v>1</v>
          </cell>
          <cell r="AH21">
            <v>2</v>
          </cell>
          <cell r="AI21">
            <v>1</v>
          </cell>
          <cell r="AJ21">
            <v>1</v>
          </cell>
          <cell r="AK21">
            <v>5</v>
          </cell>
          <cell r="AL21">
            <v>2</v>
          </cell>
          <cell r="AN21">
            <v>4</v>
          </cell>
          <cell r="AO21">
            <v>0</v>
          </cell>
          <cell r="AP21">
            <v>0</v>
          </cell>
          <cell r="AQ21">
            <v>4</v>
          </cell>
          <cell r="AR21">
            <v>9</v>
          </cell>
          <cell r="AS21">
            <v>0</v>
          </cell>
          <cell r="AT21">
            <v>1</v>
          </cell>
          <cell r="AU21">
            <v>10</v>
          </cell>
          <cell r="AV21">
            <v>14</v>
          </cell>
        </row>
        <row r="22">
          <cell r="A22">
            <v>16</v>
          </cell>
          <cell r="B22" t="str">
            <v>松ヶ丘</v>
          </cell>
          <cell r="C22">
            <v>1</v>
          </cell>
          <cell r="D22">
            <v>12</v>
          </cell>
          <cell r="E22">
            <v>7</v>
          </cell>
          <cell r="F22">
            <v>18</v>
          </cell>
          <cell r="G22">
            <v>38</v>
          </cell>
          <cell r="H22">
            <v>6</v>
          </cell>
          <cell r="J22">
            <v>1</v>
          </cell>
          <cell r="K22">
            <v>18</v>
          </cell>
          <cell r="L22">
            <v>10</v>
          </cell>
          <cell r="M22">
            <v>21</v>
          </cell>
          <cell r="N22">
            <v>50</v>
          </cell>
          <cell r="O22">
            <v>7</v>
          </cell>
          <cell r="Q22">
            <v>0</v>
          </cell>
          <cell r="R22">
            <v>7</v>
          </cell>
          <cell r="S22">
            <v>4</v>
          </cell>
          <cell r="T22">
            <v>6</v>
          </cell>
          <cell r="U22">
            <v>17</v>
          </cell>
          <cell r="V22">
            <v>3</v>
          </cell>
          <cell r="X22">
            <v>7</v>
          </cell>
          <cell r="Y22">
            <v>1</v>
          </cell>
          <cell r="Z22">
            <v>0</v>
          </cell>
          <cell r="AA22">
            <v>8</v>
          </cell>
          <cell r="AB22">
            <v>7</v>
          </cell>
          <cell r="AC22">
            <v>1</v>
          </cell>
          <cell r="AD22">
            <v>0</v>
          </cell>
          <cell r="AE22">
            <v>8</v>
          </cell>
          <cell r="AF22">
            <v>16</v>
          </cell>
          <cell r="AG22">
            <v>0</v>
          </cell>
          <cell r="AH22">
            <v>2</v>
          </cell>
          <cell r="AI22">
            <v>2</v>
          </cell>
          <cell r="AJ22">
            <v>1</v>
          </cell>
          <cell r="AK22">
            <v>5</v>
          </cell>
          <cell r="AL22">
            <v>2</v>
          </cell>
          <cell r="AN22">
            <v>3</v>
          </cell>
          <cell r="AO22">
            <v>0</v>
          </cell>
          <cell r="AP22">
            <v>0</v>
          </cell>
          <cell r="AQ22">
            <v>3</v>
          </cell>
          <cell r="AR22">
            <v>7</v>
          </cell>
          <cell r="AS22">
            <v>0</v>
          </cell>
          <cell r="AT22">
            <v>1</v>
          </cell>
          <cell r="AU22">
            <v>8</v>
          </cell>
          <cell r="AV22">
            <v>11</v>
          </cell>
        </row>
        <row r="23">
          <cell r="A23">
            <v>17</v>
          </cell>
          <cell r="B23" t="str">
            <v>作草部</v>
          </cell>
          <cell r="C23">
            <v>1</v>
          </cell>
          <cell r="D23">
            <v>13</v>
          </cell>
          <cell r="E23">
            <v>8</v>
          </cell>
          <cell r="F23">
            <v>18</v>
          </cell>
          <cell r="G23">
            <v>40</v>
          </cell>
          <cell r="H23">
            <v>9</v>
          </cell>
          <cell r="J23">
            <v>2</v>
          </cell>
          <cell r="K23">
            <v>17</v>
          </cell>
          <cell r="L23">
            <v>12</v>
          </cell>
          <cell r="M23">
            <v>42</v>
          </cell>
          <cell r="N23">
            <v>73</v>
          </cell>
          <cell r="O23">
            <v>9</v>
          </cell>
          <cell r="Q23">
            <v>0</v>
          </cell>
          <cell r="R23">
            <v>7</v>
          </cell>
          <cell r="S23">
            <v>2</v>
          </cell>
          <cell r="T23">
            <v>7</v>
          </cell>
          <cell r="U23">
            <v>16</v>
          </cell>
          <cell r="V23">
            <v>3</v>
          </cell>
          <cell r="X23">
            <v>13</v>
          </cell>
          <cell r="Y23">
            <v>0</v>
          </cell>
          <cell r="Z23">
            <v>0</v>
          </cell>
          <cell r="AA23">
            <v>13</v>
          </cell>
          <cell r="AB23">
            <v>11</v>
          </cell>
          <cell r="AC23">
            <v>1</v>
          </cell>
          <cell r="AD23">
            <v>1</v>
          </cell>
          <cell r="AE23">
            <v>13</v>
          </cell>
          <cell r="AF23">
            <v>26</v>
          </cell>
          <cell r="AG23">
            <v>0</v>
          </cell>
          <cell r="AH23">
            <v>0</v>
          </cell>
          <cell r="AI23">
            <v>1</v>
          </cell>
          <cell r="AJ23">
            <v>2</v>
          </cell>
          <cell r="AK23">
            <v>3</v>
          </cell>
          <cell r="AL23">
            <v>2</v>
          </cell>
          <cell r="AQ23">
            <v>0</v>
          </cell>
          <cell r="AR23">
            <v>4</v>
          </cell>
          <cell r="AS23">
            <v>0</v>
          </cell>
          <cell r="AT23">
            <v>1</v>
          </cell>
          <cell r="AU23">
            <v>5</v>
          </cell>
          <cell r="AV23">
            <v>5</v>
          </cell>
        </row>
        <row r="24">
          <cell r="A24">
            <v>18</v>
          </cell>
          <cell r="B24" t="str">
            <v>すずらん</v>
          </cell>
          <cell r="C24">
            <v>1</v>
          </cell>
          <cell r="D24">
            <v>10</v>
          </cell>
          <cell r="E24">
            <v>9</v>
          </cell>
          <cell r="F24">
            <v>15</v>
          </cell>
          <cell r="G24">
            <v>35</v>
          </cell>
          <cell r="H24">
            <v>5</v>
          </cell>
          <cell r="J24">
            <v>1</v>
          </cell>
          <cell r="K24">
            <v>13</v>
          </cell>
          <cell r="L24">
            <v>16</v>
          </cell>
          <cell r="M24">
            <v>31</v>
          </cell>
          <cell r="N24">
            <v>61</v>
          </cell>
          <cell r="O24">
            <v>8</v>
          </cell>
          <cell r="Q24">
            <v>0</v>
          </cell>
          <cell r="R24">
            <v>3</v>
          </cell>
          <cell r="S24">
            <v>4</v>
          </cell>
          <cell r="T24">
            <v>12</v>
          </cell>
          <cell r="U24">
            <v>19</v>
          </cell>
          <cell r="V24">
            <v>2</v>
          </cell>
          <cell r="X24">
            <v>3</v>
          </cell>
          <cell r="Y24">
            <v>1</v>
          </cell>
          <cell r="Z24">
            <v>0</v>
          </cell>
          <cell r="AA24">
            <v>4</v>
          </cell>
          <cell r="AB24">
            <v>6</v>
          </cell>
          <cell r="AC24">
            <v>3</v>
          </cell>
          <cell r="AD24">
            <v>2</v>
          </cell>
          <cell r="AE24">
            <v>11</v>
          </cell>
          <cell r="AF24">
            <v>15</v>
          </cell>
          <cell r="AG24">
            <v>0</v>
          </cell>
          <cell r="AH24">
            <v>1</v>
          </cell>
          <cell r="AI24">
            <v>1</v>
          </cell>
          <cell r="AJ24">
            <v>1</v>
          </cell>
          <cell r="AK24">
            <v>3</v>
          </cell>
          <cell r="AL24">
            <v>2</v>
          </cell>
          <cell r="AN24">
            <v>2</v>
          </cell>
          <cell r="AO24">
            <v>0</v>
          </cell>
          <cell r="AP24">
            <v>0</v>
          </cell>
          <cell r="AQ24">
            <v>2</v>
          </cell>
          <cell r="AR24">
            <v>9</v>
          </cell>
          <cell r="AS24">
            <v>0</v>
          </cell>
          <cell r="AT24">
            <v>1</v>
          </cell>
          <cell r="AU24">
            <v>10</v>
          </cell>
          <cell r="AV24">
            <v>12</v>
          </cell>
        </row>
        <row r="25">
          <cell r="A25">
            <v>19</v>
          </cell>
          <cell r="B25" t="str">
            <v>なぎさ</v>
          </cell>
          <cell r="C25">
            <v>1</v>
          </cell>
          <cell r="D25">
            <v>11</v>
          </cell>
          <cell r="E25">
            <v>6</v>
          </cell>
          <cell r="F25">
            <v>7</v>
          </cell>
          <cell r="G25">
            <v>25</v>
          </cell>
          <cell r="H25">
            <v>6</v>
          </cell>
          <cell r="J25">
            <v>0</v>
          </cell>
          <cell r="K25">
            <v>18</v>
          </cell>
          <cell r="L25">
            <v>12</v>
          </cell>
          <cell r="M25">
            <v>18</v>
          </cell>
          <cell r="N25">
            <v>48</v>
          </cell>
          <cell r="O25">
            <v>9</v>
          </cell>
          <cell r="Q25">
            <v>0</v>
          </cell>
          <cell r="R25">
            <v>6</v>
          </cell>
          <cell r="S25">
            <v>1</v>
          </cell>
          <cell r="T25">
            <v>7</v>
          </cell>
          <cell r="U25">
            <v>14</v>
          </cell>
          <cell r="V25">
            <v>2</v>
          </cell>
          <cell r="X25">
            <v>7</v>
          </cell>
          <cell r="Y25">
            <v>0</v>
          </cell>
          <cell r="Z25">
            <v>0</v>
          </cell>
          <cell r="AA25">
            <v>7</v>
          </cell>
          <cell r="AB25">
            <v>7</v>
          </cell>
          <cell r="AC25">
            <v>0</v>
          </cell>
          <cell r="AD25">
            <v>0</v>
          </cell>
          <cell r="AE25">
            <v>7</v>
          </cell>
          <cell r="AF25">
            <v>14</v>
          </cell>
          <cell r="AG25">
            <v>0</v>
          </cell>
          <cell r="AH25">
            <v>1</v>
          </cell>
          <cell r="AI25">
            <v>0</v>
          </cell>
          <cell r="AJ25">
            <v>1</v>
          </cell>
          <cell r="AK25">
            <v>2</v>
          </cell>
          <cell r="AL25">
            <v>2</v>
          </cell>
          <cell r="AN25">
            <v>1</v>
          </cell>
          <cell r="AO25">
            <v>0</v>
          </cell>
          <cell r="AP25">
            <v>0</v>
          </cell>
          <cell r="AQ25">
            <v>1</v>
          </cell>
          <cell r="AR25">
            <v>5</v>
          </cell>
          <cell r="AS25">
            <v>0</v>
          </cell>
          <cell r="AT25">
            <v>0</v>
          </cell>
          <cell r="AU25">
            <v>5</v>
          </cell>
          <cell r="AV25">
            <v>6</v>
          </cell>
        </row>
        <row r="26">
          <cell r="A26">
            <v>20</v>
          </cell>
          <cell r="B26" t="str">
            <v>南小中台</v>
          </cell>
          <cell r="C26">
            <v>2</v>
          </cell>
          <cell r="D26">
            <v>16</v>
          </cell>
          <cell r="E26">
            <v>6</v>
          </cell>
          <cell r="F26">
            <v>16</v>
          </cell>
          <cell r="G26">
            <v>40</v>
          </cell>
          <cell r="H26">
            <v>5</v>
          </cell>
          <cell r="J26">
            <v>3</v>
          </cell>
          <cell r="K26">
            <v>11</v>
          </cell>
          <cell r="L26">
            <v>4</v>
          </cell>
          <cell r="M26">
            <v>16</v>
          </cell>
          <cell r="N26">
            <v>34</v>
          </cell>
          <cell r="O26">
            <v>3</v>
          </cell>
          <cell r="Q26">
            <v>0</v>
          </cell>
          <cell r="R26">
            <v>13</v>
          </cell>
          <cell r="S26">
            <v>3</v>
          </cell>
          <cell r="T26">
            <v>8</v>
          </cell>
          <cell r="U26">
            <v>24</v>
          </cell>
          <cell r="V26">
            <v>0</v>
          </cell>
          <cell r="X26">
            <v>13</v>
          </cell>
          <cell r="Y26">
            <v>0</v>
          </cell>
          <cell r="Z26">
            <v>0</v>
          </cell>
          <cell r="AA26">
            <v>13</v>
          </cell>
          <cell r="AB26">
            <v>16</v>
          </cell>
          <cell r="AC26">
            <v>0</v>
          </cell>
          <cell r="AD26">
            <v>1</v>
          </cell>
          <cell r="AE26">
            <v>17</v>
          </cell>
          <cell r="AF26">
            <v>30</v>
          </cell>
          <cell r="AG26">
            <v>0</v>
          </cell>
          <cell r="AH26">
            <v>1</v>
          </cell>
          <cell r="AI26">
            <v>2</v>
          </cell>
          <cell r="AJ26">
            <v>5</v>
          </cell>
          <cell r="AK26">
            <v>8</v>
          </cell>
          <cell r="AL26">
            <v>4</v>
          </cell>
          <cell r="AN26">
            <v>2</v>
          </cell>
          <cell r="AO26">
            <v>0</v>
          </cell>
          <cell r="AP26">
            <v>0</v>
          </cell>
          <cell r="AQ26">
            <v>2</v>
          </cell>
          <cell r="AR26">
            <v>5</v>
          </cell>
          <cell r="AS26">
            <v>0</v>
          </cell>
          <cell r="AT26">
            <v>2</v>
          </cell>
          <cell r="AU26">
            <v>7</v>
          </cell>
          <cell r="AV26">
            <v>9</v>
          </cell>
        </row>
        <row r="27">
          <cell r="A27">
            <v>21</v>
          </cell>
          <cell r="B27" t="str">
            <v>もみじ</v>
          </cell>
          <cell r="C27">
            <v>4</v>
          </cell>
          <cell r="D27">
            <v>19</v>
          </cell>
          <cell r="E27">
            <v>12</v>
          </cell>
          <cell r="F27">
            <v>20</v>
          </cell>
          <cell r="G27">
            <v>55</v>
          </cell>
          <cell r="H27">
            <v>12</v>
          </cell>
          <cell r="J27">
            <v>3</v>
          </cell>
          <cell r="K27">
            <v>25</v>
          </cell>
          <cell r="L27">
            <v>14</v>
          </cell>
          <cell r="M27">
            <v>20</v>
          </cell>
          <cell r="N27">
            <v>62</v>
          </cell>
          <cell r="O27">
            <v>22</v>
          </cell>
          <cell r="Q27">
            <v>0</v>
          </cell>
          <cell r="R27">
            <v>6</v>
          </cell>
          <cell r="S27">
            <v>6</v>
          </cell>
          <cell r="T27">
            <v>15</v>
          </cell>
          <cell r="U27">
            <v>27</v>
          </cell>
          <cell r="V27">
            <v>5</v>
          </cell>
          <cell r="X27">
            <v>12</v>
          </cell>
          <cell r="AA27">
            <v>12</v>
          </cell>
          <cell r="AB27">
            <v>21</v>
          </cell>
          <cell r="AD27">
            <v>4</v>
          </cell>
          <cell r="AE27">
            <v>25</v>
          </cell>
          <cell r="AF27">
            <v>37</v>
          </cell>
          <cell r="AG27">
            <v>0</v>
          </cell>
          <cell r="AH27">
            <v>1</v>
          </cell>
          <cell r="AI27">
            <v>2</v>
          </cell>
          <cell r="AJ27">
            <v>4</v>
          </cell>
          <cell r="AK27">
            <v>7</v>
          </cell>
          <cell r="AL27">
            <v>2</v>
          </cell>
          <cell r="AN27">
            <v>3</v>
          </cell>
          <cell r="AQ27">
            <v>3</v>
          </cell>
          <cell r="AR27">
            <v>7</v>
          </cell>
          <cell r="AT27">
            <v>2</v>
          </cell>
          <cell r="AU27">
            <v>9</v>
          </cell>
          <cell r="AV27">
            <v>12</v>
          </cell>
        </row>
        <row r="28">
          <cell r="A28">
            <v>22</v>
          </cell>
          <cell r="B28" t="str">
            <v>おゆみ野</v>
          </cell>
          <cell r="C28">
            <v>5</v>
          </cell>
          <cell r="D28">
            <v>21</v>
          </cell>
          <cell r="E28">
            <v>10</v>
          </cell>
          <cell r="F28">
            <v>18</v>
          </cell>
          <cell r="G28">
            <v>54</v>
          </cell>
          <cell r="H28">
            <v>8</v>
          </cell>
          <cell r="J28">
            <v>3</v>
          </cell>
          <cell r="K28">
            <v>6</v>
          </cell>
          <cell r="L28">
            <v>3</v>
          </cell>
          <cell r="M28">
            <v>5</v>
          </cell>
          <cell r="N28">
            <v>17</v>
          </cell>
          <cell r="O28">
            <v>3</v>
          </cell>
          <cell r="Q28">
            <v>4</v>
          </cell>
          <cell r="R28">
            <v>18</v>
          </cell>
          <cell r="S28">
            <v>7</v>
          </cell>
          <cell r="T28">
            <v>17</v>
          </cell>
          <cell r="U28">
            <v>46</v>
          </cell>
          <cell r="V28">
            <v>5</v>
          </cell>
          <cell r="X28">
            <v>13</v>
          </cell>
          <cell r="Y28">
            <v>0</v>
          </cell>
          <cell r="Z28">
            <v>0</v>
          </cell>
          <cell r="AA28">
            <v>13</v>
          </cell>
          <cell r="AB28">
            <v>28</v>
          </cell>
          <cell r="AC28">
            <v>0</v>
          </cell>
          <cell r="AD28">
            <v>2</v>
          </cell>
          <cell r="AE28">
            <v>30</v>
          </cell>
          <cell r="AF28">
            <v>43</v>
          </cell>
          <cell r="AG28">
            <v>0</v>
          </cell>
          <cell r="AH28">
            <v>4</v>
          </cell>
          <cell r="AI28">
            <v>6</v>
          </cell>
          <cell r="AJ28">
            <v>8</v>
          </cell>
          <cell r="AK28">
            <v>18</v>
          </cell>
          <cell r="AL28">
            <v>4</v>
          </cell>
          <cell r="AN28">
            <v>0</v>
          </cell>
          <cell r="AO28">
            <v>0</v>
          </cell>
          <cell r="AP28">
            <v>0</v>
          </cell>
          <cell r="AQ28">
            <v>0</v>
          </cell>
          <cell r="AR28">
            <v>5</v>
          </cell>
          <cell r="AS28">
            <v>0</v>
          </cell>
          <cell r="AT28">
            <v>0</v>
          </cell>
          <cell r="AU28">
            <v>5</v>
          </cell>
          <cell r="AV28">
            <v>5</v>
          </cell>
        </row>
        <row r="29">
          <cell r="A29">
            <v>23</v>
          </cell>
          <cell r="B29" t="str">
            <v>ﾅｰｾﾘｰ鏡戸</v>
          </cell>
          <cell r="C29">
            <v>3</v>
          </cell>
          <cell r="D29">
            <v>21</v>
          </cell>
          <cell r="E29">
            <v>12</v>
          </cell>
          <cell r="F29">
            <v>25</v>
          </cell>
          <cell r="G29">
            <v>61</v>
          </cell>
          <cell r="H29">
            <v>9</v>
          </cell>
          <cell r="J29">
            <v>3</v>
          </cell>
          <cell r="K29">
            <v>13</v>
          </cell>
          <cell r="L29">
            <v>9</v>
          </cell>
          <cell r="M29">
            <v>26</v>
          </cell>
          <cell r="N29">
            <v>51</v>
          </cell>
          <cell r="O29">
            <v>0</v>
          </cell>
          <cell r="Q29">
            <v>0</v>
          </cell>
          <cell r="R29">
            <v>8</v>
          </cell>
          <cell r="S29">
            <v>8</v>
          </cell>
          <cell r="T29">
            <v>13</v>
          </cell>
          <cell r="U29">
            <v>29</v>
          </cell>
          <cell r="V29">
            <v>7</v>
          </cell>
          <cell r="X29">
            <v>15</v>
          </cell>
          <cell r="Y29">
            <v>0</v>
          </cell>
          <cell r="Z29">
            <v>0</v>
          </cell>
          <cell r="AA29">
            <v>15</v>
          </cell>
          <cell r="AB29">
            <v>21</v>
          </cell>
          <cell r="AC29">
            <v>0</v>
          </cell>
          <cell r="AD29">
            <v>3</v>
          </cell>
          <cell r="AE29">
            <v>24</v>
          </cell>
          <cell r="AF29">
            <v>39</v>
          </cell>
          <cell r="AG29">
            <v>0</v>
          </cell>
          <cell r="AH29">
            <v>2</v>
          </cell>
          <cell r="AI29">
            <v>2</v>
          </cell>
          <cell r="AJ29">
            <v>3</v>
          </cell>
          <cell r="AK29">
            <v>7</v>
          </cell>
          <cell r="AL29">
            <v>2</v>
          </cell>
          <cell r="AN29">
            <v>2</v>
          </cell>
          <cell r="AO29">
            <v>0</v>
          </cell>
          <cell r="AP29">
            <v>0</v>
          </cell>
          <cell r="AQ29">
            <v>2</v>
          </cell>
          <cell r="AR29">
            <v>3</v>
          </cell>
          <cell r="AS29">
            <v>0</v>
          </cell>
          <cell r="AT29">
            <v>1</v>
          </cell>
          <cell r="AU29">
            <v>4</v>
          </cell>
          <cell r="AV29">
            <v>6</v>
          </cell>
        </row>
        <row r="30">
          <cell r="A30">
            <v>24</v>
          </cell>
          <cell r="B30" t="str">
            <v>ふたば</v>
          </cell>
          <cell r="C30">
            <v>2</v>
          </cell>
          <cell r="D30">
            <v>23</v>
          </cell>
          <cell r="E30">
            <v>15</v>
          </cell>
          <cell r="F30">
            <v>29</v>
          </cell>
          <cell r="G30">
            <v>69</v>
          </cell>
          <cell r="H30">
            <v>13</v>
          </cell>
          <cell r="J30">
            <v>1</v>
          </cell>
          <cell r="K30">
            <v>20</v>
          </cell>
          <cell r="L30">
            <v>15</v>
          </cell>
          <cell r="M30">
            <v>27</v>
          </cell>
          <cell r="N30">
            <v>63</v>
          </cell>
          <cell r="O30">
            <v>6</v>
          </cell>
          <cell r="Q30">
            <v>3</v>
          </cell>
          <cell r="R30">
            <v>9</v>
          </cell>
          <cell r="S30">
            <v>4</v>
          </cell>
          <cell r="T30">
            <v>12</v>
          </cell>
          <cell r="U30">
            <v>28</v>
          </cell>
          <cell r="V30">
            <v>3</v>
          </cell>
          <cell r="X30">
            <v>13</v>
          </cell>
          <cell r="Y30">
            <v>0</v>
          </cell>
          <cell r="Z30">
            <v>0</v>
          </cell>
          <cell r="AA30">
            <v>13</v>
          </cell>
          <cell r="AB30">
            <v>29</v>
          </cell>
          <cell r="AC30">
            <v>0</v>
          </cell>
          <cell r="AD30">
            <v>1</v>
          </cell>
          <cell r="AE30">
            <v>30</v>
          </cell>
          <cell r="AF30">
            <v>43</v>
          </cell>
          <cell r="AG30">
            <v>0</v>
          </cell>
          <cell r="AH30">
            <v>0</v>
          </cell>
          <cell r="AI30">
            <v>0</v>
          </cell>
          <cell r="AJ30">
            <v>2</v>
          </cell>
          <cell r="AK30">
            <v>2</v>
          </cell>
          <cell r="AL30">
            <v>2</v>
          </cell>
          <cell r="AN30">
            <v>3</v>
          </cell>
          <cell r="AO30">
            <v>0</v>
          </cell>
          <cell r="AP30">
            <v>0</v>
          </cell>
          <cell r="AQ30">
            <v>3</v>
          </cell>
          <cell r="AR30">
            <v>3</v>
          </cell>
          <cell r="AS30">
            <v>0</v>
          </cell>
          <cell r="AT30">
            <v>2</v>
          </cell>
          <cell r="AU30">
            <v>5</v>
          </cell>
          <cell r="AV30">
            <v>8</v>
          </cell>
        </row>
        <row r="31">
          <cell r="A31">
            <v>25</v>
          </cell>
          <cell r="B31" t="str">
            <v>明和輝</v>
          </cell>
          <cell r="C31">
            <v>0</v>
          </cell>
          <cell r="D31">
            <v>13</v>
          </cell>
          <cell r="E31">
            <v>7</v>
          </cell>
          <cell r="F31">
            <v>15</v>
          </cell>
          <cell r="G31">
            <v>35</v>
          </cell>
          <cell r="H31">
            <v>5</v>
          </cell>
          <cell r="J31">
            <v>0</v>
          </cell>
          <cell r="K31">
            <v>21</v>
          </cell>
          <cell r="L31">
            <v>7</v>
          </cell>
          <cell r="M31">
            <v>17</v>
          </cell>
          <cell r="N31">
            <v>45</v>
          </cell>
          <cell r="O31">
            <v>6</v>
          </cell>
          <cell r="Q31">
            <v>0</v>
          </cell>
          <cell r="R31">
            <v>6</v>
          </cell>
          <cell r="S31">
            <v>6</v>
          </cell>
          <cell r="T31">
            <v>7</v>
          </cell>
          <cell r="U31">
            <v>19</v>
          </cell>
          <cell r="V31">
            <v>1</v>
          </cell>
          <cell r="X31">
            <v>9</v>
          </cell>
          <cell r="AA31">
            <v>9</v>
          </cell>
          <cell r="AB31">
            <v>16</v>
          </cell>
          <cell r="AE31">
            <v>16</v>
          </cell>
          <cell r="AF31">
            <v>25</v>
          </cell>
          <cell r="AG31">
            <v>0</v>
          </cell>
          <cell r="AH31">
            <v>1</v>
          </cell>
          <cell r="AI31">
            <v>1</v>
          </cell>
          <cell r="AJ31">
            <v>2</v>
          </cell>
          <cell r="AK31">
            <v>4</v>
          </cell>
          <cell r="AL31">
            <v>2</v>
          </cell>
          <cell r="AN31">
            <v>1</v>
          </cell>
          <cell r="AO31">
            <v>1</v>
          </cell>
          <cell r="AQ31">
            <v>2</v>
          </cell>
          <cell r="AU31">
            <v>0</v>
          </cell>
          <cell r="AV31">
            <v>2</v>
          </cell>
        </row>
        <row r="32">
          <cell r="A32">
            <v>26</v>
          </cell>
          <cell r="B32" t="str">
            <v>山王</v>
          </cell>
          <cell r="C32">
            <v>0</v>
          </cell>
          <cell r="D32">
            <v>4</v>
          </cell>
          <cell r="E32">
            <v>4</v>
          </cell>
          <cell r="F32">
            <v>9</v>
          </cell>
          <cell r="G32">
            <v>17</v>
          </cell>
          <cell r="H32">
            <v>2</v>
          </cell>
          <cell r="J32">
            <v>0</v>
          </cell>
          <cell r="K32">
            <v>4</v>
          </cell>
          <cell r="L32">
            <v>6</v>
          </cell>
          <cell r="M32">
            <v>7</v>
          </cell>
          <cell r="N32">
            <v>17</v>
          </cell>
          <cell r="O32">
            <v>4</v>
          </cell>
          <cell r="Q32">
            <v>0</v>
          </cell>
          <cell r="R32">
            <v>6</v>
          </cell>
          <cell r="S32">
            <v>1</v>
          </cell>
          <cell r="T32">
            <v>8</v>
          </cell>
          <cell r="U32">
            <v>15</v>
          </cell>
          <cell r="V32">
            <v>2</v>
          </cell>
          <cell r="X32">
            <v>5</v>
          </cell>
          <cell r="Y32">
            <v>0</v>
          </cell>
          <cell r="Z32">
            <v>0</v>
          </cell>
          <cell r="AA32">
            <v>5</v>
          </cell>
          <cell r="AB32">
            <v>9</v>
          </cell>
          <cell r="AC32">
            <v>1</v>
          </cell>
          <cell r="AD32">
            <v>0</v>
          </cell>
          <cell r="AE32">
            <v>10</v>
          </cell>
          <cell r="AF32">
            <v>15</v>
          </cell>
          <cell r="AG32">
            <v>0</v>
          </cell>
          <cell r="AH32">
            <v>1</v>
          </cell>
          <cell r="AI32">
            <v>0</v>
          </cell>
          <cell r="AJ32">
            <v>0</v>
          </cell>
          <cell r="AK32">
            <v>1</v>
          </cell>
          <cell r="AL32">
            <v>2</v>
          </cell>
          <cell r="AN32">
            <v>1</v>
          </cell>
          <cell r="AO32">
            <v>0</v>
          </cell>
          <cell r="AP32">
            <v>0</v>
          </cell>
          <cell r="AQ32">
            <v>1</v>
          </cell>
          <cell r="AR32">
            <v>0</v>
          </cell>
          <cell r="AS32">
            <v>0</v>
          </cell>
          <cell r="AT32">
            <v>0</v>
          </cell>
          <cell r="AU32">
            <v>0</v>
          </cell>
          <cell r="AV32">
            <v>1</v>
          </cell>
        </row>
        <row r="33">
          <cell r="A33">
            <v>27</v>
          </cell>
          <cell r="B33" t="str">
            <v>ﾁｬｲﾙﾄﾞ･ｶﾞｰﾃﾞﾝ</v>
          </cell>
          <cell r="C33">
            <v>2</v>
          </cell>
          <cell r="D33">
            <v>16</v>
          </cell>
          <cell r="E33">
            <v>8</v>
          </cell>
          <cell r="F33">
            <v>13</v>
          </cell>
          <cell r="G33">
            <v>39</v>
          </cell>
          <cell r="H33">
            <v>14</v>
          </cell>
          <cell r="J33">
            <v>2</v>
          </cell>
          <cell r="K33">
            <v>22</v>
          </cell>
          <cell r="L33">
            <v>7</v>
          </cell>
          <cell r="M33">
            <v>21</v>
          </cell>
          <cell r="N33">
            <v>52</v>
          </cell>
          <cell r="O33">
            <v>0</v>
          </cell>
          <cell r="Q33">
            <v>0</v>
          </cell>
          <cell r="R33">
            <v>6</v>
          </cell>
          <cell r="S33">
            <v>4</v>
          </cell>
          <cell r="T33">
            <v>6</v>
          </cell>
          <cell r="U33">
            <v>16</v>
          </cell>
          <cell r="V33">
            <v>5</v>
          </cell>
          <cell r="X33">
            <v>7</v>
          </cell>
          <cell r="Y33">
            <v>0</v>
          </cell>
          <cell r="Z33">
            <v>0</v>
          </cell>
          <cell r="AA33">
            <v>7</v>
          </cell>
          <cell r="AB33">
            <v>14</v>
          </cell>
          <cell r="AC33">
            <v>0</v>
          </cell>
          <cell r="AD33">
            <v>0</v>
          </cell>
          <cell r="AE33">
            <v>14</v>
          </cell>
          <cell r="AF33">
            <v>21</v>
          </cell>
          <cell r="AG33">
            <v>0</v>
          </cell>
          <cell r="AH33">
            <v>0</v>
          </cell>
          <cell r="AI33">
            <v>0</v>
          </cell>
          <cell r="AJ33">
            <v>1</v>
          </cell>
          <cell r="AK33">
            <v>1</v>
          </cell>
          <cell r="AL33">
            <v>2</v>
          </cell>
          <cell r="AN33">
            <v>0</v>
          </cell>
          <cell r="AO33">
            <v>0</v>
          </cell>
          <cell r="AP33">
            <v>0</v>
          </cell>
          <cell r="AQ33">
            <v>0</v>
          </cell>
          <cell r="AR33">
            <v>1</v>
          </cell>
          <cell r="AS33">
            <v>0</v>
          </cell>
          <cell r="AT33">
            <v>0</v>
          </cell>
          <cell r="AU33">
            <v>1</v>
          </cell>
          <cell r="AV33">
            <v>1</v>
          </cell>
        </row>
        <row r="34">
          <cell r="A34">
            <v>28</v>
          </cell>
          <cell r="B34" t="str">
            <v>明徳土気</v>
          </cell>
          <cell r="C34">
            <v>3</v>
          </cell>
          <cell r="D34">
            <v>22</v>
          </cell>
          <cell r="E34">
            <v>12</v>
          </cell>
          <cell r="F34">
            <v>30</v>
          </cell>
          <cell r="G34">
            <v>67</v>
          </cell>
          <cell r="H34">
            <v>12</v>
          </cell>
          <cell r="J34">
            <v>3</v>
          </cell>
          <cell r="K34">
            <v>13</v>
          </cell>
          <cell r="L34">
            <v>9</v>
          </cell>
          <cell r="M34">
            <v>17</v>
          </cell>
          <cell r="N34">
            <v>42</v>
          </cell>
          <cell r="O34">
            <v>6</v>
          </cell>
          <cell r="Q34">
            <v>0</v>
          </cell>
          <cell r="R34">
            <v>11</v>
          </cell>
          <cell r="S34">
            <v>7</v>
          </cell>
          <cell r="T34">
            <v>18</v>
          </cell>
          <cell r="U34">
            <v>36</v>
          </cell>
          <cell r="V34">
            <v>2</v>
          </cell>
          <cell r="X34">
            <v>11</v>
          </cell>
          <cell r="AA34">
            <v>11</v>
          </cell>
          <cell r="AB34">
            <v>32</v>
          </cell>
          <cell r="AC34">
            <v>2</v>
          </cell>
          <cell r="AD34">
            <v>1</v>
          </cell>
          <cell r="AE34">
            <v>35</v>
          </cell>
          <cell r="AF34">
            <v>46</v>
          </cell>
          <cell r="AG34">
            <v>0</v>
          </cell>
          <cell r="AH34">
            <v>1</v>
          </cell>
          <cell r="AI34">
            <v>0</v>
          </cell>
          <cell r="AJ34">
            <v>2</v>
          </cell>
          <cell r="AK34">
            <v>3</v>
          </cell>
          <cell r="AL34">
            <v>2</v>
          </cell>
          <cell r="AN34">
            <v>2</v>
          </cell>
          <cell r="AQ34">
            <v>2</v>
          </cell>
          <cell r="AR34">
            <v>2</v>
          </cell>
          <cell r="AU34">
            <v>2</v>
          </cell>
          <cell r="AV34">
            <v>4</v>
          </cell>
        </row>
        <row r="35">
          <cell r="A35">
            <v>29</v>
          </cell>
          <cell r="B35" t="str">
            <v>グレース</v>
          </cell>
          <cell r="C35">
            <v>3</v>
          </cell>
          <cell r="D35">
            <v>23</v>
          </cell>
          <cell r="E35">
            <v>9</v>
          </cell>
          <cell r="F35">
            <v>26</v>
          </cell>
          <cell r="G35">
            <v>61</v>
          </cell>
          <cell r="H35">
            <v>8</v>
          </cell>
          <cell r="J35">
            <v>0</v>
          </cell>
          <cell r="K35">
            <v>24</v>
          </cell>
          <cell r="L35">
            <v>9</v>
          </cell>
          <cell r="M35">
            <v>18</v>
          </cell>
          <cell r="N35">
            <v>51</v>
          </cell>
          <cell r="O35">
            <v>4</v>
          </cell>
          <cell r="Q35">
            <v>0</v>
          </cell>
          <cell r="R35">
            <v>6</v>
          </cell>
          <cell r="S35">
            <v>7</v>
          </cell>
          <cell r="T35">
            <v>17</v>
          </cell>
          <cell r="U35">
            <v>30</v>
          </cell>
          <cell r="V35">
            <v>3</v>
          </cell>
          <cell r="X35">
            <v>10</v>
          </cell>
          <cell r="AA35">
            <v>10</v>
          </cell>
          <cell r="AB35">
            <v>30</v>
          </cell>
          <cell r="AD35">
            <v>2</v>
          </cell>
          <cell r="AE35">
            <v>32</v>
          </cell>
          <cell r="AF35">
            <v>42</v>
          </cell>
          <cell r="AG35">
            <v>0</v>
          </cell>
          <cell r="AH35">
            <v>1</v>
          </cell>
          <cell r="AI35">
            <v>0</v>
          </cell>
          <cell r="AJ35">
            <v>1</v>
          </cell>
          <cell r="AK35">
            <v>2</v>
          </cell>
          <cell r="AL35">
            <v>2</v>
          </cell>
          <cell r="AN35">
            <v>3</v>
          </cell>
          <cell r="AQ35">
            <v>3</v>
          </cell>
          <cell r="AR35">
            <v>4</v>
          </cell>
          <cell r="AT35">
            <v>1</v>
          </cell>
          <cell r="AU35">
            <v>5</v>
          </cell>
          <cell r="AV35">
            <v>8</v>
          </cell>
        </row>
        <row r="36">
          <cell r="A36">
            <v>30</v>
          </cell>
          <cell r="B36" t="str">
            <v>みらい</v>
          </cell>
          <cell r="C36">
            <v>3</v>
          </cell>
          <cell r="D36">
            <v>16</v>
          </cell>
          <cell r="E36">
            <v>7</v>
          </cell>
          <cell r="F36">
            <v>12</v>
          </cell>
          <cell r="G36">
            <v>38</v>
          </cell>
          <cell r="H36">
            <v>7</v>
          </cell>
          <cell r="J36">
            <v>2</v>
          </cell>
          <cell r="K36">
            <v>22</v>
          </cell>
          <cell r="L36">
            <v>16</v>
          </cell>
          <cell r="M36">
            <v>26</v>
          </cell>
          <cell r="N36">
            <v>66</v>
          </cell>
          <cell r="O36">
            <v>17</v>
          </cell>
          <cell r="Q36">
            <v>2</v>
          </cell>
          <cell r="R36">
            <v>11</v>
          </cell>
          <cell r="S36">
            <v>5</v>
          </cell>
          <cell r="T36">
            <v>14</v>
          </cell>
          <cell r="U36">
            <v>32</v>
          </cell>
          <cell r="V36">
            <v>1</v>
          </cell>
          <cell r="X36">
            <v>14</v>
          </cell>
          <cell r="AA36">
            <v>14</v>
          </cell>
          <cell r="AB36">
            <v>24</v>
          </cell>
          <cell r="AE36">
            <v>24</v>
          </cell>
          <cell r="AF36">
            <v>38</v>
          </cell>
          <cell r="AG36">
            <v>0</v>
          </cell>
          <cell r="AH36">
            <v>2</v>
          </cell>
          <cell r="AI36">
            <v>0</v>
          </cell>
          <cell r="AJ36">
            <v>5</v>
          </cell>
          <cell r="AK36">
            <v>7</v>
          </cell>
          <cell r="AL36">
            <v>5</v>
          </cell>
          <cell r="AN36">
            <v>6</v>
          </cell>
          <cell r="AQ36">
            <v>6</v>
          </cell>
          <cell r="AR36">
            <v>11</v>
          </cell>
          <cell r="AU36">
            <v>11</v>
          </cell>
          <cell r="AV36">
            <v>17</v>
          </cell>
        </row>
        <row r="37">
          <cell r="A37">
            <v>31</v>
          </cell>
          <cell r="B37" t="str">
            <v>かまとり</v>
          </cell>
          <cell r="C37">
            <v>2</v>
          </cell>
          <cell r="D37">
            <v>19</v>
          </cell>
          <cell r="E37">
            <v>8</v>
          </cell>
          <cell r="F37">
            <v>23</v>
          </cell>
          <cell r="G37">
            <v>52</v>
          </cell>
          <cell r="H37">
            <v>10</v>
          </cell>
          <cell r="J37">
            <v>2</v>
          </cell>
          <cell r="K37">
            <v>15</v>
          </cell>
          <cell r="L37">
            <v>7</v>
          </cell>
          <cell r="M37">
            <v>28</v>
          </cell>
          <cell r="N37">
            <v>52</v>
          </cell>
          <cell r="O37">
            <v>6</v>
          </cell>
          <cell r="Q37">
            <v>1</v>
          </cell>
          <cell r="R37">
            <v>8</v>
          </cell>
          <cell r="S37">
            <v>3</v>
          </cell>
          <cell r="T37">
            <v>11</v>
          </cell>
          <cell r="U37">
            <v>23</v>
          </cell>
          <cell r="V37">
            <v>2</v>
          </cell>
          <cell r="X37">
            <v>12</v>
          </cell>
          <cell r="Y37">
            <v>0</v>
          </cell>
          <cell r="Z37">
            <v>0</v>
          </cell>
          <cell r="AA37">
            <v>12</v>
          </cell>
          <cell r="AB37">
            <v>19</v>
          </cell>
          <cell r="AC37">
            <v>0</v>
          </cell>
          <cell r="AD37">
            <v>1</v>
          </cell>
          <cell r="AE37">
            <v>20</v>
          </cell>
          <cell r="AF37">
            <v>32</v>
          </cell>
          <cell r="AG37">
            <v>0</v>
          </cell>
          <cell r="AH37">
            <v>0</v>
          </cell>
          <cell r="AI37">
            <v>2</v>
          </cell>
          <cell r="AJ37">
            <v>1</v>
          </cell>
          <cell r="AK37">
            <v>3</v>
          </cell>
          <cell r="AL37">
            <v>2</v>
          </cell>
          <cell r="AN37">
            <v>2</v>
          </cell>
          <cell r="AO37">
            <v>1</v>
          </cell>
          <cell r="AP37">
            <v>0</v>
          </cell>
          <cell r="AQ37">
            <v>3</v>
          </cell>
          <cell r="AR37">
            <v>7</v>
          </cell>
          <cell r="AS37">
            <v>0</v>
          </cell>
          <cell r="AT37">
            <v>0</v>
          </cell>
          <cell r="AU37">
            <v>7</v>
          </cell>
          <cell r="AV37">
            <v>10</v>
          </cell>
        </row>
        <row r="38">
          <cell r="A38">
            <v>32</v>
          </cell>
          <cell r="B38" t="str">
            <v>植草弁天</v>
          </cell>
          <cell r="C38">
            <v>1</v>
          </cell>
          <cell r="D38">
            <v>12</v>
          </cell>
          <cell r="E38">
            <v>3</v>
          </cell>
          <cell r="F38">
            <v>4</v>
          </cell>
          <cell r="G38">
            <v>20</v>
          </cell>
          <cell r="H38">
            <v>4</v>
          </cell>
          <cell r="J38">
            <v>1</v>
          </cell>
          <cell r="K38">
            <v>12</v>
          </cell>
          <cell r="L38">
            <v>2</v>
          </cell>
          <cell r="M38">
            <v>4</v>
          </cell>
          <cell r="N38">
            <v>19</v>
          </cell>
          <cell r="O38">
            <v>7</v>
          </cell>
          <cell r="Q38">
            <v>0</v>
          </cell>
          <cell r="R38">
            <v>6</v>
          </cell>
          <cell r="S38">
            <v>2</v>
          </cell>
          <cell r="T38">
            <v>4</v>
          </cell>
          <cell r="U38">
            <v>12</v>
          </cell>
          <cell r="V38">
            <v>1</v>
          </cell>
          <cell r="X38">
            <v>6</v>
          </cell>
          <cell r="Y38">
            <v>0</v>
          </cell>
          <cell r="Z38">
            <v>0</v>
          </cell>
          <cell r="AA38">
            <v>6</v>
          </cell>
          <cell r="AB38">
            <v>6</v>
          </cell>
          <cell r="AC38">
            <v>0</v>
          </cell>
          <cell r="AD38">
            <v>0</v>
          </cell>
          <cell r="AE38">
            <v>6</v>
          </cell>
          <cell r="AF38">
            <v>12</v>
          </cell>
          <cell r="AG38">
            <v>1</v>
          </cell>
          <cell r="AH38">
            <v>2</v>
          </cell>
          <cell r="AI38">
            <v>2</v>
          </cell>
          <cell r="AJ38">
            <v>0</v>
          </cell>
          <cell r="AK38">
            <v>5</v>
          </cell>
          <cell r="AL38">
            <v>2</v>
          </cell>
          <cell r="AN38">
            <v>4</v>
          </cell>
          <cell r="AO38">
            <v>0</v>
          </cell>
          <cell r="AP38">
            <v>0</v>
          </cell>
          <cell r="AQ38">
            <v>4</v>
          </cell>
          <cell r="AR38">
            <v>3</v>
          </cell>
          <cell r="AS38">
            <v>0</v>
          </cell>
          <cell r="AT38">
            <v>0</v>
          </cell>
          <cell r="AU38">
            <v>3</v>
          </cell>
          <cell r="AV38">
            <v>7</v>
          </cell>
        </row>
        <row r="39">
          <cell r="A39">
            <v>33</v>
          </cell>
          <cell r="B39" t="str">
            <v>ひなたぼっこ</v>
          </cell>
          <cell r="C39">
            <v>2</v>
          </cell>
          <cell r="D39">
            <v>9</v>
          </cell>
          <cell r="E39">
            <v>5</v>
          </cell>
          <cell r="F39">
            <v>8</v>
          </cell>
          <cell r="G39">
            <v>24</v>
          </cell>
          <cell r="H39">
            <v>6</v>
          </cell>
          <cell r="J39">
            <v>1</v>
          </cell>
          <cell r="K39">
            <v>10</v>
          </cell>
          <cell r="L39">
            <v>7</v>
          </cell>
          <cell r="M39">
            <v>11</v>
          </cell>
          <cell r="N39">
            <v>29</v>
          </cell>
          <cell r="O39">
            <v>6</v>
          </cell>
          <cell r="Q39">
            <v>1</v>
          </cell>
          <cell r="R39">
            <v>2</v>
          </cell>
          <cell r="S39">
            <v>4</v>
          </cell>
          <cell r="T39">
            <v>9</v>
          </cell>
          <cell r="U39">
            <v>16</v>
          </cell>
          <cell r="V39">
            <v>5</v>
          </cell>
          <cell r="X39">
            <v>3</v>
          </cell>
          <cell r="Y39">
            <v>1</v>
          </cell>
          <cell r="Z39">
            <v>0</v>
          </cell>
          <cell r="AA39">
            <v>4</v>
          </cell>
          <cell r="AB39">
            <v>9</v>
          </cell>
          <cell r="AC39">
            <v>0</v>
          </cell>
          <cell r="AD39">
            <v>0</v>
          </cell>
          <cell r="AE39">
            <v>9</v>
          </cell>
          <cell r="AF39">
            <v>13</v>
          </cell>
          <cell r="AG39">
            <v>1</v>
          </cell>
          <cell r="AH39">
            <v>0</v>
          </cell>
          <cell r="AI39">
            <v>3</v>
          </cell>
          <cell r="AJ39">
            <v>0</v>
          </cell>
          <cell r="AK39">
            <v>4</v>
          </cell>
          <cell r="AL39">
            <v>4</v>
          </cell>
          <cell r="AN39">
            <v>5</v>
          </cell>
          <cell r="AO39">
            <v>0</v>
          </cell>
          <cell r="AP39">
            <v>0</v>
          </cell>
          <cell r="AQ39">
            <v>5</v>
          </cell>
          <cell r="AR39">
            <v>5</v>
          </cell>
          <cell r="AS39">
            <v>0</v>
          </cell>
          <cell r="AT39">
            <v>0</v>
          </cell>
          <cell r="AU39">
            <v>5</v>
          </cell>
          <cell r="AV39">
            <v>10</v>
          </cell>
        </row>
        <row r="40">
          <cell r="A40">
            <v>34</v>
          </cell>
          <cell r="B40" t="str">
            <v>はまかぜ</v>
          </cell>
          <cell r="C40">
            <v>1</v>
          </cell>
          <cell r="D40">
            <v>4</v>
          </cell>
          <cell r="E40">
            <v>4</v>
          </cell>
          <cell r="F40">
            <v>5</v>
          </cell>
          <cell r="G40">
            <v>14</v>
          </cell>
          <cell r="H40">
            <v>5</v>
          </cell>
          <cell r="J40">
            <v>1</v>
          </cell>
          <cell r="K40">
            <v>9</v>
          </cell>
          <cell r="L40">
            <v>3</v>
          </cell>
          <cell r="M40">
            <v>6</v>
          </cell>
          <cell r="N40">
            <v>19</v>
          </cell>
          <cell r="O40">
            <v>5</v>
          </cell>
          <cell r="Q40">
            <v>0</v>
          </cell>
          <cell r="R40">
            <v>5</v>
          </cell>
          <cell r="S40">
            <v>2</v>
          </cell>
          <cell r="T40">
            <v>2</v>
          </cell>
          <cell r="U40">
            <v>9</v>
          </cell>
          <cell r="V40">
            <v>1</v>
          </cell>
          <cell r="X40">
            <v>7</v>
          </cell>
          <cell r="Y40">
            <v>0</v>
          </cell>
          <cell r="Z40">
            <v>0</v>
          </cell>
          <cell r="AA40">
            <v>7</v>
          </cell>
          <cell r="AB40">
            <v>3</v>
          </cell>
          <cell r="AC40">
            <v>0</v>
          </cell>
          <cell r="AD40">
            <v>0</v>
          </cell>
          <cell r="AE40">
            <v>3</v>
          </cell>
          <cell r="AF40">
            <v>10</v>
          </cell>
          <cell r="AG40">
            <v>0</v>
          </cell>
          <cell r="AH40">
            <v>1</v>
          </cell>
          <cell r="AI40">
            <v>2</v>
          </cell>
          <cell r="AJ40">
            <v>2</v>
          </cell>
          <cell r="AK40">
            <v>5</v>
          </cell>
          <cell r="AL40">
            <v>2</v>
          </cell>
          <cell r="AN40">
            <v>2</v>
          </cell>
          <cell r="AO40">
            <v>0</v>
          </cell>
          <cell r="AP40">
            <v>0</v>
          </cell>
          <cell r="AQ40">
            <v>2</v>
          </cell>
          <cell r="AR40">
            <v>6</v>
          </cell>
          <cell r="AS40">
            <v>0</v>
          </cell>
          <cell r="AT40">
            <v>0</v>
          </cell>
          <cell r="AU40">
            <v>6</v>
          </cell>
          <cell r="AV40">
            <v>8</v>
          </cell>
        </row>
        <row r="41">
          <cell r="A41">
            <v>35</v>
          </cell>
          <cell r="B41" t="str">
            <v>いなほ</v>
          </cell>
          <cell r="C41">
            <v>3</v>
          </cell>
          <cell r="D41">
            <v>10</v>
          </cell>
          <cell r="E41">
            <v>3</v>
          </cell>
          <cell r="F41">
            <v>8</v>
          </cell>
          <cell r="G41">
            <v>24</v>
          </cell>
          <cell r="H41">
            <v>5</v>
          </cell>
          <cell r="J41">
            <v>2</v>
          </cell>
          <cell r="K41">
            <v>15</v>
          </cell>
          <cell r="L41">
            <v>7</v>
          </cell>
          <cell r="M41">
            <v>11</v>
          </cell>
          <cell r="N41">
            <v>35</v>
          </cell>
          <cell r="O41">
            <v>9</v>
          </cell>
          <cell r="Q41">
            <v>1</v>
          </cell>
          <cell r="R41">
            <v>9</v>
          </cell>
          <cell r="S41">
            <v>2</v>
          </cell>
          <cell r="T41">
            <v>7</v>
          </cell>
          <cell r="U41">
            <v>19</v>
          </cell>
          <cell r="V41">
            <v>5</v>
          </cell>
          <cell r="X41">
            <v>9</v>
          </cell>
          <cell r="Y41">
            <v>0</v>
          </cell>
          <cell r="Z41">
            <v>0</v>
          </cell>
          <cell r="AA41">
            <v>9</v>
          </cell>
          <cell r="AB41">
            <v>5</v>
          </cell>
          <cell r="AC41">
            <v>0</v>
          </cell>
          <cell r="AD41">
            <v>1</v>
          </cell>
          <cell r="AE41">
            <v>6</v>
          </cell>
          <cell r="AF41">
            <v>15</v>
          </cell>
          <cell r="AG41">
            <v>0</v>
          </cell>
          <cell r="AH41">
            <v>0</v>
          </cell>
          <cell r="AI41">
            <v>0</v>
          </cell>
          <cell r="AJ41">
            <v>3</v>
          </cell>
          <cell r="AK41">
            <v>3</v>
          </cell>
          <cell r="AL41">
            <v>2</v>
          </cell>
          <cell r="AN41">
            <v>2</v>
          </cell>
          <cell r="AO41">
            <v>0</v>
          </cell>
          <cell r="AP41">
            <v>0</v>
          </cell>
          <cell r="AQ41">
            <v>2</v>
          </cell>
          <cell r="AR41">
            <v>2</v>
          </cell>
          <cell r="AS41">
            <v>0</v>
          </cell>
          <cell r="AT41">
            <v>1</v>
          </cell>
          <cell r="AU41">
            <v>3</v>
          </cell>
          <cell r="AV41">
            <v>5</v>
          </cell>
        </row>
        <row r="42">
          <cell r="A42">
            <v>36</v>
          </cell>
          <cell r="B42" t="str">
            <v>キッズマーム</v>
          </cell>
          <cell r="C42">
            <v>3</v>
          </cell>
          <cell r="D42">
            <v>10</v>
          </cell>
          <cell r="E42">
            <v>8</v>
          </cell>
          <cell r="F42">
            <v>7</v>
          </cell>
          <cell r="G42">
            <v>28</v>
          </cell>
          <cell r="H42">
            <v>4</v>
          </cell>
          <cell r="J42">
            <v>1</v>
          </cell>
          <cell r="K42">
            <v>6</v>
          </cell>
          <cell r="L42">
            <v>5</v>
          </cell>
          <cell r="M42">
            <v>5</v>
          </cell>
          <cell r="N42">
            <v>17</v>
          </cell>
          <cell r="O42">
            <v>2</v>
          </cell>
          <cell r="Q42">
            <v>0</v>
          </cell>
          <cell r="R42">
            <v>6</v>
          </cell>
          <cell r="S42">
            <v>5</v>
          </cell>
          <cell r="T42">
            <v>5</v>
          </cell>
          <cell r="U42">
            <v>16</v>
          </cell>
          <cell r="V42">
            <v>2</v>
          </cell>
          <cell r="X42">
            <v>3</v>
          </cell>
          <cell r="AA42">
            <v>3</v>
          </cell>
          <cell r="AB42">
            <v>3</v>
          </cell>
          <cell r="AD42">
            <v>3</v>
          </cell>
          <cell r="AE42">
            <v>6</v>
          </cell>
          <cell r="AF42">
            <v>9</v>
          </cell>
          <cell r="AG42">
            <v>0</v>
          </cell>
          <cell r="AH42">
            <v>2</v>
          </cell>
          <cell r="AI42">
            <v>1</v>
          </cell>
          <cell r="AJ42">
            <v>2</v>
          </cell>
          <cell r="AK42">
            <v>5</v>
          </cell>
          <cell r="AL42">
            <v>2</v>
          </cell>
          <cell r="AN42">
            <v>1</v>
          </cell>
          <cell r="AP42">
            <v>2</v>
          </cell>
          <cell r="AQ42">
            <v>3</v>
          </cell>
          <cell r="AR42">
            <v>1</v>
          </cell>
          <cell r="AT42">
            <v>2</v>
          </cell>
          <cell r="AU42">
            <v>3</v>
          </cell>
          <cell r="AV42">
            <v>6</v>
          </cell>
        </row>
        <row r="43">
          <cell r="A43">
            <v>37</v>
          </cell>
          <cell r="B43" t="str">
            <v>アスク海浜幕張</v>
          </cell>
          <cell r="C43">
            <v>1</v>
          </cell>
          <cell r="D43">
            <v>9</v>
          </cell>
          <cell r="E43">
            <v>3</v>
          </cell>
          <cell r="F43">
            <v>8</v>
          </cell>
          <cell r="G43">
            <v>21</v>
          </cell>
          <cell r="H43">
            <v>3</v>
          </cell>
          <cell r="J43">
            <v>2</v>
          </cell>
          <cell r="K43">
            <v>14</v>
          </cell>
          <cell r="L43">
            <v>6</v>
          </cell>
          <cell r="M43">
            <v>11</v>
          </cell>
          <cell r="N43">
            <v>33</v>
          </cell>
          <cell r="O43">
            <v>3</v>
          </cell>
          <cell r="Q43">
            <v>1</v>
          </cell>
          <cell r="R43">
            <v>6</v>
          </cell>
          <cell r="S43">
            <v>2</v>
          </cell>
          <cell r="T43">
            <v>5</v>
          </cell>
          <cell r="U43">
            <v>14</v>
          </cell>
          <cell r="V43">
            <v>4</v>
          </cell>
          <cell r="X43">
            <v>8</v>
          </cell>
          <cell r="Y43">
            <v>0</v>
          </cell>
          <cell r="Z43">
            <v>0</v>
          </cell>
          <cell r="AA43">
            <v>8</v>
          </cell>
          <cell r="AB43">
            <v>7</v>
          </cell>
          <cell r="AC43">
            <v>0</v>
          </cell>
          <cell r="AD43">
            <v>0</v>
          </cell>
          <cell r="AE43">
            <v>7</v>
          </cell>
          <cell r="AF43">
            <v>15</v>
          </cell>
          <cell r="AG43">
            <v>0</v>
          </cell>
          <cell r="AH43">
            <v>1</v>
          </cell>
          <cell r="AI43">
            <v>0</v>
          </cell>
          <cell r="AJ43">
            <v>2</v>
          </cell>
          <cell r="AK43">
            <v>3</v>
          </cell>
          <cell r="AL43">
            <v>2</v>
          </cell>
          <cell r="AN43">
            <v>2</v>
          </cell>
          <cell r="AO43">
            <v>0</v>
          </cell>
          <cell r="AP43">
            <v>0</v>
          </cell>
          <cell r="AQ43">
            <v>2</v>
          </cell>
          <cell r="AR43">
            <v>2</v>
          </cell>
          <cell r="AS43">
            <v>0</v>
          </cell>
          <cell r="AT43">
            <v>0</v>
          </cell>
          <cell r="AU43">
            <v>2</v>
          </cell>
          <cell r="AV43">
            <v>4</v>
          </cell>
        </row>
        <row r="44">
          <cell r="A44">
            <v>38</v>
          </cell>
          <cell r="B44" t="str">
            <v>明徳浜野駅</v>
          </cell>
          <cell r="C44">
            <v>2</v>
          </cell>
          <cell r="D44">
            <v>8</v>
          </cell>
          <cell r="E44">
            <v>5</v>
          </cell>
          <cell r="F44">
            <v>8</v>
          </cell>
          <cell r="G44">
            <v>23</v>
          </cell>
          <cell r="H44">
            <v>6</v>
          </cell>
          <cell r="J44">
            <v>2</v>
          </cell>
          <cell r="K44">
            <v>6</v>
          </cell>
          <cell r="L44">
            <v>4</v>
          </cell>
          <cell r="M44">
            <v>5</v>
          </cell>
          <cell r="N44">
            <v>17</v>
          </cell>
          <cell r="O44">
            <v>2</v>
          </cell>
          <cell r="Q44">
            <v>1</v>
          </cell>
          <cell r="R44">
            <v>1</v>
          </cell>
          <cell r="S44">
            <v>1</v>
          </cell>
          <cell r="T44">
            <v>5</v>
          </cell>
          <cell r="U44">
            <v>8</v>
          </cell>
          <cell r="V44">
            <v>1</v>
          </cell>
          <cell r="X44">
            <v>2</v>
          </cell>
          <cell r="Y44">
            <v>0</v>
          </cell>
          <cell r="Z44">
            <v>0</v>
          </cell>
          <cell r="AA44">
            <v>2</v>
          </cell>
          <cell r="AB44">
            <v>5</v>
          </cell>
          <cell r="AC44">
            <v>0</v>
          </cell>
          <cell r="AD44">
            <v>0</v>
          </cell>
          <cell r="AE44">
            <v>5</v>
          </cell>
          <cell r="AF44">
            <v>7</v>
          </cell>
          <cell r="AG44">
            <v>0</v>
          </cell>
          <cell r="AH44">
            <v>0</v>
          </cell>
          <cell r="AI44">
            <v>1</v>
          </cell>
          <cell r="AJ44">
            <v>1</v>
          </cell>
          <cell r="AK44">
            <v>2</v>
          </cell>
          <cell r="AL44">
            <v>2</v>
          </cell>
          <cell r="AN44">
            <v>0</v>
          </cell>
          <cell r="AO44">
            <v>0</v>
          </cell>
          <cell r="AP44">
            <v>0</v>
          </cell>
          <cell r="AQ44">
            <v>0</v>
          </cell>
          <cell r="AR44">
            <v>5</v>
          </cell>
          <cell r="AS44">
            <v>0</v>
          </cell>
          <cell r="AT44">
            <v>0</v>
          </cell>
          <cell r="AU44">
            <v>5</v>
          </cell>
          <cell r="AV44">
            <v>5</v>
          </cell>
        </row>
        <row r="45">
          <cell r="A45">
            <v>39</v>
          </cell>
          <cell r="B45" t="str">
            <v>幕張いもっこ</v>
          </cell>
          <cell r="C45">
            <v>0</v>
          </cell>
          <cell r="D45">
            <v>22</v>
          </cell>
          <cell r="E45">
            <v>8</v>
          </cell>
          <cell r="F45">
            <v>17</v>
          </cell>
          <cell r="G45">
            <v>47</v>
          </cell>
          <cell r="H45">
            <v>8</v>
          </cell>
          <cell r="J45">
            <v>2</v>
          </cell>
          <cell r="K45">
            <v>18</v>
          </cell>
          <cell r="L45">
            <v>12</v>
          </cell>
          <cell r="M45">
            <v>16</v>
          </cell>
          <cell r="N45">
            <v>48</v>
          </cell>
          <cell r="O45">
            <v>5</v>
          </cell>
          <cell r="Q45">
            <v>0</v>
          </cell>
          <cell r="R45">
            <v>12</v>
          </cell>
          <cell r="S45">
            <v>5</v>
          </cell>
          <cell r="T45">
            <v>13</v>
          </cell>
          <cell r="U45">
            <v>30</v>
          </cell>
          <cell r="V45">
            <v>5</v>
          </cell>
          <cell r="X45">
            <v>24</v>
          </cell>
          <cell r="Y45">
            <v>0</v>
          </cell>
          <cell r="Z45">
            <v>0</v>
          </cell>
          <cell r="AA45">
            <v>24</v>
          </cell>
          <cell r="AB45">
            <v>22</v>
          </cell>
          <cell r="AC45">
            <v>0</v>
          </cell>
          <cell r="AD45">
            <v>1</v>
          </cell>
          <cell r="AE45">
            <v>23</v>
          </cell>
          <cell r="AF45">
            <v>47</v>
          </cell>
          <cell r="AG45">
            <v>0</v>
          </cell>
          <cell r="AH45">
            <v>8</v>
          </cell>
          <cell r="AI45">
            <v>0</v>
          </cell>
          <cell r="AJ45">
            <v>2</v>
          </cell>
          <cell r="AK45">
            <v>10</v>
          </cell>
          <cell r="AL45">
            <v>6</v>
          </cell>
          <cell r="AN45">
            <v>2</v>
          </cell>
          <cell r="AO45">
            <v>0</v>
          </cell>
          <cell r="AP45">
            <v>0</v>
          </cell>
          <cell r="AQ45">
            <v>2</v>
          </cell>
          <cell r="AR45">
            <v>2</v>
          </cell>
          <cell r="AS45">
            <v>0</v>
          </cell>
          <cell r="AT45">
            <v>0</v>
          </cell>
          <cell r="AU45">
            <v>2</v>
          </cell>
          <cell r="AV45">
            <v>4</v>
          </cell>
        </row>
        <row r="46">
          <cell r="A46">
            <v>40</v>
          </cell>
          <cell r="B46" t="str">
            <v>稲毛すきっぷ</v>
          </cell>
          <cell r="C46">
            <v>3</v>
          </cell>
          <cell r="D46">
            <v>5</v>
          </cell>
          <cell r="E46">
            <v>3</v>
          </cell>
          <cell r="F46">
            <v>6</v>
          </cell>
          <cell r="G46">
            <v>17</v>
          </cell>
          <cell r="H46">
            <v>3</v>
          </cell>
          <cell r="J46">
            <v>4</v>
          </cell>
          <cell r="K46">
            <v>11</v>
          </cell>
          <cell r="L46">
            <v>6</v>
          </cell>
          <cell r="M46">
            <v>10</v>
          </cell>
          <cell r="N46">
            <v>31</v>
          </cell>
          <cell r="O46">
            <v>10</v>
          </cell>
          <cell r="Q46">
            <v>1</v>
          </cell>
          <cell r="R46">
            <v>4</v>
          </cell>
          <cell r="S46">
            <v>4</v>
          </cell>
          <cell r="T46">
            <v>7</v>
          </cell>
          <cell r="U46">
            <v>16</v>
          </cell>
          <cell r="V46">
            <v>6</v>
          </cell>
          <cell r="X46">
            <v>5</v>
          </cell>
          <cell r="Y46">
            <v>0</v>
          </cell>
          <cell r="Z46">
            <v>0</v>
          </cell>
          <cell r="AA46">
            <v>5</v>
          </cell>
          <cell r="AB46">
            <v>9</v>
          </cell>
          <cell r="AC46">
            <v>0</v>
          </cell>
          <cell r="AD46">
            <v>1</v>
          </cell>
          <cell r="AE46">
            <v>10</v>
          </cell>
          <cell r="AF46">
            <v>15</v>
          </cell>
          <cell r="AG46">
            <v>1</v>
          </cell>
          <cell r="AH46">
            <v>0</v>
          </cell>
          <cell r="AI46">
            <v>1</v>
          </cell>
          <cell r="AJ46">
            <v>2</v>
          </cell>
          <cell r="AK46">
            <v>4</v>
          </cell>
          <cell r="AL46">
            <v>2</v>
          </cell>
          <cell r="AN46">
            <v>3</v>
          </cell>
          <cell r="AO46">
            <v>0</v>
          </cell>
          <cell r="AP46">
            <v>0</v>
          </cell>
          <cell r="AQ46">
            <v>3</v>
          </cell>
          <cell r="AR46">
            <v>4</v>
          </cell>
          <cell r="AS46">
            <v>0</v>
          </cell>
          <cell r="AT46">
            <v>0</v>
          </cell>
          <cell r="AU46">
            <v>4</v>
          </cell>
          <cell r="AV46">
            <v>7</v>
          </cell>
        </row>
        <row r="47">
          <cell r="A47">
            <v>41</v>
          </cell>
          <cell r="B47" t="str">
            <v>千葉聖心</v>
          </cell>
          <cell r="C47">
            <v>2</v>
          </cell>
          <cell r="D47">
            <v>13</v>
          </cell>
          <cell r="E47">
            <v>6</v>
          </cell>
          <cell r="F47">
            <v>9</v>
          </cell>
          <cell r="G47">
            <v>30</v>
          </cell>
          <cell r="H47">
            <v>6</v>
          </cell>
          <cell r="J47">
            <v>4</v>
          </cell>
          <cell r="K47">
            <v>16</v>
          </cell>
          <cell r="L47">
            <v>4</v>
          </cell>
          <cell r="M47">
            <v>11</v>
          </cell>
          <cell r="N47">
            <v>35</v>
          </cell>
          <cell r="O47">
            <v>4</v>
          </cell>
          <cell r="Q47">
            <v>1</v>
          </cell>
          <cell r="R47">
            <v>5</v>
          </cell>
          <cell r="S47">
            <v>8</v>
          </cell>
          <cell r="T47">
            <v>6</v>
          </cell>
          <cell r="U47">
            <v>20</v>
          </cell>
          <cell r="V47">
            <v>0</v>
          </cell>
          <cell r="X47">
            <v>13</v>
          </cell>
          <cell r="AA47">
            <v>13</v>
          </cell>
          <cell r="AB47">
            <v>15</v>
          </cell>
          <cell r="AE47">
            <v>15</v>
          </cell>
          <cell r="AF47">
            <v>28</v>
          </cell>
          <cell r="AG47">
            <v>0</v>
          </cell>
          <cell r="AH47">
            <v>1</v>
          </cell>
          <cell r="AI47">
            <v>0</v>
          </cell>
          <cell r="AJ47">
            <v>3</v>
          </cell>
          <cell r="AK47">
            <v>4</v>
          </cell>
          <cell r="AL47">
            <v>4</v>
          </cell>
          <cell r="AN47">
            <v>1</v>
          </cell>
          <cell r="AQ47">
            <v>1</v>
          </cell>
          <cell r="AR47">
            <v>4</v>
          </cell>
          <cell r="AS47">
            <v>1</v>
          </cell>
          <cell r="AU47">
            <v>5</v>
          </cell>
          <cell r="AV47">
            <v>6</v>
          </cell>
        </row>
        <row r="48">
          <cell r="A48">
            <v>42</v>
          </cell>
          <cell r="B48" t="str">
            <v>真生</v>
          </cell>
          <cell r="C48">
            <v>3</v>
          </cell>
          <cell r="D48">
            <v>17</v>
          </cell>
          <cell r="E48">
            <v>10</v>
          </cell>
          <cell r="F48">
            <v>17</v>
          </cell>
          <cell r="G48">
            <v>47</v>
          </cell>
          <cell r="H48">
            <v>9</v>
          </cell>
          <cell r="J48">
            <v>2</v>
          </cell>
          <cell r="K48">
            <v>15</v>
          </cell>
          <cell r="L48">
            <v>8</v>
          </cell>
          <cell r="M48">
            <v>13</v>
          </cell>
          <cell r="N48">
            <v>38</v>
          </cell>
          <cell r="O48">
            <v>5</v>
          </cell>
          <cell r="Q48">
            <v>0</v>
          </cell>
          <cell r="R48">
            <v>4</v>
          </cell>
          <cell r="S48">
            <v>5</v>
          </cell>
          <cell r="T48">
            <v>10</v>
          </cell>
          <cell r="U48">
            <v>19</v>
          </cell>
          <cell r="V48">
            <v>3</v>
          </cell>
          <cell r="X48">
            <v>9</v>
          </cell>
          <cell r="Y48">
            <v>1</v>
          </cell>
          <cell r="Z48">
            <v>2</v>
          </cell>
          <cell r="AA48">
            <v>12</v>
          </cell>
          <cell r="AB48">
            <v>15</v>
          </cell>
          <cell r="AC48">
            <v>0</v>
          </cell>
          <cell r="AD48">
            <v>2</v>
          </cell>
          <cell r="AE48">
            <v>17</v>
          </cell>
          <cell r="AF48">
            <v>29</v>
          </cell>
          <cell r="AG48">
            <v>0</v>
          </cell>
          <cell r="AH48">
            <v>5</v>
          </cell>
          <cell r="AI48">
            <v>3</v>
          </cell>
          <cell r="AJ48">
            <v>3</v>
          </cell>
          <cell r="AK48">
            <v>11</v>
          </cell>
          <cell r="AL48">
            <v>4</v>
          </cell>
          <cell r="AN48">
            <v>1</v>
          </cell>
          <cell r="AO48">
            <v>0</v>
          </cell>
          <cell r="AP48">
            <v>0</v>
          </cell>
          <cell r="AQ48">
            <v>1</v>
          </cell>
          <cell r="AR48">
            <v>2</v>
          </cell>
          <cell r="AS48">
            <v>0</v>
          </cell>
          <cell r="AT48">
            <v>0</v>
          </cell>
          <cell r="AU48">
            <v>2</v>
          </cell>
          <cell r="AV48">
            <v>3</v>
          </cell>
        </row>
        <row r="49">
          <cell r="A49">
            <v>43</v>
          </cell>
          <cell r="B49" t="str">
            <v>アップルナースリー</v>
          </cell>
          <cell r="C49">
            <v>1</v>
          </cell>
          <cell r="D49">
            <v>6</v>
          </cell>
          <cell r="E49">
            <v>2</v>
          </cell>
          <cell r="F49">
            <v>2</v>
          </cell>
          <cell r="G49">
            <v>11</v>
          </cell>
          <cell r="H49">
            <v>3</v>
          </cell>
          <cell r="J49">
            <v>1</v>
          </cell>
          <cell r="K49">
            <v>7</v>
          </cell>
          <cell r="L49">
            <v>4</v>
          </cell>
          <cell r="M49">
            <v>4</v>
          </cell>
          <cell r="N49">
            <v>16</v>
          </cell>
          <cell r="O49">
            <v>2</v>
          </cell>
          <cell r="Q49">
            <v>0</v>
          </cell>
          <cell r="R49">
            <v>3</v>
          </cell>
          <cell r="S49">
            <v>2</v>
          </cell>
          <cell r="T49">
            <v>2</v>
          </cell>
          <cell r="U49">
            <v>7</v>
          </cell>
          <cell r="V49">
            <v>4</v>
          </cell>
          <cell r="X49">
            <v>4</v>
          </cell>
          <cell r="AA49">
            <v>4</v>
          </cell>
          <cell r="AB49">
            <v>3</v>
          </cell>
          <cell r="AC49">
            <v>1</v>
          </cell>
          <cell r="AE49">
            <v>4</v>
          </cell>
          <cell r="AF49">
            <v>8</v>
          </cell>
          <cell r="AG49">
            <v>0</v>
          </cell>
          <cell r="AH49">
            <v>0</v>
          </cell>
          <cell r="AI49">
            <v>0</v>
          </cell>
          <cell r="AJ49">
            <v>0</v>
          </cell>
          <cell r="AK49">
            <v>0</v>
          </cell>
          <cell r="AL49">
            <v>0</v>
          </cell>
          <cell r="AN49">
            <v>0</v>
          </cell>
          <cell r="AO49">
            <v>0</v>
          </cell>
          <cell r="AP49">
            <v>0</v>
          </cell>
          <cell r="AQ49">
            <v>0</v>
          </cell>
          <cell r="AR49">
            <v>0</v>
          </cell>
          <cell r="AS49">
            <v>0</v>
          </cell>
          <cell r="AT49">
            <v>0</v>
          </cell>
          <cell r="AU49">
            <v>0</v>
          </cell>
          <cell r="AV49">
            <v>0</v>
          </cell>
        </row>
        <row r="50">
          <cell r="A50">
            <v>44</v>
          </cell>
          <cell r="B50" t="str">
            <v>千葉みなとのぞみ</v>
          </cell>
          <cell r="C50">
            <v>0</v>
          </cell>
          <cell r="D50">
            <v>4</v>
          </cell>
          <cell r="E50">
            <v>3</v>
          </cell>
          <cell r="F50">
            <v>9</v>
          </cell>
          <cell r="G50">
            <v>16</v>
          </cell>
          <cell r="H50">
            <v>3</v>
          </cell>
          <cell r="J50">
            <v>0</v>
          </cell>
          <cell r="K50">
            <v>4</v>
          </cell>
          <cell r="L50">
            <v>2</v>
          </cell>
          <cell r="M50">
            <v>11</v>
          </cell>
          <cell r="N50">
            <v>17</v>
          </cell>
          <cell r="O50">
            <v>5</v>
          </cell>
          <cell r="Q50">
            <v>0</v>
          </cell>
          <cell r="R50">
            <v>2</v>
          </cell>
          <cell r="S50">
            <v>1</v>
          </cell>
          <cell r="T50">
            <v>3</v>
          </cell>
          <cell r="U50">
            <v>6</v>
          </cell>
          <cell r="V50">
            <v>2</v>
          </cell>
          <cell r="X50">
            <v>3</v>
          </cell>
          <cell r="Y50">
            <v>0</v>
          </cell>
          <cell r="Z50">
            <v>0</v>
          </cell>
          <cell r="AA50">
            <v>3</v>
          </cell>
          <cell r="AB50">
            <v>5</v>
          </cell>
          <cell r="AC50">
            <v>0</v>
          </cell>
          <cell r="AD50">
            <v>0</v>
          </cell>
          <cell r="AE50">
            <v>5</v>
          </cell>
          <cell r="AF50">
            <v>8</v>
          </cell>
          <cell r="AG50">
            <v>0</v>
          </cell>
          <cell r="AH50">
            <v>0</v>
          </cell>
          <cell r="AI50">
            <v>0</v>
          </cell>
          <cell r="AJ50">
            <v>1</v>
          </cell>
          <cell r="AK50">
            <v>1</v>
          </cell>
          <cell r="AL50">
            <v>2</v>
          </cell>
          <cell r="AN50">
            <v>0</v>
          </cell>
          <cell r="AO50">
            <v>0</v>
          </cell>
          <cell r="AP50">
            <v>0</v>
          </cell>
          <cell r="AQ50">
            <v>0</v>
          </cell>
          <cell r="AR50">
            <v>1</v>
          </cell>
          <cell r="AS50">
            <v>0</v>
          </cell>
          <cell r="AT50">
            <v>0</v>
          </cell>
          <cell r="AU50">
            <v>1</v>
          </cell>
          <cell r="AV50">
            <v>1</v>
          </cell>
        </row>
        <row r="51">
          <cell r="A51">
            <v>45</v>
          </cell>
          <cell r="B51" t="str">
            <v>いろは</v>
          </cell>
          <cell r="C51">
            <v>1</v>
          </cell>
          <cell r="D51">
            <v>6</v>
          </cell>
          <cell r="E51">
            <v>1</v>
          </cell>
          <cell r="F51">
            <v>5</v>
          </cell>
          <cell r="G51">
            <v>13</v>
          </cell>
          <cell r="H51">
            <v>6</v>
          </cell>
          <cell r="J51">
            <v>2</v>
          </cell>
          <cell r="K51">
            <v>7</v>
          </cell>
          <cell r="L51">
            <v>4</v>
          </cell>
          <cell r="M51">
            <v>9</v>
          </cell>
          <cell r="N51">
            <v>22</v>
          </cell>
          <cell r="O51">
            <v>3</v>
          </cell>
          <cell r="Q51">
            <v>0</v>
          </cell>
          <cell r="R51">
            <v>2</v>
          </cell>
          <cell r="S51">
            <v>1</v>
          </cell>
          <cell r="T51">
            <v>4</v>
          </cell>
          <cell r="U51">
            <v>7</v>
          </cell>
          <cell r="V51">
            <v>3</v>
          </cell>
          <cell r="X51">
            <v>1</v>
          </cell>
          <cell r="AA51">
            <v>1</v>
          </cell>
          <cell r="AB51">
            <v>3</v>
          </cell>
          <cell r="AE51">
            <v>3</v>
          </cell>
          <cell r="AF51">
            <v>4</v>
          </cell>
          <cell r="AG51">
            <v>0</v>
          </cell>
          <cell r="AH51">
            <v>2</v>
          </cell>
          <cell r="AI51">
            <v>1</v>
          </cell>
          <cell r="AJ51">
            <v>2</v>
          </cell>
          <cell r="AK51">
            <v>5</v>
          </cell>
          <cell r="AL51">
            <v>3</v>
          </cell>
          <cell r="AN51">
            <v>4</v>
          </cell>
          <cell r="AQ51">
            <v>4</v>
          </cell>
          <cell r="AR51">
            <v>5</v>
          </cell>
          <cell r="AU51">
            <v>5</v>
          </cell>
          <cell r="AV51">
            <v>9</v>
          </cell>
        </row>
        <row r="52">
          <cell r="A52">
            <v>46</v>
          </cell>
          <cell r="B52" t="str">
            <v>稲毛ひだまり</v>
          </cell>
          <cell r="C52">
            <v>2</v>
          </cell>
          <cell r="D52">
            <v>9</v>
          </cell>
          <cell r="E52">
            <v>6</v>
          </cell>
          <cell r="F52">
            <v>11</v>
          </cell>
          <cell r="G52">
            <v>28</v>
          </cell>
          <cell r="H52">
            <v>8</v>
          </cell>
          <cell r="J52">
            <v>2</v>
          </cell>
          <cell r="K52">
            <v>13</v>
          </cell>
          <cell r="L52">
            <v>2</v>
          </cell>
          <cell r="M52">
            <v>8</v>
          </cell>
          <cell r="N52">
            <v>25</v>
          </cell>
          <cell r="O52">
            <v>0</v>
          </cell>
          <cell r="Q52">
            <v>0</v>
          </cell>
          <cell r="R52">
            <v>6</v>
          </cell>
          <cell r="S52">
            <v>6</v>
          </cell>
          <cell r="T52">
            <v>8</v>
          </cell>
          <cell r="U52">
            <v>20</v>
          </cell>
          <cell r="V52">
            <v>4</v>
          </cell>
          <cell r="X52">
            <v>9</v>
          </cell>
          <cell r="Y52">
            <v>0</v>
          </cell>
          <cell r="Z52">
            <v>0</v>
          </cell>
          <cell r="AA52">
            <v>9</v>
          </cell>
          <cell r="AB52">
            <v>11</v>
          </cell>
          <cell r="AC52">
            <v>0</v>
          </cell>
          <cell r="AD52">
            <v>0</v>
          </cell>
          <cell r="AE52">
            <v>11</v>
          </cell>
          <cell r="AF52">
            <v>20</v>
          </cell>
          <cell r="AG52">
            <v>0</v>
          </cell>
          <cell r="AH52">
            <v>2</v>
          </cell>
          <cell r="AI52">
            <v>2</v>
          </cell>
          <cell r="AJ52">
            <v>2</v>
          </cell>
          <cell r="AK52">
            <v>6</v>
          </cell>
          <cell r="AL52">
            <v>2</v>
          </cell>
          <cell r="AN52">
            <v>0</v>
          </cell>
          <cell r="AO52">
            <v>0</v>
          </cell>
          <cell r="AP52">
            <v>0</v>
          </cell>
          <cell r="AQ52">
            <v>0</v>
          </cell>
          <cell r="AR52">
            <v>4</v>
          </cell>
          <cell r="AS52">
            <v>0</v>
          </cell>
          <cell r="AT52">
            <v>0</v>
          </cell>
          <cell r="AU52">
            <v>4</v>
          </cell>
          <cell r="AV52">
            <v>4</v>
          </cell>
        </row>
        <row r="53">
          <cell r="A53">
            <v>47</v>
          </cell>
          <cell r="B53" t="str">
            <v>茶々まくはり</v>
          </cell>
          <cell r="C53">
            <v>2</v>
          </cell>
          <cell r="D53">
            <v>19</v>
          </cell>
          <cell r="E53">
            <v>8</v>
          </cell>
          <cell r="F53">
            <v>15</v>
          </cell>
          <cell r="G53">
            <v>44</v>
          </cell>
          <cell r="H53">
            <v>6</v>
          </cell>
          <cell r="J53">
            <v>3</v>
          </cell>
          <cell r="K53">
            <v>18</v>
          </cell>
          <cell r="L53">
            <v>8</v>
          </cell>
          <cell r="M53">
            <v>18</v>
          </cell>
          <cell r="N53">
            <v>47</v>
          </cell>
          <cell r="O53">
            <v>6</v>
          </cell>
          <cell r="Q53">
            <v>1</v>
          </cell>
          <cell r="R53">
            <v>8</v>
          </cell>
          <cell r="S53">
            <v>10</v>
          </cell>
          <cell r="T53">
            <v>17</v>
          </cell>
          <cell r="U53">
            <v>36</v>
          </cell>
          <cell r="V53">
            <v>4</v>
          </cell>
          <cell r="X53">
            <v>13</v>
          </cell>
          <cell r="Y53">
            <v>0</v>
          </cell>
          <cell r="Z53">
            <v>0</v>
          </cell>
          <cell r="AA53">
            <v>13</v>
          </cell>
          <cell r="AB53">
            <v>26</v>
          </cell>
          <cell r="AC53">
            <v>0</v>
          </cell>
          <cell r="AD53">
            <v>0</v>
          </cell>
          <cell r="AE53">
            <v>26</v>
          </cell>
          <cell r="AF53">
            <v>39</v>
          </cell>
          <cell r="AG53">
            <v>0</v>
          </cell>
          <cell r="AH53">
            <v>0</v>
          </cell>
          <cell r="AI53">
            <v>2</v>
          </cell>
          <cell r="AJ53">
            <v>3</v>
          </cell>
          <cell r="AK53">
            <v>5</v>
          </cell>
          <cell r="AL53">
            <v>2</v>
          </cell>
          <cell r="AN53">
            <v>0</v>
          </cell>
          <cell r="AO53">
            <v>0</v>
          </cell>
          <cell r="AP53">
            <v>0</v>
          </cell>
          <cell r="AQ53">
            <v>0</v>
          </cell>
          <cell r="AR53">
            <v>10</v>
          </cell>
          <cell r="AS53">
            <v>0</v>
          </cell>
          <cell r="AT53">
            <v>0</v>
          </cell>
          <cell r="AU53">
            <v>10</v>
          </cell>
          <cell r="AV53">
            <v>10</v>
          </cell>
        </row>
        <row r="54">
          <cell r="A54">
            <v>48</v>
          </cell>
          <cell r="B54" t="str">
            <v>ローゼンそが</v>
          </cell>
          <cell r="C54">
            <v>1</v>
          </cell>
          <cell r="D54">
            <v>14</v>
          </cell>
          <cell r="E54">
            <v>8</v>
          </cell>
          <cell r="F54">
            <v>12</v>
          </cell>
          <cell r="G54">
            <v>35</v>
          </cell>
          <cell r="H54">
            <v>6</v>
          </cell>
          <cell r="J54">
            <v>2</v>
          </cell>
          <cell r="K54">
            <v>16</v>
          </cell>
          <cell r="L54">
            <v>7</v>
          </cell>
          <cell r="M54">
            <v>14</v>
          </cell>
          <cell r="N54">
            <v>39</v>
          </cell>
          <cell r="O54">
            <v>3</v>
          </cell>
          <cell r="Q54">
            <v>0</v>
          </cell>
          <cell r="R54">
            <v>11</v>
          </cell>
          <cell r="S54">
            <v>5</v>
          </cell>
          <cell r="T54">
            <v>7</v>
          </cell>
          <cell r="U54">
            <v>23</v>
          </cell>
          <cell r="V54">
            <v>3</v>
          </cell>
          <cell r="X54">
            <v>16</v>
          </cell>
          <cell r="AA54">
            <v>16</v>
          </cell>
          <cell r="AB54">
            <v>18</v>
          </cell>
          <cell r="AD54">
            <v>4</v>
          </cell>
          <cell r="AE54">
            <v>22</v>
          </cell>
          <cell r="AF54">
            <v>38</v>
          </cell>
          <cell r="AG54">
            <v>0</v>
          </cell>
          <cell r="AH54">
            <v>1</v>
          </cell>
          <cell r="AI54">
            <v>1</v>
          </cell>
          <cell r="AJ54">
            <v>1</v>
          </cell>
          <cell r="AK54">
            <v>3</v>
          </cell>
          <cell r="AL54">
            <v>2</v>
          </cell>
          <cell r="AN54">
            <v>2</v>
          </cell>
          <cell r="AQ54">
            <v>2</v>
          </cell>
          <cell r="AR54">
            <v>4</v>
          </cell>
          <cell r="AT54">
            <v>1</v>
          </cell>
          <cell r="AU54">
            <v>5</v>
          </cell>
          <cell r="AV54">
            <v>7</v>
          </cell>
        </row>
        <row r="55">
          <cell r="A55">
            <v>49</v>
          </cell>
          <cell r="B55" t="str">
            <v>みなと公園のぞみ</v>
          </cell>
          <cell r="C55">
            <v>3</v>
          </cell>
          <cell r="D55">
            <v>13</v>
          </cell>
          <cell r="E55">
            <v>9</v>
          </cell>
          <cell r="F55">
            <v>9</v>
          </cell>
          <cell r="G55">
            <v>34</v>
          </cell>
          <cell r="H55">
            <v>9</v>
          </cell>
          <cell r="J55">
            <v>1</v>
          </cell>
          <cell r="K55">
            <v>23</v>
          </cell>
          <cell r="L55">
            <v>13</v>
          </cell>
          <cell r="M55">
            <v>17</v>
          </cell>
          <cell r="N55">
            <v>54</v>
          </cell>
          <cell r="O55">
            <v>9</v>
          </cell>
          <cell r="Q55">
            <v>0</v>
          </cell>
          <cell r="R55">
            <v>7</v>
          </cell>
          <cell r="S55">
            <v>5</v>
          </cell>
          <cell r="T55">
            <v>7</v>
          </cell>
          <cell r="U55">
            <v>19</v>
          </cell>
          <cell r="V55">
            <v>6</v>
          </cell>
          <cell r="X55">
            <v>8</v>
          </cell>
          <cell r="AA55">
            <v>8</v>
          </cell>
          <cell r="AB55">
            <v>8</v>
          </cell>
          <cell r="AE55">
            <v>8</v>
          </cell>
          <cell r="AF55">
            <v>16</v>
          </cell>
          <cell r="AG55">
            <v>0</v>
          </cell>
          <cell r="AH55">
            <v>2</v>
          </cell>
          <cell r="AI55">
            <v>1</v>
          </cell>
          <cell r="AJ55">
            <v>0</v>
          </cell>
          <cell r="AK55">
            <v>3</v>
          </cell>
          <cell r="AL55">
            <v>3</v>
          </cell>
          <cell r="AN55">
            <v>4</v>
          </cell>
          <cell r="AQ55">
            <v>4</v>
          </cell>
          <cell r="AR55">
            <v>9</v>
          </cell>
          <cell r="AU55">
            <v>9</v>
          </cell>
          <cell r="AV55">
            <v>13</v>
          </cell>
        </row>
        <row r="56">
          <cell r="A56">
            <v>50</v>
          </cell>
          <cell r="B56" t="str">
            <v>はまの</v>
          </cell>
          <cell r="C56">
            <v>3</v>
          </cell>
          <cell r="D56">
            <v>10</v>
          </cell>
          <cell r="E56">
            <v>1</v>
          </cell>
          <cell r="F56">
            <v>2</v>
          </cell>
          <cell r="G56">
            <v>16</v>
          </cell>
          <cell r="H56">
            <v>4</v>
          </cell>
          <cell r="J56">
            <v>2</v>
          </cell>
          <cell r="K56">
            <v>21</v>
          </cell>
          <cell r="L56">
            <v>5</v>
          </cell>
          <cell r="M56">
            <v>8</v>
          </cell>
          <cell r="N56">
            <v>36</v>
          </cell>
          <cell r="O56">
            <v>9</v>
          </cell>
          <cell r="Q56">
            <v>1</v>
          </cell>
          <cell r="R56">
            <v>5</v>
          </cell>
          <cell r="S56">
            <v>1</v>
          </cell>
          <cell r="T56">
            <v>2</v>
          </cell>
          <cell r="U56">
            <v>9</v>
          </cell>
          <cell r="V56">
            <v>3</v>
          </cell>
          <cell r="X56">
            <v>9</v>
          </cell>
          <cell r="Y56">
            <v>0</v>
          </cell>
          <cell r="Z56">
            <v>0</v>
          </cell>
          <cell r="AA56">
            <v>9</v>
          </cell>
          <cell r="AB56">
            <v>3</v>
          </cell>
          <cell r="AC56">
            <v>0</v>
          </cell>
          <cell r="AD56">
            <v>0</v>
          </cell>
          <cell r="AE56">
            <v>3</v>
          </cell>
          <cell r="AF56">
            <v>12</v>
          </cell>
          <cell r="AG56">
            <v>0</v>
          </cell>
          <cell r="AH56">
            <v>0</v>
          </cell>
          <cell r="AI56">
            <v>0</v>
          </cell>
          <cell r="AJ56">
            <v>1</v>
          </cell>
          <cell r="AK56">
            <v>1</v>
          </cell>
          <cell r="AL56">
            <v>2</v>
          </cell>
          <cell r="AN56">
            <v>0</v>
          </cell>
          <cell r="AO56">
            <v>0</v>
          </cell>
          <cell r="AP56">
            <v>0</v>
          </cell>
          <cell r="AQ56">
            <v>0</v>
          </cell>
          <cell r="AR56">
            <v>1</v>
          </cell>
          <cell r="AS56">
            <v>0</v>
          </cell>
          <cell r="AT56">
            <v>0</v>
          </cell>
          <cell r="AU56">
            <v>1</v>
          </cell>
          <cell r="AV56">
            <v>1</v>
          </cell>
        </row>
        <row r="57">
          <cell r="A57">
            <v>51</v>
          </cell>
          <cell r="B57" t="str">
            <v>ｺｺﾌｧﾝおゆみ野</v>
          </cell>
          <cell r="C57">
            <v>1</v>
          </cell>
          <cell r="D57">
            <v>11</v>
          </cell>
          <cell r="E57">
            <v>6</v>
          </cell>
          <cell r="F57">
            <v>13</v>
          </cell>
          <cell r="G57">
            <v>31</v>
          </cell>
          <cell r="H57">
            <v>5</v>
          </cell>
          <cell r="J57">
            <v>0</v>
          </cell>
          <cell r="K57">
            <v>12</v>
          </cell>
          <cell r="L57">
            <v>13</v>
          </cell>
          <cell r="M57">
            <v>14</v>
          </cell>
          <cell r="N57">
            <v>39</v>
          </cell>
          <cell r="O57">
            <v>3</v>
          </cell>
          <cell r="Q57">
            <v>0</v>
          </cell>
          <cell r="R57">
            <v>5</v>
          </cell>
          <cell r="S57">
            <v>0</v>
          </cell>
          <cell r="T57">
            <v>9</v>
          </cell>
          <cell r="U57">
            <v>14</v>
          </cell>
          <cell r="V57">
            <v>6</v>
          </cell>
          <cell r="X57">
            <v>12</v>
          </cell>
          <cell r="Y57">
            <v>0</v>
          </cell>
          <cell r="Z57">
            <v>0</v>
          </cell>
          <cell r="AA57">
            <v>12</v>
          </cell>
          <cell r="AB57">
            <v>11</v>
          </cell>
          <cell r="AC57">
            <v>0</v>
          </cell>
          <cell r="AD57">
            <v>3</v>
          </cell>
          <cell r="AE57">
            <v>14</v>
          </cell>
          <cell r="AF57">
            <v>26</v>
          </cell>
          <cell r="AG57">
            <v>0</v>
          </cell>
          <cell r="AH57">
            <v>0</v>
          </cell>
          <cell r="AI57">
            <v>0</v>
          </cell>
          <cell r="AJ57">
            <v>1</v>
          </cell>
          <cell r="AK57">
            <v>1</v>
          </cell>
          <cell r="AL57">
            <v>1</v>
          </cell>
          <cell r="AN57">
            <v>0</v>
          </cell>
          <cell r="AO57">
            <v>0</v>
          </cell>
          <cell r="AP57">
            <v>0</v>
          </cell>
          <cell r="AQ57">
            <v>0</v>
          </cell>
          <cell r="AR57">
            <v>3</v>
          </cell>
          <cell r="AS57">
            <v>0</v>
          </cell>
          <cell r="AT57">
            <v>1</v>
          </cell>
          <cell r="AU57">
            <v>4</v>
          </cell>
          <cell r="AV57">
            <v>4</v>
          </cell>
        </row>
        <row r="58">
          <cell r="A58">
            <v>52</v>
          </cell>
          <cell r="B58" t="str">
            <v>おゆみ野すきっぷ</v>
          </cell>
          <cell r="C58">
            <v>0</v>
          </cell>
          <cell r="D58">
            <v>6</v>
          </cell>
          <cell r="E58">
            <v>2</v>
          </cell>
          <cell r="F58">
            <v>4</v>
          </cell>
          <cell r="G58">
            <v>12</v>
          </cell>
          <cell r="H58">
            <v>2</v>
          </cell>
          <cell r="J58">
            <v>1</v>
          </cell>
          <cell r="K58">
            <v>7</v>
          </cell>
          <cell r="L58">
            <v>3</v>
          </cell>
          <cell r="M58">
            <v>9</v>
          </cell>
          <cell r="N58">
            <v>20</v>
          </cell>
          <cell r="O58">
            <v>9</v>
          </cell>
          <cell r="Q58">
            <v>0</v>
          </cell>
          <cell r="R58">
            <v>1</v>
          </cell>
          <cell r="S58">
            <v>1</v>
          </cell>
          <cell r="T58">
            <v>4</v>
          </cell>
          <cell r="U58">
            <v>6</v>
          </cell>
          <cell r="V58">
            <v>4</v>
          </cell>
          <cell r="X58">
            <v>1</v>
          </cell>
          <cell r="Y58">
            <v>0</v>
          </cell>
          <cell r="Z58">
            <v>0</v>
          </cell>
          <cell r="AA58">
            <v>1</v>
          </cell>
          <cell r="AB58">
            <v>4</v>
          </cell>
          <cell r="AC58">
            <v>0</v>
          </cell>
          <cell r="AD58">
            <v>1</v>
          </cell>
          <cell r="AE58">
            <v>5</v>
          </cell>
          <cell r="AF58">
            <v>6</v>
          </cell>
          <cell r="AG58">
            <v>0</v>
          </cell>
          <cell r="AH58">
            <v>0</v>
          </cell>
          <cell r="AI58">
            <v>1</v>
          </cell>
          <cell r="AJ58">
            <v>1</v>
          </cell>
          <cell r="AK58">
            <v>2</v>
          </cell>
          <cell r="AL58">
            <v>2</v>
          </cell>
          <cell r="AN58">
            <v>1</v>
          </cell>
          <cell r="AO58">
            <v>0</v>
          </cell>
          <cell r="AP58">
            <v>0</v>
          </cell>
          <cell r="AQ58">
            <v>1</v>
          </cell>
          <cell r="AR58">
            <v>2</v>
          </cell>
          <cell r="AS58">
            <v>0</v>
          </cell>
          <cell r="AT58">
            <v>0</v>
          </cell>
          <cell r="AU58">
            <v>2</v>
          </cell>
          <cell r="AV58">
            <v>3</v>
          </cell>
        </row>
        <row r="59">
          <cell r="A59">
            <v>53</v>
          </cell>
          <cell r="B59" t="str">
            <v>たかし</v>
          </cell>
          <cell r="C59">
            <v>2</v>
          </cell>
          <cell r="D59">
            <v>5</v>
          </cell>
          <cell r="E59">
            <v>4</v>
          </cell>
          <cell r="F59">
            <v>5</v>
          </cell>
          <cell r="G59">
            <v>16</v>
          </cell>
          <cell r="H59">
            <v>5</v>
          </cell>
          <cell r="J59">
            <v>2</v>
          </cell>
          <cell r="K59">
            <v>6</v>
          </cell>
          <cell r="L59">
            <v>7</v>
          </cell>
          <cell r="M59">
            <v>7</v>
          </cell>
          <cell r="N59">
            <v>22</v>
          </cell>
          <cell r="O59">
            <v>4</v>
          </cell>
          <cell r="Q59">
            <v>0</v>
          </cell>
          <cell r="R59">
            <v>3</v>
          </cell>
          <cell r="S59">
            <v>4</v>
          </cell>
          <cell r="T59">
            <v>1</v>
          </cell>
          <cell r="U59">
            <v>8</v>
          </cell>
          <cell r="V59">
            <v>2</v>
          </cell>
          <cell r="X59">
            <v>2</v>
          </cell>
          <cell r="Y59">
            <v>0</v>
          </cell>
          <cell r="Z59">
            <v>0</v>
          </cell>
          <cell r="AA59">
            <v>2</v>
          </cell>
          <cell r="AB59">
            <v>4</v>
          </cell>
          <cell r="AC59">
            <v>0</v>
          </cell>
          <cell r="AD59">
            <v>0</v>
          </cell>
          <cell r="AE59">
            <v>4</v>
          </cell>
          <cell r="AF59">
            <v>6</v>
          </cell>
          <cell r="AG59">
            <v>0</v>
          </cell>
          <cell r="AH59">
            <v>1</v>
          </cell>
          <cell r="AI59">
            <v>1</v>
          </cell>
          <cell r="AJ59">
            <v>0</v>
          </cell>
          <cell r="AK59">
            <v>2</v>
          </cell>
          <cell r="AL59">
            <v>2</v>
          </cell>
          <cell r="AN59">
            <v>1</v>
          </cell>
          <cell r="AO59">
            <v>0</v>
          </cell>
          <cell r="AP59">
            <v>0</v>
          </cell>
          <cell r="AQ59">
            <v>1</v>
          </cell>
          <cell r="AR59">
            <v>1</v>
          </cell>
          <cell r="AS59">
            <v>0</v>
          </cell>
          <cell r="AT59">
            <v>0</v>
          </cell>
          <cell r="AU59">
            <v>1</v>
          </cell>
          <cell r="AV59">
            <v>2</v>
          </cell>
        </row>
        <row r="60">
          <cell r="A60">
            <v>54</v>
          </cell>
          <cell r="B60" t="str">
            <v>幕張本郷きらきら</v>
          </cell>
          <cell r="C60">
            <v>2</v>
          </cell>
          <cell r="D60">
            <v>6</v>
          </cell>
          <cell r="E60">
            <v>5</v>
          </cell>
          <cell r="F60">
            <v>7</v>
          </cell>
          <cell r="G60">
            <v>20</v>
          </cell>
          <cell r="J60">
            <v>2</v>
          </cell>
          <cell r="K60">
            <v>14</v>
          </cell>
          <cell r="L60">
            <v>9</v>
          </cell>
          <cell r="M60">
            <v>13</v>
          </cell>
          <cell r="N60">
            <v>38</v>
          </cell>
          <cell r="Q60">
            <v>1</v>
          </cell>
          <cell r="R60">
            <v>3</v>
          </cell>
          <cell r="S60">
            <v>4</v>
          </cell>
          <cell r="T60">
            <v>4</v>
          </cell>
          <cell r="U60">
            <v>12</v>
          </cell>
          <cell r="X60">
            <v>4</v>
          </cell>
          <cell r="Y60">
            <v>0</v>
          </cell>
          <cell r="Z60">
            <v>0</v>
          </cell>
          <cell r="AA60">
            <v>4</v>
          </cell>
          <cell r="AB60">
            <v>10</v>
          </cell>
          <cell r="AC60">
            <v>0</v>
          </cell>
          <cell r="AD60">
            <v>0</v>
          </cell>
          <cell r="AE60">
            <v>10</v>
          </cell>
          <cell r="AF60">
            <v>14</v>
          </cell>
          <cell r="AG60">
            <v>1</v>
          </cell>
          <cell r="AH60">
            <v>1</v>
          </cell>
          <cell r="AI60">
            <v>0</v>
          </cell>
          <cell r="AJ60">
            <v>1</v>
          </cell>
          <cell r="AK60">
            <v>3</v>
          </cell>
          <cell r="AN60">
            <v>3</v>
          </cell>
          <cell r="AO60">
            <v>0</v>
          </cell>
          <cell r="AP60">
            <v>0</v>
          </cell>
          <cell r="AQ60">
            <v>3</v>
          </cell>
          <cell r="AR60">
            <v>2</v>
          </cell>
          <cell r="AS60">
            <v>0</v>
          </cell>
          <cell r="AT60">
            <v>0</v>
          </cell>
          <cell r="AU60">
            <v>2</v>
          </cell>
          <cell r="AV60">
            <v>5</v>
          </cell>
        </row>
        <row r="61">
          <cell r="A61">
            <v>55</v>
          </cell>
          <cell r="B61" t="str">
            <v>泉</v>
          </cell>
          <cell r="C61">
            <v>0</v>
          </cell>
          <cell r="D61">
            <v>10</v>
          </cell>
          <cell r="E61">
            <v>4</v>
          </cell>
          <cell r="F61">
            <v>7</v>
          </cell>
          <cell r="G61">
            <v>21</v>
          </cell>
          <cell r="H61">
            <v>7</v>
          </cell>
          <cell r="J61">
            <v>2</v>
          </cell>
          <cell r="K61">
            <v>20</v>
          </cell>
          <cell r="L61">
            <v>8</v>
          </cell>
          <cell r="M61">
            <v>15</v>
          </cell>
          <cell r="N61">
            <v>45</v>
          </cell>
          <cell r="O61">
            <v>9</v>
          </cell>
          <cell r="Q61">
            <v>1</v>
          </cell>
          <cell r="R61">
            <v>7</v>
          </cell>
          <cell r="S61">
            <v>3</v>
          </cell>
          <cell r="T61">
            <v>7</v>
          </cell>
          <cell r="U61">
            <v>18</v>
          </cell>
          <cell r="V61">
            <v>4</v>
          </cell>
          <cell r="X61">
            <v>7</v>
          </cell>
          <cell r="Y61">
            <v>0</v>
          </cell>
          <cell r="Z61">
            <v>0</v>
          </cell>
          <cell r="AA61">
            <v>7</v>
          </cell>
          <cell r="AB61">
            <v>7</v>
          </cell>
          <cell r="AC61">
            <v>0</v>
          </cell>
          <cell r="AD61">
            <v>0</v>
          </cell>
          <cell r="AE61">
            <v>7</v>
          </cell>
          <cell r="AF61">
            <v>14</v>
          </cell>
          <cell r="AG61">
            <v>0</v>
          </cell>
          <cell r="AH61">
            <v>1</v>
          </cell>
          <cell r="AI61">
            <v>1</v>
          </cell>
          <cell r="AJ61">
            <v>2</v>
          </cell>
          <cell r="AK61">
            <v>4</v>
          </cell>
          <cell r="AL61">
            <v>2</v>
          </cell>
          <cell r="AN61">
            <v>3</v>
          </cell>
          <cell r="AO61">
            <v>0</v>
          </cell>
          <cell r="AP61">
            <v>0</v>
          </cell>
          <cell r="AQ61">
            <v>3</v>
          </cell>
          <cell r="AR61">
            <v>2</v>
          </cell>
          <cell r="AS61">
            <v>0</v>
          </cell>
          <cell r="AT61">
            <v>0</v>
          </cell>
          <cell r="AU61">
            <v>2</v>
          </cell>
          <cell r="AV61">
            <v>5</v>
          </cell>
        </row>
        <row r="62">
          <cell r="A62">
            <v>56</v>
          </cell>
          <cell r="B62" t="str">
            <v>ｺｺﾌｧﾝ稲毛</v>
          </cell>
          <cell r="C62">
            <v>3</v>
          </cell>
          <cell r="D62">
            <v>12</v>
          </cell>
          <cell r="E62">
            <v>7</v>
          </cell>
          <cell r="F62">
            <v>8</v>
          </cell>
          <cell r="G62">
            <v>30</v>
          </cell>
          <cell r="H62">
            <v>7</v>
          </cell>
          <cell r="J62">
            <v>2</v>
          </cell>
          <cell r="K62">
            <v>9</v>
          </cell>
          <cell r="L62">
            <v>7</v>
          </cell>
          <cell r="M62">
            <v>10</v>
          </cell>
          <cell r="N62">
            <v>28</v>
          </cell>
          <cell r="O62">
            <v>4</v>
          </cell>
          <cell r="Q62">
            <v>0</v>
          </cell>
          <cell r="R62">
            <v>8</v>
          </cell>
          <cell r="S62">
            <v>4</v>
          </cell>
          <cell r="T62">
            <v>6</v>
          </cell>
          <cell r="U62">
            <v>18</v>
          </cell>
          <cell r="V62">
            <v>3</v>
          </cell>
          <cell r="X62">
            <v>8</v>
          </cell>
          <cell r="Y62">
            <v>0</v>
          </cell>
          <cell r="Z62">
            <v>0</v>
          </cell>
          <cell r="AA62">
            <v>8</v>
          </cell>
          <cell r="AB62">
            <v>12</v>
          </cell>
          <cell r="AC62">
            <v>0</v>
          </cell>
          <cell r="AD62">
            <v>0</v>
          </cell>
          <cell r="AE62">
            <v>12</v>
          </cell>
          <cell r="AF62">
            <v>20</v>
          </cell>
          <cell r="AG62">
            <v>0</v>
          </cell>
          <cell r="AH62">
            <v>0</v>
          </cell>
          <cell r="AI62">
            <v>0</v>
          </cell>
          <cell r="AJ62">
            <v>1</v>
          </cell>
          <cell r="AK62">
            <v>1</v>
          </cell>
          <cell r="AL62">
            <v>3</v>
          </cell>
          <cell r="AN62">
            <v>0</v>
          </cell>
          <cell r="AO62">
            <v>0</v>
          </cell>
          <cell r="AP62">
            <v>0</v>
          </cell>
          <cell r="AQ62">
            <v>0</v>
          </cell>
          <cell r="AR62">
            <v>1</v>
          </cell>
          <cell r="AT62">
            <v>1</v>
          </cell>
          <cell r="AU62">
            <v>2</v>
          </cell>
          <cell r="AV62">
            <v>2</v>
          </cell>
        </row>
        <row r="63">
          <cell r="A63">
            <v>57</v>
          </cell>
          <cell r="B63" t="str">
            <v>都賀</v>
          </cell>
          <cell r="C63">
            <v>2</v>
          </cell>
          <cell r="D63">
            <v>14</v>
          </cell>
          <cell r="E63">
            <v>7</v>
          </cell>
          <cell r="F63">
            <v>17</v>
          </cell>
          <cell r="G63">
            <v>40</v>
          </cell>
          <cell r="H63">
            <v>10</v>
          </cell>
          <cell r="J63">
            <v>2</v>
          </cell>
          <cell r="K63">
            <v>17</v>
          </cell>
          <cell r="L63">
            <v>7</v>
          </cell>
          <cell r="M63">
            <v>11</v>
          </cell>
          <cell r="N63">
            <v>37</v>
          </cell>
          <cell r="O63">
            <v>10</v>
          </cell>
          <cell r="Q63">
            <v>1</v>
          </cell>
          <cell r="R63">
            <v>6</v>
          </cell>
          <cell r="S63">
            <v>2</v>
          </cell>
          <cell r="T63">
            <v>5</v>
          </cell>
          <cell r="U63">
            <v>14</v>
          </cell>
          <cell r="V63">
            <v>1</v>
          </cell>
          <cell r="X63">
            <v>11</v>
          </cell>
          <cell r="Y63">
            <v>0</v>
          </cell>
          <cell r="Z63">
            <v>0</v>
          </cell>
          <cell r="AA63">
            <v>11</v>
          </cell>
          <cell r="AB63">
            <v>12</v>
          </cell>
          <cell r="AC63">
            <v>1</v>
          </cell>
          <cell r="AD63">
            <v>1</v>
          </cell>
          <cell r="AE63">
            <v>14</v>
          </cell>
          <cell r="AF63">
            <v>25</v>
          </cell>
          <cell r="AG63">
            <v>0</v>
          </cell>
          <cell r="AH63">
            <v>2</v>
          </cell>
          <cell r="AI63">
            <v>0</v>
          </cell>
          <cell r="AJ63">
            <v>1</v>
          </cell>
          <cell r="AK63">
            <v>3</v>
          </cell>
          <cell r="AL63">
            <v>2</v>
          </cell>
          <cell r="AN63">
            <v>2</v>
          </cell>
          <cell r="AO63">
            <v>0</v>
          </cell>
          <cell r="AP63">
            <v>0</v>
          </cell>
          <cell r="AQ63">
            <v>2</v>
          </cell>
          <cell r="AR63">
            <v>0</v>
          </cell>
          <cell r="AS63">
            <v>0</v>
          </cell>
          <cell r="AT63">
            <v>0</v>
          </cell>
          <cell r="AU63">
            <v>0</v>
          </cell>
          <cell r="AV63">
            <v>2</v>
          </cell>
        </row>
        <row r="64">
          <cell r="A64">
            <v>58</v>
          </cell>
          <cell r="B64" t="str">
            <v>ニチイキッズ</v>
          </cell>
          <cell r="C64">
            <v>0</v>
          </cell>
          <cell r="D64">
            <v>6</v>
          </cell>
          <cell r="E64">
            <v>4</v>
          </cell>
          <cell r="F64">
            <v>6</v>
          </cell>
          <cell r="G64">
            <v>16</v>
          </cell>
          <cell r="H64">
            <v>4</v>
          </cell>
          <cell r="J64">
            <v>0</v>
          </cell>
          <cell r="K64">
            <v>8</v>
          </cell>
          <cell r="L64">
            <v>3</v>
          </cell>
          <cell r="M64">
            <v>6</v>
          </cell>
          <cell r="N64">
            <v>17</v>
          </cell>
          <cell r="O64">
            <v>2</v>
          </cell>
          <cell r="Q64">
            <v>0</v>
          </cell>
          <cell r="R64">
            <v>2</v>
          </cell>
          <cell r="S64">
            <v>2</v>
          </cell>
          <cell r="T64">
            <v>4</v>
          </cell>
          <cell r="U64">
            <v>8</v>
          </cell>
          <cell r="V64">
            <v>0</v>
          </cell>
          <cell r="X64">
            <v>1</v>
          </cell>
          <cell r="Y64">
            <v>0</v>
          </cell>
          <cell r="Z64">
            <v>2</v>
          </cell>
          <cell r="AA64">
            <v>3</v>
          </cell>
          <cell r="AB64">
            <v>3</v>
          </cell>
          <cell r="AC64">
            <v>0</v>
          </cell>
          <cell r="AD64">
            <v>4</v>
          </cell>
          <cell r="AE64">
            <v>7</v>
          </cell>
          <cell r="AF64">
            <v>10</v>
          </cell>
          <cell r="AG64">
            <v>0</v>
          </cell>
          <cell r="AH64">
            <v>0</v>
          </cell>
          <cell r="AI64">
            <v>0</v>
          </cell>
          <cell r="AJ64">
            <v>1</v>
          </cell>
          <cell r="AK64">
            <v>1</v>
          </cell>
          <cell r="AL64">
            <v>2</v>
          </cell>
          <cell r="AN64">
            <v>0</v>
          </cell>
          <cell r="AO64">
            <v>0</v>
          </cell>
          <cell r="AP64">
            <v>0</v>
          </cell>
          <cell r="AQ64">
            <v>0</v>
          </cell>
          <cell r="AR64">
            <v>1</v>
          </cell>
          <cell r="AS64">
            <v>0</v>
          </cell>
          <cell r="AT64">
            <v>0</v>
          </cell>
          <cell r="AU64">
            <v>1</v>
          </cell>
          <cell r="AV64">
            <v>1</v>
          </cell>
        </row>
        <row r="65">
          <cell r="A65">
            <v>59</v>
          </cell>
          <cell r="B65" t="str">
            <v>美光</v>
          </cell>
          <cell r="C65">
            <v>2</v>
          </cell>
          <cell r="D65">
            <v>15</v>
          </cell>
          <cell r="E65">
            <v>11</v>
          </cell>
          <cell r="F65">
            <v>14</v>
          </cell>
          <cell r="G65">
            <v>42</v>
          </cell>
          <cell r="H65">
            <v>8</v>
          </cell>
          <cell r="J65">
            <v>1</v>
          </cell>
          <cell r="K65">
            <v>21</v>
          </cell>
          <cell r="L65">
            <v>14</v>
          </cell>
          <cell r="M65">
            <v>22</v>
          </cell>
          <cell r="N65">
            <v>58</v>
          </cell>
          <cell r="O65">
            <v>10</v>
          </cell>
          <cell r="Q65">
            <v>0</v>
          </cell>
          <cell r="R65">
            <v>4</v>
          </cell>
          <cell r="S65">
            <v>4</v>
          </cell>
          <cell r="T65">
            <v>6</v>
          </cell>
          <cell r="U65">
            <v>14</v>
          </cell>
          <cell r="V65">
            <v>4</v>
          </cell>
          <cell r="X65">
            <v>11</v>
          </cell>
          <cell r="Y65">
            <v>0</v>
          </cell>
          <cell r="Z65">
            <v>0</v>
          </cell>
          <cell r="AA65">
            <v>11</v>
          </cell>
          <cell r="AB65">
            <v>8</v>
          </cell>
          <cell r="AC65">
            <v>1</v>
          </cell>
          <cell r="AD65">
            <v>4</v>
          </cell>
          <cell r="AE65">
            <v>13</v>
          </cell>
          <cell r="AF65">
            <v>24</v>
          </cell>
          <cell r="AG65">
            <v>0</v>
          </cell>
          <cell r="AH65">
            <v>2</v>
          </cell>
          <cell r="AI65">
            <v>0</v>
          </cell>
          <cell r="AJ65">
            <v>2</v>
          </cell>
          <cell r="AK65">
            <v>4</v>
          </cell>
          <cell r="AL65">
            <v>3</v>
          </cell>
          <cell r="AN65">
            <v>0</v>
          </cell>
          <cell r="AO65">
            <v>0</v>
          </cell>
          <cell r="AP65">
            <v>2</v>
          </cell>
          <cell r="AQ65">
            <v>2</v>
          </cell>
          <cell r="AR65">
            <v>4</v>
          </cell>
          <cell r="AS65">
            <v>0</v>
          </cell>
          <cell r="AT65">
            <v>0</v>
          </cell>
          <cell r="AU65">
            <v>4</v>
          </cell>
          <cell r="AV65">
            <v>6</v>
          </cell>
        </row>
        <row r="66">
          <cell r="A66">
            <v>60</v>
          </cell>
          <cell r="B66" t="str">
            <v>第２幕張海浜</v>
          </cell>
          <cell r="C66">
            <v>1</v>
          </cell>
          <cell r="D66">
            <v>8</v>
          </cell>
          <cell r="E66">
            <v>2</v>
          </cell>
          <cell r="F66">
            <v>3</v>
          </cell>
          <cell r="G66">
            <v>14</v>
          </cell>
          <cell r="H66">
            <v>4</v>
          </cell>
          <cell r="J66">
            <v>1</v>
          </cell>
          <cell r="K66">
            <v>7</v>
          </cell>
          <cell r="L66">
            <v>2</v>
          </cell>
          <cell r="M66">
            <v>2</v>
          </cell>
          <cell r="N66">
            <v>12</v>
          </cell>
          <cell r="O66">
            <v>2</v>
          </cell>
          <cell r="Q66">
            <v>0</v>
          </cell>
          <cell r="R66">
            <v>1</v>
          </cell>
          <cell r="S66">
            <v>0</v>
          </cell>
          <cell r="T66">
            <v>1</v>
          </cell>
          <cell r="U66">
            <v>2</v>
          </cell>
          <cell r="V66">
            <v>0</v>
          </cell>
          <cell r="X66">
            <v>2</v>
          </cell>
          <cell r="Y66">
            <v>0</v>
          </cell>
          <cell r="Z66">
            <v>0</v>
          </cell>
          <cell r="AA66">
            <v>2</v>
          </cell>
          <cell r="AB66">
            <v>0</v>
          </cell>
          <cell r="AC66">
            <v>0</v>
          </cell>
          <cell r="AD66">
            <v>0</v>
          </cell>
          <cell r="AE66">
            <v>0</v>
          </cell>
          <cell r="AF66">
            <v>2</v>
          </cell>
          <cell r="AG66">
            <v>0</v>
          </cell>
          <cell r="AH66">
            <v>1</v>
          </cell>
          <cell r="AI66">
            <v>1</v>
          </cell>
          <cell r="AJ66">
            <v>0</v>
          </cell>
          <cell r="AK66">
            <v>2</v>
          </cell>
          <cell r="AL66">
            <v>2</v>
          </cell>
          <cell r="AN66">
            <v>1</v>
          </cell>
          <cell r="AO66">
            <v>0</v>
          </cell>
          <cell r="AP66">
            <v>0</v>
          </cell>
          <cell r="AQ66">
            <v>1</v>
          </cell>
          <cell r="AR66">
            <v>2</v>
          </cell>
          <cell r="AS66">
            <v>0</v>
          </cell>
          <cell r="AT66">
            <v>1</v>
          </cell>
          <cell r="AU66">
            <v>3</v>
          </cell>
          <cell r="AV66">
            <v>4</v>
          </cell>
        </row>
        <row r="67">
          <cell r="A67">
            <v>61</v>
          </cell>
          <cell r="B67" t="str">
            <v>ﾋﾟﾗﾐｯﾄﾞﾒｿｯﾄﾞ</v>
          </cell>
          <cell r="C67">
            <v>1</v>
          </cell>
          <cell r="D67">
            <v>5</v>
          </cell>
          <cell r="E67">
            <v>4</v>
          </cell>
          <cell r="F67">
            <v>6</v>
          </cell>
          <cell r="G67">
            <v>16</v>
          </cell>
          <cell r="H67">
            <v>3</v>
          </cell>
          <cell r="J67">
            <v>2</v>
          </cell>
          <cell r="K67">
            <v>11</v>
          </cell>
          <cell r="L67">
            <v>9</v>
          </cell>
          <cell r="M67">
            <v>12</v>
          </cell>
          <cell r="N67">
            <v>34</v>
          </cell>
          <cell r="O67">
            <v>5</v>
          </cell>
          <cell r="Q67">
            <v>1</v>
          </cell>
          <cell r="R67">
            <v>4</v>
          </cell>
          <cell r="S67">
            <v>3</v>
          </cell>
          <cell r="T67">
            <v>4</v>
          </cell>
          <cell r="U67">
            <v>12</v>
          </cell>
          <cell r="V67">
            <v>3</v>
          </cell>
          <cell r="X67">
            <v>6</v>
          </cell>
          <cell r="Y67">
            <v>0</v>
          </cell>
          <cell r="Z67">
            <v>0</v>
          </cell>
          <cell r="AA67">
            <v>6</v>
          </cell>
          <cell r="AB67">
            <v>4</v>
          </cell>
          <cell r="AC67">
            <v>0</v>
          </cell>
          <cell r="AD67">
            <v>0</v>
          </cell>
          <cell r="AE67">
            <v>4</v>
          </cell>
          <cell r="AF67">
            <v>10</v>
          </cell>
          <cell r="AG67">
            <v>0</v>
          </cell>
          <cell r="AH67">
            <v>0</v>
          </cell>
          <cell r="AI67">
            <v>1</v>
          </cell>
          <cell r="AJ67">
            <v>2</v>
          </cell>
          <cell r="AK67">
            <v>3</v>
          </cell>
          <cell r="AL67">
            <v>2</v>
          </cell>
          <cell r="AN67">
            <v>0</v>
          </cell>
          <cell r="AO67">
            <v>0</v>
          </cell>
          <cell r="AP67">
            <v>0</v>
          </cell>
          <cell r="AQ67">
            <v>0</v>
          </cell>
          <cell r="AR67">
            <v>3</v>
          </cell>
          <cell r="AS67">
            <v>0</v>
          </cell>
          <cell r="AT67">
            <v>0</v>
          </cell>
          <cell r="AU67">
            <v>3</v>
          </cell>
          <cell r="AV67">
            <v>3</v>
          </cell>
        </row>
        <row r="68">
          <cell r="A68">
            <v>62</v>
          </cell>
          <cell r="B68" t="str">
            <v>ルーチェ</v>
          </cell>
          <cell r="C68">
            <v>0</v>
          </cell>
          <cell r="D68">
            <v>5</v>
          </cell>
          <cell r="E68">
            <v>1</v>
          </cell>
          <cell r="F68">
            <v>0</v>
          </cell>
          <cell r="G68">
            <v>6</v>
          </cell>
          <cell r="H68">
            <v>2</v>
          </cell>
          <cell r="J68">
            <v>0</v>
          </cell>
          <cell r="K68">
            <v>5</v>
          </cell>
          <cell r="L68">
            <v>1</v>
          </cell>
          <cell r="M68">
            <v>2</v>
          </cell>
          <cell r="N68">
            <v>8</v>
          </cell>
          <cell r="O68">
            <v>2</v>
          </cell>
          <cell r="Q68">
            <v>0</v>
          </cell>
          <cell r="R68">
            <v>6</v>
          </cell>
          <cell r="S68">
            <v>1</v>
          </cell>
          <cell r="T68">
            <v>0</v>
          </cell>
          <cell r="U68">
            <v>7</v>
          </cell>
          <cell r="V68">
            <v>1</v>
          </cell>
          <cell r="X68">
            <v>5</v>
          </cell>
          <cell r="Y68">
            <v>0</v>
          </cell>
          <cell r="Z68">
            <v>0</v>
          </cell>
          <cell r="AA68">
            <v>5</v>
          </cell>
          <cell r="AB68">
            <v>1</v>
          </cell>
          <cell r="AC68">
            <v>0</v>
          </cell>
          <cell r="AD68">
            <v>0</v>
          </cell>
          <cell r="AE68">
            <v>1</v>
          </cell>
          <cell r="AF68">
            <v>6</v>
          </cell>
          <cell r="AG68">
            <v>0</v>
          </cell>
          <cell r="AH68">
            <v>1</v>
          </cell>
          <cell r="AI68">
            <v>0</v>
          </cell>
          <cell r="AJ68">
            <v>0</v>
          </cell>
          <cell r="AK68">
            <v>1</v>
          </cell>
          <cell r="AL68">
            <v>3</v>
          </cell>
          <cell r="AN68">
            <v>3</v>
          </cell>
          <cell r="AO68">
            <v>0</v>
          </cell>
          <cell r="AP68">
            <v>1</v>
          </cell>
          <cell r="AQ68">
            <v>4</v>
          </cell>
          <cell r="AR68">
            <v>0</v>
          </cell>
          <cell r="AS68">
            <v>0</v>
          </cell>
          <cell r="AT68">
            <v>0</v>
          </cell>
          <cell r="AU68">
            <v>0</v>
          </cell>
          <cell r="AV68">
            <v>4</v>
          </cell>
        </row>
        <row r="69">
          <cell r="A69">
            <v>63</v>
          </cell>
          <cell r="B69" t="str">
            <v>新検見川すきっぷ</v>
          </cell>
          <cell r="C69">
            <v>1</v>
          </cell>
          <cell r="D69">
            <v>8</v>
          </cell>
          <cell r="E69">
            <v>4</v>
          </cell>
          <cell r="F69">
            <v>4</v>
          </cell>
          <cell r="G69">
            <v>17</v>
          </cell>
          <cell r="H69">
            <v>4</v>
          </cell>
          <cell r="J69">
            <v>2</v>
          </cell>
          <cell r="K69">
            <v>12</v>
          </cell>
          <cell r="L69">
            <v>5</v>
          </cell>
          <cell r="M69">
            <v>7</v>
          </cell>
          <cell r="N69">
            <v>26</v>
          </cell>
          <cell r="O69">
            <v>9</v>
          </cell>
          <cell r="Q69">
            <v>1</v>
          </cell>
          <cell r="R69">
            <v>3</v>
          </cell>
          <cell r="S69">
            <v>1</v>
          </cell>
          <cell r="T69">
            <v>3</v>
          </cell>
          <cell r="U69">
            <v>8</v>
          </cell>
          <cell r="V69">
            <v>4</v>
          </cell>
          <cell r="X69">
            <v>5</v>
          </cell>
          <cell r="Y69">
            <v>0</v>
          </cell>
          <cell r="Z69">
            <v>0</v>
          </cell>
          <cell r="AA69">
            <v>5</v>
          </cell>
          <cell r="AB69">
            <v>2</v>
          </cell>
          <cell r="AC69">
            <v>0</v>
          </cell>
          <cell r="AD69">
            <v>1</v>
          </cell>
          <cell r="AE69">
            <v>3</v>
          </cell>
          <cell r="AF69">
            <v>8</v>
          </cell>
          <cell r="AG69">
            <v>0</v>
          </cell>
          <cell r="AH69">
            <v>1</v>
          </cell>
          <cell r="AI69">
            <v>0</v>
          </cell>
          <cell r="AJ69">
            <v>1</v>
          </cell>
          <cell r="AK69">
            <v>2</v>
          </cell>
          <cell r="AL69">
            <v>2</v>
          </cell>
          <cell r="AN69">
            <v>1</v>
          </cell>
          <cell r="AO69">
            <v>0</v>
          </cell>
          <cell r="AP69">
            <v>0</v>
          </cell>
          <cell r="AQ69">
            <v>1</v>
          </cell>
          <cell r="AR69">
            <v>1</v>
          </cell>
          <cell r="AS69">
            <v>0</v>
          </cell>
          <cell r="AT69">
            <v>0</v>
          </cell>
          <cell r="AU69">
            <v>1</v>
          </cell>
          <cell r="AV69">
            <v>2</v>
          </cell>
        </row>
        <row r="70">
          <cell r="A70">
            <v>64</v>
          </cell>
          <cell r="B70" t="str">
            <v>幕張本郷</v>
          </cell>
          <cell r="C70">
            <v>2</v>
          </cell>
          <cell r="D70">
            <v>12</v>
          </cell>
          <cell r="E70">
            <v>1</v>
          </cell>
          <cell r="F70">
            <v>5</v>
          </cell>
          <cell r="G70">
            <v>20</v>
          </cell>
          <cell r="H70">
            <v>3</v>
          </cell>
          <cell r="J70">
            <v>2</v>
          </cell>
          <cell r="K70">
            <v>7</v>
          </cell>
          <cell r="L70">
            <v>3</v>
          </cell>
          <cell r="M70">
            <v>6</v>
          </cell>
          <cell r="N70">
            <v>18</v>
          </cell>
          <cell r="O70">
            <v>4</v>
          </cell>
          <cell r="Q70">
            <v>0</v>
          </cell>
          <cell r="R70">
            <v>2</v>
          </cell>
          <cell r="S70">
            <v>0</v>
          </cell>
          <cell r="T70">
            <v>2</v>
          </cell>
          <cell r="U70">
            <v>4</v>
          </cell>
          <cell r="V70">
            <v>0</v>
          </cell>
          <cell r="X70">
            <v>3</v>
          </cell>
          <cell r="Y70">
            <v>0</v>
          </cell>
          <cell r="Z70">
            <v>0</v>
          </cell>
          <cell r="AA70">
            <v>3</v>
          </cell>
          <cell r="AB70">
            <v>3</v>
          </cell>
          <cell r="AC70">
            <v>0</v>
          </cell>
          <cell r="AD70">
            <v>1</v>
          </cell>
          <cell r="AE70">
            <v>4</v>
          </cell>
          <cell r="AF70">
            <v>7</v>
          </cell>
          <cell r="AG70">
            <v>0</v>
          </cell>
          <cell r="AH70">
            <v>2</v>
          </cell>
          <cell r="AI70">
            <v>2</v>
          </cell>
          <cell r="AJ70">
            <v>1</v>
          </cell>
          <cell r="AK70">
            <v>5</v>
          </cell>
          <cell r="AL70">
            <v>2</v>
          </cell>
          <cell r="AN70">
            <v>2</v>
          </cell>
          <cell r="AO70">
            <v>0</v>
          </cell>
          <cell r="AP70">
            <v>0</v>
          </cell>
          <cell r="AQ70">
            <v>2</v>
          </cell>
          <cell r="AR70">
            <v>1</v>
          </cell>
          <cell r="AS70">
            <v>1</v>
          </cell>
          <cell r="AT70">
            <v>3</v>
          </cell>
          <cell r="AU70">
            <v>5</v>
          </cell>
          <cell r="AV70">
            <v>7</v>
          </cell>
        </row>
        <row r="71">
          <cell r="A71">
            <v>65</v>
          </cell>
          <cell r="B71" t="str">
            <v>ししの子</v>
          </cell>
          <cell r="C71">
            <v>1</v>
          </cell>
          <cell r="D71">
            <v>8</v>
          </cell>
          <cell r="E71">
            <v>1</v>
          </cell>
          <cell r="F71">
            <v>1</v>
          </cell>
          <cell r="G71">
            <v>11</v>
          </cell>
          <cell r="H71">
            <v>3</v>
          </cell>
          <cell r="J71">
            <v>2</v>
          </cell>
          <cell r="K71">
            <v>10</v>
          </cell>
          <cell r="L71">
            <v>2</v>
          </cell>
          <cell r="M71">
            <v>2</v>
          </cell>
          <cell r="N71">
            <v>16</v>
          </cell>
          <cell r="O71">
            <v>3</v>
          </cell>
          <cell r="Q71">
            <v>1</v>
          </cell>
          <cell r="R71">
            <v>2</v>
          </cell>
          <cell r="S71">
            <v>0</v>
          </cell>
          <cell r="T71">
            <v>0</v>
          </cell>
          <cell r="U71">
            <v>3</v>
          </cell>
          <cell r="V71">
            <v>2</v>
          </cell>
          <cell r="X71">
            <v>3</v>
          </cell>
          <cell r="Y71">
            <v>0</v>
          </cell>
          <cell r="Z71">
            <v>0</v>
          </cell>
          <cell r="AA71">
            <v>3</v>
          </cell>
          <cell r="AB71">
            <v>0</v>
          </cell>
          <cell r="AC71">
            <v>0</v>
          </cell>
          <cell r="AD71">
            <v>0</v>
          </cell>
          <cell r="AE71">
            <v>0</v>
          </cell>
          <cell r="AF71">
            <v>3</v>
          </cell>
          <cell r="AG71">
            <v>0</v>
          </cell>
          <cell r="AH71">
            <v>0</v>
          </cell>
          <cell r="AI71">
            <v>0</v>
          </cell>
          <cell r="AJ71">
            <v>0</v>
          </cell>
          <cell r="AK71">
            <v>0</v>
          </cell>
          <cell r="AL71">
            <v>0</v>
          </cell>
          <cell r="AN71">
            <v>0</v>
          </cell>
          <cell r="AO71">
            <v>0</v>
          </cell>
          <cell r="AP71">
            <v>0</v>
          </cell>
          <cell r="AQ71">
            <v>0</v>
          </cell>
          <cell r="AR71">
            <v>0</v>
          </cell>
          <cell r="AS71">
            <v>0</v>
          </cell>
          <cell r="AT71">
            <v>0</v>
          </cell>
          <cell r="AU71">
            <v>0</v>
          </cell>
          <cell r="AV71">
            <v>0</v>
          </cell>
        </row>
        <row r="72">
          <cell r="A72">
            <v>66</v>
          </cell>
          <cell r="B72" t="str">
            <v>アストロナーサリー</v>
          </cell>
          <cell r="C72">
            <v>1</v>
          </cell>
          <cell r="D72">
            <v>7</v>
          </cell>
          <cell r="E72">
            <v>2</v>
          </cell>
          <cell r="F72">
            <v>2</v>
          </cell>
          <cell r="G72">
            <v>12</v>
          </cell>
          <cell r="H72">
            <v>3</v>
          </cell>
          <cell r="J72">
            <v>1</v>
          </cell>
          <cell r="K72">
            <v>14</v>
          </cell>
          <cell r="L72">
            <v>5</v>
          </cell>
          <cell r="M72">
            <v>7</v>
          </cell>
          <cell r="N72">
            <v>27</v>
          </cell>
          <cell r="O72">
            <v>5</v>
          </cell>
          <cell r="Q72">
            <v>0</v>
          </cell>
          <cell r="R72">
            <v>4</v>
          </cell>
          <cell r="S72">
            <v>3</v>
          </cell>
          <cell r="T72">
            <v>3</v>
          </cell>
          <cell r="U72">
            <v>10</v>
          </cell>
          <cell r="V72">
            <v>3</v>
          </cell>
          <cell r="X72">
            <v>5</v>
          </cell>
          <cell r="Y72">
            <v>0</v>
          </cell>
          <cell r="Z72">
            <v>0</v>
          </cell>
          <cell r="AA72">
            <v>5</v>
          </cell>
          <cell r="AB72">
            <v>4</v>
          </cell>
          <cell r="AC72">
            <v>0</v>
          </cell>
          <cell r="AD72">
            <v>1</v>
          </cell>
          <cell r="AE72">
            <v>5</v>
          </cell>
          <cell r="AF72">
            <v>10</v>
          </cell>
          <cell r="AG72">
            <v>1</v>
          </cell>
          <cell r="AH72">
            <v>0</v>
          </cell>
          <cell r="AI72">
            <v>0</v>
          </cell>
          <cell r="AJ72">
            <v>1</v>
          </cell>
          <cell r="AK72">
            <v>2</v>
          </cell>
          <cell r="AL72">
            <v>2</v>
          </cell>
          <cell r="AN72">
            <v>1</v>
          </cell>
          <cell r="AO72">
            <v>0</v>
          </cell>
          <cell r="AP72">
            <v>0</v>
          </cell>
          <cell r="AQ72">
            <v>1</v>
          </cell>
          <cell r="AR72">
            <v>2</v>
          </cell>
          <cell r="AS72">
            <v>0</v>
          </cell>
          <cell r="AT72">
            <v>0</v>
          </cell>
          <cell r="AU72">
            <v>2</v>
          </cell>
          <cell r="AV72">
            <v>3</v>
          </cell>
        </row>
        <row r="73">
          <cell r="A73">
            <v>67</v>
          </cell>
          <cell r="B73" t="str">
            <v>ココファン稲毛東</v>
          </cell>
          <cell r="C73">
            <v>2</v>
          </cell>
          <cell r="D73">
            <v>3</v>
          </cell>
          <cell r="E73">
            <v>3</v>
          </cell>
          <cell r="F73">
            <v>5</v>
          </cell>
          <cell r="G73">
            <v>13</v>
          </cell>
          <cell r="H73">
            <v>4</v>
          </cell>
          <cell r="J73">
            <v>3</v>
          </cell>
          <cell r="K73">
            <v>5</v>
          </cell>
          <cell r="L73">
            <v>5</v>
          </cell>
          <cell r="M73">
            <v>10</v>
          </cell>
          <cell r="N73">
            <v>23</v>
          </cell>
          <cell r="O73">
            <v>4</v>
          </cell>
          <cell r="Q73">
            <v>1</v>
          </cell>
          <cell r="R73">
            <v>2</v>
          </cell>
          <cell r="S73">
            <v>2</v>
          </cell>
          <cell r="T73">
            <v>1</v>
          </cell>
          <cell r="U73">
            <v>6</v>
          </cell>
          <cell r="V73">
            <v>2</v>
          </cell>
          <cell r="X73">
            <v>0</v>
          </cell>
          <cell r="Y73">
            <v>0</v>
          </cell>
          <cell r="Z73">
            <v>1</v>
          </cell>
          <cell r="AA73">
            <v>1</v>
          </cell>
          <cell r="AB73">
            <v>4</v>
          </cell>
          <cell r="AC73">
            <v>0</v>
          </cell>
          <cell r="AD73">
            <v>0</v>
          </cell>
          <cell r="AE73">
            <v>4</v>
          </cell>
          <cell r="AF73">
            <v>5</v>
          </cell>
          <cell r="AG73">
            <v>0</v>
          </cell>
          <cell r="AH73">
            <v>0</v>
          </cell>
          <cell r="AI73">
            <v>1</v>
          </cell>
          <cell r="AJ73">
            <v>0</v>
          </cell>
          <cell r="AK73">
            <v>1</v>
          </cell>
          <cell r="AL73">
            <v>2</v>
          </cell>
          <cell r="AN73">
            <v>2</v>
          </cell>
          <cell r="AO73">
            <v>0</v>
          </cell>
          <cell r="AP73">
            <v>0</v>
          </cell>
          <cell r="AQ73">
            <v>2</v>
          </cell>
          <cell r="AR73">
            <v>3</v>
          </cell>
          <cell r="AS73">
            <v>0</v>
          </cell>
          <cell r="AT73">
            <v>1</v>
          </cell>
          <cell r="AU73">
            <v>4</v>
          </cell>
          <cell r="AV73">
            <v>6</v>
          </cell>
        </row>
        <row r="74">
          <cell r="A74">
            <v>68</v>
          </cell>
          <cell r="B74" t="str">
            <v>アストロキャンプ</v>
          </cell>
          <cell r="C74">
            <v>1</v>
          </cell>
          <cell r="D74">
            <v>5</v>
          </cell>
          <cell r="E74">
            <v>0</v>
          </cell>
          <cell r="F74">
            <v>1</v>
          </cell>
          <cell r="G74">
            <v>7</v>
          </cell>
          <cell r="H74">
            <v>2</v>
          </cell>
          <cell r="J74">
            <v>1</v>
          </cell>
          <cell r="K74">
            <v>9</v>
          </cell>
          <cell r="L74">
            <v>5</v>
          </cell>
          <cell r="M74">
            <v>5</v>
          </cell>
          <cell r="N74">
            <v>20</v>
          </cell>
          <cell r="O74">
            <v>5</v>
          </cell>
          <cell r="Q74">
            <v>1</v>
          </cell>
          <cell r="R74">
            <v>3</v>
          </cell>
          <cell r="S74">
            <v>3</v>
          </cell>
          <cell r="T74">
            <v>2</v>
          </cell>
          <cell r="U74">
            <v>9</v>
          </cell>
          <cell r="V74">
            <v>1</v>
          </cell>
          <cell r="X74">
            <v>6</v>
          </cell>
          <cell r="Y74">
            <v>0</v>
          </cell>
          <cell r="Z74">
            <v>0</v>
          </cell>
          <cell r="AA74">
            <v>6</v>
          </cell>
          <cell r="AB74">
            <v>7</v>
          </cell>
          <cell r="AC74">
            <v>0</v>
          </cell>
          <cell r="AD74">
            <v>0</v>
          </cell>
          <cell r="AE74">
            <v>7</v>
          </cell>
          <cell r="AF74">
            <v>13</v>
          </cell>
          <cell r="AG74">
            <v>0</v>
          </cell>
          <cell r="AH74">
            <v>0</v>
          </cell>
          <cell r="AI74">
            <v>0</v>
          </cell>
          <cell r="AJ74">
            <v>0</v>
          </cell>
          <cell r="AK74">
            <v>0</v>
          </cell>
          <cell r="AL74">
            <v>2</v>
          </cell>
          <cell r="AN74">
            <v>1</v>
          </cell>
          <cell r="AO74">
            <v>0</v>
          </cell>
          <cell r="AP74">
            <v>0</v>
          </cell>
          <cell r="AQ74">
            <v>1</v>
          </cell>
          <cell r="AR74">
            <v>1</v>
          </cell>
          <cell r="AS74">
            <v>0</v>
          </cell>
          <cell r="AT74">
            <v>0</v>
          </cell>
          <cell r="AU74">
            <v>1</v>
          </cell>
          <cell r="AV74">
            <v>2</v>
          </cell>
        </row>
        <row r="75">
          <cell r="A75">
            <v>69</v>
          </cell>
          <cell r="B75" t="str">
            <v>あおぞら</v>
          </cell>
          <cell r="C75">
            <v>0</v>
          </cell>
          <cell r="D75">
            <v>1</v>
          </cell>
          <cell r="E75">
            <v>0</v>
          </cell>
          <cell r="F75">
            <v>1</v>
          </cell>
          <cell r="G75">
            <v>2</v>
          </cell>
          <cell r="H75">
            <v>2</v>
          </cell>
          <cell r="J75">
            <v>0</v>
          </cell>
          <cell r="K75">
            <v>5</v>
          </cell>
          <cell r="L75">
            <v>0</v>
          </cell>
          <cell r="M75">
            <v>1</v>
          </cell>
          <cell r="N75">
            <v>6</v>
          </cell>
          <cell r="O75">
            <v>3</v>
          </cell>
          <cell r="Q75">
            <v>0</v>
          </cell>
          <cell r="R75">
            <v>2</v>
          </cell>
          <cell r="S75">
            <v>4</v>
          </cell>
          <cell r="T75">
            <v>1</v>
          </cell>
          <cell r="U75">
            <v>7</v>
          </cell>
          <cell r="V75">
            <v>1</v>
          </cell>
          <cell r="X75">
            <v>1</v>
          </cell>
          <cell r="Y75">
            <v>0</v>
          </cell>
          <cell r="Z75">
            <v>0</v>
          </cell>
          <cell r="AA75">
            <v>1</v>
          </cell>
          <cell r="AB75">
            <v>0</v>
          </cell>
          <cell r="AC75">
            <v>0</v>
          </cell>
          <cell r="AD75">
            <v>0</v>
          </cell>
          <cell r="AE75">
            <v>0</v>
          </cell>
          <cell r="AF75">
            <v>1</v>
          </cell>
          <cell r="AG75">
            <v>0</v>
          </cell>
          <cell r="AH75">
            <v>0</v>
          </cell>
          <cell r="AI75">
            <v>0</v>
          </cell>
          <cell r="AJ75">
            <v>0</v>
          </cell>
          <cell r="AK75">
            <v>0</v>
          </cell>
          <cell r="AL75">
            <v>0</v>
          </cell>
          <cell r="AN75">
            <v>0</v>
          </cell>
          <cell r="AO75">
            <v>0</v>
          </cell>
          <cell r="AP75">
            <v>0</v>
          </cell>
          <cell r="AQ75">
            <v>0</v>
          </cell>
          <cell r="AR75">
            <v>0</v>
          </cell>
          <cell r="AS75">
            <v>0</v>
          </cell>
          <cell r="AT75">
            <v>0</v>
          </cell>
          <cell r="AU75">
            <v>0</v>
          </cell>
          <cell r="AV75">
            <v>0</v>
          </cell>
        </row>
        <row r="76">
          <cell r="A76">
            <v>70</v>
          </cell>
          <cell r="B76" t="str">
            <v>テンダーラビング</v>
          </cell>
          <cell r="C76">
            <v>2</v>
          </cell>
          <cell r="D76">
            <v>7</v>
          </cell>
          <cell r="E76">
            <v>2</v>
          </cell>
          <cell r="F76">
            <v>3</v>
          </cell>
          <cell r="G76">
            <v>14</v>
          </cell>
          <cell r="H76">
            <v>6</v>
          </cell>
          <cell r="J76">
            <v>1</v>
          </cell>
          <cell r="K76">
            <v>8</v>
          </cell>
          <cell r="L76">
            <v>2</v>
          </cell>
          <cell r="M76">
            <v>2</v>
          </cell>
          <cell r="N76">
            <v>13</v>
          </cell>
          <cell r="O76">
            <v>4</v>
          </cell>
          <cell r="Q76">
            <v>0</v>
          </cell>
          <cell r="R76">
            <v>3</v>
          </cell>
          <cell r="S76">
            <v>0</v>
          </cell>
          <cell r="T76">
            <v>1</v>
          </cell>
          <cell r="U76">
            <v>4</v>
          </cell>
          <cell r="V76">
            <v>2</v>
          </cell>
          <cell r="X76">
            <v>2</v>
          </cell>
          <cell r="Y76">
            <v>0</v>
          </cell>
          <cell r="Z76">
            <v>0</v>
          </cell>
          <cell r="AA76">
            <v>2</v>
          </cell>
          <cell r="AB76">
            <v>2</v>
          </cell>
          <cell r="AC76">
            <v>0</v>
          </cell>
          <cell r="AD76">
            <v>0</v>
          </cell>
          <cell r="AE76">
            <v>2</v>
          </cell>
          <cell r="AF76">
            <v>4</v>
          </cell>
          <cell r="AG76">
            <v>0</v>
          </cell>
          <cell r="AH76">
            <v>0</v>
          </cell>
          <cell r="AI76">
            <v>0</v>
          </cell>
          <cell r="AJ76">
            <v>0</v>
          </cell>
          <cell r="AK76">
            <v>0</v>
          </cell>
          <cell r="AL76">
            <v>0</v>
          </cell>
          <cell r="AN76">
            <v>2</v>
          </cell>
          <cell r="AO76">
            <v>0</v>
          </cell>
          <cell r="AP76">
            <v>0</v>
          </cell>
          <cell r="AQ76">
            <v>2</v>
          </cell>
          <cell r="AR76">
            <v>0</v>
          </cell>
          <cell r="AS76">
            <v>0</v>
          </cell>
          <cell r="AT76">
            <v>0</v>
          </cell>
          <cell r="AU76">
            <v>0</v>
          </cell>
          <cell r="AV76">
            <v>2</v>
          </cell>
        </row>
        <row r="77">
          <cell r="A77">
            <v>71</v>
          </cell>
          <cell r="B77" t="str">
            <v>誉田おもいやり</v>
          </cell>
          <cell r="C77">
            <v>1</v>
          </cell>
          <cell r="D77">
            <v>2</v>
          </cell>
          <cell r="E77">
            <v>1</v>
          </cell>
          <cell r="F77">
            <v>0</v>
          </cell>
          <cell r="G77">
            <v>4</v>
          </cell>
          <cell r="H77">
            <v>5</v>
          </cell>
          <cell r="J77">
            <v>0</v>
          </cell>
          <cell r="K77">
            <v>5</v>
          </cell>
          <cell r="L77">
            <v>0</v>
          </cell>
          <cell r="M77">
            <v>2</v>
          </cell>
          <cell r="N77">
            <v>7</v>
          </cell>
          <cell r="O77">
            <v>2</v>
          </cell>
          <cell r="Q77">
            <v>1</v>
          </cell>
          <cell r="R77">
            <v>2</v>
          </cell>
          <cell r="S77">
            <v>2</v>
          </cell>
          <cell r="T77">
            <v>1</v>
          </cell>
          <cell r="U77">
            <v>6</v>
          </cell>
          <cell r="V77">
            <v>4</v>
          </cell>
          <cell r="X77">
            <v>3</v>
          </cell>
          <cell r="Y77">
            <v>0</v>
          </cell>
          <cell r="Z77">
            <v>1</v>
          </cell>
          <cell r="AA77">
            <v>4</v>
          </cell>
          <cell r="AB77">
            <v>1</v>
          </cell>
          <cell r="AC77">
            <v>0</v>
          </cell>
          <cell r="AD77">
            <v>0</v>
          </cell>
          <cell r="AE77">
            <v>1</v>
          </cell>
          <cell r="AF77">
            <v>5</v>
          </cell>
          <cell r="AG77">
            <v>0</v>
          </cell>
          <cell r="AH77">
            <v>0</v>
          </cell>
          <cell r="AI77">
            <v>0</v>
          </cell>
          <cell r="AJ77">
            <v>0</v>
          </cell>
          <cell r="AK77">
            <v>0</v>
          </cell>
          <cell r="AL77">
            <v>2</v>
          </cell>
          <cell r="AN77">
            <v>0</v>
          </cell>
          <cell r="AO77">
            <v>0</v>
          </cell>
          <cell r="AP77">
            <v>0</v>
          </cell>
          <cell r="AQ77">
            <v>0</v>
          </cell>
          <cell r="AR77">
            <v>0</v>
          </cell>
          <cell r="AS77">
            <v>0</v>
          </cell>
          <cell r="AT77">
            <v>0</v>
          </cell>
          <cell r="AU77">
            <v>0</v>
          </cell>
          <cell r="AV77">
            <v>0</v>
          </cell>
        </row>
        <row r="78">
          <cell r="A78">
            <v>72</v>
          </cell>
          <cell r="B78" t="str">
            <v>ほのぼのたんぽぽ</v>
          </cell>
          <cell r="C78">
            <v>1</v>
          </cell>
          <cell r="D78">
            <v>6</v>
          </cell>
          <cell r="E78">
            <v>3</v>
          </cell>
          <cell r="F78">
            <v>2</v>
          </cell>
          <cell r="G78">
            <v>12</v>
          </cell>
          <cell r="H78">
            <v>3</v>
          </cell>
          <cell r="J78">
            <v>3</v>
          </cell>
          <cell r="K78">
            <v>10</v>
          </cell>
          <cell r="L78">
            <v>5</v>
          </cell>
          <cell r="M78">
            <v>6</v>
          </cell>
          <cell r="N78">
            <v>24</v>
          </cell>
          <cell r="O78">
            <v>4</v>
          </cell>
          <cell r="Q78">
            <v>1</v>
          </cell>
          <cell r="R78">
            <v>3</v>
          </cell>
          <cell r="S78">
            <v>1</v>
          </cell>
          <cell r="T78">
            <v>2</v>
          </cell>
          <cell r="U78">
            <v>7</v>
          </cell>
          <cell r="V78">
            <v>2</v>
          </cell>
          <cell r="X78">
            <v>4</v>
          </cell>
          <cell r="Y78">
            <v>0</v>
          </cell>
          <cell r="Z78">
            <v>1</v>
          </cell>
          <cell r="AA78">
            <v>5</v>
          </cell>
          <cell r="AB78">
            <v>4</v>
          </cell>
          <cell r="AC78">
            <v>0</v>
          </cell>
          <cell r="AD78">
            <v>0</v>
          </cell>
          <cell r="AE78">
            <v>4</v>
          </cell>
          <cell r="AF78">
            <v>9</v>
          </cell>
          <cell r="AG78">
            <v>0</v>
          </cell>
          <cell r="AH78">
            <v>0</v>
          </cell>
          <cell r="AI78">
            <v>0</v>
          </cell>
          <cell r="AJ78">
            <v>1</v>
          </cell>
          <cell r="AK78">
            <v>1</v>
          </cell>
          <cell r="AL78">
            <v>1</v>
          </cell>
          <cell r="AN78">
            <v>2</v>
          </cell>
          <cell r="AO78">
            <v>0</v>
          </cell>
          <cell r="AP78">
            <v>0</v>
          </cell>
          <cell r="AQ78">
            <v>2</v>
          </cell>
          <cell r="AR78">
            <v>0</v>
          </cell>
          <cell r="AS78">
            <v>0</v>
          </cell>
          <cell r="AT78">
            <v>1</v>
          </cell>
          <cell r="AU78">
            <v>1</v>
          </cell>
          <cell r="AV78">
            <v>3</v>
          </cell>
        </row>
        <row r="79">
          <cell r="A79">
            <v>73</v>
          </cell>
          <cell r="B79" t="str">
            <v>スクルドエンジェル</v>
          </cell>
          <cell r="C79">
            <v>1</v>
          </cell>
          <cell r="D79">
            <v>4</v>
          </cell>
          <cell r="E79">
            <v>1</v>
          </cell>
          <cell r="F79">
            <v>0</v>
          </cell>
          <cell r="G79">
            <v>6</v>
          </cell>
          <cell r="H79">
            <v>2</v>
          </cell>
          <cell r="J79">
            <v>1</v>
          </cell>
          <cell r="K79">
            <v>7</v>
          </cell>
          <cell r="L79">
            <v>2</v>
          </cell>
          <cell r="M79">
            <v>0</v>
          </cell>
          <cell r="N79">
            <v>10</v>
          </cell>
          <cell r="O79">
            <v>2</v>
          </cell>
          <cell r="Q79">
            <v>1</v>
          </cell>
          <cell r="R79">
            <v>1</v>
          </cell>
          <cell r="S79">
            <v>0</v>
          </cell>
          <cell r="T79">
            <v>0</v>
          </cell>
          <cell r="U79">
            <v>2</v>
          </cell>
          <cell r="V79">
            <v>2</v>
          </cell>
          <cell r="X79">
            <v>1</v>
          </cell>
          <cell r="Y79">
            <v>0</v>
          </cell>
          <cell r="Z79">
            <v>0</v>
          </cell>
          <cell r="AA79">
            <v>1</v>
          </cell>
          <cell r="AB79">
            <v>1</v>
          </cell>
          <cell r="AC79">
            <v>0</v>
          </cell>
          <cell r="AD79">
            <v>0</v>
          </cell>
          <cell r="AE79">
            <v>1</v>
          </cell>
          <cell r="AF79">
            <v>2</v>
          </cell>
          <cell r="AG79">
            <v>0</v>
          </cell>
          <cell r="AH79">
            <v>0</v>
          </cell>
          <cell r="AI79">
            <v>0</v>
          </cell>
          <cell r="AJ79">
            <v>0</v>
          </cell>
          <cell r="AK79">
            <v>0</v>
          </cell>
          <cell r="AL79">
            <v>1</v>
          </cell>
          <cell r="AN79">
            <v>1</v>
          </cell>
          <cell r="AO79">
            <v>0</v>
          </cell>
          <cell r="AP79">
            <v>0</v>
          </cell>
          <cell r="AQ79">
            <v>1</v>
          </cell>
          <cell r="AR79">
            <v>0</v>
          </cell>
          <cell r="AS79">
            <v>0</v>
          </cell>
          <cell r="AT79">
            <v>0</v>
          </cell>
          <cell r="AU79">
            <v>0</v>
          </cell>
          <cell r="AV79">
            <v>1</v>
          </cell>
        </row>
        <row r="80">
          <cell r="A80">
            <v>74</v>
          </cell>
          <cell r="B80" t="str">
            <v>あい・あい</v>
          </cell>
          <cell r="C80">
            <v>4</v>
          </cell>
          <cell r="D80">
            <v>12</v>
          </cell>
          <cell r="E80">
            <v>5</v>
          </cell>
          <cell r="F80">
            <v>4</v>
          </cell>
          <cell r="G80">
            <v>25</v>
          </cell>
          <cell r="H80">
            <v>7</v>
          </cell>
          <cell r="J80">
            <v>1</v>
          </cell>
          <cell r="K80">
            <v>4</v>
          </cell>
          <cell r="L80">
            <v>2</v>
          </cell>
          <cell r="M80">
            <v>1</v>
          </cell>
          <cell r="N80">
            <v>8</v>
          </cell>
          <cell r="O80">
            <v>2</v>
          </cell>
          <cell r="Q80">
            <v>1</v>
          </cell>
          <cell r="R80">
            <v>3</v>
          </cell>
          <cell r="S80">
            <v>1</v>
          </cell>
          <cell r="T80">
            <v>2</v>
          </cell>
          <cell r="U80">
            <v>7</v>
          </cell>
          <cell r="V80">
            <v>0</v>
          </cell>
          <cell r="X80">
            <v>4</v>
          </cell>
          <cell r="Y80">
            <v>0</v>
          </cell>
          <cell r="Z80">
            <v>0</v>
          </cell>
          <cell r="AA80">
            <v>4</v>
          </cell>
          <cell r="AB80">
            <v>5</v>
          </cell>
          <cell r="AC80">
            <v>0</v>
          </cell>
          <cell r="AD80">
            <v>1</v>
          </cell>
          <cell r="AE80">
            <v>6</v>
          </cell>
          <cell r="AF80">
            <v>10</v>
          </cell>
          <cell r="AG80">
            <v>0</v>
          </cell>
          <cell r="AH80">
            <v>2</v>
          </cell>
          <cell r="AI80">
            <v>0</v>
          </cell>
          <cell r="AJ80">
            <v>1</v>
          </cell>
          <cell r="AK80">
            <v>3</v>
          </cell>
          <cell r="AL80">
            <v>2</v>
          </cell>
          <cell r="AN80">
            <v>3</v>
          </cell>
          <cell r="AO80">
            <v>0</v>
          </cell>
          <cell r="AP80">
            <v>0</v>
          </cell>
          <cell r="AQ80">
            <v>3</v>
          </cell>
          <cell r="AR80">
            <v>1</v>
          </cell>
          <cell r="AS80">
            <v>0</v>
          </cell>
          <cell r="AT80">
            <v>0</v>
          </cell>
          <cell r="AU80">
            <v>1</v>
          </cell>
          <cell r="AV80">
            <v>4</v>
          </cell>
        </row>
        <row r="81">
          <cell r="A81">
            <v>75</v>
          </cell>
          <cell r="B81" t="str">
            <v>さくらんぼ</v>
          </cell>
          <cell r="C81">
            <v>0</v>
          </cell>
          <cell r="D81">
            <v>0</v>
          </cell>
          <cell r="E81">
            <v>0</v>
          </cell>
          <cell r="F81">
            <v>0</v>
          </cell>
          <cell r="G81">
            <v>0</v>
          </cell>
          <cell r="H81">
            <v>0</v>
          </cell>
          <cell r="J81">
            <v>1</v>
          </cell>
          <cell r="K81">
            <v>4</v>
          </cell>
          <cell r="L81">
            <v>3</v>
          </cell>
          <cell r="M81">
            <v>3</v>
          </cell>
          <cell r="N81">
            <v>11</v>
          </cell>
          <cell r="O81">
            <v>2</v>
          </cell>
          <cell r="Q81">
            <v>0</v>
          </cell>
          <cell r="R81">
            <v>1</v>
          </cell>
          <cell r="S81">
            <v>1</v>
          </cell>
          <cell r="T81">
            <v>1</v>
          </cell>
          <cell r="U81">
            <v>3</v>
          </cell>
          <cell r="V81">
            <v>2</v>
          </cell>
          <cell r="X81">
            <v>2</v>
          </cell>
          <cell r="Y81">
            <v>0</v>
          </cell>
          <cell r="Z81">
            <v>0</v>
          </cell>
          <cell r="AA81">
            <v>2</v>
          </cell>
          <cell r="AB81">
            <v>4</v>
          </cell>
          <cell r="AC81">
            <v>0</v>
          </cell>
          <cell r="AD81">
            <v>0</v>
          </cell>
          <cell r="AE81">
            <v>4</v>
          </cell>
          <cell r="AF81">
            <v>6</v>
          </cell>
          <cell r="AG81">
            <v>0</v>
          </cell>
          <cell r="AH81">
            <v>0</v>
          </cell>
          <cell r="AI81">
            <v>0</v>
          </cell>
          <cell r="AJ81">
            <v>0</v>
          </cell>
          <cell r="AK81">
            <v>0</v>
          </cell>
          <cell r="AL81">
            <v>0</v>
          </cell>
          <cell r="AN81">
            <v>0</v>
          </cell>
          <cell r="AO81">
            <v>0</v>
          </cell>
          <cell r="AP81">
            <v>0</v>
          </cell>
          <cell r="AQ81">
            <v>0</v>
          </cell>
          <cell r="AR81">
            <v>0</v>
          </cell>
          <cell r="AS81">
            <v>0</v>
          </cell>
          <cell r="AT81">
            <v>0</v>
          </cell>
          <cell r="AU81">
            <v>0</v>
          </cell>
          <cell r="AV81">
            <v>0</v>
          </cell>
        </row>
        <row r="82">
          <cell r="A82">
            <v>76</v>
          </cell>
          <cell r="B82" t="str">
            <v>げんき</v>
          </cell>
          <cell r="C82">
            <v>1</v>
          </cell>
          <cell r="D82">
            <v>3</v>
          </cell>
          <cell r="E82">
            <v>4</v>
          </cell>
          <cell r="F82">
            <v>2</v>
          </cell>
          <cell r="G82">
            <v>10</v>
          </cell>
          <cell r="H82">
            <v>4</v>
          </cell>
          <cell r="J82">
            <v>1</v>
          </cell>
          <cell r="K82">
            <v>5</v>
          </cell>
          <cell r="L82">
            <v>1</v>
          </cell>
          <cell r="M82">
            <v>4</v>
          </cell>
          <cell r="N82">
            <v>11</v>
          </cell>
          <cell r="O82">
            <v>4</v>
          </cell>
          <cell r="Q82">
            <v>0</v>
          </cell>
          <cell r="R82">
            <v>1</v>
          </cell>
          <cell r="S82">
            <v>3</v>
          </cell>
          <cell r="T82">
            <v>0</v>
          </cell>
          <cell r="U82">
            <v>4</v>
          </cell>
          <cell r="V82">
            <v>1</v>
          </cell>
          <cell r="X82">
            <v>3</v>
          </cell>
          <cell r="Y82">
            <v>0</v>
          </cell>
          <cell r="Z82">
            <v>0</v>
          </cell>
          <cell r="AA82">
            <v>3</v>
          </cell>
          <cell r="AB82">
            <v>4</v>
          </cell>
          <cell r="AC82">
            <v>0</v>
          </cell>
          <cell r="AD82">
            <v>0</v>
          </cell>
          <cell r="AE82">
            <v>4</v>
          </cell>
          <cell r="AF82">
            <v>7</v>
          </cell>
          <cell r="AG82">
            <v>0</v>
          </cell>
          <cell r="AH82">
            <v>0</v>
          </cell>
          <cell r="AI82">
            <v>0</v>
          </cell>
          <cell r="AJ82">
            <v>1</v>
          </cell>
          <cell r="AK82">
            <v>1</v>
          </cell>
          <cell r="AL82">
            <v>2</v>
          </cell>
          <cell r="AN82">
            <v>0</v>
          </cell>
          <cell r="AO82">
            <v>0</v>
          </cell>
          <cell r="AP82">
            <v>0</v>
          </cell>
          <cell r="AQ82">
            <v>0</v>
          </cell>
          <cell r="AR82">
            <v>1</v>
          </cell>
          <cell r="AS82">
            <v>0</v>
          </cell>
          <cell r="AT82">
            <v>0</v>
          </cell>
          <cell r="AU82">
            <v>1</v>
          </cell>
          <cell r="AV82">
            <v>1</v>
          </cell>
        </row>
        <row r="83">
          <cell r="A83">
            <v>77</v>
          </cell>
          <cell r="B83" t="str">
            <v>マミー＆ミー</v>
          </cell>
          <cell r="C83">
            <v>1</v>
          </cell>
          <cell r="D83">
            <v>2</v>
          </cell>
          <cell r="E83">
            <v>0</v>
          </cell>
          <cell r="F83">
            <v>1</v>
          </cell>
          <cell r="G83">
            <v>4</v>
          </cell>
          <cell r="H83">
            <v>2</v>
          </cell>
          <cell r="J83">
            <v>1</v>
          </cell>
          <cell r="K83">
            <v>4</v>
          </cell>
          <cell r="L83">
            <v>2</v>
          </cell>
          <cell r="M83">
            <v>4</v>
          </cell>
          <cell r="N83">
            <v>11</v>
          </cell>
          <cell r="O83">
            <v>2</v>
          </cell>
          <cell r="Q83">
            <v>1</v>
          </cell>
          <cell r="R83">
            <v>1</v>
          </cell>
          <cell r="S83">
            <v>0</v>
          </cell>
          <cell r="T83">
            <v>1</v>
          </cell>
          <cell r="U83">
            <v>3</v>
          </cell>
          <cell r="V83">
            <v>2</v>
          </cell>
          <cell r="X83">
            <v>1</v>
          </cell>
          <cell r="Y83">
            <v>0</v>
          </cell>
          <cell r="Z83">
            <v>1</v>
          </cell>
          <cell r="AA83">
            <v>2</v>
          </cell>
          <cell r="AB83">
            <v>1</v>
          </cell>
          <cell r="AC83">
            <v>0</v>
          </cell>
          <cell r="AD83">
            <v>0</v>
          </cell>
          <cell r="AE83">
            <v>1</v>
          </cell>
          <cell r="AF83">
            <v>3</v>
          </cell>
          <cell r="AG83">
            <v>0</v>
          </cell>
          <cell r="AH83">
            <v>0</v>
          </cell>
          <cell r="AI83">
            <v>0</v>
          </cell>
          <cell r="AJ83">
            <v>0</v>
          </cell>
          <cell r="AK83">
            <v>0</v>
          </cell>
          <cell r="AL83">
            <v>0</v>
          </cell>
          <cell r="AN83">
            <v>0</v>
          </cell>
          <cell r="AO83">
            <v>0</v>
          </cell>
          <cell r="AP83">
            <v>0</v>
          </cell>
          <cell r="AQ83">
            <v>0</v>
          </cell>
          <cell r="AR83">
            <v>0</v>
          </cell>
          <cell r="AS83">
            <v>0</v>
          </cell>
          <cell r="AT83">
            <v>0</v>
          </cell>
          <cell r="AU83">
            <v>0</v>
          </cell>
          <cell r="AV83">
            <v>0</v>
          </cell>
        </row>
        <row r="84">
          <cell r="A84">
            <v>78</v>
          </cell>
          <cell r="B84" t="str">
            <v>寒川</v>
          </cell>
          <cell r="C84">
            <v>0</v>
          </cell>
          <cell r="D84">
            <v>9</v>
          </cell>
          <cell r="E84">
            <v>2</v>
          </cell>
          <cell r="F84">
            <v>11</v>
          </cell>
          <cell r="G84">
            <v>22</v>
          </cell>
          <cell r="H84">
            <v>3</v>
          </cell>
          <cell r="J84">
            <v>0</v>
          </cell>
          <cell r="K84">
            <v>9</v>
          </cell>
          <cell r="L84">
            <v>8</v>
          </cell>
          <cell r="M84">
            <v>17</v>
          </cell>
          <cell r="N84">
            <v>34</v>
          </cell>
          <cell r="O84">
            <v>5</v>
          </cell>
          <cell r="Q84">
            <v>0</v>
          </cell>
          <cell r="R84">
            <v>3</v>
          </cell>
          <cell r="S84">
            <v>1</v>
          </cell>
          <cell r="T84">
            <v>5</v>
          </cell>
          <cell r="U84">
            <v>9</v>
          </cell>
          <cell r="V84">
            <v>3</v>
          </cell>
          <cell r="X84">
            <v>3</v>
          </cell>
          <cell r="Y84">
            <v>0</v>
          </cell>
          <cell r="Z84">
            <v>2</v>
          </cell>
          <cell r="AA84">
            <v>5</v>
          </cell>
          <cell r="AB84">
            <v>7</v>
          </cell>
          <cell r="AC84">
            <v>0</v>
          </cell>
          <cell r="AD84">
            <v>3</v>
          </cell>
          <cell r="AE84">
            <v>10</v>
          </cell>
          <cell r="AF84">
            <v>15</v>
          </cell>
          <cell r="AG84">
            <v>0</v>
          </cell>
          <cell r="AH84">
            <v>0</v>
          </cell>
          <cell r="AI84">
            <v>0</v>
          </cell>
          <cell r="AJ84">
            <v>0</v>
          </cell>
          <cell r="AK84">
            <v>0</v>
          </cell>
          <cell r="AL84">
            <v>2</v>
          </cell>
          <cell r="AN84">
            <v>0</v>
          </cell>
          <cell r="AO84">
            <v>0</v>
          </cell>
          <cell r="AP84">
            <v>0</v>
          </cell>
          <cell r="AQ84">
            <v>0</v>
          </cell>
          <cell r="AR84">
            <v>0</v>
          </cell>
          <cell r="AS84">
            <v>0</v>
          </cell>
          <cell r="AT84">
            <v>0</v>
          </cell>
          <cell r="AU84">
            <v>0</v>
          </cell>
          <cell r="AV84">
            <v>0</v>
          </cell>
        </row>
        <row r="85">
          <cell r="A85">
            <v>79</v>
          </cell>
          <cell r="B85" t="str">
            <v>そらまめ</v>
          </cell>
          <cell r="C85">
            <v>0</v>
          </cell>
          <cell r="D85">
            <v>3</v>
          </cell>
          <cell r="E85">
            <v>0</v>
          </cell>
          <cell r="F85">
            <v>0</v>
          </cell>
          <cell r="G85">
            <v>3</v>
          </cell>
          <cell r="H85">
            <v>2</v>
          </cell>
          <cell r="J85">
            <v>0</v>
          </cell>
          <cell r="K85">
            <v>8</v>
          </cell>
          <cell r="L85">
            <v>4</v>
          </cell>
          <cell r="M85">
            <v>2</v>
          </cell>
          <cell r="N85">
            <v>14</v>
          </cell>
          <cell r="O85">
            <v>4</v>
          </cell>
          <cell r="Q85">
            <v>0</v>
          </cell>
          <cell r="R85">
            <v>3</v>
          </cell>
          <cell r="S85">
            <v>0</v>
          </cell>
          <cell r="T85">
            <v>1</v>
          </cell>
          <cell r="U85">
            <v>4</v>
          </cell>
          <cell r="V85">
            <v>1</v>
          </cell>
          <cell r="X85">
            <v>5</v>
          </cell>
          <cell r="Y85">
            <v>0</v>
          </cell>
          <cell r="Z85">
            <v>0</v>
          </cell>
          <cell r="AA85">
            <v>5</v>
          </cell>
          <cell r="AB85">
            <v>1</v>
          </cell>
          <cell r="AC85">
            <v>0</v>
          </cell>
          <cell r="AD85">
            <v>0</v>
          </cell>
          <cell r="AE85">
            <v>1</v>
          </cell>
          <cell r="AF85">
            <v>6</v>
          </cell>
          <cell r="AG85">
            <v>0</v>
          </cell>
          <cell r="AH85">
            <v>1</v>
          </cell>
          <cell r="AI85">
            <v>0</v>
          </cell>
          <cell r="AJ85">
            <v>0</v>
          </cell>
          <cell r="AK85">
            <v>1</v>
          </cell>
          <cell r="AL85">
            <v>1</v>
          </cell>
          <cell r="AN85">
            <v>0</v>
          </cell>
          <cell r="AO85">
            <v>0</v>
          </cell>
          <cell r="AP85">
            <v>0</v>
          </cell>
          <cell r="AQ85">
            <v>0</v>
          </cell>
          <cell r="AR85">
            <v>0</v>
          </cell>
          <cell r="AS85">
            <v>0</v>
          </cell>
          <cell r="AT85">
            <v>0</v>
          </cell>
          <cell r="AU85">
            <v>0</v>
          </cell>
          <cell r="AV85">
            <v>0</v>
          </cell>
        </row>
        <row r="86">
          <cell r="A86" t="str">
            <v>合計</v>
          </cell>
          <cell r="C86">
            <v>162</v>
          </cell>
          <cell r="D86">
            <v>985</v>
          </cell>
          <cell r="E86">
            <v>508</v>
          </cell>
          <cell r="F86">
            <v>941</v>
          </cell>
          <cell r="G86">
            <v>2596</v>
          </cell>
          <cell r="H86">
            <v>472</v>
          </cell>
          <cell r="I86">
            <v>0</v>
          </cell>
          <cell r="J86">
            <v>135</v>
          </cell>
          <cell r="K86">
            <v>1059</v>
          </cell>
          <cell r="L86">
            <v>566</v>
          </cell>
          <cell r="M86">
            <v>1049</v>
          </cell>
          <cell r="N86">
            <v>2809</v>
          </cell>
          <cell r="O86">
            <v>425</v>
          </cell>
          <cell r="P86">
            <v>0</v>
          </cell>
          <cell r="Q86">
            <v>50</v>
          </cell>
          <cell r="R86">
            <v>467</v>
          </cell>
          <cell r="S86">
            <v>284</v>
          </cell>
          <cell r="T86">
            <v>571</v>
          </cell>
          <cell r="U86">
            <v>1372</v>
          </cell>
          <cell r="V86">
            <v>228</v>
          </cell>
          <cell r="W86">
            <v>0</v>
          </cell>
          <cell r="X86">
            <v>609</v>
          </cell>
          <cell r="Y86">
            <v>8</v>
          </cell>
          <cell r="Z86">
            <v>16</v>
          </cell>
          <cell r="AA86">
            <v>633</v>
          </cell>
          <cell r="AB86">
            <v>864</v>
          </cell>
          <cell r="AC86">
            <v>14</v>
          </cell>
          <cell r="AD86">
            <v>67</v>
          </cell>
          <cell r="AE86">
            <v>945</v>
          </cell>
          <cell r="AF86">
            <v>1578</v>
          </cell>
          <cell r="AG86">
            <v>8</v>
          </cell>
          <cell r="AH86">
            <v>84</v>
          </cell>
          <cell r="AI86">
            <v>68</v>
          </cell>
          <cell r="AJ86">
            <v>140</v>
          </cell>
          <cell r="AK86">
            <v>300</v>
          </cell>
          <cell r="AL86">
            <v>163</v>
          </cell>
          <cell r="AM86">
            <v>0</v>
          </cell>
          <cell r="AN86">
            <v>142</v>
          </cell>
          <cell r="AO86">
            <v>2</v>
          </cell>
          <cell r="AP86">
            <v>7</v>
          </cell>
          <cell r="AQ86">
            <v>151</v>
          </cell>
          <cell r="AR86">
            <v>293</v>
          </cell>
          <cell r="AS86">
            <v>24</v>
          </cell>
          <cell r="AT86">
            <v>32</v>
          </cell>
          <cell r="AU86">
            <v>349</v>
          </cell>
          <cell r="AV86">
            <v>500</v>
          </cell>
        </row>
      </sheetData>
      <sheetData sheetId="1">
        <row r="8">
          <cell r="A8">
            <v>1</v>
          </cell>
          <cell r="B8" t="str">
            <v>院内</v>
          </cell>
          <cell r="C8">
            <v>3</v>
          </cell>
          <cell r="D8">
            <v>5</v>
          </cell>
          <cell r="E8">
            <v>2</v>
          </cell>
          <cell r="F8">
            <v>2</v>
          </cell>
          <cell r="G8">
            <v>2</v>
          </cell>
          <cell r="H8">
            <v>0</v>
          </cell>
          <cell r="I8">
            <v>0</v>
          </cell>
          <cell r="J8">
            <v>2</v>
          </cell>
          <cell r="K8">
            <v>2016000</v>
          </cell>
          <cell r="L8">
            <v>0</v>
          </cell>
          <cell r="M8">
            <v>0</v>
          </cell>
          <cell r="N8">
            <v>3103200</v>
          </cell>
          <cell r="O8">
            <v>5119200</v>
          </cell>
          <cell r="P8">
            <v>244800</v>
          </cell>
          <cell r="Q8">
            <v>86400</v>
          </cell>
          <cell r="R8">
            <v>331200</v>
          </cell>
          <cell r="S8">
            <v>288000</v>
          </cell>
          <cell r="T8">
            <v>5738400</v>
          </cell>
          <cell r="U8">
            <v>638400</v>
          </cell>
          <cell r="V8">
            <v>1360800</v>
          </cell>
          <cell r="W8">
            <v>3708000</v>
          </cell>
          <cell r="X8">
            <v>0</v>
          </cell>
          <cell r="Y8">
            <v>5707200</v>
          </cell>
          <cell r="Z8">
            <v>390000</v>
          </cell>
          <cell r="AA8">
            <v>6097200</v>
          </cell>
        </row>
        <row r="9">
          <cell r="A9">
            <v>2</v>
          </cell>
          <cell r="B9" t="str">
            <v>旭ヶ丘</v>
          </cell>
          <cell r="C9">
            <v>6</v>
          </cell>
          <cell r="D9">
            <v>5</v>
          </cell>
          <cell r="E9">
            <v>2</v>
          </cell>
          <cell r="F9">
            <v>2</v>
          </cell>
          <cell r="G9">
            <v>2</v>
          </cell>
          <cell r="H9">
            <v>1</v>
          </cell>
          <cell r="I9">
            <v>0</v>
          </cell>
          <cell r="J9">
            <v>1</v>
          </cell>
          <cell r="K9">
            <v>2016000</v>
          </cell>
          <cell r="L9">
            <v>0</v>
          </cell>
          <cell r="M9">
            <v>1274400</v>
          </cell>
          <cell r="N9">
            <v>1551600</v>
          </cell>
          <cell r="O9">
            <v>4842000</v>
          </cell>
          <cell r="P9">
            <v>244800</v>
          </cell>
          <cell r="Q9">
            <v>129600</v>
          </cell>
          <cell r="R9">
            <v>374400</v>
          </cell>
          <cell r="T9">
            <v>5216400</v>
          </cell>
          <cell r="U9">
            <v>2553600</v>
          </cell>
          <cell r="V9">
            <v>1360800</v>
          </cell>
          <cell r="W9">
            <v>2966400</v>
          </cell>
          <cell r="X9">
            <v>794400</v>
          </cell>
          <cell r="Y9">
            <v>7675200</v>
          </cell>
          <cell r="Z9">
            <v>348000</v>
          </cell>
          <cell r="AA9">
            <v>8023200</v>
          </cell>
        </row>
        <row r="10">
          <cell r="A10">
            <v>3</v>
          </cell>
          <cell r="B10" t="str">
            <v>稲毛</v>
          </cell>
          <cell r="C10">
            <v>12</v>
          </cell>
          <cell r="D10">
            <v>2</v>
          </cell>
          <cell r="E10">
            <v>7</v>
          </cell>
          <cell r="F10">
            <v>2</v>
          </cell>
          <cell r="G10">
            <v>2</v>
          </cell>
          <cell r="H10">
            <v>0</v>
          </cell>
          <cell r="I10">
            <v>1</v>
          </cell>
          <cell r="J10">
            <v>1</v>
          </cell>
          <cell r="K10">
            <v>6048000</v>
          </cell>
          <cell r="L10">
            <v>1172400</v>
          </cell>
          <cell r="M10">
            <v>1274400</v>
          </cell>
          <cell r="N10">
            <v>1551600</v>
          </cell>
          <cell r="O10">
            <v>10046400</v>
          </cell>
          <cell r="P10">
            <v>754800</v>
          </cell>
          <cell r="Q10">
            <v>244800</v>
          </cell>
          <cell r="R10">
            <v>999600</v>
          </cell>
          <cell r="T10">
            <v>11046000</v>
          </cell>
          <cell r="U10">
            <v>6384000</v>
          </cell>
          <cell r="V10">
            <v>1360800</v>
          </cell>
          <cell r="W10">
            <v>1483200</v>
          </cell>
          <cell r="X10">
            <v>0</v>
          </cell>
          <cell r="Y10">
            <v>9228000</v>
          </cell>
          <cell r="Z10">
            <v>162000</v>
          </cell>
          <cell r="AA10">
            <v>9390000</v>
          </cell>
        </row>
        <row r="11">
          <cell r="A11">
            <v>4</v>
          </cell>
          <cell r="B11" t="str">
            <v>みどり</v>
          </cell>
          <cell r="C11">
            <v>2</v>
          </cell>
          <cell r="D11">
            <v>4</v>
          </cell>
          <cell r="E11">
            <v>0</v>
          </cell>
          <cell r="F11">
            <v>2</v>
          </cell>
          <cell r="G11">
            <v>2</v>
          </cell>
          <cell r="H11">
            <v>1</v>
          </cell>
          <cell r="I11">
            <v>0</v>
          </cell>
          <cell r="J11">
            <v>1</v>
          </cell>
          <cell r="K11">
            <v>0</v>
          </cell>
          <cell r="L11">
            <v>0</v>
          </cell>
          <cell r="M11">
            <v>1274400</v>
          </cell>
          <cell r="N11">
            <v>1551600</v>
          </cell>
          <cell r="O11">
            <v>2826000</v>
          </cell>
          <cell r="P11">
            <v>61200</v>
          </cell>
          <cell r="Q11">
            <v>28800</v>
          </cell>
          <cell r="R11">
            <v>90000</v>
          </cell>
          <cell r="T11">
            <v>2916000</v>
          </cell>
          <cell r="U11">
            <v>0</v>
          </cell>
          <cell r="V11">
            <v>1360800</v>
          </cell>
          <cell r="W11">
            <v>2224800</v>
          </cell>
          <cell r="X11">
            <v>794400</v>
          </cell>
          <cell r="Y11">
            <v>4380000</v>
          </cell>
          <cell r="Z11">
            <v>288000</v>
          </cell>
          <cell r="AA11">
            <v>4668000</v>
          </cell>
        </row>
        <row r="12">
          <cell r="A12">
            <v>5</v>
          </cell>
          <cell r="B12" t="str">
            <v>ちどり</v>
          </cell>
          <cell r="C12">
            <v>10</v>
          </cell>
          <cell r="D12">
            <v>4</v>
          </cell>
          <cell r="E12">
            <v>4</v>
          </cell>
          <cell r="F12">
            <v>2</v>
          </cell>
          <cell r="G12">
            <v>2</v>
          </cell>
          <cell r="H12">
            <v>0</v>
          </cell>
          <cell r="I12">
            <v>0</v>
          </cell>
          <cell r="J12">
            <v>2</v>
          </cell>
          <cell r="K12">
            <v>4032000</v>
          </cell>
          <cell r="L12">
            <v>0</v>
          </cell>
          <cell r="M12">
            <v>0</v>
          </cell>
          <cell r="N12">
            <v>3103200</v>
          </cell>
          <cell r="O12">
            <v>7135200</v>
          </cell>
          <cell r="P12">
            <v>387600</v>
          </cell>
          <cell r="Q12">
            <v>72000</v>
          </cell>
          <cell r="R12">
            <v>459600</v>
          </cell>
          <cell r="T12">
            <v>7594800</v>
          </cell>
          <cell r="U12">
            <v>5107200</v>
          </cell>
          <cell r="V12">
            <v>1360800</v>
          </cell>
          <cell r="W12">
            <v>2966400</v>
          </cell>
          <cell r="X12">
            <v>0</v>
          </cell>
          <cell r="Y12">
            <v>9434400</v>
          </cell>
          <cell r="Z12">
            <v>222000</v>
          </cell>
          <cell r="AA12">
            <v>9656400</v>
          </cell>
        </row>
        <row r="13">
          <cell r="A13">
            <v>6</v>
          </cell>
          <cell r="B13" t="str">
            <v>今井</v>
          </cell>
          <cell r="C13">
            <v>8</v>
          </cell>
          <cell r="D13">
            <v>6</v>
          </cell>
          <cell r="E13">
            <v>4</v>
          </cell>
          <cell r="F13">
            <v>2</v>
          </cell>
          <cell r="G13">
            <v>2</v>
          </cell>
          <cell r="H13">
            <v>0</v>
          </cell>
          <cell r="I13">
            <v>0</v>
          </cell>
          <cell r="J13">
            <v>2</v>
          </cell>
          <cell r="K13">
            <v>4032000</v>
          </cell>
          <cell r="L13">
            <v>0</v>
          </cell>
          <cell r="M13">
            <v>0</v>
          </cell>
          <cell r="N13">
            <v>3103200</v>
          </cell>
          <cell r="O13">
            <v>7135200</v>
          </cell>
          <cell r="P13">
            <v>418200</v>
          </cell>
          <cell r="Q13">
            <v>100800</v>
          </cell>
          <cell r="R13">
            <v>519000</v>
          </cell>
          <cell r="S13">
            <v>288000</v>
          </cell>
          <cell r="T13">
            <v>7942200</v>
          </cell>
          <cell r="U13">
            <v>3830400</v>
          </cell>
          <cell r="V13">
            <v>1360800</v>
          </cell>
          <cell r="W13">
            <v>4449600</v>
          </cell>
          <cell r="X13">
            <v>0</v>
          </cell>
          <cell r="Y13">
            <v>9640800</v>
          </cell>
          <cell r="Z13">
            <v>288000</v>
          </cell>
          <cell r="AA13">
            <v>9928800</v>
          </cell>
        </row>
        <row r="14">
          <cell r="A14">
            <v>7</v>
          </cell>
          <cell r="B14" t="str">
            <v>若竹</v>
          </cell>
          <cell r="C14">
            <v>8</v>
          </cell>
          <cell r="D14">
            <v>8</v>
          </cell>
          <cell r="E14">
            <v>4</v>
          </cell>
          <cell r="F14">
            <v>2</v>
          </cell>
          <cell r="G14">
            <v>2</v>
          </cell>
          <cell r="H14">
            <v>2</v>
          </cell>
          <cell r="I14">
            <v>0</v>
          </cell>
          <cell r="J14">
            <v>0</v>
          </cell>
          <cell r="K14">
            <v>4032000</v>
          </cell>
          <cell r="L14">
            <v>0</v>
          </cell>
          <cell r="M14">
            <v>2548800</v>
          </cell>
          <cell r="N14">
            <v>0</v>
          </cell>
          <cell r="O14">
            <v>6580800</v>
          </cell>
          <cell r="P14">
            <v>418200</v>
          </cell>
          <cell r="Q14">
            <v>144000</v>
          </cell>
          <cell r="R14">
            <v>562200</v>
          </cell>
          <cell r="S14">
            <v>288000</v>
          </cell>
          <cell r="T14">
            <v>7431000</v>
          </cell>
          <cell r="U14">
            <v>3830400</v>
          </cell>
          <cell r="V14">
            <v>1360800</v>
          </cell>
          <cell r="W14">
            <v>4449600</v>
          </cell>
          <cell r="X14">
            <v>1588800</v>
          </cell>
          <cell r="Y14">
            <v>11229600</v>
          </cell>
          <cell r="Z14">
            <v>438000</v>
          </cell>
          <cell r="AA14">
            <v>11667600</v>
          </cell>
        </row>
        <row r="15">
          <cell r="A15">
            <v>8</v>
          </cell>
          <cell r="B15" t="str">
            <v>千葉寺</v>
          </cell>
          <cell r="C15">
            <v>8</v>
          </cell>
          <cell r="D15">
            <v>10</v>
          </cell>
          <cell r="E15">
            <v>4</v>
          </cell>
          <cell r="F15">
            <v>2</v>
          </cell>
          <cell r="G15">
            <v>2</v>
          </cell>
          <cell r="H15">
            <v>2</v>
          </cell>
          <cell r="I15">
            <v>0</v>
          </cell>
          <cell r="J15">
            <v>0</v>
          </cell>
          <cell r="K15">
            <v>4032000</v>
          </cell>
          <cell r="L15">
            <v>0</v>
          </cell>
          <cell r="M15">
            <v>2548800</v>
          </cell>
          <cell r="N15">
            <v>0</v>
          </cell>
          <cell r="O15">
            <v>6580800</v>
          </cell>
          <cell r="P15">
            <v>346800</v>
          </cell>
          <cell r="Q15">
            <v>144000</v>
          </cell>
          <cell r="R15">
            <v>490800</v>
          </cell>
          <cell r="T15">
            <v>7071600</v>
          </cell>
          <cell r="U15">
            <v>3830400</v>
          </cell>
          <cell r="V15">
            <v>1360800</v>
          </cell>
          <cell r="W15">
            <v>5932800</v>
          </cell>
          <cell r="X15">
            <v>1588800</v>
          </cell>
          <cell r="Y15">
            <v>12712800</v>
          </cell>
          <cell r="Z15">
            <v>528000</v>
          </cell>
          <cell r="AA15">
            <v>13240800</v>
          </cell>
        </row>
        <row r="16">
          <cell r="A16">
            <v>9</v>
          </cell>
          <cell r="B16" t="str">
            <v>慈光</v>
          </cell>
          <cell r="C16">
            <v>3</v>
          </cell>
          <cell r="D16">
            <v>3</v>
          </cell>
          <cell r="E16">
            <v>2</v>
          </cell>
          <cell r="F16">
            <v>2</v>
          </cell>
          <cell r="G16">
            <v>2</v>
          </cell>
          <cell r="H16">
            <v>0</v>
          </cell>
          <cell r="I16">
            <v>1</v>
          </cell>
          <cell r="J16">
            <v>1</v>
          </cell>
          <cell r="K16">
            <v>1008000</v>
          </cell>
          <cell r="L16">
            <v>1172400</v>
          </cell>
          <cell r="M16">
            <v>1274400</v>
          </cell>
          <cell r="N16">
            <v>1551600</v>
          </cell>
          <cell r="O16">
            <v>5006400</v>
          </cell>
          <cell r="P16">
            <v>173400</v>
          </cell>
          <cell r="Q16">
            <v>86400</v>
          </cell>
          <cell r="R16">
            <v>259800</v>
          </cell>
          <cell r="T16">
            <v>5266200</v>
          </cell>
          <cell r="U16">
            <v>638400</v>
          </cell>
          <cell r="V16">
            <v>1360800</v>
          </cell>
          <cell r="W16">
            <v>2224800</v>
          </cell>
          <cell r="X16">
            <v>0</v>
          </cell>
          <cell r="Y16">
            <v>4224000</v>
          </cell>
          <cell r="Z16">
            <v>198000</v>
          </cell>
          <cell r="AA16">
            <v>4422000</v>
          </cell>
        </row>
        <row r="17">
          <cell r="A17">
            <v>10</v>
          </cell>
          <cell r="B17" t="str">
            <v>若梅</v>
          </cell>
          <cell r="C17">
            <v>9</v>
          </cell>
          <cell r="D17">
            <v>8</v>
          </cell>
          <cell r="E17">
            <v>3</v>
          </cell>
          <cell r="F17">
            <v>2</v>
          </cell>
          <cell r="G17">
            <v>2</v>
          </cell>
          <cell r="H17">
            <v>0</v>
          </cell>
          <cell r="I17">
            <v>0</v>
          </cell>
          <cell r="J17">
            <v>2</v>
          </cell>
          <cell r="K17">
            <v>3024000</v>
          </cell>
          <cell r="L17">
            <v>0</v>
          </cell>
          <cell r="M17">
            <v>0</v>
          </cell>
          <cell r="N17">
            <v>3103200</v>
          </cell>
          <cell r="O17">
            <v>6127200</v>
          </cell>
          <cell r="P17">
            <v>306000</v>
          </cell>
          <cell r="Q17">
            <v>100800</v>
          </cell>
          <cell r="R17">
            <v>406800</v>
          </cell>
          <cell r="T17">
            <v>6534000</v>
          </cell>
          <cell r="U17">
            <v>4468800</v>
          </cell>
          <cell r="V17">
            <v>1360800</v>
          </cell>
          <cell r="W17">
            <v>5932800</v>
          </cell>
          <cell r="X17">
            <v>0</v>
          </cell>
          <cell r="Y17">
            <v>11762400</v>
          </cell>
          <cell r="Z17">
            <v>432000</v>
          </cell>
          <cell r="AA17">
            <v>12194400</v>
          </cell>
        </row>
        <row r="18">
          <cell r="A18">
            <v>11</v>
          </cell>
          <cell r="B18" t="str">
            <v>ﾁｭｰﾘｯﾌﾟ</v>
          </cell>
          <cell r="C18">
            <v>9</v>
          </cell>
          <cell r="D18">
            <v>7</v>
          </cell>
          <cell r="E18">
            <v>3</v>
          </cell>
          <cell r="F18">
            <v>2</v>
          </cell>
          <cell r="G18">
            <v>2</v>
          </cell>
          <cell r="H18">
            <v>0</v>
          </cell>
          <cell r="I18">
            <v>0</v>
          </cell>
          <cell r="J18">
            <v>2</v>
          </cell>
          <cell r="K18">
            <v>3024000</v>
          </cell>
          <cell r="L18">
            <v>0</v>
          </cell>
          <cell r="M18">
            <v>0</v>
          </cell>
          <cell r="N18">
            <v>3103200</v>
          </cell>
          <cell r="O18">
            <v>6127200</v>
          </cell>
          <cell r="P18">
            <v>275400</v>
          </cell>
          <cell r="Q18">
            <v>115200</v>
          </cell>
          <cell r="R18">
            <v>390600</v>
          </cell>
          <cell r="T18">
            <v>6517800</v>
          </cell>
          <cell r="U18">
            <v>4468800</v>
          </cell>
          <cell r="V18">
            <v>1360800</v>
          </cell>
          <cell r="W18">
            <v>5191200</v>
          </cell>
          <cell r="X18">
            <v>0</v>
          </cell>
          <cell r="Y18">
            <v>11020800</v>
          </cell>
          <cell r="Z18">
            <v>402000</v>
          </cell>
          <cell r="AA18">
            <v>11422800</v>
          </cell>
        </row>
        <row r="19">
          <cell r="A19">
            <v>12</v>
          </cell>
          <cell r="B19" t="str">
            <v>みつわ台</v>
          </cell>
          <cell r="C19">
            <v>4</v>
          </cell>
          <cell r="D19">
            <v>5</v>
          </cell>
          <cell r="E19">
            <v>2</v>
          </cell>
          <cell r="F19">
            <v>2</v>
          </cell>
          <cell r="G19">
            <v>1</v>
          </cell>
          <cell r="H19">
            <v>1</v>
          </cell>
          <cell r="I19">
            <v>0</v>
          </cell>
          <cell r="J19">
            <v>1</v>
          </cell>
          <cell r="K19">
            <v>2016000</v>
          </cell>
          <cell r="L19">
            <v>0</v>
          </cell>
          <cell r="M19">
            <v>1274400</v>
          </cell>
          <cell r="N19">
            <v>1551600</v>
          </cell>
          <cell r="O19">
            <v>4842000</v>
          </cell>
          <cell r="P19">
            <v>295800</v>
          </cell>
          <cell r="Q19">
            <v>28800</v>
          </cell>
          <cell r="R19">
            <v>324600</v>
          </cell>
          <cell r="T19">
            <v>5166600</v>
          </cell>
          <cell r="U19">
            <v>1915200</v>
          </cell>
          <cell r="V19">
            <v>680400</v>
          </cell>
          <cell r="W19">
            <v>2966400</v>
          </cell>
          <cell r="X19">
            <v>794400</v>
          </cell>
          <cell r="Y19">
            <v>6356400</v>
          </cell>
          <cell r="Z19">
            <v>342000</v>
          </cell>
          <cell r="AA19">
            <v>6698400</v>
          </cell>
        </row>
        <row r="20">
          <cell r="A20">
            <v>13</v>
          </cell>
          <cell r="B20" t="str">
            <v>まどか</v>
          </cell>
          <cell r="C20">
            <v>6</v>
          </cell>
          <cell r="D20">
            <v>3</v>
          </cell>
          <cell r="E20">
            <v>1</v>
          </cell>
          <cell r="F20">
            <v>2</v>
          </cell>
          <cell r="G20">
            <v>2</v>
          </cell>
          <cell r="H20">
            <v>0</v>
          </cell>
          <cell r="I20">
            <v>0</v>
          </cell>
          <cell r="J20">
            <v>2</v>
          </cell>
          <cell r="K20">
            <v>1008000</v>
          </cell>
          <cell r="L20">
            <v>0</v>
          </cell>
          <cell r="M20">
            <v>0</v>
          </cell>
          <cell r="N20">
            <v>3103200</v>
          </cell>
          <cell r="O20">
            <v>4111200</v>
          </cell>
          <cell r="P20">
            <v>132600</v>
          </cell>
          <cell r="Q20">
            <v>72000</v>
          </cell>
          <cell r="R20">
            <v>204600</v>
          </cell>
          <cell r="T20">
            <v>4315800</v>
          </cell>
          <cell r="U20">
            <v>2553600</v>
          </cell>
          <cell r="V20">
            <v>1360800</v>
          </cell>
          <cell r="W20">
            <v>2224800</v>
          </cell>
          <cell r="X20">
            <v>0</v>
          </cell>
          <cell r="Y20">
            <v>6139200</v>
          </cell>
          <cell r="Z20">
            <v>204000</v>
          </cell>
          <cell r="AA20">
            <v>6343200</v>
          </cell>
        </row>
        <row r="21">
          <cell r="A21">
            <v>14</v>
          </cell>
          <cell r="B21" t="str">
            <v>わかくさ</v>
          </cell>
          <cell r="C21">
            <v>4</v>
          </cell>
          <cell r="D21">
            <v>5</v>
          </cell>
          <cell r="E21">
            <v>1</v>
          </cell>
          <cell r="F21">
            <v>2</v>
          </cell>
          <cell r="G21">
            <v>2</v>
          </cell>
          <cell r="H21">
            <v>0</v>
          </cell>
          <cell r="I21">
            <v>0</v>
          </cell>
          <cell r="J21">
            <v>2</v>
          </cell>
          <cell r="K21">
            <v>1008000</v>
          </cell>
          <cell r="L21">
            <v>0</v>
          </cell>
          <cell r="M21">
            <v>0</v>
          </cell>
          <cell r="N21">
            <v>3103200</v>
          </cell>
          <cell r="O21">
            <v>4111200</v>
          </cell>
          <cell r="P21">
            <v>163200</v>
          </cell>
          <cell r="Q21">
            <v>28800</v>
          </cell>
          <cell r="R21">
            <v>192000</v>
          </cell>
          <cell r="T21">
            <v>4303200</v>
          </cell>
          <cell r="U21">
            <v>1276800</v>
          </cell>
          <cell r="V21">
            <v>1360800</v>
          </cell>
          <cell r="W21">
            <v>3708000</v>
          </cell>
          <cell r="X21">
            <v>0</v>
          </cell>
          <cell r="Y21">
            <v>6345600</v>
          </cell>
          <cell r="Z21">
            <v>366000</v>
          </cell>
          <cell r="AA21">
            <v>6711600</v>
          </cell>
        </row>
        <row r="22">
          <cell r="A22">
            <v>15</v>
          </cell>
          <cell r="B22" t="str">
            <v>たいよう</v>
          </cell>
          <cell r="C22">
            <v>5</v>
          </cell>
          <cell r="D22">
            <v>4</v>
          </cell>
          <cell r="E22">
            <v>3</v>
          </cell>
          <cell r="F22">
            <v>2</v>
          </cell>
          <cell r="G22">
            <v>2</v>
          </cell>
          <cell r="H22">
            <v>2</v>
          </cell>
          <cell r="I22">
            <v>0</v>
          </cell>
          <cell r="J22">
            <v>0</v>
          </cell>
          <cell r="K22">
            <v>3024000</v>
          </cell>
          <cell r="L22">
            <v>0</v>
          </cell>
          <cell r="M22">
            <v>2548800</v>
          </cell>
          <cell r="N22">
            <v>0</v>
          </cell>
          <cell r="O22">
            <v>5572800</v>
          </cell>
          <cell r="P22">
            <v>326400</v>
          </cell>
          <cell r="Q22">
            <v>72000</v>
          </cell>
          <cell r="R22">
            <v>398400</v>
          </cell>
          <cell r="T22">
            <v>5971200</v>
          </cell>
          <cell r="U22">
            <v>1915200</v>
          </cell>
          <cell r="V22">
            <v>1360800</v>
          </cell>
          <cell r="W22">
            <v>1483200</v>
          </cell>
          <cell r="X22">
            <v>1588800</v>
          </cell>
          <cell r="Y22">
            <v>6348000</v>
          </cell>
          <cell r="Z22">
            <v>258000</v>
          </cell>
          <cell r="AA22">
            <v>6606000</v>
          </cell>
        </row>
        <row r="23">
          <cell r="A23">
            <v>16</v>
          </cell>
          <cell r="B23" t="str">
            <v>松ヶ丘</v>
          </cell>
          <cell r="C23">
            <v>3</v>
          </cell>
          <cell r="D23">
            <v>5</v>
          </cell>
          <cell r="E23">
            <v>2</v>
          </cell>
          <cell r="F23">
            <v>2</v>
          </cell>
          <cell r="G23">
            <v>1</v>
          </cell>
          <cell r="H23">
            <v>0</v>
          </cell>
          <cell r="I23">
            <v>0</v>
          </cell>
          <cell r="J23">
            <v>1</v>
          </cell>
          <cell r="K23">
            <v>2016000</v>
          </cell>
          <cell r="L23">
            <v>0</v>
          </cell>
          <cell r="M23">
            <v>1274400</v>
          </cell>
          <cell r="N23">
            <v>1551600</v>
          </cell>
          <cell r="O23">
            <v>4842000</v>
          </cell>
          <cell r="P23">
            <v>173400</v>
          </cell>
          <cell r="Q23">
            <v>72000</v>
          </cell>
          <cell r="R23">
            <v>245400</v>
          </cell>
          <cell r="T23">
            <v>5087400</v>
          </cell>
          <cell r="U23">
            <v>1276800</v>
          </cell>
          <cell r="V23">
            <v>680400</v>
          </cell>
          <cell r="W23">
            <v>3708000</v>
          </cell>
          <cell r="X23">
            <v>0</v>
          </cell>
          <cell r="Y23">
            <v>5665200</v>
          </cell>
          <cell r="Z23">
            <v>300000</v>
          </cell>
          <cell r="AA23">
            <v>5965200</v>
          </cell>
        </row>
        <row r="24">
          <cell r="A24">
            <v>17</v>
          </cell>
          <cell r="B24" t="str">
            <v>作草部</v>
          </cell>
          <cell r="C24">
            <v>3</v>
          </cell>
          <cell r="D24">
            <v>5</v>
          </cell>
          <cell r="E24">
            <v>1</v>
          </cell>
          <cell r="F24">
            <v>2</v>
          </cell>
          <cell r="G24">
            <v>2</v>
          </cell>
          <cell r="H24">
            <v>0</v>
          </cell>
          <cell r="I24">
            <v>0</v>
          </cell>
          <cell r="J24">
            <v>2</v>
          </cell>
          <cell r="K24">
            <v>1008000</v>
          </cell>
          <cell r="L24">
            <v>0</v>
          </cell>
          <cell r="M24">
            <v>0</v>
          </cell>
          <cell r="N24">
            <v>3103200</v>
          </cell>
          <cell r="O24">
            <v>4111200</v>
          </cell>
          <cell r="P24">
            <v>163200</v>
          </cell>
          <cell r="Q24">
            <v>43200</v>
          </cell>
          <cell r="R24">
            <v>206400</v>
          </cell>
          <cell r="T24">
            <v>4317600</v>
          </cell>
          <cell r="U24">
            <v>638400</v>
          </cell>
          <cell r="V24">
            <v>1360800</v>
          </cell>
          <cell r="W24">
            <v>3708000</v>
          </cell>
          <cell r="X24">
            <v>0</v>
          </cell>
          <cell r="Y24">
            <v>5707200</v>
          </cell>
          <cell r="Z24">
            <v>438000</v>
          </cell>
          <cell r="AA24">
            <v>6145200</v>
          </cell>
        </row>
        <row r="25">
          <cell r="A25">
            <v>18</v>
          </cell>
          <cell r="B25" t="str">
            <v>すずらん</v>
          </cell>
          <cell r="C25">
            <v>3</v>
          </cell>
          <cell r="D25">
            <v>4</v>
          </cell>
          <cell r="E25">
            <v>1</v>
          </cell>
          <cell r="F25">
            <v>2</v>
          </cell>
          <cell r="K25">
            <v>1008000</v>
          </cell>
          <cell r="L25">
            <v>0</v>
          </cell>
          <cell r="M25">
            <v>2548800</v>
          </cell>
          <cell r="N25">
            <v>0</v>
          </cell>
          <cell r="O25">
            <v>3556800</v>
          </cell>
          <cell r="P25">
            <v>193800</v>
          </cell>
          <cell r="Q25">
            <v>43200</v>
          </cell>
          <cell r="R25">
            <v>237000</v>
          </cell>
          <cell r="T25">
            <v>3793800</v>
          </cell>
          <cell r="U25">
            <v>1915200</v>
          </cell>
          <cell r="V25">
            <v>0</v>
          </cell>
          <cell r="W25">
            <v>2966400</v>
          </cell>
          <cell r="X25">
            <v>0</v>
          </cell>
          <cell r="Y25">
            <v>4881600</v>
          </cell>
          <cell r="Z25">
            <v>366000</v>
          </cell>
          <cell r="AA25">
            <v>5247600</v>
          </cell>
        </row>
        <row r="26">
          <cell r="A26">
            <v>19</v>
          </cell>
          <cell r="B26" t="str">
            <v>なぎさ</v>
          </cell>
          <cell r="C26">
            <v>3</v>
          </cell>
          <cell r="D26">
            <v>4</v>
          </cell>
          <cell r="E26">
            <v>1</v>
          </cell>
          <cell r="F26">
            <v>2</v>
          </cell>
          <cell r="G26">
            <v>2</v>
          </cell>
          <cell r="H26">
            <v>0</v>
          </cell>
          <cell r="I26">
            <v>0</v>
          </cell>
          <cell r="J26">
            <v>2</v>
          </cell>
          <cell r="K26">
            <v>1008000</v>
          </cell>
          <cell r="L26">
            <v>0</v>
          </cell>
          <cell r="M26">
            <v>0</v>
          </cell>
          <cell r="N26">
            <v>3103200</v>
          </cell>
          <cell r="O26">
            <v>4111200</v>
          </cell>
          <cell r="P26">
            <v>142800</v>
          </cell>
          <cell r="Q26">
            <v>28800</v>
          </cell>
          <cell r="R26">
            <v>171600</v>
          </cell>
          <cell r="S26">
            <v>864000</v>
          </cell>
          <cell r="T26">
            <v>5146800</v>
          </cell>
          <cell r="U26">
            <v>638400</v>
          </cell>
          <cell r="V26">
            <v>1360800</v>
          </cell>
          <cell r="W26">
            <v>2966400</v>
          </cell>
          <cell r="X26">
            <v>0</v>
          </cell>
          <cell r="Y26">
            <v>4965600</v>
          </cell>
          <cell r="Z26">
            <v>288000</v>
          </cell>
          <cell r="AA26">
            <v>5253600</v>
          </cell>
        </row>
        <row r="27">
          <cell r="A27">
            <v>20</v>
          </cell>
          <cell r="B27" t="str">
            <v>南小中台</v>
          </cell>
          <cell r="C27">
            <v>4</v>
          </cell>
          <cell r="D27">
            <v>4</v>
          </cell>
          <cell r="E27">
            <v>2</v>
          </cell>
          <cell r="F27">
            <v>2</v>
          </cell>
          <cell r="G27">
            <v>1</v>
          </cell>
          <cell r="H27">
            <v>1</v>
          </cell>
          <cell r="I27">
            <v>0</v>
          </cell>
          <cell r="J27">
            <v>1</v>
          </cell>
          <cell r="K27">
            <v>2016000</v>
          </cell>
          <cell r="L27">
            <v>0</v>
          </cell>
          <cell r="M27">
            <v>1274400</v>
          </cell>
          <cell r="N27">
            <v>1551600</v>
          </cell>
          <cell r="O27">
            <v>4842000</v>
          </cell>
          <cell r="P27">
            <v>244800</v>
          </cell>
          <cell r="Q27">
            <v>115200</v>
          </cell>
          <cell r="R27">
            <v>360000</v>
          </cell>
          <cell r="T27">
            <v>5202000</v>
          </cell>
          <cell r="U27">
            <v>1915200</v>
          </cell>
          <cell r="V27">
            <v>680400</v>
          </cell>
          <cell r="W27">
            <v>2224800</v>
          </cell>
          <cell r="X27">
            <v>794400</v>
          </cell>
          <cell r="Y27">
            <v>5614800</v>
          </cell>
          <cell r="Z27">
            <v>204000</v>
          </cell>
          <cell r="AA27">
            <v>5818800</v>
          </cell>
        </row>
        <row r="28">
          <cell r="A28">
            <v>21</v>
          </cell>
          <cell r="B28" t="str">
            <v>もみじ</v>
          </cell>
          <cell r="C28">
            <v>6</v>
          </cell>
          <cell r="D28">
            <v>6</v>
          </cell>
          <cell r="E28">
            <v>2</v>
          </cell>
          <cell r="F28">
            <v>2</v>
          </cell>
          <cell r="G28">
            <v>1</v>
          </cell>
          <cell r="H28">
            <v>0</v>
          </cell>
          <cell r="I28">
            <v>1</v>
          </cell>
          <cell r="J28">
            <v>1</v>
          </cell>
          <cell r="K28">
            <v>1008000</v>
          </cell>
          <cell r="L28">
            <v>1172400</v>
          </cell>
          <cell r="M28">
            <v>1274400</v>
          </cell>
          <cell r="N28">
            <v>1551600</v>
          </cell>
          <cell r="O28">
            <v>5006400</v>
          </cell>
          <cell r="P28">
            <v>275400</v>
          </cell>
          <cell r="Q28">
            <v>100800</v>
          </cell>
          <cell r="R28">
            <v>376200</v>
          </cell>
          <cell r="T28">
            <v>5382600</v>
          </cell>
          <cell r="U28">
            <v>3192000</v>
          </cell>
          <cell r="V28">
            <v>680400</v>
          </cell>
          <cell r="W28">
            <v>4449600</v>
          </cell>
          <cell r="X28">
            <v>0</v>
          </cell>
          <cell r="Y28">
            <v>8322000</v>
          </cell>
          <cell r="Z28">
            <v>372000</v>
          </cell>
          <cell r="AA28">
            <v>8694000</v>
          </cell>
        </row>
        <row r="29">
          <cell r="A29">
            <v>22</v>
          </cell>
          <cell r="B29" t="str">
            <v>おゆみ野</v>
          </cell>
          <cell r="C29">
            <v>6</v>
          </cell>
          <cell r="D29">
            <v>2</v>
          </cell>
          <cell r="E29">
            <v>5</v>
          </cell>
          <cell r="F29">
            <v>2</v>
          </cell>
          <cell r="G29">
            <v>0</v>
          </cell>
          <cell r="H29">
            <v>2</v>
          </cell>
          <cell r="I29">
            <v>0</v>
          </cell>
          <cell r="J29">
            <v>0</v>
          </cell>
          <cell r="K29">
            <v>5040000</v>
          </cell>
          <cell r="L29">
            <v>0</v>
          </cell>
          <cell r="M29">
            <v>2548800</v>
          </cell>
          <cell r="N29">
            <v>0</v>
          </cell>
          <cell r="O29">
            <v>7588800</v>
          </cell>
          <cell r="P29">
            <v>469200</v>
          </cell>
          <cell r="Q29">
            <v>259200</v>
          </cell>
          <cell r="R29">
            <v>728400</v>
          </cell>
          <cell r="T29">
            <v>8317200</v>
          </cell>
          <cell r="U29">
            <v>3830400</v>
          </cell>
          <cell r="V29">
            <v>0</v>
          </cell>
          <cell r="W29">
            <v>0</v>
          </cell>
          <cell r="X29">
            <v>1588800</v>
          </cell>
          <cell r="Y29">
            <v>5419200</v>
          </cell>
          <cell r="Z29">
            <v>102000</v>
          </cell>
          <cell r="AA29">
            <v>5521200</v>
          </cell>
        </row>
        <row r="30">
          <cell r="A30">
            <v>23</v>
          </cell>
          <cell r="B30" t="str">
            <v>ﾅｰｾﾘｰ鏡戸</v>
          </cell>
          <cell r="C30">
            <v>6</v>
          </cell>
          <cell r="D30">
            <v>4</v>
          </cell>
          <cell r="E30">
            <v>2</v>
          </cell>
          <cell r="F30">
            <v>2</v>
          </cell>
          <cell r="G30">
            <v>2</v>
          </cell>
          <cell r="H30">
            <v>0</v>
          </cell>
          <cell r="I30">
            <v>0</v>
          </cell>
          <cell r="J30">
            <v>2</v>
          </cell>
          <cell r="K30">
            <v>2016000</v>
          </cell>
          <cell r="L30">
            <v>0</v>
          </cell>
          <cell r="M30">
            <v>0</v>
          </cell>
          <cell r="N30">
            <v>3103200</v>
          </cell>
          <cell r="O30">
            <v>5119200</v>
          </cell>
          <cell r="P30">
            <v>295800</v>
          </cell>
          <cell r="Q30">
            <v>100800</v>
          </cell>
          <cell r="R30">
            <v>396600</v>
          </cell>
          <cell r="S30">
            <v>576000</v>
          </cell>
          <cell r="T30">
            <v>6091800</v>
          </cell>
          <cell r="U30">
            <v>2553600</v>
          </cell>
          <cell r="V30">
            <v>1360800</v>
          </cell>
          <cell r="W30">
            <v>2966400</v>
          </cell>
          <cell r="X30">
            <v>0</v>
          </cell>
          <cell r="Y30">
            <v>6880800</v>
          </cell>
          <cell r="Z30">
            <v>306000</v>
          </cell>
          <cell r="AA30">
            <v>7186800</v>
          </cell>
        </row>
        <row r="31">
          <cell r="A31">
            <v>24</v>
          </cell>
          <cell r="B31" t="str">
            <v>ふたば</v>
          </cell>
          <cell r="C31">
            <v>6</v>
          </cell>
          <cell r="D31">
            <v>5</v>
          </cell>
          <cell r="E31">
            <v>3</v>
          </cell>
          <cell r="F31">
            <v>2</v>
          </cell>
          <cell r="G31">
            <v>2</v>
          </cell>
          <cell r="H31">
            <v>0</v>
          </cell>
          <cell r="I31">
            <v>1</v>
          </cell>
          <cell r="J31">
            <v>1</v>
          </cell>
          <cell r="K31">
            <v>2016000</v>
          </cell>
          <cell r="L31">
            <v>1172400</v>
          </cell>
          <cell r="M31">
            <v>1274400</v>
          </cell>
          <cell r="N31">
            <v>1551600</v>
          </cell>
          <cell r="O31">
            <v>6014400</v>
          </cell>
          <cell r="P31">
            <v>285600</v>
          </cell>
          <cell r="Q31">
            <v>28800</v>
          </cell>
          <cell r="R31">
            <v>314400</v>
          </cell>
          <cell r="S31">
            <v>288000</v>
          </cell>
          <cell r="T31">
            <v>6616800</v>
          </cell>
          <cell r="U31">
            <v>2553600</v>
          </cell>
          <cell r="V31">
            <v>1360800</v>
          </cell>
          <cell r="W31">
            <v>3708000</v>
          </cell>
          <cell r="X31">
            <v>0</v>
          </cell>
          <cell r="Y31">
            <v>7622400</v>
          </cell>
          <cell r="Z31">
            <v>378000</v>
          </cell>
          <cell r="AA31">
            <v>8000400</v>
          </cell>
        </row>
        <row r="32">
          <cell r="A32">
            <v>25</v>
          </cell>
          <cell r="B32" t="str">
            <v>明和輝</v>
          </cell>
          <cell r="C32">
            <v>3</v>
          </cell>
          <cell r="D32">
            <v>4</v>
          </cell>
          <cell r="E32">
            <v>2</v>
          </cell>
          <cell r="F32">
            <v>2</v>
          </cell>
          <cell r="G32">
            <v>0</v>
          </cell>
          <cell r="H32">
            <v>0</v>
          </cell>
          <cell r="I32">
            <v>0</v>
          </cell>
          <cell r="J32">
            <v>0</v>
          </cell>
          <cell r="K32">
            <v>2016000</v>
          </cell>
          <cell r="L32">
            <v>0</v>
          </cell>
          <cell r="M32">
            <v>2548800</v>
          </cell>
          <cell r="N32">
            <v>0</v>
          </cell>
          <cell r="O32">
            <v>4564800</v>
          </cell>
          <cell r="P32">
            <v>193800</v>
          </cell>
          <cell r="Q32">
            <v>57600</v>
          </cell>
          <cell r="R32">
            <v>251400</v>
          </cell>
          <cell r="T32">
            <v>4816200</v>
          </cell>
          <cell r="U32">
            <v>1915200</v>
          </cell>
          <cell r="V32">
            <v>0</v>
          </cell>
          <cell r="W32">
            <v>2966400</v>
          </cell>
          <cell r="X32">
            <v>0</v>
          </cell>
          <cell r="Y32">
            <v>4881600</v>
          </cell>
          <cell r="Z32">
            <v>270000</v>
          </cell>
          <cell r="AA32">
            <v>5151600</v>
          </cell>
        </row>
        <row r="33">
          <cell r="A33">
            <v>26</v>
          </cell>
          <cell r="B33" t="str">
            <v>山王</v>
          </cell>
          <cell r="C33">
            <v>2</v>
          </cell>
          <cell r="D33">
            <v>1</v>
          </cell>
          <cell r="E33">
            <v>1</v>
          </cell>
          <cell r="F33">
            <v>2</v>
          </cell>
          <cell r="G33">
            <v>2</v>
          </cell>
          <cell r="H33">
            <v>1</v>
          </cell>
          <cell r="I33">
            <v>0</v>
          </cell>
          <cell r="J33">
            <v>1</v>
          </cell>
          <cell r="K33">
            <v>1008000</v>
          </cell>
          <cell r="L33">
            <v>0</v>
          </cell>
          <cell r="M33">
            <v>1274400</v>
          </cell>
          <cell r="N33">
            <v>1551600</v>
          </cell>
          <cell r="O33">
            <v>3834000</v>
          </cell>
          <cell r="P33">
            <v>153000</v>
          </cell>
          <cell r="Q33">
            <v>14400</v>
          </cell>
          <cell r="R33">
            <v>167400</v>
          </cell>
          <cell r="T33">
            <v>4001400</v>
          </cell>
          <cell r="U33">
            <v>0</v>
          </cell>
          <cell r="V33">
            <v>1360800</v>
          </cell>
          <cell r="W33">
            <v>0</v>
          </cell>
          <cell r="X33">
            <v>794400</v>
          </cell>
          <cell r="Y33">
            <v>2155200</v>
          </cell>
          <cell r="Z33">
            <v>102000</v>
          </cell>
          <cell r="AA33">
            <v>2257200</v>
          </cell>
        </row>
        <row r="34">
          <cell r="A34">
            <v>27</v>
          </cell>
          <cell r="B34" t="str">
            <v>ﾁｬｲﾙﾄﾞ･ｶﾞｰﾃﾞﾝ</v>
          </cell>
          <cell r="C34">
            <v>4</v>
          </cell>
          <cell r="D34">
            <v>5</v>
          </cell>
          <cell r="E34">
            <v>1</v>
          </cell>
          <cell r="F34">
            <v>2</v>
          </cell>
          <cell r="G34">
            <v>2</v>
          </cell>
          <cell r="H34">
            <v>1</v>
          </cell>
          <cell r="I34">
            <v>1</v>
          </cell>
          <cell r="J34">
            <v>0</v>
          </cell>
          <cell r="K34">
            <v>0</v>
          </cell>
          <cell r="L34">
            <v>1172400</v>
          </cell>
          <cell r="M34">
            <v>2548800</v>
          </cell>
          <cell r="N34">
            <v>0</v>
          </cell>
          <cell r="O34">
            <v>3721200</v>
          </cell>
          <cell r="P34">
            <v>163200</v>
          </cell>
          <cell r="Q34">
            <v>14400</v>
          </cell>
          <cell r="R34">
            <v>177600</v>
          </cell>
          <cell r="T34">
            <v>3898800</v>
          </cell>
          <cell r="U34">
            <v>1276800</v>
          </cell>
          <cell r="V34">
            <v>1360800</v>
          </cell>
          <cell r="W34">
            <v>2966400</v>
          </cell>
          <cell r="X34">
            <v>794400</v>
          </cell>
          <cell r="Y34">
            <v>6398400</v>
          </cell>
          <cell r="Z34">
            <v>312000</v>
          </cell>
          <cell r="AA34">
            <v>6710400</v>
          </cell>
        </row>
        <row r="35">
          <cell r="A35">
            <v>28</v>
          </cell>
          <cell r="B35" t="str">
            <v>明徳土気</v>
          </cell>
          <cell r="C35">
            <v>6</v>
          </cell>
          <cell r="D35">
            <v>4</v>
          </cell>
          <cell r="E35">
            <v>3</v>
          </cell>
          <cell r="F35">
            <v>2</v>
          </cell>
          <cell r="G35">
            <v>2</v>
          </cell>
          <cell r="H35">
            <v>0</v>
          </cell>
          <cell r="I35">
            <v>0</v>
          </cell>
          <cell r="J35">
            <v>2</v>
          </cell>
          <cell r="K35">
            <v>3024000</v>
          </cell>
          <cell r="L35">
            <v>0</v>
          </cell>
          <cell r="M35">
            <v>0</v>
          </cell>
          <cell r="N35">
            <v>3103200</v>
          </cell>
          <cell r="O35">
            <v>6127200</v>
          </cell>
          <cell r="P35">
            <v>367200</v>
          </cell>
          <cell r="Q35">
            <v>43200</v>
          </cell>
          <cell r="R35">
            <v>410400</v>
          </cell>
          <cell r="T35">
            <v>6537600</v>
          </cell>
          <cell r="U35">
            <v>2553600</v>
          </cell>
          <cell r="V35">
            <v>1360800</v>
          </cell>
          <cell r="W35">
            <v>2966400</v>
          </cell>
          <cell r="X35">
            <v>0</v>
          </cell>
          <cell r="Y35">
            <v>6880800</v>
          </cell>
          <cell r="Z35">
            <v>252000</v>
          </cell>
          <cell r="AA35">
            <v>7132800</v>
          </cell>
        </row>
        <row r="36">
          <cell r="A36">
            <v>29</v>
          </cell>
          <cell r="B36" t="str">
            <v>グレース</v>
          </cell>
          <cell r="C36">
            <v>6</v>
          </cell>
          <cell r="D36">
            <v>5</v>
          </cell>
          <cell r="E36">
            <v>2</v>
          </cell>
          <cell r="F36">
            <v>2</v>
          </cell>
          <cell r="G36">
            <v>2</v>
          </cell>
          <cell r="H36">
            <v>2</v>
          </cell>
          <cell r="I36">
            <v>0</v>
          </cell>
          <cell r="J36">
            <v>0</v>
          </cell>
          <cell r="K36">
            <v>2016000</v>
          </cell>
          <cell r="L36">
            <v>0</v>
          </cell>
          <cell r="M36">
            <v>2548800</v>
          </cell>
          <cell r="N36">
            <v>0</v>
          </cell>
          <cell r="O36">
            <v>4564800</v>
          </cell>
          <cell r="P36">
            <v>306000</v>
          </cell>
          <cell r="Q36">
            <v>28800</v>
          </cell>
          <cell r="R36">
            <v>334800</v>
          </cell>
          <cell r="S36">
            <v>288000</v>
          </cell>
          <cell r="T36">
            <v>5187600</v>
          </cell>
          <cell r="U36">
            <v>2553600</v>
          </cell>
          <cell r="V36">
            <v>1360800</v>
          </cell>
          <cell r="W36">
            <v>2224800</v>
          </cell>
          <cell r="X36">
            <v>1588800</v>
          </cell>
          <cell r="Y36">
            <v>7728000</v>
          </cell>
          <cell r="Z36">
            <v>306000</v>
          </cell>
          <cell r="AA36">
            <v>8034000</v>
          </cell>
        </row>
        <row r="37">
          <cell r="A37">
            <v>30</v>
          </cell>
          <cell r="B37" t="str">
            <v>みらい</v>
          </cell>
          <cell r="C37">
            <v>4</v>
          </cell>
          <cell r="D37">
            <v>6</v>
          </cell>
          <cell r="E37">
            <v>3</v>
          </cell>
          <cell r="F37">
            <v>2</v>
          </cell>
          <cell r="G37">
            <v>2</v>
          </cell>
          <cell r="H37">
            <v>0</v>
          </cell>
          <cell r="I37">
            <v>2</v>
          </cell>
          <cell r="J37">
            <v>0</v>
          </cell>
          <cell r="K37">
            <v>1008000</v>
          </cell>
          <cell r="L37">
            <v>2344800</v>
          </cell>
          <cell r="M37">
            <v>2548800</v>
          </cell>
          <cell r="N37">
            <v>0</v>
          </cell>
          <cell r="O37">
            <v>5901600</v>
          </cell>
          <cell r="P37">
            <v>326400</v>
          </cell>
          <cell r="Q37">
            <v>100800</v>
          </cell>
          <cell r="R37">
            <v>427200</v>
          </cell>
          <cell r="T37">
            <v>6328800</v>
          </cell>
          <cell r="U37">
            <v>1276800</v>
          </cell>
          <cell r="V37">
            <v>1360800</v>
          </cell>
          <cell r="W37">
            <v>4449600</v>
          </cell>
          <cell r="X37">
            <v>0</v>
          </cell>
          <cell r="Y37">
            <v>7087200</v>
          </cell>
          <cell r="Z37">
            <v>396000</v>
          </cell>
          <cell r="AA37">
            <v>7483200</v>
          </cell>
        </row>
        <row r="38">
          <cell r="A38">
            <v>31</v>
          </cell>
          <cell r="B38" t="str">
            <v>かまとり</v>
          </cell>
          <cell r="C38">
            <v>5</v>
          </cell>
          <cell r="D38">
            <v>4</v>
          </cell>
          <cell r="E38">
            <v>2</v>
          </cell>
          <cell r="F38">
            <v>2</v>
          </cell>
          <cell r="G38">
            <v>2</v>
          </cell>
          <cell r="H38">
            <v>0</v>
          </cell>
          <cell r="I38">
            <v>0</v>
          </cell>
          <cell r="J38">
            <v>2</v>
          </cell>
          <cell r="K38">
            <v>2016000</v>
          </cell>
          <cell r="L38">
            <v>0</v>
          </cell>
          <cell r="M38">
            <v>0</v>
          </cell>
          <cell r="N38">
            <v>3103200</v>
          </cell>
          <cell r="O38">
            <v>5119200</v>
          </cell>
          <cell r="P38">
            <v>234600</v>
          </cell>
          <cell r="Q38">
            <v>43200</v>
          </cell>
          <cell r="R38">
            <v>277800</v>
          </cell>
          <cell r="T38">
            <v>5397000</v>
          </cell>
          <cell r="U38">
            <v>1915200</v>
          </cell>
          <cell r="V38">
            <v>1360800</v>
          </cell>
          <cell r="W38">
            <v>2966400</v>
          </cell>
          <cell r="X38">
            <v>0</v>
          </cell>
          <cell r="Y38">
            <v>6242400</v>
          </cell>
          <cell r="Z38">
            <v>312000</v>
          </cell>
          <cell r="AA38">
            <v>6554400</v>
          </cell>
        </row>
        <row r="39">
          <cell r="A39">
            <v>32</v>
          </cell>
          <cell r="B39" t="str">
            <v>植草弁天</v>
          </cell>
          <cell r="C39">
            <v>3</v>
          </cell>
          <cell r="D39">
            <v>3</v>
          </cell>
          <cell r="E39">
            <v>1</v>
          </cell>
          <cell r="F39">
            <v>2</v>
          </cell>
          <cell r="G39">
            <v>0</v>
          </cell>
          <cell r="H39">
            <v>2</v>
          </cell>
          <cell r="I39">
            <v>0</v>
          </cell>
          <cell r="J39">
            <v>0</v>
          </cell>
          <cell r="K39">
            <v>1008000</v>
          </cell>
          <cell r="L39">
            <v>0</v>
          </cell>
          <cell r="M39">
            <v>2548800</v>
          </cell>
          <cell r="N39">
            <v>0</v>
          </cell>
          <cell r="O39">
            <v>3556800</v>
          </cell>
          <cell r="P39">
            <v>122400</v>
          </cell>
          <cell r="Q39">
            <v>72000</v>
          </cell>
          <cell r="R39">
            <v>194400</v>
          </cell>
          <cell r="S39">
            <v>288000</v>
          </cell>
          <cell r="T39">
            <v>4039200</v>
          </cell>
          <cell r="U39">
            <v>1915200</v>
          </cell>
          <cell r="V39">
            <v>0</v>
          </cell>
          <cell r="W39">
            <v>741600</v>
          </cell>
          <cell r="X39">
            <v>1588800</v>
          </cell>
          <cell r="Y39">
            <v>4245600</v>
          </cell>
          <cell r="Z39">
            <v>114000</v>
          </cell>
          <cell r="AA39">
            <v>4359600</v>
          </cell>
        </row>
        <row r="40">
          <cell r="A40">
            <v>33</v>
          </cell>
          <cell r="B40" t="str">
            <v>ひなたぼっこ</v>
          </cell>
          <cell r="C40">
            <v>3</v>
          </cell>
          <cell r="D40">
            <v>3</v>
          </cell>
          <cell r="E40">
            <v>1</v>
          </cell>
          <cell r="F40">
            <v>2</v>
          </cell>
          <cell r="G40">
            <v>2</v>
          </cell>
          <cell r="H40">
            <v>0</v>
          </cell>
          <cell r="I40">
            <v>0</v>
          </cell>
          <cell r="J40">
            <v>2</v>
          </cell>
          <cell r="K40">
            <v>1008000</v>
          </cell>
          <cell r="L40">
            <v>0</v>
          </cell>
          <cell r="M40">
            <v>0</v>
          </cell>
          <cell r="N40">
            <v>3103200</v>
          </cell>
          <cell r="O40">
            <v>4111200</v>
          </cell>
          <cell r="P40">
            <v>163200</v>
          </cell>
          <cell r="Q40">
            <v>57600</v>
          </cell>
          <cell r="R40">
            <v>220800</v>
          </cell>
          <cell r="T40">
            <v>4332000</v>
          </cell>
          <cell r="U40">
            <v>638400</v>
          </cell>
          <cell r="V40">
            <v>1360800</v>
          </cell>
          <cell r="W40">
            <v>2224800</v>
          </cell>
          <cell r="X40">
            <v>0</v>
          </cell>
          <cell r="Y40">
            <v>4224000</v>
          </cell>
          <cell r="Z40">
            <v>174000</v>
          </cell>
          <cell r="AA40">
            <v>4398000</v>
          </cell>
        </row>
        <row r="41">
          <cell r="A41">
            <v>34</v>
          </cell>
          <cell r="B41" t="str">
            <v>はまかぜ</v>
          </cell>
          <cell r="C41">
            <v>2</v>
          </cell>
          <cell r="D41">
            <v>2</v>
          </cell>
          <cell r="E41">
            <v>1</v>
          </cell>
          <cell r="F41">
            <v>2</v>
          </cell>
          <cell r="G41">
            <v>2</v>
          </cell>
          <cell r="H41">
            <v>0</v>
          </cell>
          <cell r="I41">
            <v>0</v>
          </cell>
          <cell r="J41">
            <v>2</v>
          </cell>
          <cell r="K41">
            <v>1008000</v>
          </cell>
          <cell r="L41">
            <v>0</v>
          </cell>
          <cell r="M41">
            <v>0</v>
          </cell>
          <cell r="N41">
            <v>3103200</v>
          </cell>
          <cell r="O41">
            <v>4111200</v>
          </cell>
          <cell r="P41">
            <v>91800</v>
          </cell>
          <cell r="Q41">
            <v>72000</v>
          </cell>
          <cell r="R41">
            <v>163800</v>
          </cell>
          <cell r="T41">
            <v>4275000</v>
          </cell>
          <cell r="U41">
            <v>0</v>
          </cell>
          <cell r="V41">
            <v>1360800</v>
          </cell>
          <cell r="W41">
            <v>1483200</v>
          </cell>
          <cell r="X41">
            <v>0</v>
          </cell>
          <cell r="Y41">
            <v>2844000</v>
          </cell>
          <cell r="Z41">
            <v>114000</v>
          </cell>
          <cell r="AA41">
            <v>2958000</v>
          </cell>
        </row>
        <row r="42">
          <cell r="A42">
            <v>35</v>
          </cell>
          <cell r="B42" t="str">
            <v>いなほ</v>
          </cell>
          <cell r="C42">
            <v>3</v>
          </cell>
          <cell r="D42">
            <v>4</v>
          </cell>
          <cell r="E42">
            <v>2</v>
          </cell>
          <cell r="F42">
            <v>2</v>
          </cell>
          <cell r="G42">
            <v>2</v>
          </cell>
          <cell r="H42">
            <v>0</v>
          </cell>
          <cell r="I42">
            <v>0</v>
          </cell>
          <cell r="J42">
            <v>2</v>
          </cell>
          <cell r="K42">
            <v>2016000</v>
          </cell>
          <cell r="L42">
            <v>0</v>
          </cell>
          <cell r="M42">
            <v>0</v>
          </cell>
          <cell r="N42">
            <v>3103200</v>
          </cell>
          <cell r="O42">
            <v>5119200</v>
          </cell>
          <cell r="P42">
            <v>193800</v>
          </cell>
          <cell r="Q42">
            <v>43200</v>
          </cell>
          <cell r="R42">
            <v>237000</v>
          </cell>
          <cell r="T42">
            <v>5356200</v>
          </cell>
          <cell r="U42">
            <v>638400</v>
          </cell>
          <cell r="V42">
            <v>1360800</v>
          </cell>
          <cell r="W42">
            <v>2966400</v>
          </cell>
          <cell r="X42">
            <v>0</v>
          </cell>
          <cell r="Y42">
            <v>4965600</v>
          </cell>
          <cell r="Z42">
            <v>210000</v>
          </cell>
          <cell r="AA42">
            <v>5175600</v>
          </cell>
        </row>
        <row r="43">
          <cell r="A43">
            <v>36</v>
          </cell>
          <cell r="B43" t="str">
            <v>キッズマーム</v>
          </cell>
          <cell r="C43">
            <v>3</v>
          </cell>
          <cell r="D43">
            <v>2</v>
          </cell>
          <cell r="E43">
            <v>1</v>
          </cell>
          <cell r="F43">
            <v>2</v>
          </cell>
          <cell r="G43">
            <v>2</v>
          </cell>
          <cell r="H43">
            <v>0</v>
          </cell>
          <cell r="I43">
            <v>0</v>
          </cell>
          <cell r="J43">
            <v>2</v>
          </cell>
          <cell r="K43">
            <v>1008000</v>
          </cell>
          <cell r="L43">
            <v>0</v>
          </cell>
          <cell r="M43">
            <v>0</v>
          </cell>
          <cell r="N43">
            <v>3103200</v>
          </cell>
          <cell r="O43">
            <v>4111200</v>
          </cell>
          <cell r="P43">
            <v>163200</v>
          </cell>
          <cell r="Q43">
            <v>72000</v>
          </cell>
          <cell r="R43">
            <v>235200</v>
          </cell>
          <cell r="T43">
            <v>4346400</v>
          </cell>
          <cell r="U43">
            <v>638400</v>
          </cell>
          <cell r="V43">
            <v>1360800</v>
          </cell>
          <cell r="W43">
            <v>1483200</v>
          </cell>
          <cell r="X43">
            <v>0</v>
          </cell>
          <cell r="Y43">
            <v>3482400</v>
          </cell>
          <cell r="Z43">
            <v>102000</v>
          </cell>
          <cell r="AA43">
            <v>3584400</v>
          </cell>
        </row>
        <row r="44">
          <cell r="A44">
            <v>37</v>
          </cell>
          <cell r="B44" t="str">
            <v>アスク海浜幕張</v>
          </cell>
          <cell r="C44">
            <v>2</v>
          </cell>
          <cell r="D44">
            <v>4</v>
          </cell>
          <cell r="E44">
            <v>2</v>
          </cell>
          <cell r="F44">
            <v>2</v>
          </cell>
          <cell r="G44">
            <v>0</v>
          </cell>
          <cell r="H44">
            <v>0</v>
          </cell>
          <cell r="I44">
            <v>0</v>
          </cell>
          <cell r="J44">
            <v>0</v>
          </cell>
          <cell r="K44">
            <v>2016000</v>
          </cell>
          <cell r="L44">
            <v>0</v>
          </cell>
          <cell r="M44">
            <v>2548800</v>
          </cell>
          <cell r="N44">
            <v>0</v>
          </cell>
          <cell r="O44">
            <v>4564800</v>
          </cell>
          <cell r="P44">
            <v>142800</v>
          </cell>
          <cell r="Q44">
            <v>43200</v>
          </cell>
          <cell r="R44">
            <v>186000</v>
          </cell>
          <cell r="T44">
            <v>4750800</v>
          </cell>
          <cell r="U44">
            <v>1276800</v>
          </cell>
          <cell r="V44">
            <v>0</v>
          </cell>
          <cell r="W44">
            <v>2966400</v>
          </cell>
          <cell r="X44">
            <v>0</v>
          </cell>
          <cell r="Y44">
            <v>4243200</v>
          </cell>
          <cell r="Z44">
            <v>198000</v>
          </cell>
          <cell r="AA44">
            <v>4441200</v>
          </cell>
        </row>
        <row r="45">
          <cell r="A45">
            <v>38</v>
          </cell>
          <cell r="B45" t="str">
            <v>明徳浜野駅</v>
          </cell>
          <cell r="C45">
            <v>2</v>
          </cell>
          <cell r="D45">
            <v>2</v>
          </cell>
          <cell r="E45">
            <v>1</v>
          </cell>
          <cell r="F45">
            <v>2</v>
          </cell>
          <cell r="G45">
            <v>2</v>
          </cell>
          <cell r="H45">
            <v>0</v>
          </cell>
          <cell r="I45">
            <v>0</v>
          </cell>
          <cell r="J45">
            <v>2</v>
          </cell>
          <cell r="K45">
            <v>1008000</v>
          </cell>
          <cell r="L45">
            <v>0</v>
          </cell>
          <cell r="M45">
            <v>0</v>
          </cell>
          <cell r="N45">
            <v>3103200</v>
          </cell>
          <cell r="O45">
            <v>4111200</v>
          </cell>
          <cell r="P45">
            <v>81600</v>
          </cell>
          <cell r="Q45">
            <v>28800</v>
          </cell>
          <cell r="R45">
            <v>110400</v>
          </cell>
          <cell r="S45">
            <v>288000</v>
          </cell>
          <cell r="T45">
            <v>4509600</v>
          </cell>
          <cell r="U45">
            <v>0</v>
          </cell>
          <cell r="V45">
            <v>1360800</v>
          </cell>
          <cell r="W45">
            <v>1483200</v>
          </cell>
          <cell r="X45">
            <v>0</v>
          </cell>
          <cell r="Y45">
            <v>2844000</v>
          </cell>
          <cell r="Z45">
            <v>102000</v>
          </cell>
          <cell r="AA45">
            <v>2946000</v>
          </cell>
        </row>
        <row r="46">
          <cell r="A46">
            <v>39</v>
          </cell>
          <cell r="B46" t="str">
            <v>幕張いもっこ</v>
          </cell>
          <cell r="C46">
            <v>5</v>
          </cell>
          <cell r="D46">
            <v>5</v>
          </cell>
          <cell r="E46">
            <v>3</v>
          </cell>
          <cell r="F46">
            <v>2</v>
          </cell>
          <cell r="G46">
            <v>2</v>
          </cell>
          <cell r="H46">
            <v>1</v>
          </cell>
          <cell r="I46">
            <v>0</v>
          </cell>
          <cell r="J46">
            <v>1</v>
          </cell>
          <cell r="K46">
            <v>3024000</v>
          </cell>
          <cell r="L46">
            <v>0</v>
          </cell>
          <cell r="M46">
            <v>1274400</v>
          </cell>
          <cell r="N46">
            <v>1551600</v>
          </cell>
          <cell r="O46">
            <v>5850000</v>
          </cell>
          <cell r="P46">
            <v>306000</v>
          </cell>
          <cell r="Q46">
            <v>144000</v>
          </cell>
          <cell r="R46">
            <v>450000</v>
          </cell>
          <cell r="T46">
            <v>6300000</v>
          </cell>
          <cell r="U46">
            <v>1915200</v>
          </cell>
          <cell r="V46">
            <v>1360800</v>
          </cell>
          <cell r="W46">
            <v>2966400</v>
          </cell>
          <cell r="X46">
            <v>794400</v>
          </cell>
          <cell r="Y46">
            <v>7036800</v>
          </cell>
          <cell r="Z46">
            <v>288000</v>
          </cell>
          <cell r="AA46">
            <v>7324800</v>
          </cell>
        </row>
        <row r="47">
          <cell r="A47">
            <v>40</v>
          </cell>
          <cell r="B47" t="str">
            <v>稲毛すきっぷ</v>
          </cell>
          <cell r="C47">
            <v>2</v>
          </cell>
          <cell r="D47">
            <v>4</v>
          </cell>
          <cell r="E47">
            <v>1</v>
          </cell>
          <cell r="F47">
            <v>2</v>
          </cell>
          <cell r="G47">
            <v>2</v>
          </cell>
          <cell r="H47">
            <v>1</v>
          </cell>
          <cell r="I47">
            <v>0</v>
          </cell>
          <cell r="J47">
            <v>1</v>
          </cell>
          <cell r="K47">
            <v>1008000</v>
          </cell>
          <cell r="L47">
            <v>0</v>
          </cell>
          <cell r="M47">
            <v>1274400</v>
          </cell>
          <cell r="N47">
            <v>1551600</v>
          </cell>
          <cell r="O47">
            <v>3834000</v>
          </cell>
          <cell r="P47">
            <v>163200</v>
          </cell>
          <cell r="Q47">
            <v>57600</v>
          </cell>
          <cell r="R47">
            <v>220800</v>
          </cell>
          <cell r="T47">
            <v>4054800</v>
          </cell>
          <cell r="U47">
            <v>0</v>
          </cell>
          <cell r="V47">
            <v>1360800</v>
          </cell>
          <cell r="W47">
            <v>2224800</v>
          </cell>
          <cell r="X47">
            <v>794400</v>
          </cell>
          <cell r="Y47">
            <v>4380000</v>
          </cell>
          <cell r="Z47">
            <v>186000</v>
          </cell>
          <cell r="AA47">
            <v>4566000</v>
          </cell>
        </row>
        <row r="48">
          <cell r="A48">
            <v>41</v>
          </cell>
          <cell r="B48" t="str">
            <v>千葉聖心</v>
          </cell>
          <cell r="C48">
            <v>3</v>
          </cell>
          <cell r="D48">
            <v>4</v>
          </cell>
          <cell r="E48">
            <v>2</v>
          </cell>
          <cell r="F48">
            <v>2</v>
          </cell>
          <cell r="G48">
            <v>2</v>
          </cell>
          <cell r="H48">
            <v>0</v>
          </cell>
          <cell r="I48">
            <v>0</v>
          </cell>
          <cell r="J48">
            <v>2</v>
          </cell>
          <cell r="K48">
            <v>2016000</v>
          </cell>
          <cell r="L48">
            <v>0</v>
          </cell>
          <cell r="M48">
            <v>0</v>
          </cell>
          <cell r="N48">
            <v>3103200</v>
          </cell>
          <cell r="O48">
            <v>5119200</v>
          </cell>
          <cell r="P48">
            <v>204000</v>
          </cell>
          <cell r="Q48">
            <v>57600</v>
          </cell>
          <cell r="R48">
            <v>261600</v>
          </cell>
          <cell r="S48">
            <v>0</v>
          </cell>
          <cell r="T48">
            <v>5380800</v>
          </cell>
          <cell r="U48">
            <v>638400</v>
          </cell>
          <cell r="V48">
            <v>1360800</v>
          </cell>
          <cell r="W48">
            <v>2966400</v>
          </cell>
          <cell r="X48">
            <v>0</v>
          </cell>
          <cell r="Y48">
            <v>4965600</v>
          </cell>
          <cell r="Z48">
            <v>210000</v>
          </cell>
          <cell r="AA48">
            <v>5175600</v>
          </cell>
        </row>
        <row r="49">
          <cell r="A49">
            <v>42</v>
          </cell>
          <cell r="B49" t="str">
            <v>真生</v>
          </cell>
          <cell r="C49">
            <v>5</v>
          </cell>
          <cell r="D49">
            <v>4</v>
          </cell>
          <cell r="E49">
            <v>1</v>
          </cell>
          <cell r="F49">
            <v>2</v>
          </cell>
          <cell r="G49">
            <v>2</v>
          </cell>
          <cell r="H49">
            <v>1</v>
          </cell>
          <cell r="I49">
            <v>1</v>
          </cell>
          <cell r="J49">
            <v>0</v>
          </cell>
          <cell r="K49">
            <v>0</v>
          </cell>
          <cell r="L49">
            <v>1172400</v>
          </cell>
          <cell r="M49">
            <v>2548800</v>
          </cell>
          <cell r="N49">
            <v>0</v>
          </cell>
          <cell r="O49">
            <v>3721200</v>
          </cell>
          <cell r="P49">
            <v>193800</v>
          </cell>
          <cell r="Q49">
            <v>158400</v>
          </cell>
          <cell r="R49">
            <v>352200</v>
          </cell>
          <cell r="T49">
            <v>4073400</v>
          </cell>
          <cell r="U49">
            <v>1915200</v>
          </cell>
          <cell r="V49">
            <v>1360800</v>
          </cell>
          <cell r="W49">
            <v>2224800</v>
          </cell>
          <cell r="X49">
            <v>794400</v>
          </cell>
          <cell r="Y49">
            <v>6295200</v>
          </cell>
          <cell r="Z49">
            <v>228000</v>
          </cell>
          <cell r="AA49">
            <v>6523200</v>
          </cell>
        </row>
        <row r="50">
          <cell r="A50">
            <v>43</v>
          </cell>
          <cell r="B50" t="str">
            <v>アップルナースリー</v>
          </cell>
          <cell r="C50">
            <v>2</v>
          </cell>
          <cell r="D50">
            <v>2</v>
          </cell>
          <cell r="E50">
            <v>2</v>
          </cell>
          <cell r="F50">
            <v>0</v>
          </cell>
          <cell r="G50">
            <v>2</v>
          </cell>
          <cell r="H50">
            <v>1</v>
          </cell>
          <cell r="I50">
            <v>1</v>
          </cell>
          <cell r="J50">
            <v>0</v>
          </cell>
          <cell r="K50">
            <v>1008000</v>
          </cell>
          <cell r="L50">
            <v>1172400</v>
          </cell>
          <cell r="M50">
            <v>0</v>
          </cell>
          <cell r="N50">
            <v>0</v>
          </cell>
          <cell r="O50">
            <v>2180400</v>
          </cell>
          <cell r="P50">
            <v>71400</v>
          </cell>
          <cell r="Q50">
            <v>0</v>
          </cell>
          <cell r="R50">
            <v>71400</v>
          </cell>
          <cell r="T50">
            <v>2251800</v>
          </cell>
          <cell r="U50">
            <v>0</v>
          </cell>
          <cell r="V50">
            <v>1360800</v>
          </cell>
          <cell r="W50">
            <v>741600</v>
          </cell>
          <cell r="X50">
            <v>794400</v>
          </cell>
          <cell r="Y50">
            <v>2896800</v>
          </cell>
          <cell r="Z50">
            <v>96000</v>
          </cell>
          <cell r="AA50">
            <v>2992800</v>
          </cell>
        </row>
        <row r="51">
          <cell r="A51">
            <v>44</v>
          </cell>
          <cell r="B51" t="str">
            <v>千葉みなとのぞみ</v>
          </cell>
          <cell r="C51">
            <v>2</v>
          </cell>
          <cell r="D51">
            <v>1</v>
          </cell>
          <cell r="E51">
            <v>0</v>
          </cell>
          <cell r="F51">
            <v>2</v>
          </cell>
          <cell r="G51">
            <v>2</v>
          </cell>
          <cell r="H51">
            <v>1</v>
          </cell>
          <cell r="I51">
            <v>0</v>
          </cell>
          <cell r="J51">
            <v>1</v>
          </cell>
          <cell r="K51">
            <v>0</v>
          </cell>
          <cell r="L51">
            <v>0</v>
          </cell>
          <cell r="M51">
            <v>1274400</v>
          </cell>
          <cell r="N51">
            <v>1551600</v>
          </cell>
          <cell r="O51">
            <v>2826000</v>
          </cell>
          <cell r="P51">
            <v>61200</v>
          </cell>
          <cell r="Q51">
            <v>14400</v>
          </cell>
          <cell r="R51">
            <v>75600</v>
          </cell>
          <cell r="T51">
            <v>2901600</v>
          </cell>
          <cell r="U51">
            <v>0</v>
          </cell>
          <cell r="V51">
            <v>1360800</v>
          </cell>
          <cell r="W51">
            <v>0</v>
          </cell>
          <cell r="X51">
            <v>794400</v>
          </cell>
          <cell r="Y51">
            <v>2155200</v>
          </cell>
          <cell r="Z51">
            <v>102000</v>
          </cell>
          <cell r="AA51">
            <v>2257200</v>
          </cell>
        </row>
        <row r="52">
          <cell r="A52">
            <v>45</v>
          </cell>
          <cell r="B52" t="str">
            <v>いろは</v>
          </cell>
          <cell r="C52">
            <v>2</v>
          </cell>
          <cell r="D52">
            <v>2</v>
          </cell>
          <cell r="E52">
            <v>0</v>
          </cell>
          <cell r="F52">
            <v>2</v>
          </cell>
          <cell r="G52">
            <v>2</v>
          </cell>
          <cell r="H52">
            <v>0</v>
          </cell>
          <cell r="I52">
            <v>0</v>
          </cell>
          <cell r="J52">
            <v>2</v>
          </cell>
          <cell r="K52">
            <v>0</v>
          </cell>
          <cell r="L52">
            <v>0</v>
          </cell>
          <cell r="M52">
            <v>0</v>
          </cell>
          <cell r="N52">
            <v>3103200</v>
          </cell>
          <cell r="O52">
            <v>3103200</v>
          </cell>
          <cell r="P52">
            <v>71400</v>
          </cell>
          <cell r="Q52">
            <v>72000</v>
          </cell>
          <cell r="R52">
            <v>143400</v>
          </cell>
          <cell r="T52">
            <v>3246600</v>
          </cell>
          <cell r="U52">
            <v>0</v>
          </cell>
          <cell r="V52">
            <v>1360800</v>
          </cell>
          <cell r="W52">
            <v>1483200</v>
          </cell>
          <cell r="X52">
            <v>0</v>
          </cell>
          <cell r="Y52">
            <v>2844000</v>
          </cell>
          <cell r="Z52">
            <v>132000</v>
          </cell>
          <cell r="AA52">
            <v>2976000</v>
          </cell>
        </row>
        <row r="53">
          <cell r="A53">
            <v>46</v>
          </cell>
          <cell r="B53" t="str">
            <v>稲毛ひだまり</v>
          </cell>
          <cell r="C53">
            <v>3</v>
          </cell>
          <cell r="D53">
            <v>3</v>
          </cell>
          <cell r="E53">
            <v>2</v>
          </cell>
          <cell r="F53">
            <v>2</v>
          </cell>
          <cell r="G53">
            <v>2</v>
          </cell>
          <cell r="H53">
            <v>0</v>
          </cell>
          <cell r="I53">
            <v>0</v>
          </cell>
          <cell r="J53">
            <v>2</v>
          </cell>
          <cell r="K53">
            <v>2016000</v>
          </cell>
          <cell r="L53">
            <v>0</v>
          </cell>
          <cell r="M53">
            <v>0</v>
          </cell>
          <cell r="N53">
            <v>3103200</v>
          </cell>
          <cell r="O53">
            <v>5119200</v>
          </cell>
          <cell r="P53">
            <v>204000</v>
          </cell>
          <cell r="Q53">
            <v>86400</v>
          </cell>
          <cell r="R53">
            <v>290400</v>
          </cell>
          <cell r="T53">
            <v>5409600</v>
          </cell>
          <cell r="U53">
            <v>638400</v>
          </cell>
          <cell r="V53">
            <v>1360800</v>
          </cell>
          <cell r="W53">
            <v>2224800</v>
          </cell>
          <cell r="X53">
            <v>0</v>
          </cell>
          <cell r="Y53">
            <v>4224000</v>
          </cell>
          <cell r="Z53">
            <v>150000</v>
          </cell>
          <cell r="AA53">
            <v>4374000</v>
          </cell>
        </row>
        <row r="54">
          <cell r="A54">
            <v>47</v>
          </cell>
          <cell r="B54" t="str">
            <v>茶々まくはり</v>
          </cell>
          <cell r="C54">
            <v>5</v>
          </cell>
          <cell r="D54">
            <v>5</v>
          </cell>
          <cell r="E54">
            <v>3</v>
          </cell>
          <cell r="F54">
            <v>2</v>
          </cell>
          <cell r="G54">
            <v>2</v>
          </cell>
          <cell r="H54">
            <v>2</v>
          </cell>
          <cell r="I54">
            <v>0</v>
          </cell>
          <cell r="J54">
            <v>0</v>
          </cell>
          <cell r="K54">
            <v>3024000</v>
          </cell>
          <cell r="L54">
            <v>0</v>
          </cell>
          <cell r="M54">
            <v>2548800</v>
          </cell>
          <cell r="N54">
            <v>0</v>
          </cell>
          <cell r="O54">
            <v>5572800</v>
          </cell>
          <cell r="P54">
            <v>367200</v>
          </cell>
          <cell r="Q54">
            <v>72000</v>
          </cell>
          <cell r="R54">
            <v>439200</v>
          </cell>
          <cell r="T54">
            <v>6012000</v>
          </cell>
          <cell r="U54">
            <v>1915200</v>
          </cell>
          <cell r="V54">
            <v>1360800</v>
          </cell>
          <cell r="W54">
            <v>2224800</v>
          </cell>
          <cell r="X54">
            <v>1588800</v>
          </cell>
          <cell r="Y54">
            <v>7089600</v>
          </cell>
          <cell r="Z54">
            <v>282000</v>
          </cell>
          <cell r="AA54">
            <v>7371600</v>
          </cell>
        </row>
        <row r="55">
          <cell r="A55">
            <v>48</v>
          </cell>
          <cell r="B55" t="str">
            <v>ローゼンそが</v>
          </cell>
          <cell r="C55">
            <v>3</v>
          </cell>
          <cell r="D55">
            <v>4</v>
          </cell>
          <cell r="E55">
            <v>2</v>
          </cell>
          <cell r="F55">
            <v>2</v>
          </cell>
          <cell r="G55">
            <v>2</v>
          </cell>
          <cell r="H55">
            <v>1</v>
          </cell>
          <cell r="I55">
            <v>1</v>
          </cell>
          <cell r="J55">
            <v>0</v>
          </cell>
          <cell r="K55">
            <v>1008000</v>
          </cell>
          <cell r="L55">
            <v>1172400</v>
          </cell>
          <cell r="M55">
            <v>2548800</v>
          </cell>
          <cell r="N55">
            <v>0</v>
          </cell>
          <cell r="O55">
            <v>4729200</v>
          </cell>
          <cell r="P55">
            <v>234600</v>
          </cell>
          <cell r="Q55">
            <v>43200</v>
          </cell>
          <cell r="R55">
            <v>277800</v>
          </cell>
          <cell r="T55">
            <v>5007000</v>
          </cell>
          <cell r="U55">
            <v>638400</v>
          </cell>
          <cell r="V55">
            <v>1360800</v>
          </cell>
          <cell r="W55">
            <v>2224800</v>
          </cell>
          <cell r="X55">
            <v>794400</v>
          </cell>
          <cell r="Y55">
            <v>5018400</v>
          </cell>
          <cell r="Z55">
            <v>234000</v>
          </cell>
          <cell r="AA55">
            <v>5252400</v>
          </cell>
        </row>
        <row r="56">
          <cell r="A56">
            <v>49</v>
          </cell>
          <cell r="B56" t="str">
            <v>みなと公園のぞみ</v>
          </cell>
          <cell r="C56">
            <v>4</v>
          </cell>
          <cell r="D56">
            <v>5</v>
          </cell>
          <cell r="E56">
            <v>2</v>
          </cell>
          <cell r="F56">
            <v>2</v>
          </cell>
          <cell r="G56">
            <v>2</v>
          </cell>
          <cell r="H56">
            <v>0</v>
          </cell>
          <cell r="I56">
            <v>1</v>
          </cell>
          <cell r="J56">
            <v>1</v>
          </cell>
          <cell r="K56">
            <v>1008000</v>
          </cell>
          <cell r="L56">
            <v>1172400</v>
          </cell>
          <cell r="M56">
            <v>1274400</v>
          </cell>
          <cell r="N56">
            <v>1551600</v>
          </cell>
          <cell r="O56">
            <v>5006400</v>
          </cell>
          <cell r="P56">
            <v>193800</v>
          </cell>
          <cell r="Q56">
            <v>43200</v>
          </cell>
          <cell r="R56">
            <v>237000</v>
          </cell>
          <cell r="T56">
            <v>5243400</v>
          </cell>
          <cell r="U56">
            <v>1276800</v>
          </cell>
          <cell r="V56">
            <v>1360800</v>
          </cell>
          <cell r="W56">
            <v>3708000</v>
          </cell>
          <cell r="X56">
            <v>0</v>
          </cell>
          <cell r="Y56">
            <v>6345600</v>
          </cell>
          <cell r="Z56">
            <v>324000</v>
          </cell>
          <cell r="AA56">
            <v>6669600</v>
          </cell>
        </row>
        <row r="57">
          <cell r="A57">
            <v>50</v>
          </cell>
          <cell r="B57" t="str">
            <v>はまの</v>
          </cell>
          <cell r="C57">
            <v>3</v>
          </cell>
          <cell r="D57">
            <v>5</v>
          </cell>
          <cell r="E57">
            <v>1</v>
          </cell>
          <cell r="F57">
            <v>2</v>
          </cell>
          <cell r="G57">
            <v>1</v>
          </cell>
          <cell r="H57">
            <v>1</v>
          </cell>
          <cell r="I57">
            <v>1</v>
          </cell>
          <cell r="J57">
            <v>0</v>
          </cell>
          <cell r="K57">
            <v>0</v>
          </cell>
          <cell r="L57">
            <v>1172400</v>
          </cell>
          <cell r="M57">
            <v>2548800</v>
          </cell>
          <cell r="N57">
            <v>0</v>
          </cell>
          <cell r="O57">
            <v>3721200</v>
          </cell>
          <cell r="P57">
            <v>91800</v>
          </cell>
          <cell r="Q57">
            <v>14400</v>
          </cell>
          <cell r="R57">
            <v>106200</v>
          </cell>
          <cell r="T57">
            <v>3827400</v>
          </cell>
          <cell r="U57">
            <v>1276800</v>
          </cell>
          <cell r="V57">
            <v>680400</v>
          </cell>
          <cell r="W57">
            <v>2966400</v>
          </cell>
          <cell r="X57">
            <v>794400</v>
          </cell>
          <cell r="Y57">
            <v>5718000</v>
          </cell>
          <cell r="Z57">
            <v>216000</v>
          </cell>
          <cell r="AA57">
            <v>5934000</v>
          </cell>
        </row>
        <row r="58">
          <cell r="A58">
            <v>51</v>
          </cell>
          <cell r="B58" t="str">
            <v>ｺｺﾌｧﾝおゆみ野</v>
          </cell>
          <cell r="C58">
            <v>3</v>
          </cell>
          <cell r="D58">
            <v>3</v>
          </cell>
          <cell r="E58">
            <v>1</v>
          </cell>
          <cell r="F58">
            <v>2</v>
          </cell>
          <cell r="G58">
            <v>1</v>
          </cell>
          <cell r="H58">
            <v>1</v>
          </cell>
          <cell r="I58">
            <v>0</v>
          </cell>
          <cell r="J58">
            <v>1</v>
          </cell>
          <cell r="K58">
            <v>1008000</v>
          </cell>
          <cell r="L58">
            <v>0</v>
          </cell>
          <cell r="M58">
            <v>1274400</v>
          </cell>
          <cell r="N58">
            <v>1551600</v>
          </cell>
          <cell r="O58">
            <v>3834000</v>
          </cell>
          <cell r="P58">
            <v>142800</v>
          </cell>
          <cell r="Q58">
            <v>14400</v>
          </cell>
          <cell r="R58">
            <v>157200</v>
          </cell>
          <cell r="T58">
            <v>3991200</v>
          </cell>
          <cell r="U58">
            <v>1276800</v>
          </cell>
          <cell r="V58">
            <v>680400</v>
          </cell>
          <cell r="W58">
            <v>1483200</v>
          </cell>
          <cell r="X58">
            <v>794400</v>
          </cell>
          <cell r="Y58">
            <v>4234800</v>
          </cell>
          <cell r="Z58">
            <v>234000</v>
          </cell>
          <cell r="AA58">
            <v>4468800</v>
          </cell>
        </row>
        <row r="59">
          <cell r="A59">
            <v>52</v>
          </cell>
          <cell r="B59" t="str">
            <v>おゆみ野すきっぷ</v>
          </cell>
          <cell r="C59">
            <v>2</v>
          </cell>
          <cell r="D59">
            <v>2</v>
          </cell>
          <cell r="E59">
            <v>0</v>
          </cell>
          <cell r="F59">
            <v>2</v>
          </cell>
          <cell r="K59">
            <v>0</v>
          </cell>
          <cell r="L59">
            <v>0</v>
          </cell>
          <cell r="M59">
            <v>2548800</v>
          </cell>
          <cell r="N59">
            <v>0</v>
          </cell>
          <cell r="O59">
            <v>2548800</v>
          </cell>
          <cell r="P59">
            <v>61200</v>
          </cell>
          <cell r="Q59">
            <v>28800</v>
          </cell>
          <cell r="R59">
            <v>90000</v>
          </cell>
          <cell r="T59">
            <v>2638800</v>
          </cell>
          <cell r="U59">
            <v>1276800</v>
          </cell>
          <cell r="V59">
            <v>0</v>
          </cell>
          <cell r="W59">
            <v>1483200</v>
          </cell>
          <cell r="X59">
            <v>0</v>
          </cell>
          <cell r="Y59">
            <v>2760000</v>
          </cell>
          <cell r="Z59">
            <v>120000</v>
          </cell>
          <cell r="AA59">
            <v>2880000</v>
          </cell>
        </row>
        <row r="60">
          <cell r="A60">
            <v>53</v>
          </cell>
          <cell r="B60" t="str">
            <v>たかし</v>
          </cell>
          <cell r="C60">
            <v>2</v>
          </cell>
          <cell r="D60">
            <v>2</v>
          </cell>
          <cell r="E60">
            <v>1</v>
          </cell>
          <cell r="F60">
            <v>2</v>
          </cell>
          <cell r="G60">
            <v>2</v>
          </cell>
          <cell r="H60">
            <v>0</v>
          </cell>
          <cell r="I60">
            <v>0</v>
          </cell>
          <cell r="J60">
            <v>2</v>
          </cell>
          <cell r="K60">
            <v>1008000</v>
          </cell>
          <cell r="L60">
            <v>0</v>
          </cell>
          <cell r="M60">
            <v>0</v>
          </cell>
          <cell r="N60">
            <v>3103200</v>
          </cell>
          <cell r="O60">
            <v>4111200</v>
          </cell>
          <cell r="P60">
            <v>81600</v>
          </cell>
          <cell r="Q60">
            <v>28800</v>
          </cell>
          <cell r="R60">
            <v>110400</v>
          </cell>
          <cell r="T60">
            <v>4221600</v>
          </cell>
          <cell r="U60">
            <v>0</v>
          </cell>
          <cell r="V60">
            <v>1360800</v>
          </cell>
          <cell r="W60">
            <v>1483200</v>
          </cell>
          <cell r="X60">
            <v>0</v>
          </cell>
          <cell r="Y60">
            <v>2844000</v>
          </cell>
          <cell r="Z60">
            <v>132000</v>
          </cell>
          <cell r="AA60">
            <v>2976000</v>
          </cell>
        </row>
        <row r="61">
          <cell r="A61">
            <v>54</v>
          </cell>
          <cell r="B61" t="str">
            <v>幕張本郷きらきら</v>
          </cell>
          <cell r="C61">
            <v>2</v>
          </cell>
          <cell r="D61">
            <v>4</v>
          </cell>
          <cell r="E61">
            <v>1</v>
          </cell>
          <cell r="F61">
            <v>2</v>
          </cell>
          <cell r="G61">
            <v>2</v>
          </cell>
          <cell r="H61">
            <v>0</v>
          </cell>
          <cell r="I61">
            <v>0</v>
          </cell>
          <cell r="J61">
            <v>2</v>
          </cell>
          <cell r="K61">
            <v>1008000</v>
          </cell>
          <cell r="L61">
            <v>0</v>
          </cell>
          <cell r="M61">
            <v>0</v>
          </cell>
          <cell r="N61">
            <v>3103200</v>
          </cell>
          <cell r="O61">
            <v>4111200</v>
          </cell>
          <cell r="P61">
            <v>122400</v>
          </cell>
          <cell r="Q61">
            <v>43200</v>
          </cell>
          <cell r="R61">
            <v>165600</v>
          </cell>
          <cell r="T61">
            <v>4276800</v>
          </cell>
          <cell r="U61">
            <v>0</v>
          </cell>
          <cell r="V61">
            <v>1360800</v>
          </cell>
          <cell r="W61">
            <v>2966400</v>
          </cell>
          <cell r="X61">
            <v>0</v>
          </cell>
          <cell r="Y61">
            <v>4327200</v>
          </cell>
          <cell r="Z61">
            <v>228000</v>
          </cell>
          <cell r="AA61">
            <v>4555200</v>
          </cell>
        </row>
        <row r="62">
          <cell r="A62">
            <v>55</v>
          </cell>
          <cell r="B62" t="str">
            <v>泉</v>
          </cell>
          <cell r="C62">
            <v>2</v>
          </cell>
          <cell r="D62">
            <v>5</v>
          </cell>
          <cell r="E62">
            <v>2</v>
          </cell>
          <cell r="F62">
            <v>2</v>
          </cell>
          <cell r="G62">
            <v>2</v>
          </cell>
          <cell r="H62">
            <v>0</v>
          </cell>
          <cell r="I62">
            <v>1</v>
          </cell>
          <cell r="J62">
            <v>1</v>
          </cell>
          <cell r="K62">
            <v>1008000</v>
          </cell>
          <cell r="L62">
            <v>1172400</v>
          </cell>
          <cell r="M62">
            <v>1274400</v>
          </cell>
          <cell r="N62">
            <v>1551600</v>
          </cell>
          <cell r="O62">
            <v>5006400</v>
          </cell>
          <cell r="P62">
            <v>183600</v>
          </cell>
          <cell r="Q62">
            <v>57600</v>
          </cell>
          <cell r="R62">
            <v>241200</v>
          </cell>
          <cell r="S62">
            <v>576000</v>
          </cell>
          <cell r="T62">
            <v>5823600</v>
          </cell>
          <cell r="U62">
            <v>0</v>
          </cell>
          <cell r="V62">
            <v>1360800</v>
          </cell>
          <cell r="W62">
            <v>3708000</v>
          </cell>
          <cell r="X62">
            <v>0</v>
          </cell>
          <cell r="Y62">
            <v>5068800</v>
          </cell>
          <cell r="Z62">
            <v>270000</v>
          </cell>
          <cell r="AA62">
            <v>5338800</v>
          </cell>
        </row>
        <row r="63">
          <cell r="A63">
            <v>56</v>
          </cell>
          <cell r="B63" t="str">
            <v>ｺｺﾌｧﾝ稲毛</v>
          </cell>
          <cell r="C63">
            <v>4</v>
          </cell>
          <cell r="D63">
            <v>3</v>
          </cell>
          <cell r="E63">
            <v>2</v>
          </cell>
          <cell r="F63">
            <v>2</v>
          </cell>
          <cell r="G63">
            <v>2</v>
          </cell>
          <cell r="H63">
            <v>0</v>
          </cell>
          <cell r="I63">
            <v>0</v>
          </cell>
          <cell r="J63">
            <v>2</v>
          </cell>
          <cell r="K63">
            <v>2016000</v>
          </cell>
          <cell r="L63">
            <v>0</v>
          </cell>
          <cell r="M63">
            <v>0</v>
          </cell>
          <cell r="N63">
            <v>3103200</v>
          </cell>
          <cell r="O63">
            <v>5119200</v>
          </cell>
          <cell r="P63">
            <v>183600</v>
          </cell>
          <cell r="Q63">
            <v>14400</v>
          </cell>
          <cell r="R63">
            <v>198000</v>
          </cell>
          <cell r="S63">
            <v>288000</v>
          </cell>
          <cell r="T63">
            <v>5605200</v>
          </cell>
          <cell r="U63">
            <v>1276800</v>
          </cell>
          <cell r="V63">
            <v>1360800</v>
          </cell>
          <cell r="W63">
            <v>2224800</v>
          </cell>
          <cell r="X63">
            <v>0</v>
          </cell>
          <cell r="Y63">
            <v>4862400</v>
          </cell>
          <cell r="Z63">
            <v>168000</v>
          </cell>
          <cell r="AA63">
            <v>5030400</v>
          </cell>
        </row>
        <row r="64">
          <cell r="A64">
            <v>57</v>
          </cell>
          <cell r="B64" t="str">
            <v>都賀</v>
          </cell>
          <cell r="C64">
            <v>4</v>
          </cell>
          <cell r="D64">
            <v>4</v>
          </cell>
          <cell r="E64">
            <v>2</v>
          </cell>
          <cell r="F64">
            <v>2</v>
          </cell>
          <cell r="G64">
            <v>2</v>
          </cell>
          <cell r="H64">
            <v>0</v>
          </cell>
          <cell r="I64">
            <v>0</v>
          </cell>
          <cell r="J64">
            <v>2</v>
          </cell>
          <cell r="K64">
            <v>2016000</v>
          </cell>
          <cell r="L64">
            <v>0</v>
          </cell>
          <cell r="M64">
            <v>0</v>
          </cell>
          <cell r="N64">
            <v>3103200</v>
          </cell>
          <cell r="O64">
            <v>5119200</v>
          </cell>
          <cell r="P64">
            <v>142800</v>
          </cell>
          <cell r="Q64">
            <v>43200</v>
          </cell>
          <cell r="R64">
            <v>186000</v>
          </cell>
          <cell r="T64">
            <v>5305200</v>
          </cell>
          <cell r="U64">
            <v>1276800</v>
          </cell>
          <cell r="V64">
            <v>1360800</v>
          </cell>
          <cell r="W64">
            <v>2966400</v>
          </cell>
          <cell r="X64">
            <v>0</v>
          </cell>
          <cell r="Y64">
            <v>5604000</v>
          </cell>
          <cell r="Z64">
            <v>222000</v>
          </cell>
          <cell r="AA64">
            <v>5826000</v>
          </cell>
        </row>
        <row r="65">
          <cell r="A65">
            <v>58</v>
          </cell>
          <cell r="B65" t="str">
            <v>ニチイキッズ</v>
          </cell>
          <cell r="C65">
            <v>2</v>
          </cell>
          <cell r="D65">
            <v>2</v>
          </cell>
          <cell r="E65">
            <v>1</v>
          </cell>
          <cell r="F65">
            <v>2</v>
          </cell>
          <cell r="G65">
            <v>2</v>
          </cell>
          <cell r="H65">
            <v>2</v>
          </cell>
          <cell r="I65">
            <v>0</v>
          </cell>
          <cell r="J65">
            <v>0</v>
          </cell>
          <cell r="K65">
            <v>1008000</v>
          </cell>
          <cell r="L65">
            <v>0</v>
          </cell>
          <cell r="M65">
            <v>2548800</v>
          </cell>
          <cell r="N65">
            <v>0</v>
          </cell>
          <cell r="O65">
            <v>3556800</v>
          </cell>
          <cell r="P65">
            <v>81600</v>
          </cell>
          <cell r="Q65">
            <v>14400</v>
          </cell>
          <cell r="R65">
            <v>96000</v>
          </cell>
          <cell r="T65">
            <v>3652800</v>
          </cell>
          <cell r="U65">
            <v>0</v>
          </cell>
          <cell r="V65">
            <v>1360800</v>
          </cell>
          <cell r="W65">
            <v>0</v>
          </cell>
          <cell r="X65">
            <v>1588800</v>
          </cell>
          <cell r="Y65">
            <v>2949600</v>
          </cell>
          <cell r="Z65">
            <v>102000</v>
          </cell>
          <cell r="AA65">
            <v>3051600</v>
          </cell>
        </row>
        <row r="66">
          <cell r="A66">
            <v>59</v>
          </cell>
          <cell r="B66" t="str">
            <v>美光</v>
          </cell>
          <cell r="C66">
            <v>4</v>
          </cell>
          <cell r="D66">
            <v>5</v>
          </cell>
          <cell r="E66">
            <v>1</v>
          </cell>
          <cell r="F66">
            <v>2</v>
          </cell>
          <cell r="G66">
            <v>2</v>
          </cell>
          <cell r="H66">
            <v>1</v>
          </cell>
          <cell r="I66">
            <v>1</v>
          </cell>
          <cell r="J66">
            <v>0</v>
          </cell>
          <cell r="K66">
            <v>0</v>
          </cell>
          <cell r="L66">
            <v>1172400</v>
          </cell>
          <cell r="M66">
            <v>2548800</v>
          </cell>
          <cell r="N66">
            <v>0</v>
          </cell>
          <cell r="O66">
            <v>3721200</v>
          </cell>
          <cell r="P66">
            <v>142800</v>
          </cell>
          <cell r="Q66">
            <v>57600</v>
          </cell>
          <cell r="R66">
            <v>200400</v>
          </cell>
          <cell r="T66">
            <v>3921600</v>
          </cell>
          <cell r="U66">
            <v>1276800</v>
          </cell>
          <cell r="V66">
            <v>1360800</v>
          </cell>
          <cell r="W66">
            <v>2966400</v>
          </cell>
          <cell r="X66">
            <v>794400</v>
          </cell>
          <cell r="Y66">
            <v>6398400</v>
          </cell>
          <cell r="Z66">
            <v>348000</v>
          </cell>
          <cell r="AA66">
            <v>6746400</v>
          </cell>
        </row>
        <row r="67">
          <cell r="A67">
            <v>60</v>
          </cell>
          <cell r="B67" t="str">
            <v>第２幕張海浜</v>
          </cell>
          <cell r="C67">
            <v>2</v>
          </cell>
          <cell r="D67">
            <v>2</v>
          </cell>
          <cell r="E67">
            <v>0</v>
          </cell>
          <cell r="F67">
            <v>2</v>
          </cell>
          <cell r="G67">
            <v>2</v>
          </cell>
          <cell r="H67">
            <v>0</v>
          </cell>
          <cell r="I67">
            <v>0</v>
          </cell>
          <cell r="J67">
            <v>2</v>
          </cell>
          <cell r="K67">
            <v>0</v>
          </cell>
          <cell r="L67">
            <v>0</v>
          </cell>
          <cell r="M67">
            <v>0</v>
          </cell>
          <cell r="N67">
            <v>3103200</v>
          </cell>
          <cell r="O67">
            <v>3103200</v>
          </cell>
          <cell r="P67">
            <v>20400</v>
          </cell>
          <cell r="Q67">
            <v>28800</v>
          </cell>
          <cell r="R67">
            <v>49200</v>
          </cell>
          <cell r="T67">
            <v>3152400</v>
          </cell>
          <cell r="U67">
            <v>0</v>
          </cell>
          <cell r="V67">
            <v>1360800</v>
          </cell>
          <cell r="W67">
            <v>1483200</v>
          </cell>
          <cell r="X67">
            <v>0</v>
          </cell>
          <cell r="Y67">
            <v>2844000</v>
          </cell>
          <cell r="Z67">
            <v>72000</v>
          </cell>
          <cell r="AA67">
            <v>2916000</v>
          </cell>
        </row>
        <row r="68">
          <cell r="A68">
            <v>61</v>
          </cell>
          <cell r="B68" t="str">
            <v>ﾋﾟﾗﾐｯﾄﾞﾒｿｯﾄﾞ</v>
          </cell>
          <cell r="C68">
            <v>2</v>
          </cell>
          <cell r="D68">
            <v>3</v>
          </cell>
          <cell r="E68">
            <v>1</v>
          </cell>
          <cell r="F68">
            <v>2</v>
          </cell>
          <cell r="G68">
            <v>2</v>
          </cell>
          <cell r="H68">
            <v>0</v>
          </cell>
          <cell r="I68">
            <v>0</v>
          </cell>
          <cell r="J68">
            <v>2</v>
          </cell>
          <cell r="K68">
            <v>1008000</v>
          </cell>
          <cell r="L68">
            <v>0</v>
          </cell>
          <cell r="M68">
            <v>0</v>
          </cell>
          <cell r="N68">
            <v>3103200</v>
          </cell>
          <cell r="O68">
            <v>4111200</v>
          </cell>
          <cell r="P68">
            <v>122400</v>
          </cell>
          <cell r="Q68">
            <v>43200</v>
          </cell>
          <cell r="R68">
            <v>165600</v>
          </cell>
          <cell r="T68">
            <v>4276800</v>
          </cell>
          <cell r="U68">
            <v>0</v>
          </cell>
          <cell r="V68">
            <v>1360800</v>
          </cell>
          <cell r="W68">
            <v>2224800</v>
          </cell>
          <cell r="X68">
            <v>0</v>
          </cell>
          <cell r="Y68">
            <v>3585600</v>
          </cell>
          <cell r="Z68">
            <v>204000</v>
          </cell>
          <cell r="AA68">
            <v>3789600</v>
          </cell>
        </row>
        <row r="69">
          <cell r="A69">
            <v>62</v>
          </cell>
          <cell r="B69" t="str">
            <v>ルーチェ</v>
          </cell>
          <cell r="C69">
            <v>2</v>
          </cell>
          <cell r="D69">
            <v>1</v>
          </cell>
          <cell r="E69">
            <v>1</v>
          </cell>
          <cell r="F69">
            <v>2</v>
          </cell>
          <cell r="G69">
            <v>2</v>
          </cell>
          <cell r="H69">
            <v>0</v>
          </cell>
          <cell r="I69">
            <v>0</v>
          </cell>
          <cell r="J69">
            <v>2</v>
          </cell>
          <cell r="K69">
            <v>1008000</v>
          </cell>
          <cell r="L69">
            <v>0</v>
          </cell>
          <cell r="M69">
            <v>0</v>
          </cell>
          <cell r="N69">
            <v>3103200</v>
          </cell>
          <cell r="O69">
            <v>4111200</v>
          </cell>
          <cell r="P69">
            <v>71400</v>
          </cell>
          <cell r="Q69">
            <v>14400</v>
          </cell>
          <cell r="R69">
            <v>85800</v>
          </cell>
          <cell r="T69">
            <v>4197000</v>
          </cell>
          <cell r="U69">
            <v>0</v>
          </cell>
          <cell r="V69">
            <v>1360800</v>
          </cell>
          <cell r="W69">
            <v>741600</v>
          </cell>
          <cell r="X69">
            <v>0</v>
          </cell>
          <cell r="Y69">
            <v>2102400</v>
          </cell>
          <cell r="Z69">
            <v>48000</v>
          </cell>
          <cell r="AA69">
            <v>2150400</v>
          </cell>
        </row>
        <row r="70">
          <cell r="A70">
            <v>63</v>
          </cell>
          <cell r="B70" t="str">
            <v>新検見川すきっぷ</v>
          </cell>
          <cell r="C70">
            <v>2</v>
          </cell>
          <cell r="D70">
            <v>3</v>
          </cell>
          <cell r="E70">
            <v>1</v>
          </cell>
          <cell r="F70">
            <v>2</v>
          </cell>
          <cell r="G70">
            <v>2</v>
          </cell>
          <cell r="H70">
            <v>1</v>
          </cell>
          <cell r="I70">
            <v>0</v>
          </cell>
          <cell r="J70">
            <v>1</v>
          </cell>
          <cell r="K70">
            <v>1008000</v>
          </cell>
          <cell r="L70">
            <v>0</v>
          </cell>
          <cell r="M70">
            <v>1274400</v>
          </cell>
          <cell r="N70">
            <v>1551600</v>
          </cell>
          <cell r="O70">
            <v>3834000</v>
          </cell>
          <cell r="P70">
            <v>81600</v>
          </cell>
          <cell r="Q70">
            <v>28800</v>
          </cell>
          <cell r="R70">
            <v>110400</v>
          </cell>
          <cell r="T70">
            <v>3944400</v>
          </cell>
          <cell r="U70">
            <v>0</v>
          </cell>
          <cell r="V70">
            <v>1360800</v>
          </cell>
          <cell r="W70">
            <v>1483200</v>
          </cell>
          <cell r="X70">
            <v>794400</v>
          </cell>
          <cell r="Y70">
            <v>3638400</v>
          </cell>
          <cell r="Z70">
            <v>156000</v>
          </cell>
          <cell r="AA70">
            <v>3794400</v>
          </cell>
        </row>
        <row r="71">
          <cell r="A71">
            <v>64</v>
          </cell>
          <cell r="B71" t="str">
            <v>幕張本郷</v>
          </cell>
          <cell r="C71">
            <v>3</v>
          </cell>
          <cell r="D71">
            <v>2</v>
          </cell>
          <cell r="E71">
            <v>0</v>
          </cell>
          <cell r="F71">
            <v>2</v>
          </cell>
          <cell r="G71">
            <v>1</v>
          </cell>
          <cell r="H71">
            <v>1</v>
          </cell>
          <cell r="I71">
            <v>0</v>
          </cell>
          <cell r="J71">
            <v>1</v>
          </cell>
          <cell r="K71">
            <v>0</v>
          </cell>
          <cell r="L71">
            <v>0</v>
          </cell>
          <cell r="M71">
            <v>1274400</v>
          </cell>
          <cell r="N71">
            <v>1551600</v>
          </cell>
          <cell r="O71">
            <v>2826000</v>
          </cell>
          <cell r="P71">
            <v>40800</v>
          </cell>
          <cell r="Q71">
            <v>72000</v>
          </cell>
          <cell r="R71">
            <v>112800</v>
          </cell>
          <cell r="T71">
            <v>2938800</v>
          </cell>
          <cell r="U71">
            <v>1276800</v>
          </cell>
          <cell r="V71">
            <v>680400</v>
          </cell>
          <cell r="W71">
            <v>741600</v>
          </cell>
          <cell r="X71">
            <v>794400</v>
          </cell>
          <cell r="Y71">
            <v>3493200</v>
          </cell>
          <cell r="Z71">
            <v>108000</v>
          </cell>
          <cell r="AA71">
            <v>3601200</v>
          </cell>
        </row>
        <row r="72">
          <cell r="A72">
            <v>65</v>
          </cell>
          <cell r="B72" t="str">
            <v>ししの子</v>
          </cell>
          <cell r="C72">
            <v>2</v>
          </cell>
          <cell r="D72">
            <v>2</v>
          </cell>
          <cell r="E72">
            <v>2</v>
          </cell>
          <cell r="F72">
            <v>0</v>
          </cell>
          <cell r="G72">
            <v>1</v>
          </cell>
          <cell r="H72">
            <v>1</v>
          </cell>
          <cell r="I72">
            <v>1</v>
          </cell>
          <cell r="J72">
            <v>0</v>
          </cell>
          <cell r="K72">
            <v>1008000</v>
          </cell>
          <cell r="L72">
            <v>1172400</v>
          </cell>
          <cell r="M72">
            <v>0</v>
          </cell>
          <cell r="N72">
            <v>0</v>
          </cell>
          <cell r="O72">
            <v>2180400</v>
          </cell>
          <cell r="P72">
            <v>30600</v>
          </cell>
          <cell r="Q72">
            <v>0</v>
          </cell>
          <cell r="R72">
            <v>30600</v>
          </cell>
          <cell r="T72">
            <v>2211000</v>
          </cell>
          <cell r="U72">
            <v>638400</v>
          </cell>
          <cell r="V72">
            <v>680400</v>
          </cell>
          <cell r="W72">
            <v>741600</v>
          </cell>
          <cell r="X72">
            <v>794400</v>
          </cell>
          <cell r="Y72">
            <v>2854800</v>
          </cell>
          <cell r="Z72">
            <v>96000</v>
          </cell>
          <cell r="AA72">
            <v>2950800</v>
          </cell>
        </row>
        <row r="73">
          <cell r="A73">
            <v>66</v>
          </cell>
          <cell r="B73" t="str">
            <v>アストロナーサリー</v>
          </cell>
          <cell r="C73">
            <v>2</v>
          </cell>
          <cell r="D73">
            <v>3</v>
          </cell>
          <cell r="E73">
            <v>1</v>
          </cell>
          <cell r="F73">
            <v>2</v>
          </cell>
          <cell r="G73">
            <v>2</v>
          </cell>
          <cell r="H73">
            <v>0</v>
          </cell>
          <cell r="I73">
            <v>0</v>
          </cell>
          <cell r="J73">
            <v>2</v>
          </cell>
          <cell r="K73">
            <v>1008000</v>
          </cell>
          <cell r="L73">
            <v>0</v>
          </cell>
          <cell r="M73">
            <v>0</v>
          </cell>
          <cell r="N73">
            <v>3103200</v>
          </cell>
          <cell r="O73">
            <v>4111200</v>
          </cell>
          <cell r="P73">
            <v>102000</v>
          </cell>
          <cell r="Q73">
            <v>28800</v>
          </cell>
          <cell r="R73">
            <v>130800</v>
          </cell>
          <cell r="T73">
            <v>4242000</v>
          </cell>
          <cell r="U73">
            <v>0</v>
          </cell>
          <cell r="V73">
            <v>1360800</v>
          </cell>
          <cell r="W73">
            <v>2224800</v>
          </cell>
          <cell r="X73">
            <v>0</v>
          </cell>
          <cell r="Y73">
            <v>3585600</v>
          </cell>
          <cell r="Z73">
            <v>162000</v>
          </cell>
          <cell r="AA73">
            <v>3747600</v>
          </cell>
        </row>
        <row r="74">
          <cell r="A74">
            <v>67</v>
          </cell>
          <cell r="B74" t="str">
            <v>ココファン稲毛東</v>
          </cell>
          <cell r="C74">
            <v>2</v>
          </cell>
          <cell r="D74">
            <v>2</v>
          </cell>
          <cell r="E74">
            <v>1</v>
          </cell>
          <cell r="F74">
            <v>2</v>
          </cell>
          <cell r="G74">
            <v>2</v>
          </cell>
          <cell r="H74">
            <v>0</v>
          </cell>
          <cell r="I74">
            <v>0</v>
          </cell>
          <cell r="J74">
            <v>0</v>
          </cell>
          <cell r="K74">
            <v>1008000</v>
          </cell>
          <cell r="L74">
            <v>0</v>
          </cell>
          <cell r="M74">
            <v>2548800</v>
          </cell>
          <cell r="N74">
            <v>0</v>
          </cell>
          <cell r="O74">
            <v>3556800</v>
          </cell>
          <cell r="P74">
            <v>61200</v>
          </cell>
          <cell r="Q74">
            <v>14400</v>
          </cell>
          <cell r="R74">
            <v>75600</v>
          </cell>
          <cell r="T74">
            <v>3632400</v>
          </cell>
          <cell r="U74">
            <v>0</v>
          </cell>
          <cell r="V74">
            <v>1360800</v>
          </cell>
          <cell r="W74">
            <v>1483200</v>
          </cell>
          <cell r="X74">
            <v>0</v>
          </cell>
          <cell r="Y74">
            <v>2844000</v>
          </cell>
          <cell r="Z74">
            <v>138000</v>
          </cell>
          <cell r="AA74">
            <v>2982000</v>
          </cell>
        </row>
        <row r="75">
          <cell r="A75">
            <v>68</v>
          </cell>
          <cell r="B75" t="str">
            <v>アストロキャンプ</v>
          </cell>
          <cell r="C75">
            <v>2</v>
          </cell>
          <cell r="D75">
            <v>2</v>
          </cell>
          <cell r="E75">
            <v>1</v>
          </cell>
          <cell r="F75">
            <v>2</v>
          </cell>
          <cell r="G75">
            <v>2</v>
          </cell>
          <cell r="H75">
            <v>0</v>
          </cell>
          <cell r="I75">
            <v>0</v>
          </cell>
          <cell r="J75">
            <v>2</v>
          </cell>
          <cell r="K75">
            <v>1008000</v>
          </cell>
          <cell r="L75">
            <v>0</v>
          </cell>
          <cell r="M75">
            <v>0</v>
          </cell>
          <cell r="N75">
            <v>3103200</v>
          </cell>
          <cell r="O75">
            <v>4111200</v>
          </cell>
          <cell r="P75">
            <v>91800</v>
          </cell>
          <cell r="Q75">
            <v>0</v>
          </cell>
          <cell r="R75">
            <v>91800</v>
          </cell>
          <cell r="T75">
            <v>4203000</v>
          </cell>
          <cell r="U75">
            <v>0</v>
          </cell>
          <cell r="V75">
            <v>1360800</v>
          </cell>
          <cell r="W75">
            <v>1483200</v>
          </cell>
          <cell r="X75">
            <v>0</v>
          </cell>
          <cell r="Y75">
            <v>2844000</v>
          </cell>
          <cell r="Z75">
            <v>120000</v>
          </cell>
          <cell r="AA75">
            <v>2964000</v>
          </cell>
        </row>
        <row r="76">
          <cell r="A76">
            <v>69</v>
          </cell>
          <cell r="B76" t="str">
            <v>あおぞら</v>
          </cell>
          <cell r="C76">
            <v>2</v>
          </cell>
          <cell r="D76">
            <v>1</v>
          </cell>
          <cell r="E76">
            <v>2</v>
          </cell>
          <cell r="F76">
            <v>0</v>
          </cell>
          <cell r="G76">
            <v>2</v>
          </cell>
          <cell r="H76">
            <v>0</v>
          </cell>
          <cell r="I76">
            <v>1</v>
          </cell>
          <cell r="J76">
            <v>0</v>
          </cell>
          <cell r="K76">
            <v>1008000</v>
          </cell>
          <cell r="L76">
            <v>1172400</v>
          </cell>
          <cell r="M76">
            <v>0</v>
          </cell>
          <cell r="N76">
            <v>0</v>
          </cell>
          <cell r="O76">
            <v>2180400</v>
          </cell>
          <cell r="P76">
            <v>71400</v>
          </cell>
          <cell r="Q76">
            <v>0</v>
          </cell>
          <cell r="R76">
            <v>71400</v>
          </cell>
          <cell r="T76">
            <v>2251800</v>
          </cell>
          <cell r="U76">
            <v>0</v>
          </cell>
          <cell r="V76">
            <v>1360800</v>
          </cell>
          <cell r="W76">
            <v>741600</v>
          </cell>
          <cell r="X76">
            <v>0</v>
          </cell>
          <cell r="Y76">
            <v>2102400</v>
          </cell>
          <cell r="Z76">
            <v>36000</v>
          </cell>
          <cell r="AA76">
            <v>2138400</v>
          </cell>
        </row>
        <row r="77">
          <cell r="A77">
            <v>70</v>
          </cell>
          <cell r="B77" t="str">
            <v>テンダーラビング</v>
          </cell>
          <cell r="C77">
            <v>2</v>
          </cell>
          <cell r="D77">
            <v>2</v>
          </cell>
          <cell r="E77">
            <v>1</v>
          </cell>
          <cell r="F77">
            <v>2</v>
          </cell>
          <cell r="G77">
            <v>2</v>
          </cell>
          <cell r="H77">
            <v>0</v>
          </cell>
          <cell r="I77">
            <v>0</v>
          </cell>
          <cell r="J77">
            <v>2</v>
          </cell>
          <cell r="K77">
            <v>1008000</v>
          </cell>
          <cell r="L77">
            <v>0</v>
          </cell>
          <cell r="M77">
            <v>0</v>
          </cell>
          <cell r="N77">
            <v>3103200</v>
          </cell>
          <cell r="O77">
            <v>4111200</v>
          </cell>
          <cell r="P77">
            <v>40800</v>
          </cell>
          <cell r="Q77">
            <v>0</v>
          </cell>
          <cell r="R77">
            <v>40800</v>
          </cell>
          <cell r="T77">
            <v>4152000</v>
          </cell>
          <cell r="U77">
            <v>0</v>
          </cell>
          <cell r="V77">
            <v>1360800</v>
          </cell>
          <cell r="W77">
            <v>1483200</v>
          </cell>
          <cell r="X77">
            <v>0</v>
          </cell>
          <cell r="Y77">
            <v>2844000</v>
          </cell>
          <cell r="Z77">
            <v>78000</v>
          </cell>
          <cell r="AA77">
            <v>2922000</v>
          </cell>
        </row>
        <row r="78">
          <cell r="A78">
            <v>71</v>
          </cell>
          <cell r="B78" t="str">
            <v>誉田おもいやり</v>
          </cell>
          <cell r="C78">
            <v>2</v>
          </cell>
          <cell r="D78">
            <v>1</v>
          </cell>
          <cell r="E78">
            <v>2</v>
          </cell>
          <cell r="F78">
            <v>0</v>
          </cell>
          <cell r="G78">
            <v>1</v>
          </cell>
          <cell r="H78">
            <v>0</v>
          </cell>
          <cell r="I78">
            <v>2</v>
          </cell>
          <cell r="J78">
            <v>0</v>
          </cell>
          <cell r="K78">
            <v>0</v>
          </cell>
          <cell r="L78">
            <v>2344800</v>
          </cell>
          <cell r="M78">
            <v>0</v>
          </cell>
          <cell r="N78">
            <v>0</v>
          </cell>
          <cell r="O78">
            <v>2344800</v>
          </cell>
          <cell r="P78">
            <v>61200</v>
          </cell>
          <cell r="Q78">
            <v>0</v>
          </cell>
          <cell r="R78">
            <v>61200</v>
          </cell>
          <cell r="T78">
            <v>2406000</v>
          </cell>
          <cell r="U78">
            <v>638400</v>
          </cell>
          <cell r="V78">
            <v>680400</v>
          </cell>
          <cell r="W78">
            <v>741600</v>
          </cell>
          <cell r="X78">
            <v>0</v>
          </cell>
          <cell r="Y78">
            <v>2060400</v>
          </cell>
          <cell r="Z78">
            <v>42000</v>
          </cell>
          <cell r="AA78">
            <v>2102400</v>
          </cell>
        </row>
        <row r="79">
          <cell r="A79">
            <v>72</v>
          </cell>
          <cell r="B79" t="str">
            <v>ほのぼのたんぽぽ</v>
          </cell>
          <cell r="C79">
            <v>2</v>
          </cell>
          <cell r="D79">
            <v>3</v>
          </cell>
          <cell r="E79">
            <v>1</v>
          </cell>
          <cell r="F79">
            <v>2</v>
          </cell>
          <cell r="G79">
            <v>2</v>
          </cell>
          <cell r="H79">
            <v>0</v>
          </cell>
          <cell r="I79">
            <v>0</v>
          </cell>
          <cell r="J79">
            <v>2</v>
          </cell>
          <cell r="K79">
            <v>1008000</v>
          </cell>
          <cell r="L79">
            <v>0</v>
          </cell>
          <cell r="M79">
            <v>0</v>
          </cell>
          <cell r="N79">
            <v>3103200</v>
          </cell>
          <cell r="O79">
            <v>4111200</v>
          </cell>
          <cell r="P79">
            <v>71400</v>
          </cell>
          <cell r="Q79">
            <v>14400</v>
          </cell>
          <cell r="R79">
            <v>85800</v>
          </cell>
          <cell r="T79">
            <v>4197000</v>
          </cell>
          <cell r="U79">
            <v>0</v>
          </cell>
          <cell r="V79">
            <v>1360800</v>
          </cell>
          <cell r="W79">
            <v>2224800</v>
          </cell>
          <cell r="X79">
            <v>0</v>
          </cell>
          <cell r="Y79">
            <v>3585600</v>
          </cell>
          <cell r="Z79">
            <v>144000</v>
          </cell>
          <cell r="AA79">
            <v>3729600</v>
          </cell>
        </row>
        <row r="80">
          <cell r="A80">
            <v>73</v>
          </cell>
          <cell r="B80" t="str">
            <v>スクルドエンジェル</v>
          </cell>
          <cell r="C80">
            <v>2</v>
          </cell>
          <cell r="D80">
            <v>2</v>
          </cell>
          <cell r="E80">
            <v>0</v>
          </cell>
          <cell r="F80">
            <v>2</v>
          </cell>
          <cell r="G80">
            <v>1</v>
          </cell>
          <cell r="H80">
            <v>1</v>
          </cell>
          <cell r="I80">
            <v>0</v>
          </cell>
          <cell r="J80">
            <v>0</v>
          </cell>
          <cell r="K80">
            <v>0</v>
          </cell>
          <cell r="L80">
            <v>0</v>
          </cell>
          <cell r="M80">
            <v>2548800</v>
          </cell>
          <cell r="N80">
            <v>0</v>
          </cell>
          <cell r="O80">
            <v>2548800</v>
          </cell>
          <cell r="P80">
            <v>20400</v>
          </cell>
          <cell r="Q80">
            <v>0</v>
          </cell>
          <cell r="R80">
            <v>20400</v>
          </cell>
          <cell r="T80">
            <v>2569200</v>
          </cell>
          <cell r="U80">
            <v>638400</v>
          </cell>
          <cell r="V80">
            <v>680400</v>
          </cell>
          <cell r="W80">
            <v>741600</v>
          </cell>
          <cell r="X80">
            <v>794400</v>
          </cell>
          <cell r="Y80">
            <v>2854800</v>
          </cell>
          <cell r="Z80">
            <v>60000</v>
          </cell>
          <cell r="AA80">
            <v>2914800</v>
          </cell>
        </row>
        <row r="81">
          <cell r="A81">
            <v>74</v>
          </cell>
          <cell r="B81" t="str">
            <v>あい・あい</v>
          </cell>
          <cell r="C81">
            <v>4</v>
          </cell>
          <cell r="D81">
            <v>1</v>
          </cell>
          <cell r="E81">
            <v>1</v>
          </cell>
          <cell r="F81">
            <v>2</v>
          </cell>
          <cell r="G81">
            <v>1</v>
          </cell>
          <cell r="H81">
            <v>0</v>
          </cell>
          <cell r="I81">
            <v>0</v>
          </cell>
          <cell r="J81">
            <v>2</v>
          </cell>
          <cell r="K81">
            <v>1008000</v>
          </cell>
          <cell r="L81">
            <v>0</v>
          </cell>
          <cell r="M81">
            <v>0</v>
          </cell>
          <cell r="N81">
            <v>3103200</v>
          </cell>
          <cell r="O81">
            <v>4111200</v>
          </cell>
          <cell r="P81">
            <v>71400</v>
          </cell>
          <cell r="Q81">
            <v>43200</v>
          </cell>
          <cell r="R81">
            <v>114600</v>
          </cell>
          <cell r="T81">
            <v>4225800</v>
          </cell>
          <cell r="U81">
            <v>1915200</v>
          </cell>
          <cell r="V81">
            <v>680400</v>
          </cell>
          <cell r="W81">
            <v>741600</v>
          </cell>
          <cell r="X81">
            <v>0</v>
          </cell>
          <cell r="Y81">
            <v>3337200</v>
          </cell>
          <cell r="Z81">
            <v>48000</v>
          </cell>
          <cell r="AA81">
            <v>3385200</v>
          </cell>
        </row>
        <row r="82">
          <cell r="A82">
            <v>75</v>
          </cell>
          <cell r="B82" t="str">
            <v>さくらんぼ</v>
          </cell>
          <cell r="C82">
            <v>2</v>
          </cell>
          <cell r="D82">
            <v>1</v>
          </cell>
          <cell r="E82">
            <v>2</v>
          </cell>
          <cell r="F82">
            <v>0</v>
          </cell>
          <cell r="G82">
            <v>2</v>
          </cell>
          <cell r="H82">
            <v>0</v>
          </cell>
          <cell r="I82">
            <v>2</v>
          </cell>
          <cell r="J82">
            <v>0</v>
          </cell>
          <cell r="K82">
            <v>0</v>
          </cell>
          <cell r="L82">
            <v>2344800</v>
          </cell>
          <cell r="M82">
            <v>0</v>
          </cell>
          <cell r="N82">
            <v>0</v>
          </cell>
          <cell r="O82">
            <v>2344800</v>
          </cell>
          <cell r="P82">
            <v>30600</v>
          </cell>
          <cell r="Q82">
            <v>0</v>
          </cell>
          <cell r="R82">
            <v>30600</v>
          </cell>
          <cell r="T82">
            <v>2375400</v>
          </cell>
          <cell r="U82">
            <v>0</v>
          </cell>
          <cell r="V82">
            <v>1360800</v>
          </cell>
          <cell r="W82">
            <v>741600</v>
          </cell>
          <cell r="X82">
            <v>0</v>
          </cell>
          <cell r="Y82">
            <v>2102400</v>
          </cell>
          <cell r="Z82">
            <v>66000</v>
          </cell>
          <cell r="AA82">
            <v>2168400</v>
          </cell>
        </row>
        <row r="83">
          <cell r="A83">
            <v>76</v>
          </cell>
          <cell r="B83" t="str">
            <v>げんき</v>
          </cell>
          <cell r="C83">
            <v>2</v>
          </cell>
          <cell r="D83">
            <v>1</v>
          </cell>
          <cell r="E83">
            <v>0</v>
          </cell>
          <cell r="F83">
            <v>2</v>
          </cell>
          <cell r="G83">
            <v>1</v>
          </cell>
          <cell r="H83">
            <v>0</v>
          </cell>
          <cell r="I83">
            <v>0</v>
          </cell>
          <cell r="J83">
            <v>2</v>
          </cell>
          <cell r="K83">
            <v>0</v>
          </cell>
          <cell r="L83">
            <v>0</v>
          </cell>
          <cell r="M83">
            <v>0</v>
          </cell>
          <cell r="N83">
            <v>3103200</v>
          </cell>
          <cell r="O83">
            <v>3103200</v>
          </cell>
          <cell r="P83">
            <v>40800</v>
          </cell>
          <cell r="Q83">
            <v>14400</v>
          </cell>
          <cell r="R83">
            <v>55200</v>
          </cell>
          <cell r="T83">
            <v>3158400</v>
          </cell>
          <cell r="U83">
            <v>638400</v>
          </cell>
          <cell r="V83">
            <v>680400</v>
          </cell>
          <cell r="W83">
            <v>741600</v>
          </cell>
          <cell r="X83">
            <v>0</v>
          </cell>
          <cell r="Y83">
            <v>2060400</v>
          </cell>
          <cell r="Z83">
            <v>66000</v>
          </cell>
          <cell r="AA83">
            <v>2126400</v>
          </cell>
        </row>
        <row r="84">
          <cell r="A84">
            <v>77</v>
          </cell>
          <cell r="B84" t="str">
            <v>マミー＆ミー</v>
          </cell>
          <cell r="C84">
            <v>2</v>
          </cell>
          <cell r="D84">
            <v>1</v>
          </cell>
          <cell r="E84">
            <v>2</v>
          </cell>
          <cell r="F84">
            <v>0</v>
          </cell>
          <cell r="G84">
            <v>1</v>
          </cell>
          <cell r="H84">
            <v>0</v>
          </cell>
          <cell r="I84">
            <v>1</v>
          </cell>
          <cell r="J84">
            <v>0</v>
          </cell>
          <cell r="K84">
            <v>1008000</v>
          </cell>
          <cell r="L84">
            <v>1172400</v>
          </cell>
          <cell r="M84">
            <v>0</v>
          </cell>
          <cell r="N84">
            <v>0</v>
          </cell>
          <cell r="O84">
            <v>2180400</v>
          </cell>
          <cell r="P84">
            <v>30600</v>
          </cell>
          <cell r="Q84">
            <v>0</v>
          </cell>
          <cell r="R84">
            <v>30600</v>
          </cell>
          <cell r="T84">
            <v>2211000</v>
          </cell>
          <cell r="U84">
            <v>638400</v>
          </cell>
          <cell r="V84">
            <v>680400</v>
          </cell>
          <cell r="W84">
            <v>741600</v>
          </cell>
          <cell r="X84">
            <v>0</v>
          </cell>
          <cell r="Y84">
            <v>2060400</v>
          </cell>
          <cell r="Z84">
            <v>66000</v>
          </cell>
          <cell r="AA84">
            <v>2126400</v>
          </cell>
        </row>
        <row r="85">
          <cell r="A85">
            <v>78</v>
          </cell>
          <cell r="B85" t="str">
            <v>寒川</v>
          </cell>
          <cell r="C85">
            <v>2</v>
          </cell>
          <cell r="D85">
            <v>2</v>
          </cell>
          <cell r="E85">
            <v>2</v>
          </cell>
          <cell r="F85">
            <v>0</v>
          </cell>
          <cell r="G85">
            <v>2</v>
          </cell>
          <cell r="H85">
            <v>2</v>
          </cell>
          <cell r="I85">
            <v>0</v>
          </cell>
          <cell r="J85">
            <v>0</v>
          </cell>
          <cell r="K85">
            <v>2016000</v>
          </cell>
          <cell r="L85">
            <v>0</v>
          </cell>
          <cell r="M85">
            <v>0</v>
          </cell>
          <cell r="N85">
            <v>0</v>
          </cell>
          <cell r="O85">
            <v>2016000</v>
          </cell>
          <cell r="P85">
            <v>91800</v>
          </cell>
          <cell r="Q85">
            <v>0</v>
          </cell>
          <cell r="R85">
            <v>91800</v>
          </cell>
          <cell r="T85">
            <v>2107800</v>
          </cell>
          <cell r="U85">
            <v>0</v>
          </cell>
          <cell r="V85">
            <v>1360800</v>
          </cell>
          <cell r="W85">
            <v>0</v>
          </cell>
          <cell r="X85">
            <v>1588800</v>
          </cell>
          <cell r="Y85">
            <v>2949600</v>
          </cell>
          <cell r="Z85">
            <v>204000</v>
          </cell>
          <cell r="AA85">
            <v>3153600</v>
          </cell>
        </row>
        <row r="86">
          <cell r="A86">
            <v>79</v>
          </cell>
          <cell r="B86" t="str">
            <v>そらまめ</v>
          </cell>
          <cell r="C86">
            <v>2</v>
          </cell>
          <cell r="D86">
            <v>2</v>
          </cell>
          <cell r="E86">
            <v>2</v>
          </cell>
          <cell r="F86">
            <v>0</v>
          </cell>
          <cell r="G86">
            <v>2</v>
          </cell>
          <cell r="H86">
            <v>0</v>
          </cell>
          <cell r="I86">
            <v>2</v>
          </cell>
          <cell r="J86">
            <v>0</v>
          </cell>
          <cell r="K86">
            <v>0</v>
          </cell>
          <cell r="L86">
            <v>2344800</v>
          </cell>
          <cell r="M86">
            <v>0</v>
          </cell>
          <cell r="N86">
            <v>0</v>
          </cell>
          <cell r="O86">
            <v>2344800</v>
          </cell>
          <cell r="P86">
            <v>40800</v>
          </cell>
          <cell r="Q86">
            <v>14400</v>
          </cell>
          <cell r="R86">
            <v>55200</v>
          </cell>
          <cell r="T86">
            <v>2400000</v>
          </cell>
          <cell r="U86">
            <v>0</v>
          </cell>
          <cell r="V86">
            <v>1360800</v>
          </cell>
          <cell r="W86">
            <v>1483200</v>
          </cell>
          <cell r="X86">
            <v>0</v>
          </cell>
          <cell r="Y86">
            <v>2844000</v>
          </cell>
          <cell r="Z86">
            <v>84000</v>
          </cell>
          <cell r="AA86">
            <v>2928000</v>
          </cell>
        </row>
        <row r="87">
          <cell r="A87" t="str">
            <v>合計</v>
          </cell>
          <cell r="C87">
            <v>292</v>
          </cell>
          <cell r="D87">
            <v>278</v>
          </cell>
          <cell r="E87">
            <v>137</v>
          </cell>
          <cell r="F87">
            <v>142</v>
          </cell>
          <cell r="G87">
            <v>133</v>
          </cell>
          <cell r="H87">
            <v>37</v>
          </cell>
          <cell r="I87">
            <v>23</v>
          </cell>
          <cell r="J87">
            <v>84</v>
          </cell>
          <cell r="K87">
            <v>114912000</v>
          </cell>
          <cell r="L87">
            <v>26965200</v>
          </cell>
          <cell r="M87">
            <v>73915200</v>
          </cell>
          <cell r="N87">
            <v>130334400</v>
          </cell>
          <cell r="O87">
            <v>346126800</v>
          </cell>
          <cell r="P87">
            <v>13994400</v>
          </cell>
          <cell r="Q87">
            <v>4320000</v>
          </cell>
          <cell r="R87">
            <v>18314400</v>
          </cell>
          <cell r="T87">
            <v>368761200</v>
          </cell>
          <cell r="U87">
            <v>101505600</v>
          </cell>
          <cell r="V87">
            <v>90493200</v>
          </cell>
          <cell r="W87">
            <v>178725600</v>
          </cell>
          <cell r="X87">
            <v>29392800</v>
          </cell>
          <cell r="Y87">
            <v>400117200</v>
          </cell>
          <cell r="Z87">
            <v>16854000</v>
          </cell>
          <cell r="AA87">
            <v>416971200</v>
          </cell>
        </row>
      </sheetData>
      <sheetData sheetId="2"/>
      <sheetData sheetId="3">
        <row r="6">
          <cell r="A6">
            <v>1</v>
          </cell>
          <cell r="B6" t="str">
            <v>１１号</v>
          </cell>
          <cell r="C6">
            <v>1</v>
          </cell>
          <cell r="D6" t="str">
            <v>院内保育園</v>
          </cell>
          <cell r="E6" t="str">
            <v>（福）千葉愛育会</v>
          </cell>
          <cell r="F6" t="str">
            <v>日高 正和</v>
          </cell>
          <cell r="G6" t="str">
            <v>中央区院内2-5-6</v>
          </cell>
          <cell r="H6">
            <v>4155000</v>
          </cell>
          <cell r="I6">
            <v>331200</v>
          </cell>
          <cell r="J6">
            <v>4486200</v>
          </cell>
          <cell r="K6">
            <v>5738400</v>
          </cell>
          <cell r="L6">
            <v>4486200</v>
          </cell>
          <cell r="M6">
            <v>1201200</v>
          </cell>
          <cell r="N6">
            <v>3285000</v>
          </cell>
          <cell r="O6">
            <v>3285000</v>
          </cell>
          <cell r="P6">
            <v>821250</v>
          </cell>
          <cell r="Q6">
            <v>5943000</v>
          </cell>
          <cell r="R6">
            <v>390000</v>
          </cell>
          <cell r="S6">
            <v>6333000</v>
          </cell>
          <cell r="T6">
            <v>6097200</v>
          </cell>
          <cell r="U6">
            <v>4591000</v>
          </cell>
          <cell r="V6">
            <v>1506200</v>
          </cell>
          <cell r="W6">
            <v>1506200</v>
          </cell>
          <cell r="X6">
            <v>376550</v>
          </cell>
          <cell r="Y6">
            <v>69000</v>
          </cell>
          <cell r="Z6">
            <v>51600</v>
          </cell>
          <cell r="AA6">
            <v>51600</v>
          </cell>
          <cell r="AB6">
            <v>0</v>
          </cell>
          <cell r="AC6">
            <v>51600</v>
          </cell>
          <cell r="AD6">
            <v>51600</v>
          </cell>
          <cell r="AE6">
            <v>12900</v>
          </cell>
          <cell r="AF6">
            <v>4842800</v>
          </cell>
          <cell r="AG6">
            <v>4842800</v>
          </cell>
          <cell r="AH6">
            <v>1210700</v>
          </cell>
        </row>
        <row r="7">
          <cell r="A7">
            <v>2</v>
          </cell>
          <cell r="B7" t="str">
            <v>１１号の２</v>
          </cell>
          <cell r="C7">
            <v>2</v>
          </cell>
          <cell r="D7" t="str">
            <v>旭ヶ丘保育園</v>
          </cell>
          <cell r="E7" t="str">
            <v>（福）千葉ベタニヤホーム</v>
          </cell>
          <cell r="F7" t="str">
            <v>中島 康文</v>
          </cell>
          <cell r="G7" t="str">
            <v>市川市国府台2-9-13</v>
          </cell>
          <cell r="H7">
            <v>4800000</v>
          </cell>
          <cell r="I7">
            <v>374400</v>
          </cell>
          <cell r="J7">
            <v>5174400</v>
          </cell>
          <cell r="K7">
            <v>5216400</v>
          </cell>
          <cell r="L7">
            <v>5174400</v>
          </cell>
          <cell r="M7">
            <v>956400</v>
          </cell>
          <cell r="N7">
            <v>4218000</v>
          </cell>
          <cell r="O7">
            <v>4218000</v>
          </cell>
          <cell r="P7">
            <v>1054500</v>
          </cell>
          <cell r="Q7">
            <v>8000000</v>
          </cell>
          <cell r="R7">
            <v>348000</v>
          </cell>
          <cell r="S7">
            <v>8348000</v>
          </cell>
          <cell r="T7">
            <v>8023200</v>
          </cell>
          <cell r="U7">
            <v>4591000</v>
          </cell>
          <cell r="V7">
            <v>3432200</v>
          </cell>
          <cell r="W7">
            <v>3432200</v>
          </cell>
          <cell r="X7">
            <v>858050</v>
          </cell>
          <cell r="Y7">
            <v>0</v>
          </cell>
          <cell r="Z7">
            <v>34400</v>
          </cell>
          <cell r="AA7">
            <v>0</v>
          </cell>
          <cell r="AB7">
            <v>0</v>
          </cell>
          <cell r="AC7">
            <v>0</v>
          </cell>
          <cell r="AD7">
            <v>0</v>
          </cell>
          <cell r="AE7">
            <v>0</v>
          </cell>
          <cell r="AF7">
            <v>7650200</v>
          </cell>
          <cell r="AG7">
            <v>7650200</v>
          </cell>
          <cell r="AH7">
            <v>1912550</v>
          </cell>
        </row>
        <row r="8">
          <cell r="A8">
            <v>3</v>
          </cell>
          <cell r="B8" t="str">
            <v>１１号の３</v>
          </cell>
          <cell r="C8">
            <v>3</v>
          </cell>
          <cell r="D8" t="str">
            <v>稲毛保育園</v>
          </cell>
          <cell r="E8" t="str">
            <v>（福）桜育心福祉会</v>
          </cell>
          <cell r="F8" t="str">
            <v>佐藤 悦光</v>
          </cell>
          <cell r="G8" t="str">
            <v>稲毛区小仲台２－１０－１</v>
          </cell>
          <cell r="H8">
            <v>5518524</v>
          </cell>
          <cell r="I8">
            <v>999600</v>
          </cell>
          <cell r="J8">
            <v>6518124</v>
          </cell>
          <cell r="K8">
            <v>11046000</v>
          </cell>
          <cell r="L8">
            <v>6518124</v>
          </cell>
          <cell r="M8">
            <v>1687200</v>
          </cell>
          <cell r="N8">
            <v>4830924</v>
          </cell>
          <cell r="O8">
            <v>4830924</v>
          </cell>
          <cell r="P8">
            <v>1207731</v>
          </cell>
          <cell r="Q8">
            <v>11113008</v>
          </cell>
          <cell r="R8">
            <v>162000</v>
          </cell>
          <cell r="S8">
            <v>11275008</v>
          </cell>
          <cell r="T8">
            <v>9390000</v>
          </cell>
          <cell r="U8">
            <v>4591000</v>
          </cell>
          <cell r="V8">
            <v>4799000</v>
          </cell>
          <cell r="W8">
            <v>4799000</v>
          </cell>
          <cell r="X8">
            <v>1199750</v>
          </cell>
          <cell r="Y8">
            <v>0</v>
          </cell>
          <cell r="Z8">
            <v>0</v>
          </cell>
          <cell r="AA8">
            <v>0</v>
          </cell>
          <cell r="AB8">
            <v>0</v>
          </cell>
          <cell r="AC8">
            <v>0</v>
          </cell>
          <cell r="AD8">
            <v>0</v>
          </cell>
          <cell r="AE8">
            <v>0</v>
          </cell>
          <cell r="AF8">
            <v>9629924</v>
          </cell>
          <cell r="AG8">
            <v>9629924</v>
          </cell>
          <cell r="AH8">
            <v>2407481</v>
          </cell>
        </row>
        <row r="9">
          <cell r="A9">
            <v>4</v>
          </cell>
          <cell r="B9" t="str">
            <v>１１号の４</v>
          </cell>
          <cell r="C9">
            <v>4</v>
          </cell>
          <cell r="D9" t="str">
            <v>みどり保育園</v>
          </cell>
          <cell r="E9" t="str">
            <v>（学）城徳学園</v>
          </cell>
          <cell r="F9" t="str">
            <v>相原 美惠子</v>
          </cell>
          <cell r="G9" t="str">
            <v>美浜区磯辺7-16-1</v>
          </cell>
          <cell r="H9">
            <v>1869840</v>
          </cell>
          <cell r="I9">
            <v>90000</v>
          </cell>
          <cell r="J9">
            <v>1959840</v>
          </cell>
          <cell r="K9">
            <v>2916000</v>
          </cell>
          <cell r="L9">
            <v>1959840</v>
          </cell>
          <cell r="M9">
            <v>652800</v>
          </cell>
          <cell r="N9">
            <v>1307040</v>
          </cell>
          <cell r="O9">
            <v>1307040</v>
          </cell>
          <cell r="P9">
            <v>326760</v>
          </cell>
          <cell r="Q9">
            <v>6047580</v>
          </cell>
          <cell r="R9">
            <v>288000</v>
          </cell>
          <cell r="S9">
            <v>6335580</v>
          </cell>
          <cell r="T9">
            <v>4668000</v>
          </cell>
          <cell r="U9">
            <v>4591000</v>
          </cell>
          <cell r="V9">
            <v>77000</v>
          </cell>
          <cell r="W9">
            <v>77000</v>
          </cell>
          <cell r="X9">
            <v>19250</v>
          </cell>
          <cell r="Y9">
            <v>0</v>
          </cell>
          <cell r="Z9">
            <v>0</v>
          </cell>
          <cell r="AA9">
            <v>0</v>
          </cell>
          <cell r="AB9">
            <v>0</v>
          </cell>
          <cell r="AC9">
            <v>0</v>
          </cell>
          <cell r="AD9">
            <v>0</v>
          </cell>
          <cell r="AE9">
            <v>0</v>
          </cell>
          <cell r="AF9">
            <v>1384040</v>
          </cell>
          <cell r="AG9">
            <v>1384040</v>
          </cell>
          <cell r="AH9">
            <v>346010</v>
          </cell>
        </row>
        <row r="10">
          <cell r="A10">
            <v>5</v>
          </cell>
          <cell r="B10" t="str">
            <v>１１号の５</v>
          </cell>
          <cell r="C10">
            <v>5</v>
          </cell>
          <cell r="D10" t="str">
            <v>ちどり保育園</v>
          </cell>
          <cell r="E10" t="str">
            <v>（福）八越会</v>
          </cell>
          <cell r="F10" t="str">
            <v>吉岡正夫</v>
          </cell>
          <cell r="G10" t="str">
            <v>花見川区検見川町3-331-4</v>
          </cell>
          <cell r="H10">
            <v>6849800</v>
          </cell>
          <cell r="I10">
            <v>459600</v>
          </cell>
          <cell r="J10">
            <v>7309400</v>
          </cell>
          <cell r="K10">
            <v>7594800</v>
          </cell>
          <cell r="L10">
            <v>7309400</v>
          </cell>
          <cell r="M10">
            <v>1819200</v>
          </cell>
          <cell r="N10">
            <v>5490200</v>
          </cell>
          <cell r="O10">
            <v>5490200</v>
          </cell>
          <cell r="P10">
            <v>1372550</v>
          </cell>
          <cell r="Q10">
            <v>6850000</v>
          </cell>
          <cell r="R10">
            <v>222000</v>
          </cell>
          <cell r="S10">
            <v>7072000</v>
          </cell>
          <cell r="T10">
            <v>9656400</v>
          </cell>
          <cell r="U10">
            <v>4591000</v>
          </cell>
          <cell r="V10">
            <v>2481000</v>
          </cell>
          <cell r="W10">
            <v>2481000</v>
          </cell>
          <cell r="X10">
            <v>620250</v>
          </cell>
          <cell r="Y10">
            <v>51600</v>
          </cell>
          <cell r="Z10">
            <v>51600</v>
          </cell>
          <cell r="AA10">
            <v>51600</v>
          </cell>
          <cell r="AB10">
            <v>22800</v>
          </cell>
          <cell r="AC10">
            <v>28800</v>
          </cell>
          <cell r="AD10">
            <v>28800</v>
          </cell>
          <cell r="AE10">
            <v>7200</v>
          </cell>
          <cell r="AF10">
            <v>8000000</v>
          </cell>
          <cell r="AG10">
            <v>8000000</v>
          </cell>
          <cell r="AH10">
            <v>2000000</v>
          </cell>
        </row>
        <row r="11">
          <cell r="A11">
            <v>6</v>
          </cell>
          <cell r="B11" t="str">
            <v>１１号の６</v>
          </cell>
          <cell r="C11">
            <v>6</v>
          </cell>
          <cell r="D11" t="str">
            <v>今井保育園</v>
          </cell>
          <cell r="E11" t="str">
            <v>（福）いまい福祉会</v>
          </cell>
          <cell r="F11" t="str">
            <v>大森権四郎</v>
          </cell>
          <cell r="G11" t="str">
            <v>中央区今井2-12-7</v>
          </cell>
          <cell r="H11">
            <v>5853800</v>
          </cell>
          <cell r="I11">
            <v>519000</v>
          </cell>
          <cell r="J11">
            <v>6372800</v>
          </cell>
          <cell r="K11">
            <v>7942200</v>
          </cell>
          <cell r="L11">
            <v>6372800</v>
          </cell>
          <cell r="M11">
            <v>1977600</v>
          </cell>
          <cell r="N11">
            <v>4395200</v>
          </cell>
          <cell r="O11">
            <v>4395200</v>
          </cell>
          <cell r="P11">
            <v>1098800</v>
          </cell>
          <cell r="Q11">
            <v>8535000</v>
          </cell>
          <cell r="R11">
            <v>288000</v>
          </cell>
          <cell r="S11">
            <v>8823000</v>
          </cell>
          <cell r="T11">
            <v>9928800</v>
          </cell>
          <cell r="U11">
            <v>4591000</v>
          </cell>
          <cell r="V11">
            <v>4232000</v>
          </cell>
          <cell r="W11">
            <v>4232000</v>
          </cell>
          <cell r="X11">
            <v>1058000</v>
          </cell>
          <cell r="Y11">
            <v>0</v>
          </cell>
          <cell r="Z11">
            <v>0</v>
          </cell>
          <cell r="AA11">
            <v>0</v>
          </cell>
          <cell r="AB11">
            <v>0</v>
          </cell>
          <cell r="AC11">
            <v>0</v>
          </cell>
          <cell r="AD11">
            <v>0</v>
          </cell>
          <cell r="AE11">
            <v>0</v>
          </cell>
          <cell r="AF11">
            <v>8627200</v>
          </cell>
          <cell r="AG11">
            <v>8627200</v>
          </cell>
          <cell r="AH11">
            <v>2156800</v>
          </cell>
        </row>
        <row r="12">
          <cell r="A12">
            <v>7</v>
          </cell>
          <cell r="B12" t="str">
            <v>１１号の７</v>
          </cell>
          <cell r="C12">
            <v>7</v>
          </cell>
          <cell r="D12" t="str">
            <v>若竹保育園</v>
          </cell>
          <cell r="E12" t="str">
            <v>（福）若葉福祉会</v>
          </cell>
          <cell r="F12" t="str">
            <v>山崎淳一</v>
          </cell>
          <cell r="G12" t="str">
            <v>若葉区若松町336</v>
          </cell>
          <cell r="H12">
            <v>5323740</v>
          </cell>
          <cell r="I12">
            <v>562200</v>
          </cell>
          <cell r="J12">
            <v>5885940</v>
          </cell>
          <cell r="K12">
            <v>7431000</v>
          </cell>
          <cell r="L12">
            <v>5885940</v>
          </cell>
          <cell r="M12">
            <v>2340000</v>
          </cell>
          <cell r="N12">
            <v>3545940</v>
          </cell>
          <cell r="O12">
            <v>3545940</v>
          </cell>
          <cell r="P12">
            <v>886485</v>
          </cell>
          <cell r="Q12">
            <v>9001056</v>
          </cell>
          <cell r="R12">
            <v>438000</v>
          </cell>
          <cell r="S12">
            <v>9439056</v>
          </cell>
          <cell r="T12">
            <v>11667600</v>
          </cell>
          <cell r="U12">
            <v>4591000</v>
          </cell>
          <cell r="V12">
            <v>4848056</v>
          </cell>
          <cell r="W12">
            <v>4848056</v>
          </cell>
          <cell r="X12">
            <v>1212014</v>
          </cell>
          <cell r="Y12">
            <v>0</v>
          </cell>
          <cell r="Z12">
            <v>0</v>
          </cell>
          <cell r="AA12">
            <v>0</v>
          </cell>
          <cell r="AB12">
            <v>0</v>
          </cell>
          <cell r="AC12">
            <v>0</v>
          </cell>
          <cell r="AD12">
            <v>0</v>
          </cell>
          <cell r="AE12">
            <v>0</v>
          </cell>
          <cell r="AF12">
            <v>8393996</v>
          </cell>
          <cell r="AG12">
            <v>8393996</v>
          </cell>
          <cell r="AH12">
            <v>2098499</v>
          </cell>
        </row>
        <row r="13">
          <cell r="A13">
            <v>8</v>
          </cell>
          <cell r="B13" t="str">
            <v>１１号の８</v>
          </cell>
          <cell r="C13">
            <v>8</v>
          </cell>
          <cell r="D13" t="str">
            <v>千葉寺保育園</v>
          </cell>
          <cell r="E13" t="str">
            <v>（福）千葉寺福祉会</v>
          </cell>
          <cell r="F13" t="str">
            <v>大塚　信明</v>
          </cell>
          <cell r="G13" t="str">
            <v>中央区末広4-17-3</v>
          </cell>
          <cell r="H13">
            <v>8000000</v>
          </cell>
          <cell r="I13">
            <v>490800</v>
          </cell>
          <cell r="J13">
            <v>8490800</v>
          </cell>
          <cell r="K13">
            <v>7071600</v>
          </cell>
          <cell r="L13">
            <v>7071600</v>
          </cell>
          <cell r="M13">
            <v>2220000</v>
          </cell>
          <cell r="N13">
            <v>4851600</v>
          </cell>
          <cell r="O13">
            <v>4851600</v>
          </cell>
          <cell r="P13">
            <v>1212900</v>
          </cell>
          <cell r="Q13">
            <v>10360000</v>
          </cell>
          <cell r="R13">
            <v>528000</v>
          </cell>
          <cell r="S13">
            <v>10888000</v>
          </cell>
          <cell r="T13">
            <v>13240800</v>
          </cell>
          <cell r="U13">
            <v>4591000</v>
          </cell>
          <cell r="V13">
            <v>6297000</v>
          </cell>
          <cell r="W13">
            <v>6297000</v>
          </cell>
          <cell r="X13">
            <v>1574250</v>
          </cell>
          <cell r="Y13">
            <v>0</v>
          </cell>
          <cell r="Z13">
            <v>0</v>
          </cell>
          <cell r="AA13">
            <v>0</v>
          </cell>
          <cell r="AB13">
            <v>0</v>
          </cell>
          <cell r="AC13">
            <v>0</v>
          </cell>
          <cell r="AD13">
            <v>0</v>
          </cell>
          <cell r="AE13">
            <v>0</v>
          </cell>
          <cell r="AF13">
            <v>11148600</v>
          </cell>
          <cell r="AG13">
            <v>11148600</v>
          </cell>
          <cell r="AH13">
            <v>2787150</v>
          </cell>
        </row>
        <row r="14">
          <cell r="A14">
            <v>9</v>
          </cell>
          <cell r="B14" t="str">
            <v>１１号の９</v>
          </cell>
          <cell r="C14">
            <v>9</v>
          </cell>
          <cell r="D14" t="str">
            <v>慈光保育園</v>
          </cell>
          <cell r="E14" t="str">
            <v>（福）龍澤園</v>
          </cell>
          <cell r="F14" t="str">
            <v>長谷川和世</v>
          </cell>
          <cell r="G14" t="str">
            <v>中央区大巌寺町457-5</v>
          </cell>
          <cell r="H14">
            <v>3102408</v>
          </cell>
          <cell r="I14">
            <v>259800</v>
          </cell>
          <cell r="J14">
            <v>3362208</v>
          </cell>
          <cell r="K14">
            <v>5266200</v>
          </cell>
          <cell r="L14">
            <v>3362208</v>
          </cell>
          <cell r="M14">
            <v>903600</v>
          </cell>
          <cell r="N14">
            <v>2458608</v>
          </cell>
          <cell r="O14">
            <v>2458608</v>
          </cell>
          <cell r="P14">
            <v>614652</v>
          </cell>
          <cell r="Q14">
            <v>5334708</v>
          </cell>
          <cell r="R14">
            <v>198000</v>
          </cell>
          <cell r="S14">
            <v>5532708</v>
          </cell>
          <cell r="T14">
            <v>4422000</v>
          </cell>
          <cell r="U14">
            <v>4591000</v>
          </cell>
          <cell r="V14">
            <v>0</v>
          </cell>
          <cell r="W14">
            <v>0</v>
          </cell>
          <cell r="X14">
            <v>0</v>
          </cell>
          <cell r="Y14">
            <v>0</v>
          </cell>
          <cell r="Z14">
            <v>0</v>
          </cell>
          <cell r="AA14">
            <v>0</v>
          </cell>
          <cell r="AB14">
            <v>0</v>
          </cell>
          <cell r="AC14">
            <v>0</v>
          </cell>
          <cell r="AD14">
            <v>0</v>
          </cell>
          <cell r="AE14">
            <v>0</v>
          </cell>
          <cell r="AF14">
            <v>2458608</v>
          </cell>
          <cell r="AG14">
            <v>2458608</v>
          </cell>
          <cell r="AH14">
            <v>614652</v>
          </cell>
        </row>
        <row r="15">
          <cell r="A15">
            <v>10</v>
          </cell>
          <cell r="B15" t="str">
            <v>１１号の１０</v>
          </cell>
          <cell r="C15">
            <v>10</v>
          </cell>
          <cell r="D15" t="str">
            <v>若梅保育園</v>
          </cell>
          <cell r="E15" t="str">
            <v>（福）富岳会</v>
          </cell>
          <cell r="F15" t="str">
            <v>吉江規隆</v>
          </cell>
          <cell r="G15" t="str">
            <v>美浜区高洲4-5-9</v>
          </cell>
          <cell r="H15">
            <v>2348800</v>
          </cell>
          <cell r="I15">
            <v>406800</v>
          </cell>
          <cell r="J15">
            <v>2755600</v>
          </cell>
          <cell r="K15">
            <v>6534000</v>
          </cell>
          <cell r="L15">
            <v>2755600</v>
          </cell>
          <cell r="M15">
            <v>1582800</v>
          </cell>
          <cell r="N15">
            <v>1172800</v>
          </cell>
          <cell r="O15">
            <v>1172800</v>
          </cell>
          <cell r="P15">
            <v>293200</v>
          </cell>
          <cell r="Q15">
            <v>10095000</v>
          </cell>
          <cell r="R15">
            <v>432000</v>
          </cell>
          <cell r="S15">
            <v>10527000</v>
          </cell>
          <cell r="T15">
            <v>12194400</v>
          </cell>
          <cell r="U15">
            <v>4591000</v>
          </cell>
          <cell r="V15">
            <v>5936000</v>
          </cell>
          <cell r="W15">
            <v>5936000</v>
          </cell>
          <cell r="X15">
            <v>1484000</v>
          </cell>
          <cell r="Y15">
            <v>0</v>
          </cell>
          <cell r="Z15">
            <v>0</v>
          </cell>
          <cell r="AA15">
            <v>0</v>
          </cell>
          <cell r="AB15">
            <v>0</v>
          </cell>
          <cell r="AC15">
            <v>0</v>
          </cell>
          <cell r="AD15">
            <v>0</v>
          </cell>
          <cell r="AE15">
            <v>0</v>
          </cell>
          <cell r="AF15">
            <v>7108800</v>
          </cell>
          <cell r="AG15">
            <v>7108800</v>
          </cell>
          <cell r="AH15">
            <v>1777200</v>
          </cell>
        </row>
        <row r="16">
          <cell r="A16">
            <v>11</v>
          </cell>
          <cell r="B16" t="str">
            <v>１１号の１１</v>
          </cell>
          <cell r="C16">
            <v>11</v>
          </cell>
          <cell r="D16" t="str">
            <v>ﾁｭｰﾘｯﾌﾟ保育園</v>
          </cell>
          <cell r="E16" t="str">
            <v>（福）聖心福祉会</v>
          </cell>
          <cell r="F16" t="str">
            <v>藤井二佐枝</v>
          </cell>
          <cell r="G16" t="str">
            <v>美浜区真砂3-15-14</v>
          </cell>
          <cell r="H16">
            <v>4815784</v>
          </cell>
          <cell r="I16">
            <v>390600</v>
          </cell>
          <cell r="J16">
            <v>5206384</v>
          </cell>
          <cell r="K16">
            <v>6517800</v>
          </cell>
          <cell r="L16">
            <v>5206384</v>
          </cell>
          <cell r="M16">
            <v>1965600</v>
          </cell>
          <cell r="N16">
            <v>3240784</v>
          </cell>
          <cell r="O16">
            <v>3240784</v>
          </cell>
          <cell r="P16">
            <v>810196</v>
          </cell>
          <cell r="Q16">
            <v>8880053</v>
          </cell>
          <cell r="R16">
            <v>402000</v>
          </cell>
          <cell r="S16">
            <v>9282053</v>
          </cell>
          <cell r="T16">
            <v>11422800</v>
          </cell>
          <cell r="U16">
            <v>4591000</v>
          </cell>
          <cell r="V16">
            <v>4691053</v>
          </cell>
          <cell r="W16">
            <v>4691053</v>
          </cell>
          <cell r="X16">
            <v>1172763</v>
          </cell>
          <cell r="Y16">
            <v>0</v>
          </cell>
          <cell r="Z16">
            <v>68800</v>
          </cell>
          <cell r="AA16">
            <v>0</v>
          </cell>
          <cell r="AB16">
            <v>22800</v>
          </cell>
          <cell r="AC16">
            <v>0</v>
          </cell>
          <cell r="AD16">
            <v>0</v>
          </cell>
          <cell r="AE16">
            <v>0</v>
          </cell>
          <cell r="AF16">
            <v>7931837</v>
          </cell>
          <cell r="AG16">
            <v>7931837</v>
          </cell>
          <cell r="AH16">
            <v>1982959</v>
          </cell>
        </row>
        <row r="17">
          <cell r="A17">
            <v>12</v>
          </cell>
          <cell r="B17" t="str">
            <v>１１号の１２</v>
          </cell>
          <cell r="C17">
            <v>12</v>
          </cell>
          <cell r="D17" t="str">
            <v>みつわ台保育園</v>
          </cell>
          <cell r="E17" t="str">
            <v>（福）豊福祉会</v>
          </cell>
          <cell r="F17" t="str">
            <v>御園愛子</v>
          </cell>
          <cell r="G17" t="str">
            <v>若葉区みつわ台5-8-8</v>
          </cell>
          <cell r="H17">
            <v>4842000</v>
          </cell>
          <cell r="I17">
            <v>324600</v>
          </cell>
          <cell r="J17">
            <v>5166600</v>
          </cell>
          <cell r="K17">
            <v>5166600</v>
          </cell>
          <cell r="L17">
            <v>5166600</v>
          </cell>
          <cell r="M17">
            <v>1100400</v>
          </cell>
          <cell r="N17">
            <v>4066200</v>
          </cell>
          <cell r="O17">
            <v>4066200</v>
          </cell>
          <cell r="P17">
            <v>1016550</v>
          </cell>
          <cell r="Q17">
            <v>8581200</v>
          </cell>
          <cell r="R17">
            <v>342000</v>
          </cell>
          <cell r="S17">
            <v>8923200</v>
          </cell>
          <cell r="T17">
            <v>6698400</v>
          </cell>
          <cell r="U17">
            <v>4591000</v>
          </cell>
          <cell r="V17">
            <v>2107400</v>
          </cell>
          <cell r="W17">
            <v>2107400</v>
          </cell>
          <cell r="X17">
            <v>526850</v>
          </cell>
          <cell r="Y17">
            <v>0</v>
          </cell>
          <cell r="Z17">
            <v>0</v>
          </cell>
          <cell r="AA17">
            <v>0</v>
          </cell>
          <cell r="AB17">
            <v>0</v>
          </cell>
          <cell r="AC17">
            <v>0</v>
          </cell>
          <cell r="AD17">
            <v>0</v>
          </cell>
          <cell r="AE17">
            <v>0</v>
          </cell>
          <cell r="AF17">
            <v>6173600</v>
          </cell>
          <cell r="AG17">
            <v>6173600</v>
          </cell>
          <cell r="AH17">
            <v>1543400</v>
          </cell>
        </row>
        <row r="18">
          <cell r="A18">
            <v>13</v>
          </cell>
          <cell r="B18" t="str">
            <v>１１号の１３</v>
          </cell>
          <cell r="C18">
            <v>13</v>
          </cell>
          <cell r="D18" t="str">
            <v>まどか保育園</v>
          </cell>
          <cell r="E18" t="str">
            <v>（福）高洲福祉会</v>
          </cell>
          <cell r="F18" t="str">
            <v>樋口 正春</v>
          </cell>
          <cell r="G18" t="str">
            <v>美浜区高洲1-15-2</v>
          </cell>
          <cell r="H18">
            <v>2538132</v>
          </cell>
          <cell r="I18">
            <v>204600</v>
          </cell>
          <cell r="J18">
            <v>2742732</v>
          </cell>
          <cell r="K18">
            <v>4315800</v>
          </cell>
          <cell r="L18">
            <v>2742732</v>
          </cell>
          <cell r="M18">
            <v>822000</v>
          </cell>
          <cell r="N18">
            <v>1920732</v>
          </cell>
          <cell r="O18">
            <v>1920732</v>
          </cell>
          <cell r="P18">
            <v>480183</v>
          </cell>
          <cell r="Q18">
            <v>10570692</v>
          </cell>
          <cell r="R18">
            <v>204000</v>
          </cell>
          <cell r="S18">
            <v>10774692</v>
          </cell>
          <cell r="T18">
            <v>6343200</v>
          </cell>
          <cell r="U18">
            <v>4591000</v>
          </cell>
          <cell r="V18">
            <v>1752200</v>
          </cell>
          <cell r="W18">
            <v>1752200</v>
          </cell>
          <cell r="X18">
            <v>438050</v>
          </cell>
          <cell r="Y18">
            <v>0</v>
          </cell>
          <cell r="Z18">
            <v>0</v>
          </cell>
          <cell r="AA18">
            <v>0</v>
          </cell>
          <cell r="AB18">
            <v>0</v>
          </cell>
          <cell r="AC18">
            <v>0</v>
          </cell>
          <cell r="AD18">
            <v>0</v>
          </cell>
          <cell r="AE18">
            <v>0</v>
          </cell>
          <cell r="AF18">
            <v>3672932</v>
          </cell>
          <cell r="AG18">
            <v>3672932</v>
          </cell>
          <cell r="AH18">
            <v>918233</v>
          </cell>
        </row>
        <row r="19">
          <cell r="A19">
            <v>14</v>
          </cell>
          <cell r="B19" t="str">
            <v>１１号の１４</v>
          </cell>
          <cell r="C19">
            <v>14</v>
          </cell>
          <cell r="D19" t="str">
            <v>わかくさ保育園</v>
          </cell>
          <cell r="E19" t="str">
            <v>（福）如水福祉会</v>
          </cell>
          <cell r="F19" t="str">
            <v>行木 道嗣</v>
          </cell>
          <cell r="G19" t="str">
            <v>緑区大椎町1199-2</v>
          </cell>
          <cell r="H19">
            <v>2580000</v>
          </cell>
          <cell r="I19">
            <v>192000</v>
          </cell>
          <cell r="J19">
            <v>2772000</v>
          </cell>
          <cell r="K19">
            <v>4303200</v>
          </cell>
          <cell r="L19">
            <v>2772000</v>
          </cell>
          <cell r="M19">
            <v>630000</v>
          </cell>
          <cell r="N19">
            <v>2142000</v>
          </cell>
          <cell r="O19">
            <v>2142000</v>
          </cell>
          <cell r="P19">
            <v>535500</v>
          </cell>
          <cell r="Q19">
            <v>6003000</v>
          </cell>
          <cell r="R19">
            <v>366000</v>
          </cell>
          <cell r="S19">
            <v>6369000</v>
          </cell>
          <cell r="T19">
            <v>6711600</v>
          </cell>
          <cell r="U19">
            <v>4591000</v>
          </cell>
          <cell r="V19">
            <v>1778000</v>
          </cell>
          <cell r="W19">
            <v>1778000</v>
          </cell>
          <cell r="X19">
            <v>444500</v>
          </cell>
          <cell r="Y19">
            <v>0</v>
          </cell>
          <cell r="Z19">
            <v>0</v>
          </cell>
          <cell r="AA19">
            <v>0</v>
          </cell>
          <cell r="AB19">
            <v>0</v>
          </cell>
          <cell r="AC19">
            <v>0</v>
          </cell>
          <cell r="AD19">
            <v>0</v>
          </cell>
          <cell r="AE19">
            <v>0</v>
          </cell>
          <cell r="AF19">
            <v>3920000</v>
          </cell>
          <cell r="AG19">
            <v>3920000</v>
          </cell>
          <cell r="AH19">
            <v>980000</v>
          </cell>
        </row>
        <row r="20">
          <cell r="A20">
            <v>15</v>
          </cell>
          <cell r="B20" t="str">
            <v>１１号の１５</v>
          </cell>
          <cell r="C20">
            <v>15</v>
          </cell>
          <cell r="D20" t="str">
            <v>たいよう保育園</v>
          </cell>
          <cell r="E20" t="str">
            <v>（福）千葉福祉会</v>
          </cell>
          <cell r="F20" t="str">
            <v>中村 くに子</v>
          </cell>
          <cell r="G20" t="str">
            <v>若葉区みつわ台3-12-1</v>
          </cell>
          <cell r="H20">
            <v>3115112</v>
          </cell>
          <cell r="I20">
            <v>398400</v>
          </cell>
          <cell r="J20">
            <v>3513512</v>
          </cell>
          <cell r="K20">
            <v>5971200</v>
          </cell>
          <cell r="L20">
            <v>3513512</v>
          </cell>
          <cell r="M20">
            <v>1489200</v>
          </cell>
          <cell r="N20">
            <v>2024312</v>
          </cell>
          <cell r="O20">
            <v>2024312</v>
          </cell>
          <cell r="P20">
            <v>506078</v>
          </cell>
          <cell r="Q20">
            <v>5388696</v>
          </cell>
          <cell r="R20">
            <v>258000</v>
          </cell>
          <cell r="S20">
            <v>5646696</v>
          </cell>
          <cell r="T20">
            <v>6606000</v>
          </cell>
          <cell r="U20">
            <v>4591000</v>
          </cell>
          <cell r="V20">
            <v>1055696</v>
          </cell>
          <cell r="W20">
            <v>1055696</v>
          </cell>
          <cell r="X20">
            <v>263924</v>
          </cell>
          <cell r="Y20">
            <v>0</v>
          </cell>
          <cell r="Z20">
            <v>0</v>
          </cell>
          <cell r="AA20">
            <v>0</v>
          </cell>
          <cell r="AB20">
            <v>0</v>
          </cell>
          <cell r="AC20">
            <v>0</v>
          </cell>
          <cell r="AD20">
            <v>0</v>
          </cell>
          <cell r="AE20">
            <v>0</v>
          </cell>
          <cell r="AF20">
            <v>3080008</v>
          </cell>
          <cell r="AG20">
            <v>3080008</v>
          </cell>
          <cell r="AH20">
            <v>770002</v>
          </cell>
        </row>
        <row r="21">
          <cell r="A21">
            <v>16</v>
          </cell>
          <cell r="B21" t="str">
            <v>１１号の１６</v>
          </cell>
          <cell r="C21">
            <v>16</v>
          </cell>
          <cell r="D21" t="str">
            <v>松ヶ丘保育園</v>
          </cell>
          <cell r="E21" t="str">
            <v>（福）清流福祉会</v>
          </cell>
          <cell r="F21" t="str">
            <v>渡辺 光範</v>
          </cell>
          <cell r="G21" t="str">
            <v>中央区松ｹ丘町563-1</v>
          </cell>
          <cell r="H21">
            <v>2136000</v>
          </cell>
          <cell r="I21">
            <v>245400</v>
          </cell>
          <cell r="J21">
            <v>2381400</v>
          </cell>
          <cell r="K21">
            <v>5087400</v>
          </cell>
          <cell r="L21">
            <v>2381400</v>
          </cell>
          <cell r="M21">
            <v>946800</v>
          </cell>
          <cell r="N21">
            <v>1434600</v>
          </cell>
          <cell r="O21">
            <v>1434600</v>
          </cell>
          <cell r="P21">
            <v>358650</v>
          </cell>
          <cell r="Q21">
            <v>4065000</v>
          </cell>
          <cell r="R21">
            <v>300000</v>
          </cell>
          <cell r="S21">
            <v>4365000</v>
          </cell>
          <cell r="T21">
            <v>5965200</v>
          </cell>
          <cell r="U21">
            <v>4591000</v>
          </cell>
          <cell r="V21">
            <v>0</v>
          </cell>
          <cell r="W21">
            <v>0</v>
          </cell>
          <cell r="X21">
            <v>0</v>
          </cell>
          <cell r="Y21">
            <v>0</v>
          </cell>
          <cell r="Z21">
            <v>103200</v>
          </cell>
          <cell r="AA21">
            <v>0</v>
          </cell>
          <cell r="AB21">
            <v>153600</v>
          </cell>
          <cell r="AC21">
            <v>0</v>
          </cell>
          <cell r="AD21">
            <v>0</v>
          </cell>
          <cell r="AE21">
            <v>0</v>
          </cell>
          <cell r="AF21">
            <v>1434600</v>
          </cell>
          <cell r="AG21">
            <v>1434600</v>
          </cell>
          <cell r="AH21">
            <v>358650</v>
          </cell>
        </row>
        <row r="22">
          <cell r="A22">
            <v>17</v>
          </cell>
          <cell r="B22" t="str">
            <v>１１号の１７</v>
          </cell>
          <cell r="C22">
            <v>17</v>
          </cell>
          <cell r="D22" t="str">
            <v>作草部保育園</v>
          </cell>
          <cell r="E22" t="str">
            <v>（福）扶葉福祉会</v>
          </cell>
          <cell r="F22" t="str">
            <v>木村 秀二</v>
          </cell>
          <cell r="G22" t="str">
            <v>稲毛区作草部町698-3</v>
          </cell>
          <cell r="H22">
            <v>2468340</v>
          </cell>
          <cell r="I22">
            <v>206400</v>
          </cell>
          <cell r="J22">
            <v>2674740</v>
          </cell>
          <cell r="K22">
            <v>4317600</v>
          </cell>
          <cell r="L22">
            <v>2674740</v>
          </cell>
          <cell r="M22">
            <v>901200</v>
          </cell>
          <cell r="N22">
            <v>1773540</v>
          </cell>
          <cell r="O22">
            <v>1773540</v>
          </cell>
          <cell r="P22">
            <v>443385</v>
          </cell>
          <cell r="Q22">
            <v>6441540</v>
          </cell>
          <cell r="R22">
            <v>438000</v>
          </cell>
          <cell r="S22">
            <v>6879540</v>
          </cell>
          <cell r="T22">
            <v>6145200</v>
          </cell>
          <cell r="U22">
            <v>4591000</v>
          </cell>
          <cell r="V22">
            <v>1554200</v>
          </cell>
          <cell r="W22">
            <v>1554200</v>
          </cell>
          <cell r="X22">
            <v>388550</v>
          </cell>
          <cell r="Y22">
            <v>0</v>
          </cell>
          <cell r="Z22">
            <v>0</v>
          </cell>
          <cell r="AA22">
            <v>0</v>
          </cell>
          <cell r="AB22">
            <v>0</v>
          </cell>
          <cell r="AC22">
            <v>0</v>
          </cell>
          <cell r="AD22">
            <v>0</v>
          </cell>
          <cell r="AE22">
            <v>0</v>
          </cell>
          <cell r="AF22">
            <v>3327740</v>
          </cell>
          <cell r="AG22">
            <v>3327740</v>
          </cell>
          <cell r="AH22">
            <v>831935</v>
          </cell>
        </row>
        <row r="23">
          <cell r="A23">
            <v>18</v>
          </cell>
          <cell r="B23" t="str">
            <v>１１号の１８</v>
          </cell>
          <cell r="C23">
            <v>18</v>
          </cell>
          <cell r="D23" t="str">
            <v>すずらん保育園</v>
          </cell>
          <cell r="E23" t="str">
            <v>（福）精粋福祉会</v>
          </cell>
          <cell r="F23" t="str">
            <v>林 榮子</v>
          </cell>
          <cell r="G23" t="str">
            <v>若葉区若松町2106-3</v>
          </cell>
          <cell r="H23">
            <v>6115440</v>
          </cell>
          <cell r="I23">
            <v>237000</v>
          </cell>
          <cell r="J23">
            <v>6352440</v>
          </cell>
          <cell r="K23">
            <v>3793800</v>
          </cell>
          <cell r="L23">
            <v>3793800</v>
          </cell>
          <cell r="M23">
            <v>799200</v>
          </cell>
          <cell r="N23">
            <v>2994600</v>
          </cell>
          <cell r="O23">
            <v>2994600</v>
          </cell>
          <cell r="P23">
            <v>748650</v>
          </cell>
          <cell r="Q23">
            <v>2591520</v>
          </cell>
          <cell r="R23">
            <v>366000</v>
          </cell>
          <cell r="S23">
            <v>2957520</v>
          </cell>
          <cell r="T23">
            <v>5247600</v>
          </cell>
          <cell r="U23">
            <v>4591000</v>
          </cell>
          <cell r="V23">
            <v>0</v>
          </cell>
          <cell r="W23">
            <v>0</v>
          </cell>
          <cell r="X23">
            <v>0</v>
          </cell>
          <cell r="Y23">
            <v>0</v>
          </cell>
          <cell r="Z23">
            <v>0</v>
          </cell>
          <cell r="AA23">
            <v>0</v>
          </cell>
          <cell r="AB23">
            <v>0</v>
          </cell>
          <cell r="AC23">
            <v>0</v>
          </cell>
          <cell r="AD23">
            <v>0</v>
          </cell>
          <cell r="AE23">
            <v>0</v>
          </cell>
          <cell r="AF23">
            <v>2994600</v>
          </cell>
          <cell r="AG23">
            <v>2994600</v>
          </cell>
          <cell r="AH23">
            <v>748650</v>
          </cell>
        </row>
        <row r="24">
          <cell r="A24">
            <v>19</v>
          </cell>
          <cell r="B24" t="str">
            <v>１１号の１９</v>
          </cell>
          <cell r="C24">
            <v>19</v>
          </cell>
          <cell r="D24" t="str">
            <v>なぎさ保育園</v>
          </cell>
          <cell r="E24" t="str">
            <v>（福）愛誠福祉会</v>
          </cell>
          <cell r="F24" t="str">
            <v>森田 喜代八</v>
          </cell>
          <cell r="G24" t="str">
            <v>美浜区高浜4-4-1</v>
          </cell>
          <cell r="H24">
            <v>4697556</v>
          </cell>
          <cell r="I24">
            <v>171600</v>
          </cell>
          <cell r="J24">
            <v>4869156</v>
          </cell>
          <cell r="K24">
            <v>5146800</v>
          </cell>
          <cell r="L24">
            <v>4869156</v>
          </cell>
          <cell r="M24">
            <v>711600</v>
          </cell>
          <cell r="N24">
            <v>4157556</v>
          </cell>
          <cell r="O24">
            <v>4157556</v>
          </cell>
          <cell r="P24">
            <v>1039389</v>
          </cell>
          <cell r="Q24">
            <v>5019252</v>
          </cell>
          <cell r="R24">
            <v>288000</v>
          </cell>
          <cell r="S24">
            <v>5307252</v>
          </cell>
          <cell r="T24">
            <v>5253600</v>
          </cell>
          <cell r="U24">
            <v>4591000</v>
          </cell>
          <cell r="V24">
            <v>662600</v>
          </cell>
          <cell r="W24">
            <v>662600</v>
          </cell>
          <cell r="X24">
            <v>165650</v>
          </cell>
          <cell r="Y24">
            <v>0</v>
          </cell>
          <cell r="Z24">
            <v>34400</v>
          </cell>
          <cell r="AA24">
            <v>0</v>
          </cell>
          <cell r="AB24">
            <v>0</v>
          </cell>
          <cell r="AC24">
            <v>0</v>
          </cell>
          <cell r="AD24">
            <v>0</v>
          </cell>
          <cell r="AE24">
            <v>0</v>
          </cell>
          <cell r="AF24">
            <v>4820156</v>
          </cell>
          <cell r="AG24">
            <v>4820156</v>
          </cell>
          <cell r="AH24">
            <v>1205039</v>
          </cell>
        </row>
        <row r="25">
          <cell r="A25">
            <v>20</v>
          </cell>
          <cell r="B25" t="str">
            <v>１１号の２０</v>
          </cell>
          <cell r="C25">
            <v>20</v>
          </cell>
          <cell r="D25" t="str">
            <v>南小中台保育園</v>
          </cell>
          <cell r="E25" t="str">
            <v>（福）南小中台福祉会</v>
          </cell>
          <cell r="F25" t="str">
            <v>原 八代重</v>
          </cell>
          <cell r="G25" t="str">
            <v>稲毛区小仲台8-21-1</v>
          </cell>
          <cell r="H25">
            <v>3852792</v>
          </cell>
          <cell r="I25">
            <v>360000</v>
          </cell>
          <cell r="J25">
            <v>4212792</v>
          </cell>
          <cell r="K25">
            <v>5202000</v>
          </cell>
          <cell r="L25">
            <v>4212792</v>
          </cell>
          <cell r="M25">
            <v>1204800</v>
          </cell>
          <cell r="N25">
            <v>3007992</v>
          </cell>
          <cell r="O25">
            <v>3007992</v>
          </cell>
          <cell r="P25">
            <v>751998</v>
          </cell>
          <cell r="Q25">
            <v>4118088</v>
          </cell>
          <cell r="R25">
            <v>204000</v>
          </cell>
          <cell r="S25">
            <v>4322088</v>
          </cell>
          <cell r="T25">
            <v>5818800</v>
          </cell>
          <cell r="U25">
            <v>4591000</v>
          </cell>
          <cell r="V25">
            <v>0</v>
          </cell>
          <cell r="W25">
            <v>0</v>
          </cell>
          <cell r="X25">
            <v>0</v>
          </cell>
          <cell r="Y25">
            <v>0</v>
          </cell>
          <cell r="Z25">
            <v>0</v>
          </cell>
          <cell r="AA25">
            <v>0</v>
          </cell>
          <cell r="AB25">
            <v>0</v>
          </cell>
          <cell r="AC25">
            <v>0</v>
          </cell>
          <cell r="AD25">
            <v>0</v>
          </cell>
          <cell r="AE25">
            <v>0</v>
          </cell>
          <cell r="AF25">
            <v>3007992</v>
          </cell>
          <cell r="AG25">
            <v>3007992</v>
          </cell>
          <cell r="AH25">
            <v>751998</v>
          </cell>
        </row>
        <row r="26">
          <cell r="A26">
            <v>21</v>
          </cell>
          <cell r="B26" t="str">
            <v>１１号の２１</v>
          </cell>
          <cell r="C26">
            <v>21</v>
          </cell>
          <cell r="D26" t="str">
            <v>もみじ保育園</v>
          </cell>
          <cell r="E26" t="str">
            <v>（福）光楓福祉会</v>
          </cell>
          <cell r="F26" t="str">
            <v>大川 知明</v>
          </cell>
          <cell r="G26" t="str">
            <v>美浜区磯辺5-14-5</v>
          </cell>
          <cell r="H26">
            <v>5786940</v>
          </cell>
          <cell r="I26">
            <v>376200</v>
          </cell>
          <cell r="J26">
            <v>6163140</v>
          </cell>
          <cell r="K26">
            <v>5382600</v>
          </cell>
          <cell r="L26">
            <v>5382600</v>
          </cell>
          <cell r="M26">
            <v>1446000</v>
          </cell>
          <cell r="N26">
            <v>3936600</v>
          </cell>
          <cell r="O26">
            <v>3936600</v>
          </cell>
          <cell r="P26">
            <v>984150</v>
          </cell>
          <cell r="Q26">
            <v>7190988</v>
          </cell>
          <cell r="R26">
            <v>372000</v>
          </cell>
          <cell r="S26">
            <v>7562988</v>
          </cell>
          <cell r="T26">
            <v>8694000</v>
          </cell>
          <cell r="U26">
            <v>4591000</v>
          </cell>
          <cell r="V26">
            <v>2971988</v>
          </cell>
          <cell r="W26">
            <v>2971988</v>
          </cell>
          <cell r="X26">
            <v>742997</v>
          </cell>
          <cell r="Y26">
            <v>0</v>
          </cell>
          <cell r="Z26">
            <v>0</v>
          </cell>
          <cell r="AA26">
            <v>0</v>
          </cell>
          <cell r="AB26">
            <v>0</v>
          </cell>
          <cell r="AC26">
            <v>0</v>
          </cell>
          <cell r="AD26">
            <v>0</v>
          </cell>
          <cell r="AE26">
            <v>0</v>
          </cell>
          <cell r="AF26">
            <v>6908588</v>
          </cell>
          <cell r="AG26">
            <v>6908588</v>
          </cell>
          <cell r="AH26">
            <v>1727147</v>
          </cell>
        </row>
        <row r="27">
          <cell r="A27">
            <v>22</v>
          </cell>
          <cell r="B27" t="str">
            <v>１１号の２２</v>
          </cell>
          <cell r="C27">
            <v>22</v>
          </cell>
          <cell r="D27" t="str">
            <v>おゆみ野保育園</v>
          </cell>
          <cell r="E27" t="str">
            <v>（福）おゆみ野福祉会</v>
          </cell>
          <cell r="F27" t="str">
            <v>長谷川 光男</v>
          </cell>
          <cell r="G27" t="str">
            <v>緑区おゆみ野2-7</v>
          </cell>
          <cell r="H27">
            <v>3853632</v>
          </cell>
          <cell r="I27">
            <v>728400</v>
          </cell>
          <cell r="J27">
            <v>4582032</v>
          </cell>
          <cell r="K27">
            <v>8317200</v>
          </cell>
          <cell r="L27">
            <v>4582032</v>
          </cell>
          <cell r="M27">
            <v>1334400</v>
          </cell>
          <cell r="N27">
            <v>3247632</v>
          </cell>
          <cell r="O27">
            <v>3247632</v>
          </cell>
          <cell r="P27">
            <v>811908</v>
          </cell>
          <cell r="Q27">
            <v>6119880</v>
          </cell>
          <cell r="R27">
            <v>102000</v>
          </cell>
          <cell r="S27">
            <v>6221880</v>
          </cell>
          <cell r="T27">
            <v>5521200</v>
          </cell>
          <cell r="U27">
            <v>4591000</v>
          </cell>
          <cell r="V27">
            <v>930200</v>
          </cell>
          <cell r="W27">
            <v>930200</v>
          </cell>
          <cell r="X27">
            <v>232550</v>
          </cell>
          <cell r="Y27">
            <v>0</v>
          </cell>
          <cell r="Z27">
            <v>0</v>
          </cell>
          <cell r="AA27">
            <v>0</v>
          </cell>
          <cell r="AB27">
            <v>0</v>
          </cell>
          <cell r="AC27">
            <v>0</v>
          </cell>
          <cell r="AD27">
            <v>0</v>
          </cell>
          <cell r="AE27">
            <v>0</v>
          </cell>
          <cell r="AF27">
            <v>4177832</v>
          </cell>
          <cell r="AG27">
            <v>4177832</v>
          </cell>
          <cell r="AH27">
            <v>1044458</v>
          </cell>
        </row>
        <row r="28">
          <cell r="A28">
            <v>23</v>
          </cell>
          <cell r="B28" t="str">
            <v>１１号の２３</v>
          </cell>
          <cell r="C28">
            <v>23</v>
          </cell>
          <cell r="D28" t="str">
            <v>ﾅｰｾﾘｰ鏡戸</v>
          </cell>
          <cell r="E28" t="str">
            <v>（福）鏡明福祉会</v>
          </cell>
          <cell r="F28" t="str">
            <v>片岡  明</v>
          </cell>
          <cell r="G28" t="str">
            <v>緑区あすみが丘4-21-1</v>
          </cell>
          <cell r="H28">
            <v>5633400</v>
          </cell>
          <cell r="I28">
            <v>396600</v>
          </cell>
          <cell r="J28">
            <v>6030000</v>
          </cell>
          <cell r="K28">
            <v>6091800</v>
          </cell>
          <cell r="L28">
            <v>6030000</v>
          </cell>
          <cell r="M28">
            <v>1299600</v>
          </cell>
          <cell r="N28">
            <v>4730400</v>
          </cell>
          <cell r="O28">
            <v>4730400</v>
          </cell>
          <cell r="P28">
            <v>1182600</v>
          </cell>
          <cell r="Q28">
            <v>4000000</v>
          </cell>
          <cell r="R28">
            <v>306000</v>
          </cell>
          <cell r="S28">
            <v>4306000</v>
          </cell>
          <cell r="T28">
            <v>7186800</v>
          </cell>
          <cell r="U28">
            <v>4591000</v>
          </cell>
          <cell r="V28">
            <v>0</v>
          </cell>
          <cell r="W28">
            <v>0</v>
          </cell>
          <cell r="X28">
            <v>0</v>
          </cell>
          <cell r="Y28">
            <v>0</v>
          </cell>
          <cell r="Z28">
            <v>0</v>
          </cell>
          <cell r="AA28">
            <v>0</v>
          </cell>
          <cell r="AB28">
            <v>0</v>
          </cell>
          <cell r="AC28">
            <v>0</v>
          </cell>
          <cell r="AD28">
            <v>0</v>
          </cell>
          <cell r="AE28">
            <v>0</v>
          </cell>
          <cell r="AF28">
            <v>4730400</v>
          </cell>
          <cell r="AG28">
            <v>4730400</v>
          </cell>
          <cell r="AH28">
            <v>1182600</v>
          </cell>
        </row>
        <row r="29">
          <cell r="A29">
            <v>24</v>
          </cell>
          <cell r="B29" t="str">
            <v>１１号の２４</v>
          </cell>
          <cell r="C29">
            <v>24</v>
          </cell>
          <cell r="D29" t="str">
            <v>ふたば保育園</v>
          </cell>
          <cell r="E29" t="str">
            <v>（福）あかね福祉会</v>
          </cell>
          <cell r="F29" t="str">
            <v>篠原　昇一</v>
          </cell>
          <cell r="G29" t="str">
            <v>緑区刈田子町308-10</v>
          </cell>
          <cell r="H29">
            <v>1900000</v>
          </cell>
          <cell r="I29">
            <v>314400</v>
          </cell>
          <cell r="J29">
            <v>2214400</v>
          </cell>
          <cell r="K29">
            <v>6616800</v>
          </cell>
          <cell r="L29">
            <v>2214400</v>
          </cell>
          <cell r="M29">
            <v>1482000</v>
          </cell>
          <cell r="N29">
            <v>732400</v>
          </cell>
          <cell r="O29">
            <v>732400</v>
          </cell>
          <cell r="P29">
            <v>183100</v>
          </cell>
          <cell r="Q29">
            <v>7000000</v>
          </cell>
          <cell r="R29">
            <v>378000</v>
          </cell>
          <cell r="S29">
            <v>7378000</v>
          </cell>
          <cell r="T29">
            <v>8000400</v>
          </cell>
          <cell r="U29">
            <v>4591000</v>
          </cell>
          <cell r="V29">
            <v>2787000</v>
          </cell>
          <cell r="W29">
            <v>2787000</v>
          </cell>
          <cell r="X29">
            <v>696750</v>
          </cell>
          <cell r="Y29">
            <v>0</v>
          </cell>
          <cell r="Z29">
            <v>0</v>
          </cell>
          <cell r="AA29">
            <v>0</v>
          </cell>
          <cell r="AB29">
            <v>0</v>
          </cell>
          <cell r="AC29">
            <v>0</v>
          </cell>
          <cell r="AD29">
            <v>0</v>
          </cell>
          <cell r="AE29">
            <v>0</v>
          </cell>
          <cell r="AF29">
            <v>3519400</v>
          </cell>
          <cell r="AG29">
            <v>3519400</v>
          </cell>
          <cell r="AH29">
            <v>879850</v>
          </cell>
        </row>
        <row r="30">
          <cell r="A30">
            <v>25</v>
          </cell>
          <cell r="B30" t="str">
            <v>１１号の２５</v>
          </cell>
          <cell r="C30">
            <v>25</v>
          </cell>
          <cell r="D30" t="str">
            <v>明和輝保育園</v>
          </cell>
          <cell r="E30" t="str">
            <v>（福）健善富会</v>
          </cell>
          <cell r="F30" t="str">
            <v>井上　悟</v>
          </cell>
          <cell r="G30" t="str">
            <v>緑区おゆみ野中央7-30</v>
          </cell>
          <cell r="H30">
            <v>1500960</v>
          </cell>
          <cell r="I30">
            <v>251400</v>
          </cell>
          <cell r="J30">
            <v>1752360</v>
          </cell>
          <cell r="K30">
            <v>4816200</v>
          </cell>
          <cell r="L30">
            <v>1752360</v>
          </cell>
          <cell r="M30">
            <v>760800</v>
          </cell>
          <cell r="N30">
            <v>991560</v>
          </cell>
          <cell r="O30">
            <v>991560</v>
          </cell>
          <cell r="P30">
            <v>247890</v>
          </cell>
          <cell r="Q30">
            <v>7560216</v>
          </cell>
          <cell r="R30">
            <v>270000</v>
          </cell>
          <cell r="S30">
            <v>7830216</v>
          </cell>
          <cell r="T30">
            <v>5151600</v>
          </cell>
          <cell r="U30">
            <v>4591000</v>
          </cell>
          <cell r="V30">
            <v>560600</v>
          </cell>
          <cell r="W30">
            <v>560600</v>
          </cell>
          <cell r="X30">
            <v>140150</v>
          </cell>
          <cell r="Y30">
            <v>0</v>
          </cell>
          <cell r="Z30">
            <v>0</v>
          </cell>
          <cell r="AA30">
            <v>0</v>
          </cell>
          <cell r="AB30">
            <v>0</v>
          </cell>
          <cell r="AC30">
            <v>0</v>
          </cell>
          <cell r="AD30">
            <v>0</v>
          </cell>
          <cell r="AE30">
            <v>0</v>
          </cell>
          <cell r="AF30">
            <v>1552160</v>
          </cell>
          <cell r="AG30">
            <v>1552160</v>
          </cell>
          <cell r="AH30">
            <v>388040</v>
          </cell>
        </row>
        <row r="31">
          <cell r="A31">
            <v>26</v>
          </cell>
          <cell r="B31" t="str">
            <v>１１号の２６</v>
          </cell>
          <cell r="C31">
            <v>26</v>
          </cell>
          <cell r="D31" t="str">
            <v>山王保育園</v>
          </cell>
          <cell r="E31" t="str">
            <v>（福）豊樹園</v>
          </cell>
          <cell r="F31" t="str">
            <v>伊藤　政義</v>
          </cell>
          <cell r="G31" t="str">
            <v>稲毛区山王町153-16</v>
          </cell>
          <cell r="H31">
            <v>2230404</v>
          </cell>
          <cell r="I31">
            <v>167400</v>
          </cell>
          <cell r="J31">
            <v>2397804</v>
          </cell>
          <cell r="K31">
            <v>4001400</v>
          </cell>
          <cell r="L31">
            <v>2397804</v>
          </cell>
          <cell r="M31">
            <v>457200</v>
          </cell>
          <cell r="N31">
            <v>1940604</v>
          </cell>
          <cell r="O31">
            <v>1940604</v>
          </cell>
          <cell r="P31">
            <v>485151</v>
          </cell>
          <cell r="Q31">
            <v>5797860</v>
          </cell>
          <cell r="R31">
            <v>102000</v>
          </cell>
          <cell r="S31">
            <v>5899860</v>
          </cell>
          <cell r="T31">
            <v>2257200</v>
          </cell>
          <cell r="U31">
            <v>4591000</v>
          </cell>
          <cell r="V31">
            <v>0</v>
          </cell>
          <cell r="W31">
            <v>0</v>
          </cell>
          <cell r="X31">
            <v>0</v>
          </cell>
          <cell r="Y31">
            <v>0</v>
          </cell>
          <cell r="Z31">
            <v>172000</v>
          </cell>
          <cell r="AA31">
            <v>0</v>
          </cell>
          <cell r="AB31">
            <v>0</v>
          </cell>
          <cell r="AC31">
            <v>0</v>
          </cell>
          <cell r="AD31">
            <v>0</v>
          </cell>
          <cell r="AE31">
            <v>0</v>
          </cell>
          <cell r="AF31">
            <v>1940604</v>
          </cell>
          <cell r="AG31">
            <v>1940604</v>
          </cell>
          <cell r="AH31">
            <v>485151</v>
          </cell>
        </row>
        <row r="32">
          <cell r="A32">
            <v>27</v>
          </cell>
          <cell r="B32" t="str">
            <v>１１号の２７</v>
          </cell>
          <cell r="C32">
            <v>27</v>
          </cell>
          <cell r="D32" t="str">
            <v>ﾁｬｲﾙﾄﾞ･ｶﾞｰﾃﾞﾝ
保育園</v>
          </cell>
          <cell r="E32" t="str">
            <v>（学）誠真学園</v>
          </cell>
          <cell r="F32" t="str">
            <v>中村　喜一郎</v>
          </cell>
          <cell r="G32" t="str">
            <v>稲毛区小仲台8-20-1</v>
          </cell>
          <cell r="H32">
            <v>5194716</v>
          </cell>
          <cell r="I32">
            <v>177600</v>
          </cell>
          <cell r="J32">
            <v>5372316</v>
          </cell>
          <cell r="K32">
            <v>3898800</v>
          </cell>
          <cell r="L32">
            <v>3898800</v>
          </cell>
          <cell r="M32">
            <v>616800</v>
          </cell>
          <cell r="N32">
            <v>3282000</v>
          </cell>
          <cell r="O32">
            <v>3282000</v>
          </cell>
          <cell r="P32">
            <v>820500</v>
          </cell>
          <cell r="Q32">
            <v>6377760</v>
          </cell>
          <cell r="R32">
            <v>312000</v>
          </cell>
          <cell r="S32">
            <v>6689760</v>
          </cell>
          <cell r="T32">
            <v>6710400</v>
          </cell>
          <cell r="U32">
            <v>4591000</v>
          </cell>
          <cell r="V32">
            <v>2098760</v>
          </cell>
          <cell r="W32">
            <v>2098760</v>
          </cell>
          <cell r="X32">
            <v>524690</v>
          </cell>
          <cell r="Y32">
            <v>0</v>
          </cell>
          <cell r="Z32">
            <v>0</v>
          </cell>
          <cell r="AA32">
            <v>0</v>
          </cell>
          <cell r="AB32">
            <v>0</v>
          </cell>
          <cell r="AC32">
            <v>0</v>
          </cell>
          <cell r="AD32">
            <v>0</v>
          </cell>
          <cell r="AE32">
            <v>0</v>
          </cell>
          <cell r="AF32">
            <v>5380760</v>
          </cell>
          <cell r="AG32">
            <v>5380760</v>
          </cell>
          <cell r="AH32">
            <v>1345190</v>
          </cell>
        </row>
        <row r="33">
          <cell r="A33">
            <v>28</v>
          </cell>
          <cell r="B33" t="str">
            <v>１１号の２８</v>
          </cell>
          <cell r="C33">
            <v>28</v>
          </cell>
          <cell r="D33" t="str">
            <v>明徳土気保育園</v>
          </cell>
          <cell r="E33" t="str">
            <v>（福）千葉明徳会</v>
          </cell>
          <cell r="F33" t="str">
            <v>福中　儀明</v>
          </cell>
          <cell r="G33" t="str">
            <v>緑区土気町1626-5</v>
          </cell>
          <cell r="H33">
            <v>4411452</v>
          </cell>
          <cell r="I33">
            <v>410400</v>
          </cell>
          <cell r="J33">
            <v>4821852</v>
          </cell>
          <cell r="K33">
            <v>6537600</v>
          </cell>
          <cell r="L33">
            <v>4821852</v>
          </cell>
          <cell r="M33">
            <v>1360800</v>
          </cell>
          <cell r="N33">
            <v>3461052</v>
          </cell>
          <cell r="O33">
            <v>3461052</v>
          </cell>
          <cell r="P33">
            <v>865263</v>
          </cell>
          <cell r="Q33">
            <v>8953464</v>
          </cell>
          <cell r="R33">
            <v>252000</v>
          </cell>
          <cell r="S33">
            <v>9205464</v>
          </cell>
          <cell r="T33">
            <v>7132800</v>
          </cell>
          <cell r="U33">
            <v>4591000</v>
          </cell>
          <cell r="V33">
            <v>2541800</v>
          </cell>
          <cell r="W33">
            <v>2541800</v>
          </cell>
          <cell r="X33">
            <v>635450</v>
          </cell>
          <cell r="Y33">
            <v>0</v>
          </cell>
          <cell r="Z33">
            <v>0</v>
          </cell>
          <cell r="AA33">
            <v>0</v>
          </cell>
          <cell r="AB33">
            <v>0</v>
          </cell>
          <cell r="AC33">
            <v>0</v>
          </cell>
          <cell r="AD33">
            <v>0</v>
          </cell>
          <cell r="AE33">
            <v>0</v>
          </cell>
          <cell r="AF33">
            <v>6002852</v>
          </cell>
          <cell r="AG33">
            <v>6002852</v>
          </cell>
          <cell r="AH33">
            <v>1500713</v>
          </cell>
        </row>
        <row r="34">
          <cell r="A34">
            <v>29</v>
          </cell>
          <cell r="B34" t="str">
            <v>１１号の２９</v>
          </cell>
          <cell r="C34">
            <v>29</v>
          </cell>
          <cell r="D34" t="str">
            <v>グレース保育園</v>
          </cell>
          <cell r="E34" t="str">
            <v>（福）小ばと会</v>
          </cell>
          <cell r="F34" t="str">
            <v>村松　重彦</v>
          </cell>
          <cell r="G34" t="str">
            <v>緑区おゆみ野中央2-7-7</v>
          </cell>
          <cell r="H34">
            <v>3942240</v>
          </cell>
          <cell r="I34">
            <v>334800</v>
          </cell>
          <cell r="J34">
            <v>4277040</v>
          </cell>
          <cell r="K34">
            <v>5187600</v>
          </cell>
          <cell r="L34">
            <v>4277040</v>
          </cell>
          <cell r="M34">
            <v>1442400</v>
          </cell>
          <cell r="N34">
            <v>2834640</v>
          </cell>
          <cell r="O34">
            <v>2834640</v>
          </cell>
          <cell r="P34">
            <v>708660</v>
          </cell>
          <cell r="Q34">
            <v>6827520</v>
          </cell>
          <cell r="R34">
            <v>306000</v>
          </cell>
          <cell r="S34">
            <v>7133520</v>
          </cell>
          <cell r="T34">
            <v>8034000</v>
          </cell>
          <cell r="U34">
            <v>4591000</v>
          </cell>
          <cell r="V34">
            <v>2542520</v>
          </cell>
          <cell r="W34">
            <v>2542520</v>
          </cell>
          <cell r="X34">
            <v>635630</v>
          </cell>
          <cell r="Y34">
            <v>0</v>
          </cell>
          <cell r="Z34">
            <v>0</v>
          </cell>
          <cell r="AA34">
            <v>0</v>
          </cell>
          <cell r="AB34">
            <v>0</v>
          </cell>
          <cell r="AC34">
            <v>0</v>
          </cell>
          <cell r="AD34">
            <v>0</v>
          </cell>
          <cell r="AE34">
            <v>0</v>
          </cell>
          <cell r="AF34">
            <v>5377160</v>
          </cell>
          <cell r="AG34">
            <v>5377160</v>
          </cell>
          <cell r="AH34">
            <v>1344290</v>
          </cell>
        </row>
        <row r="35">
          <cell r="A35">
            <v>30</v>
          </cell>
          <cell r="B35" t="str">
            <v>１１号の３０</v>
          </cell>
          <cell r="C35">
            <v>30</v>
          </cell>
          <cell r="D35" t="str">
            <v>みらい保育園</v>
          </cell>
          <cell r="E35" t="str">
            <v>(福）天祐会</v>
          </cell>
          <cell r="F35" t="str">
            <v>水野　茂</v>
          </cell>
          <cell r="G35" t="str">
            <v>中央区新町17-12</v>
          </cell>
          <cell r="H35">
            <v>2792280</v>
          </cell>
          <cell r="I35">
            <v>427200</v>
          </cell>
          <cell r="J35">
            <v>3219480</v>
          </cell>
          <cell r="K35">
            <v>6328800</v>
          </cell>
          <cell r="L35">
            <v>3219480</v>
          </cell>
          <cell r="M35">
            <v>1984800</v>
          </cell>
          <cell r="N35">
            <v>1234680</v>
          </cell>
          <cell r="O35">
            <v>1234680</v>
          </cell>
          <cell r="P35">
            <v>308670</v>
          </cell>
          <cell r="Q35">
            <v>10663620</v>
          </cell>
          <cell r="R35">
            <v>396000</v>
          </cell>
          <cell r="S35">
            <v>11059620</v>
          </cell>
          <cell r="T35">
            <v>7483200</v>
          </cell>
          <cell r="U35">
            <v>4591000</v>
          </cell>
          <cell r="V35">
            <v>2892200</v>
          </cell>
          <cell r="W35">
            <v>2892200</v>
          </cell>
          <cell r="X35">
            <v>723050</v>
          </cell>
          <cell r="Y35">
            <v>0</v>
          </cell>
          <cell r="Z35">
            <v>17200</v>
          </cell>
          <cell r="AA35">
            <v>0</v>
          </cell>
          <cell r="AB35">
            <v>22800</v>
          </cell>
          <cell r="AC35">
            <v>0</v>
          </cell>
          <cell r="AD35">
            <v>0</v>
          </cell>
          <cell r="AE35">
            <v>0</v>
          </cell>
          <cell r="AF35">
            <v>4126880</v>
          </cell>
          <cell r="AG35">
            <v>4126880</v>
          </cell>
          <cell r="AH35">
            <v>1031720</v>
          </cell>
        </row>
        <row r="36">
          <cell r="A36">
            <v>31</v>
          </cell>
          <cell r="B36" t="str">
            <v>１１号の３１</v>
          </cell>
          <cell r="C36">
            <v>31</v>
          </cell>
          <cell r="D36" t="str">
            <v>かまとり保育園</v>
          </cell>
          <cell r="E36" t="str">
            <v>（学）アゼリー学園</v>
          </cell>
          <cell r="F36" t="str">
            <v>来栖　宏二</v>
          </cell>
          <cell r="G36" t="str">
            <v>東京都江戸川区中央1-8-21</v>
          </cell>
          <cell r="H36">
            <v>3030600</v>
          </cell>
          <cell r="I36">
            <v>277800</v>
          </cell>
          <cell r="J36">
            <v>3308400</v>
          </cell>
          <cell r="K36">
            <v>5397000</v>
          </cell>
          <cell r="L36">
            <v>3308400</v>
          </cell>
          <cell r="M36">
            <v>1328400</v>
          </cell>
          <cell r="N36">
            <v>1980000</v>
          </cell>
          <cell r="O36">
            <v>1980000</v>
          </cell>
          <cell r="P36">
            <v>495000</v>
          </cell>
          <cell r="Q36">
            <v>5584800</v>
          </cell>
          <cell r="R36">
            <v>312000</v>
          </cell>
          <cell r="S36">
            <v>5896800</v>
          </cell>
          <cell r="T36">
            <v>6554400</v>
          </cell>
          <cell r="U36">
            <v>4591000</v>
          </cell>
          <cell r="V36">
            <v>1305800</v>
          </cell>
          <cell r="W36">
            <v>1305800</v>
          </cell>
          <cell r="X36">
            <v>326450</v>
          </cell>
          <cell r="Y36">
            <v>0</v>
          </cell>
          <cell r="Z36">
            <v>0</v>
          </cell>
          <cell r="AA36">
            <v>0</v>
          </cell>
          <cell r="AB36">
            <v>0</v>
          </cell>
          <cell r="AC36">
            <v>0</v>
          </cell>
          <cell r="AD36">
            <v>0</v>
          </cell>
          <cell r="AE36">
            <v>0</v>
          </cell>
          <cell r="AF36">
            <v>3285800</v>
          </cell>
          <cell r="AG36">
            <v>3285800</v>
          </cell>
          <cell r="AH36">
            <v>821450</v>
          </cell>
        </row>
        <row r="37">
          <cell r="A37">
            <v>32</v>
          </cell>
          <cell r="B37" t="str">
            <v>１１号の３２</v>
          </cell>
          <cell r="C37">
            <v>32</v>
          </cell>
          <cell r="D37" t="str">
            <v>植草弁天保育園</v>
          </cell>
          <cell r="E37" t="str">
            <v>（学）植草学園</v>
          </cell>
          <cell r="F37" t="str">
            <v>植草　和典</v>
          </cell>
          <cell r="G37" t="str">
            <v>中央区弁天2-8-9</v>
          </cell>
          <cell r="H37">
            <v>2043603</v>
          </cell>
          <cell r="I37">
            <v>194400</v>
          </cell>
          <cell r="J37">
            <v>2238003</v>
          </cell>
          <cell r="K37">
            <v>4039200</v>
          </cell>
          <cell r="L37">
            <v>2238003</v>
          </cell>
          <cell r="M37">
            <v>777600</v>
          </cell>
          <cell r="N37">
            <v>1460403</v>
          </cell>
          <cell r="O37">
            <v>1460403</v>
          </cell>
          <cell r="P37">
            <v>365100</v>
          </cell>
          <cell r="Q37">
            <v>2837076</v>
          </cell>
          <cell r="R37">
            <v>114000</v>
          </cell>
          <cell r="S37">
            <v>2951076</v>
          </cell>
          <cell r="T37">
            <v>4359600</v>
          </cell>
          <cell r="U37">
            <v>4591000</v>
          </cell>
          <cell r="V37">
            <v>0</v>
          </cell>
          <cell r="W37">
            <v>0</v>
          </cell>
          <cell r="X37">
            <v>0</v>
          </cell>
          <cell r="Y37">
            <v>0</v>
          </cell>
          <cell r="Z37">
            <v>0</v>
          </cell>
          <cell r="AA37">
            <v>0</v>
          </cell>
          <cell r="AB37">
            <v>0</v>
          </cell>
          <cell r="AC37">
            <v>0</v>
          </cell>
          <cell r="AD37">
            <v>0</v>
          </cell>
          <cell r="AE37">
            <v>0</v>
          </cell>
          <cell r="AF37">
            <v>1460403</v>
          </cell>
          <cell r="AG37">
            <v>1460403</v>
          </cell>
          <cell r="AH37">
            <v>365100</v>
          </cell>
        </row>
        <row r="38">
          <cell r="A38">
            <v>33</v>
          </cell>
          <cell r="B38" t="str">
            <v>１１号の３３</v>
          </cell>
          <cell r="C38">
            <v>33</v>
          </cell>
          <cell r="D38" t="str">
            <v>ひなたぼっこ保育園</v>
          </cell>
          <cell r="E38" t="str">
            <v>公益社団法人　千葉市民間保育園協議会</v>
          </cell>
          <cell r="F38" t="str">
            <v>山崎　淳一</v>
          </cell>
          <cell r="G38" t="str">
            <v>中央区中央4-5-1  きぼーる３階</v>
          </cell>
          <cell r="H38">
            <v>3842532</v>
          </cell>
          <cell r="I38">
            <v>220800</v>
          </cell>
          <cell r="J38">
            <v>4063332</v>
          </cell>
          <cell r="K38">
            <v>4332000</v>
          </cell>
          <cell r="L38">
            <v>4063332</v>
          </cell>
          <cell r="M38">
            <v>901200</v>
          </cell>
          <cell r="N38">
            <v>3162132</v>
          </cell>
          <cell r="O38">
            <v>3162132</v>
          </cell>
          <cell r="P38">
            <v>790533</v>
          </cell>
          <cell r="Q38">
            <v>4545120</v>
          </cell>
          <cell r="R38">
            <v>174000</v>
          </cell>
          <cell r="S38">
            <v>4719120</v>
          </cell>
          <cell r="T38">
            <v>4398000</v>
          </cell>
          <cell r="U38">
            <v>4591000</v>
          </cell>
          <cell r="V38">
            <v>0</v>
          </cell>
          <cell r="W38">
            <v>0</v>
          </cell>
          <cell r="X38">
            <v>0</v>
          </cell>
          <cell r="Y38">
            <v>0</v>
          </cell>
          <cell r="Z38">
            <v>0</v>
          </cell>
          <cell r="AA38">
            <v>0</v>
          </cell>
          <cell r="AB38">
            <v>0</v>
          </cell>
          <cell r="AC38">
            <v>0</v>
          </cell>
          <cell r="AD38">
            <v>0</v>
          </cell>
          <cell r="AE38">
            <v>0</v>
          </cell>
          <cell r="AF38">
            <v>3162132</v>
          </cell>
          <cell r="AG38">
            <v>3162132</v>
          </cell>
          <cell r="AH38">
            <v>790533</v>
          </cell>
        </row>
        <row r="39">
          <cell r="A39">
            <v>34</v>
          </cell>
          <cell r="B39" t="str">
            <v>１１号の３４</v>
          </cell>
          <cell r="C39">
            <v>34</v>
          </cell>
          <cell r="D39" t="str">
            <v>はまかぜ保育園</v>
          </cell>
          <cell r="E39" t="str">
            <v>（福）愛誠福祉会</v>
          </cell>
          <cell r="F39" t="str">
            <v>森田　喜代八</v>
          </cell>
          <cell r="G39" t="str">
            <v>中央区中央港1-24-14　シースケープ千葉みなと１階</v>
          </cell>
          <cell r="H39">
            <v>3364740</v>
          </cell>
          <cell r="I39">
            <v>163800</v>
          </cell>
          <cell r="J39">
            <v>3528540</v>
          </cell>
          <cell r="K39">
            <v>4275000</v>
          </cell>
          <cell r="L39">
            <v>3528540</v>
          </cell>
          <cell r="M39">
            <v>738000</v>
          </cell>
          <cell r="N39">
            <v>2790540</v>
          </cell>
          <cell r="O39">
            <v>2790540</v>
          </cell>
          <cell r="P39">
            <v>697635</v>
          </cell>
          <cell r="Q39">
            <v>5019252</v>
          </cell>
          <cell r="R39">
            <v>114000</v>
          </cell>
          <cell r="S39">
            <v>5133252</v>
          </cell>
          <cell r="T39">
            <v>2958000</v>
          </cell>
          <cell r="U39">
            <v>4591000</v>
          </cell>
          <cell r="V39">
            <v>0</v>
          </cell>
          <cell r="W39">
            <v>0</v>
          </cell>
          <cell r="X39">
            <v>0</v>
          </cell>
          <cell r="Y39">
            <v>0</v>
          </cell>
          <cell r="Z39">
            <v>0</v>
          </cell>
          <cell r="AA39">
            <v>0</v>
          </cell>
          <cell r="AB39">
            <v>0</v>
          </cell>
          <cell r="AC39">
            <v>0</v>
          </cell>
          <cell r="AD39">
            <v>0</v>
          </cell>
          <cell r="AE39">
            <v>0</v>
          </cell>
          <cell r="AF39">
            <v>2790540</v>
          </cell>
          <cell r="AG39">
            <v>2790540</v>
          </cell>
          <cell r="AH39">
            <v>697635</v>
          </cell>
        </row>
        <row r="40">
          <cell r="A40">
            <v>35</v>
          </cell>
          <cell r="B40" t="str">
            <v>１１号の３５</v>
          </cell>
          <cell r="C40">
            <v>35</v>
          </cell>
          <cell r="D40" t="str">
            <v>いなほ保育園</v>
          </cell>
          <cell r="E40" t="str">
            <v>（株）こどもの森</v>
          </cell>
          <cell r="F40" t="str">
            <v>久芳　敬裕</v>
          </cell>
          <cell r="G40" t="str">
            <v>東京都国分寺市光町2-5-1</v>
          </cell>
          <cell r="H40">
            <v>3073939</v>
          </cell>
          <cell r="I40">
            <v>237000</v>
          </cell>
          <cell r="J40">
            <v>3310939</v>
          </cell>
          <cell r="K40">
            <v>5356200</v>
          </cell>
          <cell r="L40">
            <v>3310939</v>
          </cell>
          <cell r="M40">
            <v>673200</v>
          </cell>
          <cell r="N40">
            <v>2637739</v>
          </cell>
          <cell r="O40">
            <v>2637739</v>
          </cell>
          <cell r="P40">
            <v>659434</v>
          </cell>
          <cell r="Q40">
            <v>3725606</v>
          </cell>
          <cell r="R40">
            <v>210000</v>
          </cell>
          <cell r="S40">
            <v>3935606</v>
          </cell>
          <cell r="T40">
            <v>5175600</v>
          </cell>
          <cell r="U40">
            <v>4591000</v>
          </cell>
          <cell r="V40">
            <v>0</v>
          </cell>
          <cell r="W40">
            <v>0</v>
          </cell>
          <cell r="X40">
            <v>0</v>
          </cell>
          <cell r="Y40">
            <v>0</v>
          </cell>
          <cell r="Z40">
            <v>0</v>
          </cell>
          <cell r="AA40">
            <v>0</v>
          </cell>
          <cell r="AB40">
            <v>0</v>
          </cell>
          <cell r="AC40">
            <v>0</v>
          </cell>
          <cell r="AD40">
            <v>0</v>
          </cell>
          <cell r="AE40">
            <v>0</v>
          </cell>
          <cell r="AF40">
            <v>2637739</v>
          </cell>
          <cell r="AG40">
            <v>2637739</v>
          </cell>
          <cell r="AH40">
            <v>659434</v>
          </cell>
        </row>
        <row r="41">
          <cell r="A41">
            <v>36</v>
          </cell>
          <cell r="B41" t="str">
            <v>１１号の３６</v>
          </cell>
          <cell r="C41">
            <v>36</v>
          </cell>
          <cell r="D41" t="str">
            <v>キッズマーム保育園</v>
          </cell>
          <cell r="E41" t="str">
            <v>イングレソ（株）</v>
          </cell>
          <cell r="F41" t="str">
            <v>西村　妙子</v>
          </cell>
          <cell r="G41" t="str">
            <v>若葉区西都賀3-17-11</v>
          </cell>
          <cell r="H41">
            <v>3880080</v>
          </cell>
          <cell r="I41">
            <v>235200</v>
          </cell>
          <cell r="J41">
            <v>4115280</v>
          </cell>
          <cell r="K41">
            <v>4346400</v>
          </cell>
          <cell r="L41">
            <v>4115280</v>
          </cell>
          <cell r="M41">
            <v>294000</v>
          </cell>
          <cell r="N41">
            <v>3821280</v>
          </cell>
          <cell r="O41">
            <v>3821280</v>
          </cell>
          <cell r="P41">
            <v>955320</v>
          </cell>
          <cell r="Q41">
            <v>4820660</v>
          </cell>
          <cell r="R41">
            <v>102000</v>
          </cell>
          <cell r="S41">
            <v>4922660</v>
          </cell>
          <cell r="T41">
            <v>3584400</v>
          </cell>
          <cell r="U41">
            <v>4591000</v>
          </cell>
          <cell r="V41">
            <v>0</v>
          </cell>
          <cell r="W41">
            <v>0</v>
          </cell>
          <cell r="X41">
            <v>0</v>
          </cell>
          <cell r="Y41">
            <v>169680</v>
          </cell>
          <cell r="Z41">
            <v>17200</v>
          </cell>
          <cell r="AA41">
            <v>17200</v>
          </cell>
          <cell r="AB41">
            <v>0</v>
          </cell>
          <cell r="AC41">
            <v>17200</v>
          </cell>
          <cell r="AD41">
            <v>17200</v>
          </cell>
          <cell r="AE41">
            <v>4300</v>
          </cell>
          <cell r="AF41">
            <v>3838480</v>
          </cell>
          <cell r="AG41">
            <v>3838480</v>
          </cell>
          <cell r="AH41">
            <v>959620</v>
          </cell>
        </row>
        <row r="42">
          <cell r="A42">
            <v>37</v>
          </cell>
          <cell r="B42" t="str">
            <v>１１号の３７</v>
          </cell>
          <cell r="C42">
            <v>37</v>
          </cell>
          <cell r="D42" t="str">
            <v>アスク海浜幕張保育園</v>
          </cell>
          <cell r="E42" t="str">
            <v>（株）日本保育サービス</v>
          </cell>
          <cell r="F42" t="str">
            <v>荻田　和宏</v>
          </cell>
          <cell r="G42" t="str">
            <v>愛知県名古屋市東区葵3-15-31　住友生命千種ニュータワービル17階</v>
          </cell>
          <cell r="H42">
            <v>2366505</v>
          </cell>
          <cell r="I42">
            <v>186000</v>
          </cell>
          <cell r="J42">
            <v>2552505</v>
          </cell>
          <cell r="K42">
            <v>4750800</v>
          </cell>
          <cell r="L42">
            <v>2552505</v>
          </cell>
          <cell r="M42">
            <v>682800</v>
          </cell>
          <cell r="N42">
            <v>1869705</v>
          </cell>
          <cell r="O42">
            <v>1869705</v>
          </cell>
          <cell r="P42">
            <v>467426</v>
          </cell>
          <cell r="Q42">
            <v>3800859</v>
          </cell>
          <cell r="R42">
            <v>198000</v>
          </cell>
          <cell r="S42">
            <v>3998859</v>
          </cell>
          <cell r="T42">
            <v>4441200</v>
          </cell>
          <cell r="U42">
            <v>4591000</v>
          </cell>
          <cell r="V42">
            <v>0</v>
          </cell>
          <cell r="W42">
            <v>0</v>
          </cell>
          <cell r="X42">
            <v>0</v>
          </cell>
          <cell r="Y42">
            <v>0</v>
          </cell>
          <cell r="Z42">
            <v>0</v>
          </cell>
          <cell r="AA42">
            <v>0</v>
          </cell>
          <cell r="AB42">
            <v>0</v>
          </cell>
          <cell r="AC42">
            <v>0</v>
          </cell>
          <cell r="AD42">
            <v>0</v>
          </cell>
          <cell r="AE42">
            <v>0</v>
          </cell>
          <cell r="AF42">
            <v>1869705</v>
          </cell>
          <cell r="AG42">
            <v>1869705</v>
          </cell>
          <cell r="AH42">
            <v>467426</v>
          </cell>
        </row>
        <row r="43">
          <cell r="A43">
            <v>38</v>
          </cell>
          <cell r="B43" t="str">
            <v>１１号の３８</v>
          </cell>
          <cell r="C43">
            <v>38</v>
          </cell>
          <cell r="D43" t="str">
            <v>明徳浜野駅保育園</v>
          </cell>
          <cell r="E43" t="str">
            <v>（学）千葉明徳学園</v>
          </cell>
          <cell r="F43" t="str">
            <v>福中　儀明</v>
          </cell>
          <cell r="G43" t="str">
            <v>中央区南生実町1412</v>
          </cell>
          <cell r="H43">
            <v>2284080</v>
          </cell>
          <cell r="I43">
            <v>110400</v>
          </cell>
          <cell r="J43">
            <v>2394480</v>
          </cell>
          <cell r="K43">
            <v>4509600</v>
          </cell>
          <cell r="L43">
            <v>2394480</v>
          </cell>
          <cell r="M43">
            <v>414000</v>
          </cell>
          <cell r="N43">
            <v>1980480</v>
          </cell>
          <cell r="O43">
            <v>1980480</v>
          </cell>
          <cell r="P43">
            <v>495120</v>
          </cell>
          <cell r="Q43">
            <v>5724384</v>
          </cell>
          <cell r="R43">
            <v>102000</v>
          </cell>
          <cell r="S43">
            <v>5826384</v>
          </cell>
          <cell r="T43">
            <v>2946000</v>
          </cell>
          <cell r="U43">
            <v>4591000</v>
          </cell>
          <cell r="V43">
            <v>0</v>
          </cell>
          <cell r="W43">
            <v>0</v>
          </cell>
          <cell r="X43">
            <v>0</v>
          </cell>
          <cell r="Y43">
            <v>0</v>
          </cell>
          <cell r="Z43">
            <v>0</v>
          </cell>
          <cell r="AA43">
            <v>0</v>
          </cell>
          <cell r="AB43">
            <v>0</v>
          </cell>
          <cell r="AC43">
            <v>0</v>
          </cell>
          <cell r="AD43">
            <v>0</v>
          </cell>
          <cell r="AE43">
            <v>0</v>
          </cell>
          <cell r="AF43">
            <v>1980480</v>
          </cell>
          <cell r="AG43">
            <v>1980480</v>
          </cell>
          <cell r="AH43">
            <v>495120</v>
          </cell>
        </row>
        <row r="44">
          <cell r="A44">
            <v>39</v>
          </cell>
          <cell r="B44" t="str">
            <v>１１号の３９</v>
          </cell>
          <cell r="C44">
            <v>39</v>
          </cell>
          <cell r="D44" t="str">
            <v>幕張いもっこ保育園</v>
          </cell>
          <cell r="E44" t="str">
            <v>（福）まくはり福志会</v>
          </cell>
          <cell r="F44" t="str">
            <v>大越 淑子</v>
          </cell>
          <cell r="G44" t="str">
            <v>花見川区幕張町4-608-1</v>
          </cell>
          <cell r="H44">
            <v>5327226</v>
          </cell>
          <cell r="I44">
            <v>450000</v>
          </cell>
          <cell r="J44">
            <v>5777226</v>
          </cell>
          <cell r="K44">
            <v>6300000</v>
          </cell>
          <cell r="L44">
            <v>5777226</v>
          </cell>
          <cell r="M44">
            <v>1600800</v>
          </cell>
          <cell r="N44">
            <v>4176426</v>
          </cell>
          <cell r="O44">
            <v>4176426</v>
          </cell>
          <cell r="P44">
            <v>1044106</v>
          </cell>
          <cell r="Q44">
            <v>6371252</v>
          </cell>
          <cell r="R44">
            <v>288000</v>
          </cell>
          <cell r="S44">
            <v>6659252</v>
          </cell>
          <cell r="T44">
            <v>7324800</v>
          </cell>
          <cell r="U44">
            <v>4591000</v>
          </cell>
          <cell r="V44">
            <v>2068252</v>
          </cell>
          <cell r="W44">
            <v>2068252</v>
          </cell>
          <cell r="X44">
            <v>517063</v>
          </cell>
          <cell r="Y44">
            <v>0</v>
          </cell>
          <cell r="Z44">
            <v>103200</v>
          </cell>
          <cell r="AA44">
            <v>0</v>
          </cell>
          <cell r="AB44">
            <v>0</v>
          </cell>
          <cell r="AC44">
            <v>0</v>
          </cell>
          <cell r="AD44">
            <v>0</v>
          </cell>
          <cell r="AE44">
            <v>0</v>
          </cell>
          <cell r="AF44">
            <v>6244678</v>
          </cell>
          <cell r="AG44">
            <v>6244678</v>
          </cell>
          <cell r="AH44">
            <v>1561169</v>
          </cell>
        </row>
        <row r="45">
          <cell r="A45">
            <v>40</v>
          </cell>
          <cell r="B45" t="str">
            <v>１１号の４０</v>
          </cell>
          <cell r="C45">
            <v>40</v>
          </cell>
          <cell r="D45" t="str">
            <v>稲毛すきっぷ保育園</v>
          </cell>
          <cell r="E45" t="str">
            <v>（株）俊英館</v>
          </cell>
          <cell r="F45" t="str">
            <v>田村　幸之</v>
          </cell>
          <cell r="G45" t="str">
            <v>東京都板橋区小茂根4-9-2　ｾｶﾞﾐﾋﾞﾙ3F</v>
          </cell>
          <cell r="H45">
            <v>2767176</v>
          </cell>
          <cell r="I45">
            <v>220800</v>
          </cell>
          <cell r="J45">
            <v>2987976</v>
          </cell>
          <cell r="K45">
            <v>4054800</v>
          </cell>
          <cell r="L45">
            <v>2987976</v>
          </cell>
          <cell r="M45">
            <v>783600</v>
          </cell>
          <cell r="N45">
            <v>2204376</v>
          </cell>
          <cell r="O45">
            <v>2204376</v>
          </cell>
          <cell r="P45">
            <v>551094</v>
          </cell>
          <cell r="Q45">
            <v>7369392</v>
          </cell>
          <cell r="R45">
            <v>186000</v>
          </cell>
          <cell r="S45">
            <v>7555392</v>
          </cell>
          <cell r="T45">
            <v>4566000</v>
          </cell>
          <cell r="U45">
            <v>4591000</v>
          </cell>
          <cell r="V45">
            <v>0</v>
          </cell>
          <cell r="W45">
            <v>0</v>
          </cell>
          <cell r="X45">
            <v>0</v>
          </cell>
          <cell r="Y45">
            <v>0</v>
          </cell>
          <cell r="Z45">
            <v>0</v>
          </cell>
          <cell r="AA45">
            <v>0</v>
          </cell>
          <cell r="AB45">
            <v>0</v>
          </cell>
          <cell r="AC45">
            <v>0</v>
          </cell>
          <cell r="AD45">
            <v>0</v>
          </cell>
          <cell r="AE45">
            <v>0</v>
          </cell>
          <cell r="AF45">
            <v>2204376</v>
          </cell>
          <cell r="AG45">
            <v>2204376</v>
          </cell>
          <cell r="AH45">
            <v>551094</v>
          </cell>
        </row>
        <row r="46">
          <cell r="A46">
            <v>41</v>
          </cell>
          <cell r="B46" t="str">
            <v>１１号の４１</v>
          </cell>
          <cell r="C46">
            <v>41</v>
          </cell>
          <cell r="D46" t="str">
            <v>千葉聖心保育園</v>
          </cell>
          <cell r="E46" t="str">
            <v>（福）弘恕会</v>
          </cell>
          <cell r="F46" t="str">
            <v>森島　弘道</v>
          </cell>
          <cell r="G46" t="str">
            <v>若葉区若松町531-197</v>
          </cell>
          <cell r="H46">
            <v>2720544</v>
          </cell>
          <cell r="I46">
            <v>261600</v>
          </cell>
          <cell r="J46">
            <v>2982144</v>
          </cell>
          <cell r="K46">
            <v>5380800</v>
          </cell>
          <cell r="L46">
            <v>2982144</v>
          </cell>
          <cell r="M46">
            <v>1064400</v>
          </cell>
          <cell r="N46">
            <v>1917744</v>
          </cell>
          <cell r="O46">
            <v>1917744</v>
          </cell>
          <cell r="P46">
            <v>479436</v>
          </cell>
          <cell r="Q46">
            <v>7022148</v>
          </cell>
          <cell r="R46">
            <v>210000</v>
          </cell>
          <cell r="S46">
            <v>7232148</v>
          </cell>
          <cell r="T46">
            <v>5175600</v>
          </cell>
          <cell r="U46">
            <v>4591000</v>
          </cell>
          <cell r="V46">
            <v>584600</v>
          </cell>
          <cell r="W46">
            <v>584600</v>
          </cell>
          <cell r="X46">
            <v>146150</v>
          </cell>
          <cell r="Y46">
            <v>0</v>
          </cell>
          <cell r="Z46">
            <v>0</v>
          </cell>
          <cell r="AA46">
            <v>0</v>
          </cell>
          <cell r="AB46">
            <v>0</v>
          </cell>
          <cell r="AC46">
            <v>0</v>
          </cell>
          <cell r="AD46">
            <v>0</v>
          </cell>
          <cell r="AE46">
            <v>0</v>
          </cell>
          <cell r="AF46">
            <v>2502344</v>
          </cell>
          <cell r="AG46">
            <v>2502344</v>
          </cell>
          <cell r="AH46">
            <v>625586</v>
          </cell>
        </row>
        <row r="47">
          <cell r="A47">
            <v>42</v>
          </cell>
          <cell r="B47" t="str">
            <v>１１号の４２</v>
          </cell>
          <cell r="C47">
            <v>42</v>
          </cell>
          <cell r="D47" t="str">
            <v>真生保育園</v>
          </cell>
          <cell r="E47" t="str">
            <v>（福）健善富会</v>
          </cell>
          <cell r="F47" t="str">
            <v>井上　悟</v>
          </cell>
          <cell r="G47" t="str">
            <v>緑区おゆみ野中央7-30</v>
          </cell>
          <cell r="H47">
            <v>4717260</v>
          </cell>
          <cell r="I47">
            <v>352200</v>
          </cell>
          <cell r="J47">
            <v>5069460</v>
          </cell>
          <cell r="K47">
            <v>4073400</v>
          </cell>
          <cell r="L47">
            <v>4073400</v>
          </cell>
          <cell r="M47">
            <v>829200</v>
          </cell>
          <cell r="N47">
            <v>3244200</v>
          </cell>
          <cell r="O47">
            <v>3244200</v>
          </cell>
          <cell r="P47">
            <v>811050</v>
          </cell>
          <cell r="Q47">
            <v>6749928</v>
          </cell>
          <cell r="R47">
            <v>228000</v>
          </cell>
          <cell r="S47">
            <v>6977928</v>
          </cell>
          <cell r="T47">
            <v>6523200</v>
          </cell>
          <cell r="U47">
            <v>4591000</v>
          </cell>
          <cell r="V47">
            <v>1932200</v>
          </cell>
          <cell r="W47">
            <v>1932200</v>
          </cell>
          <cell r="X47">
            <v>483050</v>
          </cell>
          <cell r="Y47">
            <v>0</v>
          </cell>
          <cell r="Z47">
            <v>0</v>
          </cell>
          <cell r="AA47">
            <v>0</v>
          </cell>
          <cell r="AB47">
            <v>0</v>
          </cell>
          <cell r="AC47">
            <v>0</v>
          </cell>
          <cell r="AD47">
            <v>0</v>
          </cell>
          <cell r="AE47">
            <v>0</v>
          </cell>
          <cell r="AF47">
            <v>5176400</v>
          </cell>
          <cell r="AG47">
            <v>5176400</v>
          </cell>
          <cell r="AH47">
            <v>1294100</v>
          </cell>
        </row>
        <row r="48">
          <cell r="A48">
            <v>43</v>
          </cell>
          <cell r="B48" t="str">
            <v>１１号の４３</v>
          </cell>
          <cell r="C48">
            <v>43</v>
          </cell>
          <cell r="D48" t="str">
            <v>ｱｯﾌﾟﾙﾅｰｽﾘｰ検見川浜保育園</v>
          </cell>
          <cell r="E48" t="str">
            <v>（有）もっくもっく</v>
          </cell>
          <cell r="F48" t="str">
            <v>河口　知子</v>
          </cell>
          <cell r="G48" t="str">
            <v>浦安市北栄1-11-24第２吉田ビル3階</v>
          </cell>
          <cell r="H48">
            <v>1053792</v>
          </cell>
          <cell r="I48">
            <v>71400</v>
          </cell>
          <cell r="J48">
            <v>1125192</v>
          </cell>
          <cell r="K48">
            <v>2251800</v>
          </cell>
          <cell r="L48">
            <v>1125192</v>
          </cell>
          <cell r="M48">
            <v>212400</v>
          </cell>
          <cell r="N48">
            <v>912792</v>
          </cell>
          <cell r="O48">
            <v>912792</v>
          </cell>
          <cell r="P48">
            <v>228198</v>
          </cell>
          <cell r="Q48">
            <v>2941788</v>
          </cell>
          <cell r="R48">
            <v>96000</v>
          </cell>
          <cell r="S48">
            <v>3037788</v>
          </cell>
          <cell r="T48">
            <v>2992800</v>
          </cell>
          <cell r="U48">
            <v>4591000</v>
          </cell>
          <cell r="V48">
            <v>0</v>
          </cell>
          <cell r="W48">
            <v>0</v>
          </cell>
          <cell r="X48">
            <v>0</v>
          </cell>
          <cell r="Y48">
            <v>0</v>
          </cell>
          <cell r="Z48">
            <v>0</v>
          </cell>
          <cell r="AA48">
            <v>0</v>
          </cell>
          <cell r="AB48">
            <v>0</v>
          </cell>
          <cell r="AC48">
            <v>0</v>
          </cell>
          <cell r="AD48">
            <v>0</v>
          </cell>
          <cell r="AE48">
            <v>0</v>
          </cell>
          <cell r="AF48">
            <v>912792</v>
          </cell>
          <cell r="AG48">
            <v>912792</v>
          </cell>
          <cell r="AH48">
            <v>228198</v>
          </cell>
        </row>
        <row r="49">
          <cell r="A49">
            <v>44</v>
          </cell>
          <cell r="B49" t="str">
            <v>１１号の４４</v>
          </cell>
          <cell r="C49">
            <v>44</v>
          </cell>
          <cell r="D49" t="str">
            <v>千葉みなとのぞみ保育園</v>
          </cell>
          <cell r="E49" t="str">
            <v>テンプスタッフ・ウィッシュ（株）</v>
          </cell>
          <cell r="F49" t="str">
            <v>篠原　欣子</v>
          </cell>
          <cell r="G49" t="str">
            <v>東京都渋谷区代々木2-1-1　新宿マインズタワー1９階</v>
          </cell>
          <cell r="H49">
            <v>1311804</v>
          </cell>
          <cell r="I49">
            <v>75600</v>
          </cell>
          <cell r="J49">
            <v>1387404</v>
          </cell>
          <cell r="K49">
            <v>2901600</v>
          </cell>
          <cell r="L49">
            <v>1387404</v>
          </cell>
          <cell r="M49">
            <v>267600</v>
          </cell>
          <cell r="N49">
            <v>1119804</v>
          </cell>
          <cell r="O49">
            <v>1119804</v>
          </cell>
          <cell r="P49">
            <v>279951</v>
          </cell>
          <cell r="Q49">
            <v>2953776</v>
          </cell>
          <cell r="R49">
            <v>102000</v>
          </cell>
          <cell r="S49">
            <v>3055776</v>
          </cell>
          <cell r="T49">
            <v>2257200</v>
          </cell>
          <cell r="U49">
            <v>4591000</v>
          </cell>
          <cell r="V49">
            <v>0</v>
          </cell>
          <cell r="W49">
            <v>0</v>
          </cell>
          <cell r="X49">
            <v>0</v>
          </cell>
          <cell r="Y49">
            <v>0</v>
          </cell>
          <cell r="Z49">
            <v>0</v>
          </cell>
          <cell r="AA49">
            <v>0</v>
          </cell>
          <cell r="AB49">
            <v>0</v>
          </cell>
          <cell r="AC49">
            <v>0</v>
          </cell>
          <cell r="AD49">
            <v>0</v>
          </cell>
          <cell r="AE49">
            <v>0</v>
          </cell>
          <cell r="AF49">
            <v>1119804</v>
          </cell>
          <cell r="AG49">
            <v>1119804</v>
          </cell>
          <cell r="AH49">
            <v>279951</v>
          </cell>
        </row>
        <row r="50">
          <cell r="A50">
            <v>45</v>
          </cell>
          <cell r="B50" t="str">
            <v>１１号の４５</v>
          </cell>
          <cell r="C50">
            <v>45</v>
          </cell>
          <cell r="D50" t="str">
            <v>いろは保育園</v>
          </cell>
          <cell r="E50" t="str">
            <v>（福）大きな家族</v>
          </cell>
          <cell r="F50" t="str">
            <v>間山　有子</v>
          </cell>
          <cell r="G50" t="str">
            <v>中央区問屋町１３－５</v>
          </cell>
          <cell r="H50">
            <v>3103200</v>
          </cell>
          <cell r="I50">
            <v>143400</v>
          </cell>
          <cell r="J50">
            <v>3246600</v>
          </cell>
          <cell r="K50">
            <v>3246600</v>
          </cell>
          <cell r="L50">
            <v>3246600</v>
          </cell>
          <cell r="M50">
            <v>620400</v>
          </cell>
          <cell r="N50">
            <v>2626200</v>
          </cell>
          <cell r="O50">
            <v>2626200</v>
          </cell>
          <cell r="P50">
            <v>656550</v>
          </cell>
          <cell r="Q50">
            <v>2844000</v>
          </cell>
          <cell r="R50">
            <v>132000</v>
          </cell>
          <cell r="S50">
            <v>2976000</v>
          </cell>
          <cell r="T50">
            <v>2976000</v>
          </cell>
          <cell r="U50">
            <v>4591000</v>
          </cell>
          <cell r="V50">
            <v>0</v>
          </cell>
          <cell r="W50">
            <v>0</v>
          </cell>
          <cell r="X50">
            <v>0</v>
          </cell>
          <cell r="Y50">
            <v>0</v>
          </cell>
          <cell r="Z50">
            <v>0</v>
          </cell>
          <cell r="AA50">
            <v>0</v>
          </cell>
          <cell r="AB50">
            <v>0</v>
          </cell>
          <cell r="AC50">
            <v>0</v>
          </cell>
          <cell r="AD50">
            <v>0</v>
          </cell>
          <cell r="AE50">
            <v>0</v>
          </cell>
          <cell r="AF50">
            <v>2626200</v>
          </cell>
          <cell r="AG50">
            <v>2626200</v>
          </cell>
          <cell r="AH50">
            <v>656550</v>
          </cell>
        </row>
        <row r="51">
          <cell r="A51">
            <v>46</v>
          </cell>
          <cell r="B51" t="str">
            <v>１１号の４６</v>
          </cell>
          <cell r="C51">
            <v>46</v>
          </cell>
          <cell r="D51" t="str">
            <v>稲毛ひだまり保育園</v>
          </cell>
          <cell r="E51" t="str">
            <v>（福）桜育心福祉会</v>
          </cell>
          <cell r="F51" t="str">
            <v>佐藤　悦光</v>
          </cell>
          <cell r="G51" t="str">
            <v>稲毛区小仲台２－１０－１</v>
          </cell>
          <cell r="H51">
            <v>4161552</v>
          </cell>
          <cell r="I51">
            <v>290400</v>
          </cell>
          <cell r="J51">
            <v>4451952</v>
          </cell>
          <cell r="K51">
            <v>5409600</v>
          </cell>
          <cell r="L51">
            <v>4451952</v>
          </cell>
          <cell r="M51">
            <v>757200</v>
          </cell>
          <cell r="N51">
            <v>3694752</v>
          </cell>
          <cell r="O51">
            <v>3694752</v>
          </cell>
          <cell r="P51">
            <v>923688</v>
          </cell>
          <cell r="Q51">
            <v>3802500</v>
          </cell>
          <cell r="R51">
            <v>150000</v>
          </cell>
          <cell r="S51">
            <v>3952500</v>
          </cell>
          <cell r="T51">
            <v>4374000</v>
          </cell>
          <cell r="U51">
            <v>4591000</v>
          </cell>
          <cell r="V51">
            <v>0</v>
          </cell>
          <cell r="W51">
            <v>0</v>
          </cell>
          <cell r="X51">
            <v>0</v>
          </cell>
          <cell r="Y51">
            <v>0</v>
          </cell>
          <cell r="Z51">
            <v>0</v>
          </cell>
          <cell r="AA51">
            <v>0</v>
          </cell>
          <cell r="AB51">
            <v>0</v>
          </cell>
          <cell r="AC51">
            <v>0</v>
          </cell>
          <cell r="AD51">
            <v>0</v>
          </cell>
          <cell r="AE51">
            <v>0</v>
          </cell>
          <cell r="AF51">
            <v>3694752</v>
          </cell>
          <cell r="AG51">
            <v>3694752</v>
          </cell>
          <cell r="AH51">
            <v>923688</v>
          </cell>
        </row>
        <row r="52">
          <cell r="A52">
            <v>47</v>
          </cell>
          <cell r="B52" t="str">
            <v>１１号の４７</v>
          </cell>
          <cell r="C52">
            <v>47</v>
          </cell>
          <cell r="D52" t="str">
            <v>茶々まくはり保育園</v>
          </cell>
          <cell r="E52" t="str">
            <v>（福）あすみ福祉会</v>
          </cell>
          <cell r="F52" t="str">
            <v>迫田　健太郎</v>
          </cell>
          <cell r="G52" t="str">
            <v>埼玉県入間市小谷田上ノ台64番地</v>
          </cell>
          <cell r="H52">
            <v>4929024</v>
          </cell>
          <cell r="I52">
            <v>439200</v>
          </cell>
          <cell r="J52">
            <v>5368224</v>
          </cell>
          <cell r="K52">
            <v>6012000</v>
          </cell>
          <cell r="L52">
            <v>5368224</v>
          </cell>
          <cell r="M52">
            <v>1516800</v>
          </cell>
          <cell r="N52">
            <v>3851424</v>
          </cell>
          <cell r="O52">
            <v>3851424</v>
          </cell>
          <cell r="P52">
            <v>962856</v>
          </cell>
          <cell r="Q52">
            <v>6413544</v>
          </cell>
          <cell r="R52">
            <v>282000</v>
          </cell>
          <cell r="S52">
            <v>6695544</v>
          </cell>
          <cell r="T52">
            <v>7371600</v>
          </cell>
          <cell r="U52">
            <v>4591000</v>
          </cell>
          <cell r="V52">
            <v>2104544</v>
          </cell>
          <cell r="W52">
            <v>2104544</v>
          </cell>
          <cell r="X52">
            <v>526136</v>
          </cell>
          <cell r="Y52">
            <v>0</v>
          </cell>
          <cell r="Z52">
            <v>0</v>
          </cell>
          <cell r="AA52">
            <v>0</v>
          </cell>
          <cell r="AB52">
            <v>0</v>
          </cell>
          <cell r="AC52">
            <v>0</v>
          </cell>
          <cell r="AD52">
            <v>0</v>
          </cell>
          <cell r="AE52">
            <v>0</v>
          </cell>
          <cell r="AF52">
            <v>5955968</v>
          </cell>
          <cell r="AG52">
            <v>5955968</v>
          </cell>
          <cell r="AH52">
            <v>1488992</v>
          </cell>
        </row>
        <row r="53">
          <cell r="A53">
            <v>48</v>
          </cell>
          <cell r="B53" t="str">
            <v>１１号の４８</v>
          </cell>
          <cell r="C53">
            <v>48</v>
          </cell>
          <cell r="D53" t="str">
            <v>ローゼンそが保育園</v>
          </cell>
          <cell r="E53" t="str">
            <v>（福）千葉県福祉援護会</v>
          </cell>
          <cell r="F53" t="str">
            <v>武石　直人</v>
          </cell>
          <cell r="G53" t="str">
            <v>船橋市藤原８－１７－２</v>
          </cell>
          <cell r="H53">
            <v>1968732</v>
          </cell>
          <cell r="I53">
            <v>277800</v>
          </cell>
          <cell r="J53">
            <v>2246532</v>
          </cell>
          <cell r="K53">
            <v>5007000</v>
          </cell>
          <cell r="L53">
            <v>2246532</v>
          </cell>
          <cell r="M53">
            <v>1312800</v>
          </cell>
          <cell r="N53">
            <v>933732</v>
          </cell>
          <cell r="O53">
            <v>933732</v>
          </cell>
          <cell r="P53">
            <v>233433</v>
          </cell>
          <cell r="Q53">
            <v>7669428</v>
          </cell>
          <cell r="R53">
            <v>234000</v>
          </cell>
          <cell r="S53">
            <v>7903428</v>
          </cell>
          <cell r="T53">
            <v>5252400</v>
          </cell>
          <cell r="U53">
            <v>4591000</v>
          </cell>
          <cell r="V53">
            <v>661400</v>
          </cell>
          <cell r="W53">
            <v>661400</v>
          </cell>
          <cell r="X53">
            <v>165350</v>
          </cell>
          <cell r="Y53">
            <v>0</v>
          </cell>
          <cell r="Z53">
            <v>0</v>
          </cell>
          <cell r="AA53">
            <v>0</v>
          </cell>
          <cell r="AB53">
            <v>0</v>
          </cell>
          <cell r="AC53">
            <v>0</v>
          </cell>
          <cell r="AD53">
            <v>0</v>
          </cell>
          <cell r="AE53">
            <v>0</v>
          </cell>
          <cell r="AF53">
            <v>1595132</v>
          </cell>
          <cell r="AG53">
            <v>1595132</v>
          </cell>
          <cell r="AH53">
            <v>398783</v>
          </cell>
        </row>
        <row r="54">
          <cell r="A54">
            <v>49</v>
          </cell>
          <cell r="B54" t="str">
            <v>１１号の４９</v>
          </cell>
          <cell r="C54">
            <v>49</v>
          </cell>
          <cell r="D54" t="str">
            <v>みなと公園のぞみ保育園</v>
          </cell>
          <cell r="E54" t="str">
            <v>テンプスタッフ・ウィッシュ（株）</v>
          </cell>
          <cell r="F54" t="str">
            <v>篠原　欣子</v>
          </cell>
          <cell r="G54" t="str">
            <v>東京都渋谷区代々木2-1-1　新宿マインズタワー1９階</v>
          </cell>
          <cell r="H54">
            <v>1520717</v>
          </cell>
          <cell r="I54">
            <v>237000</v>
          </cell>
          <cell r="J54">
            <v>1757717</v>
          </cell>
          <cell r="K54">
            <v>5243400</v>
          </cell>
          <cell r="L54">
            <v>1757717</v>
          </cell>
          <cell r="M54">
            <v>1168800</v>
          </cell>
          <cell r="N54">
            <v>588917</v>
          </cell>
          <cell r="O54">
            <v>588917</v>
          </cell>
          <cell r="P54">
            <v>147229</v>
          </cell>
          <cell r="Q54">
            <v>5808700</v>
          </cell>
          <cell r="R54">
            <v>324000</v>
          </cell>
          <cell r="S54">
            <v>6132700</v>
          </cell>
          <cell r="T54">
            <v>6669600</v>
          </cell>
          <cell r="U54">
            <v>4591000</v>
          </cell>
          <cell r="V54">
            <v>1541700</v>
          </cell>
          <cell r="W54">
            <v>1541700</v>
          </cell>
          <cell r="X54">
            <v>385425</v>
          </cell>
          <cell r="Y54">
            <v>0</v>
          </cell>
          <cell r="Z54">
            <v>0</v>
          </cell>
          <cell r="AA54">
            <v>0</v>
          </cell>
          <cell r="AB54">
            <v>0</v>
          </cell>
          <cell r="AC54">
            <v>0</v>
          </cell>
          <cell r="AD54">
            <v>0</v>
          </cell>
          <cell r="AE54">
            <v>0</v>
          </cell>
          <cell r="AF54">
            <v>2130617</v>
          </cell>
          <cell r="AG54">
            <v>2130617</v>
          </cell>
          <cell r="AH54">
            <v>532654</v>
          </cell>
        </row>
        <row r="55">
          <cell r="A55">
            <v>50</v>
          </cell>
          <cell r="B55" t="str">
            <v>１１号の５０</v>
          </cell>
          <cell r="C55">
            <v>50</v>
          </cell>
          <cell r="D55" t="str">
            <v>畠山学園附属はまの保育園</v>
          </cell>
          <cell r="E55" t="str">
            <v>（学）畠山学園</v>
          </cell>
          <cell r="F55" t="str">
            <v>畠山　一雄</v>
          </cell>
          <cell r="G55" t="str">
            <v>千葉市中央区浜野町1252-4</v>
          </cell>
          <cell r="H55">
            <v>1622304</v>
          </cell>
          <cell r="I55">
            <v>106200</v>
          </cell>
          <cell r="J55">
            <v>1728504</v>
          </cell>
          <cell r="K55">
            <v>3827400</v>
          </cell>
          <cell r="L55">
            <v>1728504</v>
          </cell>
          <cell r="M55">
            <v>438000</v>
          </cell>
          <cell r="N55">
            <v>1290504</v>
          </cell>
          <cell r="O55">
            <v>1290504</v>
          </cell>
          <cell r="P55">
            <v>322626</v>
          </cell>
          <cell r="Q55">
            <v>7169568</v>
          </cell>
          <cell r="R55">
            <v>216000</v>
          </cell>
          <cell r="S55">
            <v>7385568</v>
          </cell>
          <cell r="T55">
            <v>5934000</v>
          </cell>
          <cell r="U55">
            <v>4591000</v>
          </cell>
          <cell r="V55">
            <v>1343000</v>
          </cell>
          <cell r="W55">
            <v>1343000</v>
          </cell>
          <cell r="X55">
            <v>335750</v>
          </cell>
          <cell r="Y55">
            <v>0</v>
          </cell>
          <cell r="Z55">
            <v>0</v>
          </cell>
          <cell r="AA55">
            <v>0</v>
          </cell>
          <cell r="AB55">
            <v>0</v>
          </cell>
          <cell r="AC55">
            <v>0</v>
          </cell>
          <cell r="AD55">
            <v>0</v>
          </cell>
          <cell r="AE55">
            <v>0</v>
          </cell>
          <cell r="AF55">
            <v>2633504</v>
          </cell>
          <cell r="AG55">
            <v>2633504</v>
          </cell>
          <cell r="AH55">
            <v>658376</v>
          </cell>
        </row>
        <row r="56">
          <cell r="A56">
            <v>51</v>
          </cell>
          <cell r="B56" t="str">
            <v>１１号の５１</v>
          </cell>
          <cell r="C56">
            <v>51</v>
          </cell>
          <cell r="D56" t="str">
            <v>ｺｺﾌｧﾝ･ﾅｰｻﾘｰおゆみ野</v>
          </cell>
          <cell r="E56" t="str">
            <v>（株）学研ココファン・ナーサリー</v>
          </cell>
          <cell r="F56" t="str">
            <v>小早川　仁</v>
          </cell>
          <cell r="G56" t="str">
            <v>東京都品川区西五反田2-11-8学研ビル</v>
          </cell>
          <cell r="H56">
            <v>2251750</v>
          </cell>
          <cell r="I56">
            <v>157200</v>
          </cell>
          <cell r="J56">
            <v>2408950</v>
          </cell>
          <cell r="K56">
            <v>3991200</v>
          </cell>
          <cell r="L56">
            <v>2408950</v>
          </cell>
          <cell r="M56">
            <v>819600</v>
          </cell>
          <cell r="N56">
            <v>1589350</v>
          </cell>
          <cell r="O56">
            <v>1589350</v>
          </cell>
          <cell r="P56">
            <v>397337</v>
          </cell>
          <cell r="Q56">
            <v>6393948</v>
          </cell>
          <cell r="R56">
            <v>234000</v>
          </cell>
          <cell r="S56">
            <v>6627948</v>
          </cell>
          <cell r="T56">
            <v>4468800</v>
          </cell>
          <cell r="U56">
            <v>4591000</v>
          </cell>
          <cell r="V56">
            <v>0</v>
          </cell>
          <cell r="W56">
            <v>0</v>
          </cell>
          <cell r="X56">
            <v>0</v>
          </cell>
          <cell r="Y56">
            <v>0</v>
          </cell>
          <cell r="Z56">
            <v>172000</v>
          </cell>
          <cell r="AA56">
            <v>0</v>
          </cell>
          <cell r="AB56">
            <v>108000</v>
          </cell>
          <cell r="AC56">
            <v>0</v>
          </cell>
          <cell r="AD56">
            <v>0</v>
          </cell>
          <cell r="AE56">
            <v>0</v>
          </cell>
          <cell r="AF56">
            <v>1589350</v>
          </cell>
          <cell r="AG56">
            <v>1589350</v>
          </cell>
          <cell r="AH56">
            <v>397337</v>
          </cell>
        </row>
        <row r="57">
          <cell r="A57">
            <v>52</v>
          </cell>
          <cell r="B57" t="str">
            <v>１１号の５２</v>
          </cell>
          <cell r="C57">
            <v>52</v>
          </cell>
          <cell r="D57" t="str">
            <v>おゆみ野すきっぷ保育園</v>
          </cell>
          <cell r="E57" t="str">
            <v>（株）俊英館</v>
          </cell>
          <cell r="F57" t="str">
            <v>田村　幸之</v>
          </cell>
          <cell r="G57" t="str">
            <v>東京都板橋区小茂根4-9-2　ｾｶﾞﾐﾋﾞﾙ3F</v>
          </cell>
          <cell r="H57">
            <v>2377800</v>
          </cell>
          <cell r="I57">
            <v>90000</v>
          </cell>
          <cell r="J57">
            <v>2467800</v>
          </cell>
          <cell r="K57">
            <v>2638800</v>
          </cell>
          <cell r="L57">
            <v>2467800</v>
          </cell>
          <cell r="M57">
            <v>290400</v>
          </cell>
          <cell r="N57">
            <v>2177400</v>
          </cell>
          <cell r="O57">
            <v>2177400</v>
          </cell>
          <cell r="P57">
            <v>544350</v>
          </cell>
          <cell r="Q57">
            <v>6336144</v>
          </cell>
          <cell r="R57">
            <v>120000</v>
          </cell>
          <cell r="S57">
            <v>6456144</v>
          </cell>
          <cell r="T57">
            <v>2880000</v>
          </cell>
          <cell r="U57">
            <v>4591000</v>
          </cell>
          <cell r="V57">
            <v>0</v>
          </cell>
          <cell r="W57">
            <v>0</v>
          </cell>
          <cell r="X57">
            <v>0</v>
          </cell>
          <cell r="Y57">
            <v>0</v>
          </cell>
          <cell r="Z57">
            <v>0</v>
          </cell>
          <cell r="AA57">
            <v>0</v>
          </cell>
          <cell r="AB57">
            <v>58800</v>
          </cell>
          <cell r="AC57">
            <v>0</v>
          </cell>
          <cell r="AD57">
            <v>0</v>
          </cell>
          <cell r="AE57">
            <v>0</v>
          </cell>
          <cell r="AF57">
            <v>2177400</v>
          </cell>
          <cell r="AG57">
            <v>2177400</v>
          </cell>
          <cell r="AH57">
            <v>544350</v>
          </cell>
        </row>
        <row r="58">
          <cell r="A58">
            <v>53</v>
          </cell>
          <cell r="B58" t="str">
            <v>１１号の５３</v>
          </cell>
          <cell r="C58">
            <v>53</v>
          </cell>
          <cell r="D58" t="str">
            <v>たかし保育園稲毛海岸</v>
          </cell>
          <cell r="E58" t="str">
            <v>（福）茂原高師保育園</v>
          </cell>
          <cell r="F58" t="str">
            <v>篠田　哲寿</v>
          </cell>
          <cell r="G58" t="str">
            <v>茂原市高師864-1</v>
          </cell>
          <cell r="H58">
            <v>600000</v>
          </cell>
          <cell r="I58">
            <v>110400</v>
          </cell>
          <cell r="J58">
            <v>710400</v>
          </cell>
          <cell r="K58">
            <v>4221600</v>
          </cell>
          <cell r="L58">
            <v>710400</v>
          </cell>
          <cell r="M58">
            <v>280800</v>
          </cell>
          <cell r="N58">
            <v>429600</v>
          </cell>
          <cell r="O58">
            <v>429600</v>
          </cell>
          <cell r="P58">
            <v>107400</v>
          </cell>
          <cell r="Q58">
            <v>2400000</v>
          </cell>
          <cell r="R58">
            <v>132000</v>
          </cell>
          <cell r="S58">
            <v>2532000</v>
          </cell>
          <cell r="T58">
            <v>2976000</v>
          </cell>
          <cell r="U58">
            <v>4591000</v>
          </cell>
          <cell r="V58">
            <v>0</v>
          </cell>
          <cell r="W58">
            <v>0</v>
          </cell>
          <cell r="X58">
            <v>0</v>
          </cell>
          <cell r="Y58">
            <v>0</v>
          </cell>
          <cell r="Z58">
            <v>0</v>
          </cell>
          <cell r="AA58">
            <v>0</v>
          </cell>
          <cell r="AB58">
            <v>0</v>
          </cell>
          <cell r="AC58">
            <v>0</v>
          </cell>
          <cell r="AD58">
            <v>0</v>
          </cell>
          <cell r="AE58">
            <v>0</v>
          </cell>
          <cell r="AF58">
            <v>429600</v>
          </cell>
          <cell r="AG58">
            <v>429600</v>
          </cell>
          <cell r="AH58">
            <v>107400</v>
          </cell>
        </row>
        <row r="59">
          <cell r="A59">
            <v>54</v>
          </cell>
          <cell r="B59" t="str">
            <v>１１号の５４</v>
          </cell>
          <cell r="C59">
            <v>54</v>
          </cell>
          <cell r="D59" t="str">
            <v>幕張本郷きらきら保育園</v>
          </cell>
          <cell r="E59" t="str">
            <v>スターツケアサービス（株）</v>
          </cell>
          <cell r="F59" t="str">
            <v>山﨑　千里</v>
          </cell>
          <cell r="G59" t="str">
            <v>東京都江戸川区中葛西3-37-4</v>
          </cell>
          <cell r="H59">
            <v>2450376</v>
          </cell>
          <cell r="I59">
            <v>165600</v>
          </cell>
          <cell r="J59">
            <v>2615976</v>
          </cell>
          <cell r="K59">
            <v>4276800</v>
          </cell>
          <cell r="L59">
            <v>2615976</v>
          </cell>
          <cell r="M59">
            <v>679200</v>
          </cell>
          <cell r="N59">
            <v>1936776</v>
          </cell>
          <cell r="O59">
            <v>1936776</v>
          </cell>
          <cell r="P59">
            <v>484194</v>
          </cell>
          <cell r="Q59">
            <v>4784736</v>
          </cell>
          <cell r="R59">
            <v>228000</v>
          </cell>
          <cell r="S59">
            <v>5012736</v>
          </cell>
          <cell r="T59">
            <v>4555200</v>
          </cell>
          <cell r="U59">
            <v>4591000</v>
          </cell>
          <cell r="V59">
            <v>0</v>
          </cell>
          <cell r="W59">
            <v>0</v>
          </cell>
          <cell r="X59">
            <v>0</v>
          </cell>
          <cell r="Y59">
            <v>0</v>
          </cell>
          <cell r="Z59">
            <v>0</v>
          </cell>
          <cell r="AA59">
            <v>0</v>
          </cell>
          <cell r="AB59">
            <v>0</v>
          </cell>
          <cell r="AC59">
            <v>0</v>
          </cell>
          <cell r="AD59">
            <v>0</v>
          </cell>
          <cell r="AE59">
            <v>0</v>
          </cell>
          <cell r="AF59">
            <v>1936776</v>
          </cell>
          <cell r="AG59">
            <v>1936776</v>
          </cell>
          <cell r="AH59">
            <v>484194</v>
          </cell>
        </row>
        <row r="60">
          <cell r="A60">
            <v>55</v>
          </cell>
          <cell r="B60" t="str">
            <v>１１号の５５</v>
          </cell>
          <cell r="C60">
            <v>55</v>
          </cell>
          <cell r="D60" t="str">
            <v>泉保育園</v>
          </cell>
          <cell r="E60" t="str">
            <v>（福）　泉福祉会</v>
          </cell>
          <cell r="F60" t="str">
            <v>大溝　廣子</v>
          </cell>
          <cell r="G60" t="str">
            <v>千葉市花見川区幕張本郷6-21-２０</v>
          </cell>
          <cell r="H60">
            <v>3302064</v>
          </cell>
          <cell r="I60">
            <v>241200</v>
          </cell>
          <cell r="J60">
            <v>3543264</v>
          </cell>
          <cell r="K60">
            <v>5823600</v>
          </cell>
          <cell r="L60">
            <v>3543264</v>
          </cell>
          <cell r="M60">
            <v>718800</v>
          </cell>
          <cell r="N60">
            <v>2824464</v>
          </cell>
          <cell r="O60">
            <v>2824464</v>
          </cell>
          <cell r="P60">
            <v>706116</v>
          </cell>
          <cell r="Q60">
            <v>4321260</v>
          </cell>
          <cell r="R60">
            <v>270000</v>
          </cell>
          <cell r="S60">
            <v>4591260</v>
          </cell>
          <cell r="T60">
            <v>5338800</v>
          </cell>
          <cell r="U60">
            <v>4591000</v>
          </cell>
          <cell r="V60">
            <v>260</v>
          </cell>
          <cell r="W60">
            <v>260</v>
          </cell>
          <cell r="X60">
            <v>65</v>
          </cell>
          <cell r="Y60">
            <v>0</v>
          </cell>
          <cell r="Z60">
            <v>0</v>
          </cell>
          <cell r="AA60">
            <v>0</v>
          </cell>
          <cell r="AB60">
            <v>0</v>
          </cell>
          <cell r="AC60">
            <v>0</v>
          </cell>
          <cell r="AD60">
            <v>0</v>
          </cell>
          <cell r="AE60">
            <v>0</v>
          </cell>
          <cell r="AF60">
            <v>2824724</v>
          </cell>
          <cell r="AG60">
            <v>2824724</v>
          </cell>
          <cell r="AH60">
            <v>706181</v>
          </cell>
        </row>
        <row r="61">
          <cell r="A61">
            <v>56</v>
          </cell>
          <cell r="B61" t="str">
            <v>１１号の５６</v>
          </cell>
          <cell r="C61">
            <v>56</v>
          </cell>
          <cell r="D61" t="str">
            <v>ココファンナーサリー稲毛</v>
          </cell>
          <cell r="E61" t="str">
            <v>（株）学研ココファン・ナーサリー</v>
          </cell>
          <cell r="F61" t="str">
            <v>小早川　仁</v>
          </cell>
          <cell r="G61" t="str">
            <v>東京都品川区西五反田2-11-8学研ビル</v>
          </cell>
          <cell r="H61">
            <v>1331256</v>
          </cell>
          <cell r="I61">
            <v>198000</v>
          </cell>
          <cell r="J61">
            <v>1529256</v>
          </cell>
          <cell r="K61">
            <v>5605200</v>
          </cell>
          <cell r="L61">
            <v>1529256</v>
          </cell>
          <cell r="M61">
            <v>607200</v>
          </cell>
          <cell r="N61">
            <v>922056</v>
          </cell>
          <cell r="O61">
            <v>922056</v>
          </cell>
          <cell r="P61">
            <v>230514</v>
          </cell>
          <cell r="Q61">
            <v>4037364</v>
          </cell>
          <cell r="R61">
            <v>168000</v>
          </cell>
          <cell r="S61">
            <v>4205364</v>
          </cell>
          <cell r="T61">
            <v>5030400</v>
          </cell>
          <cell r="U61">
            <v>4591000</v>
          </cell>
          <cell r="V61">
            <v>0</v>
          </cell>
          <cell r="W61">
            <v>0</v>
          </cell>
          <cell r="X61">
            <v>0</v>
          </cell>
          <cell r="Y61">
            <v>0</v>
          </cell>
          <cell r="Z61">
            <v>0</v>
          </cell>
          <cell r="AA61">
            <v>0</v>
          </cell>
          <cell r="AB61">
            <v>0</v>
          </cell>
          <cell r="AC61">
            <v>0</v>
          </cell>
          <cell r="AD61">
            <v>0</v>
          </cell>
          <cell r="AE61">
            <v>0</v>
          </cell>
          <cell r="AF61">
            <v>922056</v>
          </cell>
          <cell r="AG61">
            <v>922056</v>
          </cell>
          <cell r="AH61">
            <v>230514</v>
          </cell>
        </row>
        <row r="62">
          <cell r="A62">
            <v>57</v>
          </cell>
          <cell r="B62" t="str">
            <v>１１号の５７</v>
          </cell>
          <cell r="C62">
            <v>57</v>
          </cell>
          <cell r="D62" t="str">
            <v>都賀保育園</v>
          </cell>
          <cell r="E62" t="str">
            <v>（福）中央総合福祉会</v>
          </cell>
          <cell r="F62" t="str">
            <v>岩館　秀</v>
          </cell>
          <cell r="G62" t="str">
            <v>千葉市若葉区都賀5-1-11</v>
          </cell>
          <cell r="H62">
            <v>2903400</v>
          </cell>
          <cell r="I62">
            <v>186000</v>
          </cell>
          <cell r="J62">
            <v>3089400</v>
          </cell>
          <cell r="K62">
            <v>5305200</v>
          </cell>
          <cell r="L62">
            <v>3089400</v>
          </cell>
          <cell r="M62">
            <v>813600</v>
          </cell>
          <cell r="N62">
            <v>2275800</v>
          </cell>
          <cell r="O62">
            <v>2275800</v>
          </cell>
          <cell r="P62">
            <v>568950</v>
          </cell>
          <cell r="Q62">
            <v>7222306</v>
          </cell>
          <cell r="R62">
            <v>222000</v>
          </cell>
          <cell r="S62">
            <v>7444306</v>
          </cell>
          <cell r="T62">
            <v>5826000</v>
          </cell>
          <cell r="U62">
            <v>4591000</v>
          </cell>
          <cell r="V62">
            <v>1235000</v>
          </cell>
          <cell r="W62">
            <v>1235000</v>
          </cell>
          <cell r="X62">
            <v>308750</v>
          </cell>
          <cell r="Y62">
            <v>0</v>
          </cell>
          <cell r="Z62">
            <v>34400</v>
          </cell>
          <cell r="AA62">
            <v>0</v>
          </cell>
          <cell r="AB62">
            <v>0</v>
          </cell>
          <cell r="AC62">
            <v>0</v>
          </cell>
          <cell r="AD62">
            <v>0</v>
          </cell>
          <cell r="AE62">
            <v>0</v>
          </cell>
          <cell r="AF62">
            <v>3510800</v>
          </cell>
          <cell r="AG62">
            <v>3510800</v>
          </cell>
          <cell r="AH62">
            <v>877700</v>
          </cell>
        </row>
        <row r="63">
          <cell r="A63">
            <v>58</v>
          </cell>
          <cell r="B63" t="str">
            <v>１１号の５８</v>
          </cell>
          <cell r="C63">
            <v>58</v>
          </cell>
          <cell r="D63" t="str">
            <v>ニチイキッズあすみが丘保育園</v>
          </cell>
          <cell r="E63" t="str">
            <v>（株）ニチイ学館</v>
          </cell>
          <cell r="F63" t="str">
            <v>寺田　明彦</v>
          </cell>
          <cell r="G63" t="str">
            <v>東京都千代田区神田駿河台2-9</v>
          </cell>
          <cell r="H63">
            <v>1301256</v>
          </cell>
          <cell r="I63">
            <v>96000</v>
          </cell>
          <cell r="J63">
            <v>1397256</v>
          </cell>
          <cell r="K63">
            <v>3652800</v>
          </cell>
          <cell r="L63">
            <v>1397256</v>
          </cell>
          <cell r="M63">
            <v>150000</v>
          </cell>
          <cell r="N63">
            <v>1247256</v>
          </cell>
          <cell r="O63">
            <v>1247256</v>
          </cell>
          <cell r="P63">
            <v>311814</v>
          </cell>
          <cell r="Q63">
            <v>1513680</v>
          </cell>
          <cell r="R63">
            <v>102000</v>
          </cell>
          <cell r="S63">
            <v>1615680</v>
          </cell>
          <cell r="T63">
            <v>3051600</v>
          </cell>
          <cell r="U63">
            <v>4591000</v>
          </cell>
          <cell r="V63">
            <v>0</v>
          </cell>
          <cell r="W63">
            <v>0</v>
          </cell>
          <cell r="X63">
            <v>0</v>
          </cell>
          <cell r="Y63">
            <v>0</v>
          </cell>
          <cell r="Z63">
            <v>0</v>
          </cell>
          <cell r="AA63">
            <v>0</v>
          </cell>
          <cell r="AB63">
            <v>0</v>
          </cell>
          <cell r="AC63">
            <v>0</v>
          </cell>
          <cell r="AD63">
            <v>0</v>
          </cell>
          <cell r="AE63">
            <v>0</v>
          </cell>
          <cell r="AF63">
            <v>1247256</v>
          </cell>
          <cell r="AG63">
            <v>1247256</v>
          </cell>
          <cell r="AH63">
            <v>311814</v>
          </cell>
        </row>
        <row r="64">
          <cell r="A64">
            <v>59</v>
          </cell>
          <cell r="B64" t="str">
            <v>１１号の５９</v>
          </cell>
          <cell r="C64">
            <v>59</v>
          </cell>
          <cell r="D64" t="str">
            <v>美光保育園</v>
          </cell>
          <cell r="E64" t="str">
            <v>（福）健善富会</v>
          </cell>
          <cell r="F64" t="str">
            <v>井上 悟</v>
          </cell>
          <cell r="G64" t="str">
            <v>緑区おゆみ野中央7-30</v>
          </cell>
          <cell r="H64">
            <v>2785824</v>
          </cell>
          <cell r="I64">
            <v>200400</v>
          </cell>
          <cell r="J64">
            <v>2986224</v>
          </cell>
          <cell r="K64">
            <v>3921600</v>
          </cell>
          <cell r="L64">
            <v>2986224</v>
          </cell>
          <cell r="M64">
            <v>760800</v>
          </cell>
          <cell r="N64">
            <v>2225424</v>
          </cell>
          <cell r="O64">
            <v>2225424</v>
          </cell>
          <cell r="P64">
            <v>556356</v>
          </cell>
          <cell r="Q64">
            <v>6860676</v>
          </cell>
          <cell r="R64">
            <v>348000</v>
          </cell>
          <cell r="S64">
            <v>7208676</v>
          </cell>
          <cell r="T64">
            <v>6746400</v>
          </cell>
          <cell r="U64">
            <v>4591000</v>
          </cell>
          <cell r="V64">
            <v>2155400</v>
          </cell>
          <cell r="W64">
            <v>2155400</v>
          </cell>
          <cell r="X64">
            <v>538850</v>
          </cell>
          <cell r="Y64">
            <v>0</v>
          </cell>
          <cell r="Z64">
            <v>0</v>
          </cell>
          <cell r="AA64">
            <v>0</v>
          </cell>
          <cell r="AB64">
            <v>0</v>
          </cell>
          <cell r="AC64">
            <v>0</v>
          </cell>
          <cell r="AD64">
            <v>0</v>
          </cell>
          <cell r="AE64">
            <v>0</v>
          </cell>
          <cell r="AF64">
            <v>4380824</v>
          </cell>
          <cell r="AG64">
            <v>4380824</v>
          </cell>
          <cell r="AH64">
            <v>1095206</v>
          </cell>
        </row>
        <row r="65">
          <cell r="A65">
            <v>60</v>
          </cell>
          <cell r="B65" t="str">
            <v>１１号の６０</v>
          </cell>
          <cell r="C65">
            <v>60</v>
          </cell>
          <cell r="D65" t="str">
            <v>第２幕張海浜保育園</v>
          </cell>
          <cell r="E65" t="str">
            <v>（福）愛の園福祉会</v>
          </cell>
          <cell r="F65" t="str">
            <v>堀口　路加</v>
          </cell>
          <cell r="G65" t="str">
            <v xml:space="preserve">八千代市米本1359 米本団地4街区39棟 </v>
          </cell>
          <cell r="H65">
            <v>1782816</v>
          </cell>
          <cell r="I65">
            <v>49200</v>
          </cell>
          <cell r="J65">
            <v>1832016</v>
          </cell>
          <cell r="K65">
            <v>3152400</v>
          </cell>
          <cell r="L65">
            <v>1832016</v>
          </cell>
          <cell r="M65">
            <v>235200</v>
          </cell>
          <cell r="N65">
            <v>1596816</v>
          </cell>
          <cell r="O65">
            <v>1596816</v>
          </cell>
          <cell r="P65">
            <v>399204</v>
          </cell>
          <cell r="Q65">
            <v>2939568</v>
          </cell>
          <cell r="R65">
            <v>72000</v>
          </cell>
          <cell r="S65">
            <v>3011568</v>
          </cell>
          <cell r="T65">
            <v>2916000</v>
          </cell>
          <cell r="U65">
            <v>4591000</v>
          </cell>
          <cell r="V65">
            <v>0</v>
          </cell>
          <cell r="W65">
            <v>0</v>
          </cell>
          <cell r="X65">
            <v>0</v>
          </cell>
          <cell r="Y65">
            <v>0</v>
          </cell>
          <cell r="Z65">
            <v>0</v>
          </cell>
          <cell r="AA65">
            <v>0</v>
          </cell>
          <cell r="AB65">
            <v>0</v>
          </cell>
          <cell r="AC65">
            <v>0</v>
          </cell>
          <cell r="AD65">
            <v>0</v>
          </cell>
          <cell r="AE65">
            <v>0</v>
          </cell>
          <cell r="AF65">
            <v>1596816</v>
          </cell>
          <cell r="AG65">
            <v>1596816</v>
          </cell>
          <cell r="AH65">
            <v>399204</v>
          </cell>
        </row>
        <row r="66">
          <cell r="A66">
            <v>61</v>
          </cell>
          <cell r="B66" t="str">
            <v>１１号の６１</v>
          </cell>
          <cell r="C66">
            <v>61</v>
          </cell>
          <cell r="D66" t="str">
            <v>ピラミッドメソッド千葉保育園</v>
          </cell>
          <cell r="E66" t="str">
            <v>ブリック（株）</v>
          </cell>
          <cell r="F66" t="str">
            <v>野田　純</v>
          </cell>
          <cell r="G66" t="str">
            <v>東京都世田谷区祖師谷３－１０－１１</v>
          </cell>
          <cell r="H66">
            <v>1445424</v>
          </cell>
          <cell r="I66">
            <v>165600</v>
          </cell>
          <cell r="J66">
            <v>1611024</v>
          </cell>
          <cell r="K66">
            <v>4276800</v>
          </cell>
          <cell r="L66">
            <v>1611024</v>
          </cell>
          <cell r="M66">
            <v>444000</v>
          </cell>
          <cell r="N66">
            <v>1167024</v>
          </cell>
          <cell r="O66">
            <v>1167024</v>
          </cell>
          <cell r="P66">
            <v>291756</v>
          </cell>
          <cell r="Q66">
            <v>4735116</v>
          </cell>
          <cell r="R66">
            <v>204000</v>
          </cell>
          <cell r="S66">
            <v>4939116</v>
          </cell>
          <cell r="T66">
            <v>3789600</v>
          </cell>
          <cell r="U66">
            <v>4591000</v>
          </cell>
          <cell r="V66">
            <v>0</v>
          </cell>
          <cell r="W66">
            <v>0</v>
          </cell>
          <cell r="X66">
            <v>0</v>
          </cell>
          <cell r="Y66">
            <v>0</v>
          </cell>
          <cell r="Z66">
            <v>0</v>
          </cell>
          <cell r="AA66">
            <v>0</v>
          </cell>
          <cell r="AB66">
            <v>0</v>
          </cell>
          <cell r="AC66">
            <v>0</v>
          </cell>
          <cell r="AD66">
            <v>0</v>
          </cell>
          <cell r="AE66">
            <v>0</v>
          </cell>
          <cell r="AF66">
            <v>1167024</v>
          </cell>
          <cell r="AG66">
            <v>1167024</v>
          </cell>
          <cell r="AH66">
            <v>291756</v>
          </cell>
        </row>
        <row r="67">
          <cell r="A67">
            <v>62</v>
          </cell>
          <cell r="B67" t="str">
            <v>１１号の６２</v>
          </cell>
          <cell r="C67">
            <v>62</v>
          </cell>
          <cell r="D67" t="str">
            <v>ルーチェ保育園千葉新田町</v>
          </cell>
          <cell r="E67" t="str">
            <v>（株）ルーチェ</v>
          </cell>
          <cell r="F67" t="str">
            <v>太田　明子</v>
          </cell>
          <cell r="G67" t="str">
            <v>東京都渋谷区恵比寿西2-4-5星ビル　４F</v>
          </cell>
          <cell r="H67">
            <v>2217720</v>
          </cell>
          <cell r="I67">
            <v>85800</v>
          </cell>
          <cell r="J67">
            <v>2303520</v>
          </cell>
          <cell r="K67">
            <v>4197000</v>
          </cell>
          <cell r="L67">
            <v>2303520</v>
          </cell>
          <cell r="M67">
            <v>418800</v>
          </cell>
          <cell r="N67">
            <v>1884720</v>
          </cell>
          <cell r="O67">
            <v>1884720</v>
          </cell>
          <cell r="P67">
            <v>471180</v>
          </cell>
          <cell r="Q67">
            <v>2544360</v>
          </cell>
          <cell r="R67">
            <v>48000</v>
          </cell>
          <cell r="S67">
            <v>2592360</v>
          </cell>
          <cell r="T67">
            <v>2150400</v>
          </cell>
          <cell r="U67">
            <v>4591000</v>
          </cell>
          <cell r="V67">
            <v>0</v>
          </cell>
          <cell r="W67">
            <v>0</v>
          </cell>
          <cell r="X67">
            <v>0</v>
          </cell>
          <cell r="Y67">
            <v>0</v>
          </cell>
          <cell r="Z67">
            <v>0</v>
          </cell>
          <cell r="AA67">
            <v>0</v>
          </cell>
          <cell r="AB67">
            <v>0</v>
          </cell>
          <cell r="AC67">
            <v>0</v>
          </cell>
          <cell r="AD67">
            <v>0</v>
          </cell>
          <cell r="AE67">
            <v>0</v>
          </cell>
          <cell r="AF67">
            <v>1884720</v>
          </cell>
          <cell r="AG67">
            <v>1884720</v>
          </cell>
          <cell r="AH67">
            <v>471180</v>
          </cell>
        </row>
        <row r="68">
          <cell r="A68">
            <v>63</v>
          </cell>
          <cell r="B68" t="str">
            <v>１１号の６３</v>
          </cell>
          <cell r="C68">
            <v>63</v>
          </cell>
          <cell r="D68" t="str">
            <v>新検見川すきっぷ保育園</v>
          </cell>
          <cell r="E68" t="str">
            <v>（株）俊英館</v>
          </cell>
          <cell r="F68" t="str">
            <v>田村　幸之</v>
          </cell>
          <cell r="G68" t="str">
            <v>東京都板橋区小茂根4-9-2　ｾｶﾞﾐﾋﾞﾙ3F</v>
          </cell>
          <cell r="H68">
            <v>1924992</v>
          </cell>
          <cell r="I68">
            <v>110400</v>
          </cell>
          <cell r="J68">
            <v>2035392</v>
          </cell>
          <cell r="K68">
            <v>3944400</v>
          </cell>
          <cell r="L68">
            <v>2035392</v>
          </cell>
          <cell r="M68">
            <v>343200</v>
          </cell>
          <cell r="N68">
            <v>1692192</v>
          </cell>
          <cell r="O68">
            <v>1692192</v>
          </cell>
          <cell r="P68">
            <v>423048</v>
          </cell>
          <cell r="Q68">
            <v>7233264</v>
          </cell>
          <cell r="R68">
            <v>156000</v>
          </cell>
          <cell r="S68">
            <v>7389264</v>
          </cell>
          <cell r="T68">
            <v>3794400</v>
          </cell>
          <cell r="U68">
            <v>4591000</v>
          </cell>
          <cell r="V68">
            <v>0</v>
          </cell>
          <cell r="W68">
            <v>0</v>
          </cell>
          <cell r="X68">
            <v>0</v>
          </cell>
          <cell r="Y68">
            <v>0</v>
          </cell>
          <cell r="Z68">
            <v>34400</v>
          </cell>
          <cell r="AA68">
            <v>0</v>
          </cell>
          <cell r="AB68">
            <v>22800</v>
          </cell>
          <cell r="AC68">
            <v>0</v>
          </cell>
          <cell r="AD68">
            <v>0</v>
          </cell>
          <cell r="AE68">
            <v>0</v>
          </cell>
          <cell r="AF68">
            <v>1692192</v>
          </cell>
          <cell r="AG68">
            <v>1692192</v>
          </cell>
          <cell r="AH68">
            <v>423048</v>
          </cell>
        </row>
        <row r="69">
          <cell r="A69">
            <v>64</v>
          </cell>
          <cell r="B69" t="str">
            <v>１１号の６４</v>
          </cell>
          <cell r="C69">
            <v>64</v>
          </cell>
          <cell r="D69" t="str">
            <v>幕張本郷ナーサリー</v>
          </cell>
          <cell r="E69" t="str">
            <v>（医）健尚会</v>
          </cell>
          <cell r="F69" t="str">
            <v>岩根　健二</v>
          </cell>
          <cell r="G69" t="str">
            <v>千葉市花見川区幕張本郷2-21-3</v>
          </cell>
          <cell r="H69">
            <v>3024072</v>
          </cell>
          <cell r="I69">
            <v>112800</v>
          </cell>
          <cell r="J69">
            <v>3136872</v>
          </cell>
          <cell r="K69">
            <v>2938800</v>
          </cell>
          <cell r="L69">
            <v>2938800</v>
          </cell>
          <cell r="M69">
            <v>366000</v>
          </cell>
          <cell r="N69">
            <v>2572800</v>
          </cell>
          <cell r="O69">
            <v>2572800</v>
          </cell>
          <cell r="P69">
            <v>643200</v>
          </cell>
          <cell r="Q69">
            <v>3527244</v>
          </cell>
          <cell r="R69">
            <v>108000</v>
          </cell>
          <cell r="S69">
            <v>3635244</v>
          </cell>
          <cell r="T69">
            <v>3601200</v>
          </cell>
          <cell r="U69">
            <v>4591000</v>
          </cell>
          <cell r="V69">
            <v>0</v>
          </cell>
          <cell r="W69">
            <v>0</v>
          </cell>
          <cell r="X69">
            <v>0</v>
          </cell>
          <cell r="Y69">
            <v>0</v>
          </cell>
          <cell r="Z69">
            <v>172000</v>
          </cell>
          <cell r="AA69">
            <v>0</v>
          </cell>
          <cell r="AB69">
            <v>163200</v>
          </cell>
          <cell r="AC69">
            <v>0</v>
          </cell>
          <cell r="AD69">
            <v>0</v>
          </cell>
          <cell r="AE69">
            <v>0</v>
          </cell>
          <cell r="AF69">
            <v>2572800</v>
          </cell>
          <cell r="AG69">
            <v>2572800</v>
          </cell>
          <cell r="AH69">
            <v>643200</v>
          </cell>
        </row>
        <row r="70">
          <cell r="A70">
            <v>65</v>
          </cell>
          <cell r="B70" t="str">
            <v>１１号の６５</v>
          </cell>
          <cell r="C70">
            <v>65</v>
          </cell>
          <cell r="D70" t="str">
            <v>ししの子保育園</v>
          </cell>
          <cell r="E70" t="str">
            <v>（有）鎌野</v>
          </cell>
          <cell r="F70" t="str">
            <v>鎌野　郁美</v>
          </cell>
          <cell r="G70" t="str">
            <v>千葉市中央区白旗3-1-4</v>
          </cell>
          <cell r="H70">
            <v>511200</v>
          </cell>
          <cell r="I70">
            <v>30600</v>
          </cell>
          <cell r="J70">
            <v>541800</v>
          </cell>
          <cell r="K70">
            <v>2211000</v>
          </cell>
          <cell r="L70">
            <v>541800</v>
          </cell>
          <cell r="M70">
            <v>108000</v>
          </cell>
          <cell r="N70">
            <v>433800</v>
          </cell>
          <cell r="O70">
            <v>433800</v>
          </cell>
          <cell r="P70">
            <v>108450</v>
          </cell>
          <cell r="Q70">
            <v>2692800</v>
          </cell>
          <cell r="R70">
            <v>96000</v>
          </cell>
          <cell r="S70">
            <v>2788800</v>
          </cell>
          <cell r="T70">
            <v>2950800</v>
          </cell>
          <cell r="U70">
            <v>4591000</v>
          </cell>
          <cell r="V70">
            <v>0</v>
          </cell>
          <cell r="W70">
            <v>0</v>
          </cell>
          <cell r="X70">
            <v>0</v>
          </cell>
          <cell r="Y70">
            <v>0</v>
          </cell>
          <cell r="Z70">
            <v>0</v>
          </cell>
          <cell r="AA70">
            <v>0</v>
          </cell>
          <cell r="AB70">
            <v>0</v>
          </cell>
          <cell r="AC70">
            <v>0</v>
          </cell>
          <cell r="AD70">
            <v>0</v>
          </cell>
          <cell r="AE70">
            <v>0</v>
          </cell>
          <cell r="AF70">
            <v>433800</v>
          </cell>
          <cell r="AG70">
            <v>433800</v>
          </cell>
          <cell r="AH70">
            <v>108450</v>
          </cell>
        </row>
        <row r="71">
          <cell r="A71">
            <v>66</v>
          </cell>
          <cell r="B71" t="str">
            <v>１１号の６６</v>
          </cell>
          <cell r="C71">
            <v>66</v>
          </cell>
          <cell r="D71" t="str">
            <v>アストロナーサリー小仲台</v>
          </cell>
          <cell r="E71" t="str">
            <v>（福）宙福祉会</v>
          </cell>
          <cell r="F71" t="str">
            <v>大場　義之</v>
          </cell>
          <cell r="G71" t="str">
            <v>稲毛区稲毛東4-2-21</v>
          </cell>
          <cell r="H71">
            <v>4481508</v>
          </cell>
          <cell r="I71">
            <v>130800</v>
          </cell>
          <cell r="J71">
            <v>4612308</v>
          </cell>
          <cell r="K71">
            <v>4242000</v>
          </cell>
          <cell r="L71">
            <v>4242000</v>
          </cell>
          <cell r="M71">
            <v>434400</v>
          </cell>
          <cell r="N71">
            <v>3807600</v>
          </cell>
          <cell r="O71">
            <v>3807600</v>
          </cell>
          <cell r="P71">
            <v>951900</v>
          </cell>
          <cell r="Q71">
            <v>3565404</v>
          </cell>
          <cell r="R71">
            <v>162000</v>
          </cell>
          <cell r="S71">
            <v>3727404</v>
          </cell>
          <cell r="T71">
            <v>3747600</v>
          </cell>
          <cell r="U71">
            <v>4591000</v>
          </cell>
          <cell r="V71">
            <v>0</v>
          </cell>
          <cell r="W71">
            <v>0</v>
          </cell>
          <cell r="X71">
            <v>0</v>
          </cell>
          <cell r="Y71">
            <v>0</v>
          </cell>
          <cell r="Z71">
            <v>0</v>
          </cell>
          <cell r="AA71">
            <v>0</v>
          </cell>
          <cell r="AB71">
            <v>0</v>
          </cell>
          <cell r="AC71">
            <v>0</v>
          </cell>
          <cell r="AD71">
            <v>0</v>
          </cell>
          <cell r="AE71">
            <v>0</v>
          </cell>
          <cell r="AF71">
            <v>3807600</v>
          </cell>
          <cell r="AG71">
            <v>3807600</v>
          </cell>
          <cell r="AH71">
            <v>951900</v>
          </cell>
        </row>
        <row r="72">
          <cell r="A72">
            <v>67</v>
          </cell>
          <cell r="B72" t="str">
            <v>１１号の６７</v>
          </cell>
          <cell r="C72">
            <v>67</v>
          </cell>
          <cell r="D72" t="str">
            <v>ココファン・ナーサリー稲毛東</v>
          </cell>
          <cell r="E72" t="str">
            <v>（株）学研ココファン・ナーサリー</v>
          </cell>
          <cell r="F72" t="str">
            <v>小早川　仁</v>
          </cell>
          <cell r="G72" t="str">
            <v>東京都品川区西五反田2-11-8学研ビル</v>
          </cell>
          <cell r="H72">
            <v>800000</v>
          </cell>
          <cell r="I72">
            <v>75600</v>
          </cell>
          <cell r="J72">
            <v>875600</v>
          </cell>
          <cell r="K72">
            <v>3632400</v>
          </cell>
          <cell r="L72">
            <v>875600</v>
          </cell>
          <cell r="M72">
            <v>372000</v>
          </cell>
          <cell r="N72">
            <v>503600</v>
          </cell>
          <cell r="O72">
            <v>503600</v>
          </cell>
          <cell r="P72">
            <v>125900</v>
          </cell>
          <cell r="Q72">
            <v>2000000</v>
          </cell>
          <cell r="R72">
            <v>138000</v>
          </cell>
          <cell r="S72">
            <v>2138000</v>
          </cell>
          <cell r="T72">
            <v>2982000</v>
          </cell>
          <cell r="U72">
            <v>4591000</v>
          </cell>
          <cell r="V72">
            <v>0</v>
          </cell>
          <cell r="W72">
            <v>0</v>
          </cell>
          <cell r="X72">
            <v>0</v>
          </cell>
          <cell r="Y72">
            <v>0</v>
          </cell>
          <cell r="Z72">
            <v>0</v>
          </cell>
          <cell r="AA72">
            <v>0</v>
          </cell>
          <cell r="AB72">
            <v>0</v>
          </cell>
          <cell r="AC72">
            <v>0</v>
          </cell>
          <cell r="AD72">
            <v>0</v>
          </cell>
          <cell r="AE72">
            <v>0</v>
          </cell>
          <cell r="AF72">
            <v>503600</v>
          </cell>
          <cell r="AG72">
            <v>503600</v>
          </cell>
          <cell r="AH72">
            <v>125900</v>
          </cell>
        </row>
        <row r="73">
          <cell r="A73">
            <v>68</v>
          </cell>
          <cell r="B73" t="str">
            <v>１１号の６８</v>
          </cell>
          <cell r="C73">
            <v>68</v>
          </cell>
          <cell r="D73" t="str">
            <v>アストロキャンプ稲毛東保育園</v>
          </cell>
          <cell r="E73" t="str">
            <v>（福）宙福祉会</v>
          </cell>
          <cell r="F73" t="str">
            <v>大場　義之</v>
          </cell>
          <cell r="G73" t="str">
            <v>稲毛区稲毛東4-2-21</v>
          </cell>
          <cell r="H73">
            <v>4036824</v>
          </cell>
          <cell r="I73">
            <v>91800</v>
          </cell>
          <cell r="J73">
            <v>4128624</v>
          </cell>
          <cell r="K73">
            <v>4203000</v>
          </cell>
          <cell r="L73">
            <v>4128624</v>
          </cell>
          <cell r="M73">
            <v>493200</v>
          </cell>
          <cell r="N73">
            <v>3635424</v>
          </cell>
          <cell r="O73">
            <v>3635424</v>
          </cell>
          <cell r="P73">
            <v>908856</v>
          </cell>
          <cell r="Q73">
            <v>4234932</v>
          </cell>
          <cell r="R73">
            <v>120000</v>
          </cell>
          <cell r="S73">
            <v>4354932</v>
          </cell>
          <cell r="T73">
            <v>2964000</v>
          </cell>
          <cell r="U73">
            <v>4591000</v>
          </cell>
          <cell r="V73">
            <v>0</v>
          </cell>
          <cell r="W73">
            <v>0</v>
          </cell>
          <cell r="X73">
            <v>0</v>
          </cell>
          <cell r="Y73">
            <v>349200</v>
          </cell>
          <cell r="Z73">
            <v>17200</v>
          </cell>
          <cell r="AA73">
            <v>17200</v>
          </cell>
          <cell r="AB73">
            <v>36000</v>
          </cell>
          <cell r="AC73">
            <v>0</v>
          </cell>
          <cell r="AD73">
            <v>0</v>
          </cell>
          <cell r="AE73">
            <v>0</v>
          </cell>
          <cell r="AF73">
            <v>3635424</v>
          </cell>
          <cell r="AG73">
            <v>3635424</v>
          </cell>
          <cell r="AH73">
            <v>908856</v>
          </cell>
        </row>
        <row r="74">
          <cell r="A74">
            <v>69</v>
          </cell>
          <cell r="B74" t="str">
            <v>１１号の６９</v>
          </cell>
          <cell r="C74">
            <v>69</v>
          </cell>
          <cell r="D74" t="str">
            <v>あおぞら保育園</v>
          </cell>
          <cell r="E74" t="str">
            <v>（福）フィリア</v>
          </cell>
          <cell r="F74" t="str">
            <v>中澤　健</v>
          </cell>
          <cell r="G74" t="str">
            <v>緑区鎌取町２７３－１４６</v>
          </cell>
          <cell r="H74">
            <v>310800</v>
          </cell>
          <cell r="I74">
            <v>71400</v>
          </cell>
          <cell r="J74">
            <v>382200</v>
          </cell>
          <cell r="K74">
            <v>2251800</v>
          </cell>
          <cell r="L74">
            <v>382200</v>
          </cell>
          <cell r="M74">
            <v>36000</v>
          </cell>
          <cell r="N74">
            <v>346200</v>
          </cell>
          <cell r="O74">
            <v>346200</v>
          </cell>
          <cell r="P74">
            <v>86550</v>
          </cell>
          <cell r="Q74">
            <v>3786000</v>
          </cell>
          <cell r="R74">
            <v>36000</v>
          </cell>
          <cell r="S74">
            <v>3822000</v>
          </cell>
          <cell r="T74">
            <v>2138400</v>
          </cell>
          <cell r="U74">
            <v>4591000</v>
          </cell>
          <cell r="V74">
            <v>0</v>
          </cell>
          <cell r="W74">
            <v>0</v>
          </cell>
          <cell r="X74">
            <v>0</v>
          </cell>
          <cell r="Y74">
            <v>0</v>
          </cell>
          <cell r="Z74">
            <v>0</v>
          </cell>
          <cell r="AA74">
            <v>0</v>
          </cell>
          <cell r="AB74">
            <v>0</v>
          </cell>
          <cell r="AC74">
            <v>0</v>
          </cell>
          <cell r="AD74">
            <v>0</v>
          </cell>
          <cell r="AE74">
            <v>0</v>
          </cell>
          <cell r="AF74">
            <v>346200</v>
          </cell>
          <cell r="AG74">
            <v>346200</v>
          </cell>
          <cell r="AH74">
            <v>86550</v>
          </cell>
        </row>
        <row r="75">
          <cell r="A75">
            <v>70</v>
          </cell>
          <cell r="B75" t="str">
            <v>１１号の７０</v>
          </cell>
          <cell r="C75">
            <v>70</v>
          </cell>
          <cell r="D75" t="str">
            <v>テンダーラビング保育園誉田</v>
          </cell>
          <cell r="E75" t="str">
            <v>（株）テンダーラビングケアサービス</v>
          </cell>
          <cell r="F75" t="str">
            <v>柚上　啓子</v>
          </cell>
          <cell r="G75" t="str">
            <v>東京都中央区銀座3-19-9　吉澤ビル5F</v>
          </cell>
          <cell r="H75">
            <v>480000</v>
          </cell>
          <cell r="I75">
            <v>40800</v>
          </cell>
          <cell r="J75">
            <v>520800</v>
          </cell>
          <cell r="K75">
            <v>4152000</v>
          </cell>
          <cell r="L75">
            <v>520800</v>
          </cell>
          <cell r="M75">
            <v>261600</v>
          </cell>
          <cell r="N75">
            <v>259200</v>
          </cell>
          <cell r="O75">
            <v>259200</v>
          </cell>
          <cell r="P75">
            <v>64800</v>
          </cell>
          <cell r="Q75">
            <v>3600000</v>
          </cell>
          <cell r="R75">
            <v>78000</v>
          </cell>
          <cell r="S75">
            <v>3678000</v>
          </cell>
          <cell r="T75">
            <v>2922000</v>
          </cell>
          <cell r="U75">
            <v>4591000</v>
          </cell>
          <cell r="V75">
            <v>0</v>
          </cell>
          <cell r="W75">
            <v>0</v>
          </cell>
          <cell r="X75">
            <v>0</v>
          </cell>
          <cell r="Y75">
            <v>360000</v>
          </cell>
          <cell r="Z75">
            <v>86000</v>
          </cell>
          <cell r="AA75">
            <v>86000</v>
          </cell>
          <cell r="AB75">
            <v>0</v>
          </cell>
          <cell r="AC75">
            <v>86000</v>
          </cell>
          <cell r="AD75">
            <v>86000</v>
          </cell>
          <cell r="AE75">
            <v>21500</v>
          </cell>
          <cell r="AF75">
            <v>345200</v>
          </cell>
          <cell r="AG75">
            <v>345200</v>
          </cell>
          <cell r="AH75">
            <v>86300</v>
          </cell>
        </row>
        <row r="76">
          <cell r="A76">
            <v>71</v>
          </cell>
          <cell r="B76" t="str">
            <v>１１号の７１</v>
          </cell>
          <cell r="C76">
            <v>71</v>
          </cell>
          <cell r="D76" t="str">
            <v>誉田おもいやり保育園</v>
          </cell>
          <cell r="E76" t="str">
            <v>（福）おもいやり福祉会</v>
          </cell>
          <cell r="F76" t="str">
            <v>宇野　弘之</v>
          </cell>
          <cell r="G76" t="str">
            <v>市原市瀬又字傾城谷507</v>
          </cell>
          <cell r="H76">
            <v>1404672</v>
          </cell>
          <cell r="I76">
            <v>61200</v>
          </cell>
          <cell r="J76">
            <v>1465872</v>
          </cell>
          <cell r="K76">
            <v>2406000</v>
          </cell>
          <cell r="L76">
            <v>1465872</v>
          </cell>
          <cell r="M76">
            <v>130800</v>
          </cell>
          <cell r="N76">
            <v>1335072</v>
          </cell>
          <cell r="O76">
            <v>1335072</v>
          </cell>
          <cell r="P76">
            <v>333768</v>
          </cell>
          <cell r="Q76">
            <v>2459220</v>
          </cell>
          <cell r="R76">
            <v>42000</v>
          </cell>
          <cell r="S76">
            <v>2501220</v>
          </cell>
          <cell r="T76">
            <v>2102400</v>
          </cell>
          <cell r="U76">
            <v>4591000</v>
          </cell>
          <cell r="V76">
            <v>0</v>
          </cell>
          <cell r="W76">
            <v>0</v>
          </cell>
          <cell r="X76">
            <v>0</v>
          </cell>
          <cell r="Y76">
            <v>0</v>
          </cell>
          <cell r="Z76">
            <v>0</v>
          </cell>
          <cell r="AA76">
            <v>0</v>
          </cell>
          <cell r="AB76">
            <v>0</v>
          </cell>
          <cell r="AC76">
            <v>0</v>
          </cell>
          <cell r="AD76">
            <v>0</v>
          </cell>
          <cell r="AE76">
            <v>0</v>
          </cell>
          <cell r="AF76">
            <v>1335072</v>
          </cell>
          <cell r="AG76">
            <v>1335072</v>
          </cell>
          <cell r="AH76">
            <v>333768</v>
          </cell>
        </row>
        <row r="77">
          <cell r="A77">
            <v>72</v>
          </cell>
          <cell r="B77" t="str">
            <v>１１号の７２</v>
          </cell>
          <cell r="C77">
            <v>72</v>
          </cell>
          <cell r="D77" t="str">
            <v>ほのぼのたんぽぽほいくえん</v>
          </cell>
          <cell r="E77" t="str">
            <v>（福）笑顔の会</v>
          </cell>
          <cell r="F77" t="str">
            <v>久恒　依里</v>
          </cell>
          <cell r="G77" t="str">
            <v>花見川区幕張本郷1-20-9</v>
          </cell>
          <cell r="H77">
            <v>4111200</v>
          </cell>
          <cell r="I77">
            <v>85800</v>
          </cell>
          <cell r="J77">
            <v>4197000</v>
          </cell>
          <cell r="K77">
            <v>4197000</v>
          </cell>
          <cell r="L77">
            <v>4197000</v>
          </cell>
          <cell r="M77">
            <v>379200</v>
          </cell>
          <cell r="N77">
            <v>3817800</v>
          </cell>
          <cell r="O77">
            <v>3817800</v>
          </cell>
          <cell r="P77">
            <v>954450</v>
          </cell>
          <cell r="Q77">
            <v>3585600</v>
          </cell>
          <cell r="R77">
            <v>144000</v>
          </cell>
          <cell r="S77">
            <v>3729600</v>
          </cell>
          <cell r="T77">
            <v>3729600</v>
          </cell>
          <cell r="U77">
            <v>4591000</v>
          </cell>
          <cell r="V77">
            <v>0</v>
          </cell>
          <cell r="W77">
            <v>0</v>
          </cell>
          <cell r="X77">
            <v>0</v>
          </cell>
          <cell r="Y77">
            <v>17200</v>
          </cell>
          <cell r="Z77">
            <v>17200</v>
          </cell>
          <cell r="AA77">
            <v>17200</v>
          </cell>
          <cell r="AB77">
            <v>36000</v>
          </cell>
          <cell r="AC77">
            <v>0</v>
          </cell>
          <cell r="AD77">
            <v>0</v>
          </cell>
          <cell r="AE77">
            <v>0</v>
          </cell>
          <cell r="AF77">
            <v>3817800</v>
          </cell>
          <cell r="AG77">
            <v>3817800</v>
          </cell>
          <cell r="AH77">
            <v>954450</v>
          </cell>
        </row>
        <row r="78">
          <cell r="A78">
            <v>73</v>
          </cell>
          <cell r="B78" t="str">
            <v>１１号の７３</v>
          </cell>
          <cell r="C78">
            <v>73</v>
          </cell>
          <cell r="D78" t="str">
            <v>スクルドエンジェル保育園幕張園</v>
          </cell>
          <cell r="E78" t="str">
            <v>（株）スクルドアンドカンパニー</v>
          </cell>
          <cell r="F78" t="str">
            <v>若林　雅樹</v>
          </cell>
          <cell r="G78" t="str">
            <v>東京都新宿区新宿6-7-1</v>
          </cell>
          <cell r="H78">
            <v>500000</v>
          </cell>
          <cell r="I78">
            <v>20400</v>
          </cell>
          <cell r="J78">
            <v>520400</v>
          </cell>
          <cell r="K78">
            <v>2569200</v>
          </cell>
          <cell r="L78">
            <v>520400</v>
          </cell>
          <cell r="M78">
            <v>130800</v>
          </cell>
          <cell r="N78">
            <v>389600</v>
          </cell>
          <cell r="O78">
            <v>389600</v>
          </cell>
          <cell r="P78">
            <v>97400</v>
          </cell>
          <cell r="Q78">
            <v>2000000</v>
          </cell>
          <cell r="R78">
            <v>60000</v>
          </cell>
          <cell r="S78">
            <v>2060000</v>
          </cell>
          <cell r="T78">
            <v>2914800</v>
          </cell>
          <cell r="U78">
            <v>4591000</v>
          </cell>
          <cell r="V78">
            <v>0</v>
          </cell>
          <cell r="W78">
            <v>0</v>
          </cell>
          <cell r="X78">
            <v>0</v>
          </cell>
          <cell r="Y78">
            <v>0</v>
          </cell>
          <cell r="Z78">
            <v>17200</v>
          </cell>
          <cell r="AA78">
            <v>0</v>
          </cell>
          <cell r="AB78">
            <v>22800</v>
          </cell>
          <cell r="AC78">
            <v>0</v>
          </cell>
          <cell r="AD78">
            <v>0</v>
          </cell>
          <cell r="AE78">
            <v>0</v>
          </cell>
          <cell r="AF78">
            <v>389600</v>
          </cell>
          <cell r="AG78">
            <v>389600</v>
          </cell>
          <cell r="AH78">
            <v>97400</v>
          </cell>
        </row>
        <row r="79">
          <cell r="A79">
            <v>74</v>
          </cell>
          <cell r="B79" t="str">
            <v>１１号の７４</v>
          </cell>
          <cell r="C79">
            <v>74</v>
          </cell>
          <cell r="D79" t="str">
            <v>あい・あい保育園 幕張園</v>
          </cell>
          <cell r="E79" t="str">
            <v>（株）globalbridge</v>
          </cell>
          <cell r="F79" t="str">
            <v>貞松　成</v>
          </cell>
          <cell r="G79" t="str">
            <v>東京都墨田区両国4-16-6</v>
          </cell>
          <cell r="H79">
            <v>664848</v>
          </cell>
          <cell r="I79">
            <v>114600</v>
          </cell>
          <cell r="J79">
            <v>779448</v>
          </cell>
          <cell r="K79">
            <v>4225800</v>
          </cell>
          <cell r="L79">
            <v>779448</v>
          </cell>
          <cell r="M79">
            <v>519600</v>
          </cell>
          <cell r="N79">
            <v>259848</v>
          </cell>
          <cell r="O79">
            <v>259848</v>
          </cell>
          <cell r="P79">
            <v>64962</v>
          </cell>
          <cell r="Q79">
            <v>2405472</v>
          </cell>
          <cell r="R79">
            <v>48000</v>
          </cell>
          <cell r="S79">
            <v>2453472</v>
          </cell>
          <cell r="T79">
            <v>3385200</v>
          </cell>
          <cell r="U79">
            <v>4591000</v>
          </cell>
          <cell r="V79">
            <v>0</v>
          </cell>
          <cell r="W79">
            <v>0</v>
          </cell>
          <cell r="X79">
            <v>0</v>
          </cell>
          <cell r="Y79">
            <v>4692</v>
          </cell>
          <cell r="Z79">
            <v>0</v>
          </cell>
          <cell r="AA79">
            <v>0</v>
          </cell>
          <cell r="AB79">
            <v>22800</v>
          </cell>
          <cell r="AC79">
            <v>0</v>
          </cell>
          <cell r="AD79">
            <v>0</v>
          </cell>
          <cell r="AE79">
            <v>0</v>
          </cell>
          <cell r="AF79">
            <v>259848</v>
          </cell>
          <cell r="AG79">
            <v>259848</v>
          </cell>
          <cell r="AH79">
            <v>64962</v>
          </cell>
        </row>
        <row r="80">
          <cell r="A80">
            <v>75</v>
          </cell>
          <cell r="B80" t="str">
            <v>１１号の７５</v>
          </cell>
          <cell r="C80">
            <v>75</v>
          </cell>
          <cell r="D80" t="str">
            <v>さくらんぼ保育園</v>
          </cell>
          <cell r="E80" t="str">
            <v>（福）穏寿会</v>
          </cell>
          <cell r="F80" t="str">
            <v>武村　和夫</v>
          </cell>
          <cell r="G80" t="str">
            <v>緑区高田町１０８４</v>
          </cell>
          <cell r="H80">
            <v>260184</v>
          </cell>
          <cell r="I80">
            <v>30600</v>
          </cell>
          <cell r="J80">
            <v>290784</v>
          </cell>
          <cell r="K80">
            <v>2375400</v>
          </cell>
          <cell r="L80">
            <v>290784</v>
          </cell>
          <cell r="M80">
            <v>163200</v>
          </cell>
          <cell r="N80">
            <v>127584</v>
          </cell>
          <cell r="O80">
            <v>127584</v>
          </cell>
          <cell r="P80">
            <v>31896</v>
          </cell>
          <cell r="Q80">
            <v>2545812</v>
          </cell>
          <cell r="R80">
            <v>66000</v>
          </cell>
          <cell r="S80">
            <v>2611812</v>
          </cell>
          <cell r="T80">
            <v>2168400</v>
          </cell>
          <cell r="U80">
            <v>4591000</v>
          </cell>
          <cell r="V80">
            <v>0</v>
          </cell>
          <cell r="W80">
            <v>0</v>
          </cell>
          <cell r="X80">
            <v>0</v>
          </cell>
          <cell r="Y80">
            <v>0</v>
          </cell>
          <cell r="Z80">
            <v>17200</v>
          </cell>
          <cell r="AA80">
            <v>0</v>
          </cell>
          <cell r="AB80">
            <v>0</v>
          </cell>
          <cell r="AC80">
            <v>0</v>
          </cell>
          <cell r="AD80">
            <v>0</v>
          </cell>
          <cell r="AE80">
            <v>0</v>
          </cell>
          <cell r="AF80">
            <v>127584</v>
          </cell>
          <cell r="AG80">
            <v>127584</v>
          </cell>
          <cell r="AH80">
            <v>31896</v>
          </cell>
        </row>
        <row r="81">
          <cell r="A81">
            <v>76</v>
          </cell>
          <cell r="B81" t="str">
            <v>１１号の７６</v>
          </cell>
          <cell r="C81">
            <v>76</v>
          </cell>
          <cell r="D81" t="str">
            <v>げんき保育園</v>
          </cell>
          <cell r="E81" t="str">
            <v>合同会社げんき企画</v>
          </cell>
          <cell r="F81" t="str">
            <v>坂倉　誠一郎</v>
          </cell>
          <cell r="G81" t="str">
            <v>緑区おゆみ野3-14-7　ネオステージおゆみ野壱番館４０３号</v>
          </cell>
          <cell r="H81">
            <v>997668</v>
          </cell>
          <cell r="I81">
            <v>55200</v>
          </cell>
          <cell r="J81">
            <v>1052868</v>
          </cell>
          <cell r="K81">
            <v>3158400</v>
          </cell>
          <cell r="L81">
            <v>1052868</v>
          </cell>
          <cell r="M81">
            <v>244800</v>
          </cell>
          <cell r="N81">
            <v>808068</v>
          </cell>
          <cell r="O81">
            <v>808068</v>
          </cell>
          <cell r="P81">
            <v>202017</v>
          </cell>
          <cell r="Q81">
            <v>5046996</v>
          </cell>
          <cell r="R81">
            <v>66000</v>
          </cell>
          <cell r="S81">
            <v>5112996</v>
          </cell>
          <cell r="T81">
            <v>2126400</v>
          </cell>
          <cell r="U81">
            <v>4591000</v>
          </cell>
          <cell r="V81">
            <v>0</v>
          </cell>
          <cell r="W81">
            <v>0</v>
          </cell>
          <cell r="X81">
            <v>0</v>
          </cell>
          <cell r="Y81">
            <v>13260</v>
          </cell>
          <cell r="Z81">
            <v>0</v>
          </cell>
          <cell r="AA81">
            <v>0</v>
          </cell>
          <cell r="AB81">
            <v>36000</v>
          </cell>
          <cell r="AC81">
            <v>0</v>
          </cell>
          <cell r="AD81">
            <v>0</v>
          </cell>
          <cell r="AE81">
            <v>0</v>
          </cell>
          <cell r="AF81">
            <v>808068</v>
          </cell>
          <cell r="AG81">
            <v>808068</v>
          </cell>
          <cell r="AH81">
            <v>202017</v>
          </cell>
        </row>
        <row r="82">
          <cell r="A82">
            <v>77</v>
          </cell>
          <cell r="B82" t="str">
            <v>１１号の７７</v>
          </cell>
          <cell r="C82">
            <v>77</v>
          </cell>
          <cell r="D82" t="str">
            <v>マミー＆ミーおゆみ野保育園</v>
          </cell>
          <cell r="E82" t="str">
            <v>（株）SPINALDESIGN</v>
          </cell>
          <cell r="F82" t="str">
            <v>藤本　賢</v>
          </cell>
          <cell r="G82" t="str">
            <v>東京都江東区青海2-7-4</v>
          </cell>
          <cell r="H82">
            <v>147060</v>
          </cell>
          <cell r="I82">
            <v>30600</v>
          </cell>
          <cell r="J82">
            <v>177660</v>
          </cell>
          <cell r="K82">
            <v>2211000</v>
          </cell>
          <cell r="L82">
            <v>177660</v>
          </cell>
          <cell r="M82">
            <v>58800</v>
          </cell>
          <cell r="N82">
            <v>118860</v>
          </cell>
          <cell r="O82">
            <v>118860</v>
          </cell>
          <cell r="P82">
            <v>29715</v>
          </cell>
          <cell r="Q82">
            <v>2259588</v>
          </cell>
          <cell r="R82">
            <v>66000</v>
          </cell>
          <cell r="S82">
            <v>2325588</v>
          </cell>
          <cell r="T82">
            <v>2126400</v>
          </cell>
          <cell r="U82">
            <v>4591000</v>
          </cell>
          <cell r="V82">
            <v>0</v>
          </cell>
          <cell r="W82">
            <v>0</v>
          </cell>
          <cell r="X82">
            <v>0</v>
          </cell>
          <cell r="Y82">
            <v>0</v>
          </cell>
          <cell r="Z82">
            <v>0</v>
          </cell>
          <cell r="AA82">
            <v>0</v>
          </cell>
          <cell r="AB82">
            <v>0</v>
          </cell>
          <cell r="AC82">
            <v>0</v>
          </cell>
          <cell r="AD82">
            <v>0</v>
          </cell>
          <cell r="AE82">
            <v>0</v>
          </cell>
          <cell r="AF82">
            <v>118860</v>
          </cell>
          <cell r="AG82">
            <v>118860</v>
          </cell>
          <cell r="AH82">
            <v>29715</v>
          </cell>
        </row>
        <row r="83">
          <cell r="A83">
            <v>78</v>
          </cell>
          <cell r="B83" t="str">
            <v>１１号の７８</v>
          </cell>
          <cell r="C83">
            <v>78</v>
          </cell>
          <cell r="D83" t="str">
            <v>寒川保育園</v>
          </cell>
          <cell r="E83" t="str">
            <v>（福）扶葉福祉会</v>
          </cell>
          <cell r="F83" t="str">
            <v>木村　秀二</v>
          </cell>
          <cell r="G83" t="str">
            <v>稲毛区作草部町698-3</v>
          </cell>
          <cell r="H83">
            <v>1008000</v>
          </cell>
          <cell r="I83">
            <v>91800</v>
          </cell>
          <cell r="J83">
            <v>1099800</v>
          </cell>
          <cell r="K83">
            <v>2107800</v>
          </cell>
          <cell r="L83">
            <v>1099800</v>
          </cell>
          <cell r="M83">
            <v>267600</v>
          </cell>
          <cell r="N83">
            <v>832200</v>
          </cell>
          <cell r="O83">
            <v>832200</v>
          </cell>
          <cell r="P83">
            <v>208050</v>
          </cell>
          <cell r="Q83">
            <v>4510260</v>
          </cell>
          <cell r="R83">
            <v>204000</v>
          </cell>
          <cell r="S83">
            <v>4714260</v>
          </cell>
          <cell r="T83">
            <v>3153600</v>
          </cell>
          <cell r="U83">
            <v>4591000</v>
          </cell>
          <cell r="V83">
            <v>0</v>
          </cell>
          <cell r="W83">
            <v>0</v>
          </cell>
          <cell r="X83">
            <v>0</v>
          </cell>
          <cell r="Y83">
            <v>0</v>
          </cell>
          <cell r="Z83">
            <v>0</v>
          </cell>
          <cell r="AA83">
            <v>0</v>
          </cell>
          <cell r="AB83">
            <v>0</v>
          </cell>
          <cell r="AC83">
            <v>0</v>
          </cell>
          <cell r="AD83">
            <v>0</v>
          </cell>
          <cell r="AE83">
            <v>0</v>
          </cell>
          <cell r="AF83">
            <v>832200</v>
          </cell>
          <cell r="AG83">
            <v>832200</v>
          </cell>
          <cell r="AH83">
            <v>208050</v>
          </cell>
        </row>
        <row r="84">
          <cell r="A84">
            <v>79</v>
          </cell>
          <cell r="B84" t="str">
            <v>１１号の７９</v>
          </cell>
          <cell r="C84">
            <v>79</v>
          </cell>
          <cell r="D84" t="str">
            <v>そらまめ保育園新千葉駅前</v>
          </cell>
          <cell r="E84" t="str">
            <v>（株）ブルーム</v>
          </cell>
          <cell r="F84" t="str">
            <v>山﨑　厚子</v>
          </cell>
          <cell r="G84" t="str">
            <v>習志野市谷津7-7-1</v>
          </cell>
          <cell r="H84">
            <v>983260</v>
          </cell>
          <cell r="I84">
            <v>55200</v>
          </cell>
          <cell r="J84">
            <v>1038460</v>
          </cell>
          <cell r="K84">
            <v>2400000</v>
          </cell>
          <cell r="L84">
            <v>1038460</v>
          </cell>
          <cell r="M84">
            <v>202800</v>
          </cell>
          <cell r="N84">
            <v>835660</v>
          </cell>
          <cell r="O84">
            <v>835660</v>
          </cell>
          <cell r="P84">
            <v>208915</v>
          </cell>
          <cell r="Q84">
            <v>3530796</v>
          </cell>
          <cell r="R84">
            <v>84000</v>
          </cell>
          <cell r="S84">
            <v>3614796</v>
          </cell>
          <cell r="T84">
            <v>2928000</v>
          </cell>
          <cell r="U84">
            <v>4591000</v>
          </cell>
          <cell r="V84">
            <v>0</v>
          </cell>
          <cell r="W84">
            <v>0</v>
          </cell>
          <cell r="X84">
            <v>0</v>
          </cell>
          <cell r="Y84">
            <v>0</v>
          </cell>
          <cell r="Z84">
            <v>0</v>
          </cell>
          <cell r="AA84">
            <v>0</v>
          </cell>
          <cell r="AB84">
            <v>22800</v>
          </cell>
          <cell r="AC84">
            <v>0</v>
          </cell>
          <cell r="AD84">
            <v>0</v>
          </cell>
          <cell r="AE84">
            <v>0</v>
          </cell>
          <cell r="AF84">
            <v>835660</v>
          </cell>
          <cell r="AG84">
            <v>835660</v>
          </cell>
          <cell r="AH84">
            <v>208915</v>
          </cell>
        </row>
        <row r="85">
          <cell r="C85" t="str">
            <v>計</v>
          </cell>
          <cell r="H85">
            <v>231714476</v>
          </cell>
          <cell r="I85">
            <v>18314400</v>
          </cell>
          <cell r="J85">
            <v>250028876</v>
          </cell>
          <cell r="K85">
            <v>368761200</v>
          </cell>
          <cell r="L85">
            <v>242232540</v>
          </cell>
          <cell r="M85">
            <v>65208000</v>
          </cell>
          <cell r="N85">
            <v>177024540</v>
          </cell>
          <cell r="O85">
            <v>177024540</v>
          </cell>
          <cell r="P85">
            <v>44256132</v>
          </cell>
          <cell r="Q85">
            <v>429676028</v>
          </cell>
          <cell r="R85">
            <v>16854000</v>
          </cell>
          <cell r="S85">
            <v>446530028</v>
          </cell>
          <cell r="T85">
            <v>416971200</v>
          </cell>
          <cell r="U85">
            <v>362689000</v>
          </cell>
          <cell r="V85">
            <v>79466829</v>
          </cell>
          <cell r="W85">
            <v>79466829</v>
          </cell>
          <cell r="X85">
            <v>19866707</v>
          </cell>
          <cell r="Y85">
            <v>1034632</v>
          </cell>
          <cell r="Z85">
            <v>1221200</v>
          </cell>
          <cell r="AA85">
            <v>240800</v>
          </cell>
          <cell r="AB85">
            <v>751200</v>
          </cell>
          <cell r="AC85">
            <v>183600</v>
          </cell>
          <cell r="AD85">
            <v>183600</v>
          </cell>
          <cell r="AF85">
            <v>256674969</v>
          </cell>
          <cell r="AG85">
            <v>256674969</v>
          </cell>
          <cell r="AH85">
            <v>64168739</v>
          </cell>
        </row>
      </sheetData>
      <sheetData sheetId="4"/>
      <sheetData sheetId="5">
        <row r="1">
          <cell r="G1" t="str">
            <v>千葉市民間保育園延長保育事業等補助金分割払い請求一覧（１回目）</v>
          </cell>
        </row>
        <row r="3">
          <cell r="B3" t="str">
            <v>№</v>
          </cell>
          <cell r="C3" t="str">
            <v>保育園名</v>
          </cell>
          <cell r="D3" t="str">
            <v>請求日</v>
          </cell>
          <cell r="E3" t="str">
            <v>交付決定</v>
          </cell>
          <cell r="F3" t="str">
            <v>延長保育事業</v>
          </cell>
          <cell r="G3" t="str">
            <v>延長保育事業</v>
          </cell>
          <cell r="H3" t="str">
            <v>短時間認定児童に係る延長保育事業</v>
          </cell>
          <cell r="I3" t="str">
            <v>推進分</v>
          </cell>
          <cell r="J3" t="str">
            <v>分割払い日</v>
          </cell>
          <cell r="K3" t="str">
            <v>短時間認定児童に係る延長保育事業</v>
          </cell>
          <cell r="M3" t="str">
            <v>合計</v>
          </cell>
          <cell r="P3" t="str">
            <v>分割払い日</v>
          </cell>
        </row>
        <row r="4">
          <cell r="E4" t="str">
            <v>日付</v>
          </cell>
          <cell r="F4" t="str">
            <v>号</v>
          </cell>
          <cell r="G4" t="str">
            <v>補助金の交付決定額</v>
          </cell>
          <cell r="H4" t="str">
            <v>今回の交付請求額</v>
          </cell>
          <cell r="I4" t="str">
            <v>補助金の交付決定額</v>
          </cell>
          <cell r="J4" t="str">
            <v>今回の交付請求額</v>
          </cell>
          <cell r="K4" t="str">
            <v>補助金の交付決定額</v>
          </cell>
          <cell r="L4" t="str">
            <v>今回の交付請求額</v>
          </cell>
          <cell r="M4" t="str">
            <v>補助金の交付決定額</v>
          </cell>
          <cell r="N4" t="str">
            <v>今回の交付請求額</v>
          </cell>
          <cell r="O4" t="str">
            <v>１回目</v>
          </cell>
          <cell r="P4" t="str">
            <v>１回目</v>
          </cell>
          <cell r="Q4" t="str">
            <v>２回目</v>
          </cell>
          <cell r="R4" t="str">
            <v>３回目</v>
          </cell>
        </row>
        <row r="5">
          <cell r="B5">
            <v>1</v>
          </cell>
          <cell r="C5" t="str">
            <v>院内保育園</v>
          </cell>
          <cell r="D5" t="str">
            <v>27.4.1</v>
          </cell>
          <cell r="E5" t="str">
            <v>27.4.1</v>
          </cell>
          <cell r="F5" t="str">
            <v>１１号</v>
          </cell>
          <cell r="G5">
            <v>3285000</v>
          </cell>
          <cell r="H5">
            <v>821250</v>
          </cell>
          <cell r="I5">
            <v>1506200</v>
          </cell>
          <cell r="J5">
            <v>376550</v>
          </cell>
          <cell r="K5">
            <v>51600</v>
          </cell>
          <cell r="L5">
            <v>12900</v>
          </cell>
          <cell r="M5">
            <v>4842800</v>
          </cell>
          <cell r="N5">
            <v>1210700</v>
          </cell>
          <cell r="O5">
            <v>42265</v>
          </cell>
          <cell r="P5">
            <v>42206</v>
          </cell>
          <cell r="Q5">
            <v>42265</v>
          </cell>
          <cell r="R5">
            <v>42356</v>
          </cell>
        </row>
        <row r="6">
          <cell r="B6">
            <v>2</v>
          </cell>
          <cell r="C6" t="str">
            <v>旭ヶ丘保育園</v>
          </cell>
          <cell r="D6" t="str">
            <v>27.4.1</v>
          </cell>
          <cell r="E6" t="str">
            <v>27.4.1</v>
          </cell>
          <cell r="F6" t="str">
            <v>１１号の２</v>
          </cell>
          <cell r="G6">
            <v>4218000</v>
          </cell>
          <cell r="H6">
            <v>1054500</v>
          </cell>
          <cell r="I6">
            <v>3432200</v>
          </cell>
          <cell r="J6">
            <v>858050</v>
          </cell>
          <cell r="K6">
            <v>0</v>
          </cell>
          <cell r="L6">
            <v>0</v>
          </cell>
          <cell r="M6">
            <v>7650200</v>
          </cell>
          <cell r="N6">
            <v>1912550</v>
          </cell>
          <cell r="O6">
            <v>42265</v>
          </cell>
          <cell r="P6">
            <v>42206</v>
          </cell>
          <cell r="Q6">
            <v>42265</v>
          </cell>
          <cell r="R6">
            <v>42356</v>
          </cell>
        </row>
        <row r="7">
          <cell r="B7">
            <v>3</v>
          </cell>
          <cell r="C7" t="str">
            <v>稲毛保育園</v>
          </cell>
          <cell r="D7" t="str">
            <v>27.4.1</v>
          </cell>
          <cell r="E7" t="str">
            <v>27.4.1</v>
          </cell>
          <cell r="F7" t="str">
            <v>１１号の３</v>
          </cell>
          <cell r="G7">
            <v>4830924</v>
          </cell>
          <cell r="H7">
            <v>1207731</v>
          </cell>
          <cell r="I7">
            <v>4799000</v>
          </cell>
          <cell r="J7">
            <v>1199750</v>
          </cell>
          <cell r="K7">
            <v>0</v>
          </cell>
          <cell r="L7">
            <v>0</v>
          </cell>
          <cell r="M7">
            <v>9629924</v>
          </cell>
          <cell r="N7">
            <v>2407481</v>
          </cell>
          <cell r="O7">
            <v>42265</v>
          </cell>
          <cell r="P7">
            <v>42206</v>
          </cell>
          <cell r="Q7">
            <v>42265</v>
          </cell>
          <cell r="R7">
            <v>42356</v>
          </cell>
        </row>
        <row r="8">
          <cell r="B8">
            <v>4</v>
          </cell>
          <cell r="C8" t="str">
            <v>みどり保育園</v>
          </cell>
          <cell r="D8" t="str">
            <v>27.4.1</v>
          </cell>
          <cell r="E8" t="str">
            <v>27.4.1</v>
          </cell>
          <cell r="F8" t="str">
            <v>１１号の４</v>
          </cell>
          <cell r="G8">
            <v>1307040</v>
          </cell>
          <cell r="H8">
            <v>326760</v>
          </cell>
          <cell r="I8">
            <v>77000</v>
          </cell>
          <cell r="J8">
            <v>19250</v>
          </cell>
          <cell r="K8">
            <v>0</v>
          </cell>
          <cell r="L8">
            <v>0</v>
          </cell>
          <cell r="M8">
            <v>1384040</v>
          </cell>
          <cell r="N8">
            <v>346010</v>
          </cell>
          <cell r="O8">
            <v>42265</v>
          </cell>
          <cell r="P8">
            <v>42206</v>
          </cell>
          <cell r="Q8">
            <v>42265</v>
          </cell>
          <cell r="R8">
            <v>42356</v>
          </cell>
        </row>
        <row r="9">
          <cell r="B9">
            <v>5</v>
          </cell>
          <cell r="C9" t="str">
            <v>ちどり保育園</v>
          </cell>
          <cell r="D9" t="str">
            <v>27.4.1</v>
          </cell>
          <cell r="E9" t="str">
            <v>27.4.1</v>
          </cell>
          <cell r="F9" t="str">
            <v>１１号の５</v>
          </cell>
          <cell r="G9">
            <v>5490200</v>
          </cell>
          <cell r="H9">
            <v>1372550</v>
          </cell>
          <cell r="I9">
            <v>2481000</v>
          </cell>
          <cell r="J9">
            <v>620250</v>
          </cell>
          <cell r="K9">
            <v>28800</v>
          </cell>
          <cell r="L9">
            <v>7200</v>
          </cell>
          <cell r="M9">
            <v>8000000</v>
          </cell>
          <cell r="N9">
            <v>2000000</v>
          </cell>
          <cell r="O9">
            <v>42265</v>
          </cell>
          <cell r="P9">
            <v>42206</v>
          </cell>
          <cell r="Q9">
            <v>42265</v>
          </cell>
          <cell r="R9">
            <v>42356</v>
          </cell>
        </row>
        <row r="10">
          <cell r="B10">
            <v>6</v>
          </cell>
          <cell r="C10" t="str">
            <v>今井保育園</v>
          </cell>
          <cell r="D10" t="str">
            <v>27.4.1</v>
          </cell>
          <cell r="E10" t="str">
            <v>27.4.1</v>
          </cell>
          <cell r="F10" t="str">
            <v>１１号の６</v>
          </cell>
          <cell r="G10">
            <v>4395200</v>
          </cell>
          <cell r="H10">
            <v>1098800</v>
          </cell>
          <cell r="I10">
            <v>4232000</v>
          </cell>
          <cell r="J10">
            <v>1058000</v>
          </cell>
          <cell r="K10">
            <v>0</v>
          </cell>
          <cell r="L10">
            <v>0</v>
          </cell>
          <cell r="M10">
            <v>8627200</v>
          </cell>
          <cell r="N10">
            <v>2156800</v>
          </cell>
          <cell r="O10">
            <v>42265</v>
          </cell>
          <cell r="P10">
            <v>42206</v>
          </cell>
          <cell r="Q10">
            <v>42265</v>
          </cell>
          <cell r="R10">
            <v>42356</v>
          </cell>
        </row>
        <row r="11">
          <cell r="B11">
            <v>7</v>
          </cell>
          <cell r="C11" t="str">
            <v>若竹保育園</v>
          </cell>
          <cell r="D11" t="str">
            <v>27.4.1</v>
          </cell>
          <cell r="E11" t="str">
            <v>27.4.1</v>
          </cell>
          <cell r="F11" t="str">
            <v>１１号の７</v>
          </cell>
          <cell r="G11">
            <v>3545940</v>
          </cell>
          <cell r="H11">
            <v>886485</v>
          </cell>
          <cell r="I11">
            <v>4848056</v>
          </cell>
          <cell r="J11">
            <v>1212014</v>
          </cell>
          <cell r="K11">
            <v>0</v>
          </cell>
          <cell r="L11">
            <v>0</v>
          </cell>
          <cell r="M11">
            <v>8393996</v>
          </cell>
          <cell r="N11">
            <v>2098499</v>
          </cell>
          <cell r="O11">
            <v>42265</v>
          </cell>
          <cell r="P11">
            <v>42206</v>
          </cell>
          <cell r="Q11">
            <v>42265</v>
          </cell>
          <cell r="R11">
            <v>42356</v>
          </cell>
        </row>
        <row r="12">
          <cell r="B12">
            <v>8</v>
          </cell>
          <cell r="C12" t="str">
            <v>千葉寺保育園</v>
          </cell>
          <cell r="D12" t="str">
            <v>27.4.1</v>
          </cell>
          <cell r="E12" t="str">
            <v>27.4.1</v>
          </cell>
          <cell r="F12" t="str">
            <v>１１号の８</v>
          </cell>
          <cell r="G12">
            <v>4851600</v>
          </cell>
          <cell r="H12">
            <v>1212900</v>
          </cell>
          <cell r="I12">
            <v>6297000</v>
          </cell>
          <cell r="J12">
            <v>1574250</v>
          </cell>
          <cell r="K12">
            <v>0</v>
          </cell>
          <cell r="L12">
            <v>0</v>
          </cell>
          <cell r="M12">
            <v>11148600</v>
          </cell>
          <cell r="N12">
            <v>2787150</v>
          </cell>
          <cell r="O12">
            <v>42265</v>
          </cell>
          <cell r="P12">
            <v>42206</v>
          </cell>
          <cell r="Q12">
            <v>42265</v>
          </cell>
          <cell r="R12">
            <v>42356</v>
          </cell>
        </row>
        <row r="13">
          <cell r="B13">
            <v>9</v>
          </cell>
          <cell r="C13" t="str">
            <v>慈光保育園</v>
          </cell>
          <cell r="D13" t="str">
            <v>27.4.1</v>
          </cell>
          <cell r="E13" t="str">
            <v>27.4.1</v>
          </cell>
          <cell r="F13" t="str">
            <v>１１号の９</v>
          </cell>
          <cell r="G13">
            <v>2458608</v>
          </cell>
          <cell r="H13">
            <v>614652</v>
          </cell>
          <cell r="I13">
            <v>0</v>
          </cell>
          <cell r="J13">
            <v>0</v>
          </cell>
          <cell r="K13">
            <v>0</v>
          </cell>
          <cell r="L13">
            <v>0</v>
          </cell>
          <cell r="M13">
            <v>2458608</v>
          </cell>
          <cell r="N13">
            <v>614652</v>
          </cell>
          <cell r="O13">
            <v>42265</v>
          </cell>
          <cell r="P13">
            <v>42206</v>
          </cell>
          <cell r="Q13">
            <v>42265</v>
          </cell>
          <cell r="R13">
            <v>42356</v>
          </cell>
        </row>
        <row r="14">
          <cell r="B14">
            <v>10</v>
          </cell>
          <cell r="C14" t="str">
            <v>若梅保育園</v>
          </cell>
          <cell r="D14" t="str">
            <v>27.4.1</v>
          </cell>
          <cell r="E14" t="str">
            <v>27.4.1</v>
          </cell>
          <cell r="F14" t="str">
            <v>１１号の１０</v>
          </cell>
          <cell r="G14">
            <v>1172800</v>
          </cell>
          <cell r="H14">
            <v>293200</v>
          </cell>
          <cell r="I14">
            <v>5936000</v>
          </cell>
          <cell r="J14">
            <v>1484000</v>
          </cell>
          <cell r="K14">
            <v>0</v>
          </cell>
          <cell r="L14">
            <v>0</v>
          </cell>
          <cell r="M14">
            <v>7108800</v>
          </cell>
          <cell r="N14">
            <v>1777200</v>
          </cell>
          <cell r="O14">
            <v>42265</v>
          </cell>
          <cell r="P14">
            <v>42206</v>
          </cell>
          <cell r="Q14">
            <v>42265</v>
          </cell>
          <cell r="R14">
            <v>42356</v>
          </cell>
        </row>
        <row r="15">
          <cell r="B15">
            <v>11</v>
          </cell>
          <cell r="C15" t="str">
            <v>ﾁｭｰﾘｯﾌﾟ保育園</v>
          </cell>
          <cell r="D15" t="str">
            <v>27.4.1</v>
          </cell>
          <cell r="E15" t="str">
            <v>27.4.1</v>
          </cell>
          <cell r="F15" t="str">
            <v>１１号の１１</v>
          </cell>
          <cell r="G15">
            <v>3240784</v>
          </cell>
          <cell r="H15">
            <v>810196</v>
          </cell>
          <cell r="I15">
            <v>4691053</v>
          </cell>
          <cell r="J15">
            <v>1172763</v>
          </cell>
          <cell r="K15">
            <v>0</v>
          </cell>
          <cell r="L15">
            <v>0</v>
          </cell>
          <cell r="M15">
            <v>7931837</v>
          </cell>
          <cell r="N15">
            <v>1982959</v>
          </cell>
          <cell r="O15">
            <v>42265</v>
          </cell>
          <cell r="P15">
            <v>42206</v>
          </cell>
          <cell r="Q15">
            <v>42265</v>
          </cell>
          <cell r="R15">
            <v>42356</v>
          </cell>
        </row>
        <row r="16">
          <cell r="B16">
            <v>12</v>
          </cell>
          <cell r="C16" t="str">
            <v>みつわ台保育園</v>
          </cell>
          <cell r="D16" t="str">
            <v>27.4.1</v>
          </cell>
          <cell r="E16" t="str">
            <v>27.4.1</v>
          </cell>
          <cell r="F16" t="str">
            <v>１１号の１２</v>
          </cell>
          <cell r="G16">
            <v>4066200</v>
          </cell>
          <cell r="H16">
            <v>1016550</v>
          </cell>
          <cell r="I16">
            <v>2107400</v>
          </cell>
          <cell r="J16">
            <v>526850</v>
          </cell>
          <cell r="K16">
            <v>0</v>
          </cell>
          <cell r="L16">
            <v>0</v>
          </cell>
          <cell r="M16">
            <v>6173600</v>
          </cell>
          <cell r="N16">
            <v>1543400</v>
          </cell>
          <cell r="O16">
            <v>42265</v>
          </cell>
          <cell r="P16">
            <v>42206</v>
          </cell>
          <cell r="Q16">
            <v>42265</v>
          </cell>
          <cell r="R16">
            <v>42356</v>
          </cell>
        </row>
        <row r="17">
          <cell r="B17">
            <v>13</v>
          </cell>
          <cell r="C17" t="str">
            <v>まどか保育園</v>
          </cell>
          <cell r="D17" t="str">
            <v>27.4.1</v>
          </cell>
          <cell r="E17" t="str">
            <v>27.4.1</v>
          </cell>
          <cell r="F17" t="str">
            <v>１１号の１３</v>
          </cell>
          <cell r="G17">
            <v>1920732</v>
          </cell>
          <cell r="H17">
            <v>480183</v>
          </cell>
          <cell r="I17">
            <v>1752200</v>
          </cell>
          <cell r="J17">
            <v>438050</v>
          </cell>
          <cell r="K17">
            <v>0</v>
          </cell>
          <cell r="L17">
            <v>0</v>
          </cell>
          <cell r="M17">
            <v>3672932</v>
          </cell>
          <cell r="N17">
            <v>918233</v>
          </cell>
          <cell r="O17">
            <v>42265</v>
          </cell>
          <cell r="P17">
            <v>42206</v>
          </cell>
          <cell r="Q17">
            <v>42265</v>
          </cell>
          <cell r="R17">
            <v>42356</v>
          </cell>
        </row>
        <row r="18">
          <cell r="B18">
            <v>14</v>
          </cell>
          <cell r="C18" t="str">
            <v>わかくさ保育園</v>
          </cell>
          <cell r="D18" t="str">
            <v>27.4.1</v>
          </cell>
          <cell r="E18" t="str">
            <v>27.4.1</v>
          </cell>
          <cell r="F18" t="str">
            <v>１１号の１４</v>
          </cell>
          <cell r="G18">
            <v>2142000</v>
          </cell>
          <cell r="H18">
            <v>535500</v>
          </cell>
          <cell r="I18">
            <v>1778000</v>
          </cell>
          <cell r="J18">
            <v>444500</v>
          </cell>
          <cell r="K18">
            <v>0</v>
          </cell>
          <cell r="L18">
            <v>0</v>
          </cell>
          <cell r="M18">
            <v>3920000</v>
          </cell>
          <cell r="N18">
            <v>980000</v>
          </cell>
          <cell r="O18">
            <v>42265</v>
          </cell>
          <cell r="P18">
            <v>42206</v>
          </cell>
          <cell r="Q18">
            <v>42265</v>
          </cell>
          <cell r="R18">
            <v>42356</v>
          </cell>
        </row>
        <row r="19">
          <cell r="B19">
            <v>15</v>
          </cell>
          <cell r="C19" t="str">
            <v>たいよう保育園</v>
          </cell>
          <cell r="D19" t="str">
            <v>27.4.1</v>
          </cell>
          <cell r="E19" t="str">
            <v>27.4.1</v>
          </cell>
          <cell r="F19" t="str">
            <v>１１号の１５</v>
          </cell>
          <cell r="G19">
            <v>2024312</v>
          </cell>
          <cell r="H19">
            <v>506078</v>
          </cell>
          <cell r="I19">
            <v>1055696</v>
          </cell>
          <cell r="J19">
            <v>263924</v>
          </cell>
          <cell r="K19">
            <v>0</v>
          </cell>
          <cell r="L19">
            <v>0</v>
          </cell>
          <cell r="M19">
            <v>3080008</v>
          </cell>
          <cell r="N19">
            <v>770002</v>
          </cell>
          <cell r="O19">
            <v>42265</v>
          </cell>
          <cell r="P19">
            <v>42206</v>
          </cell>
          <cell r="Q19">
            <v>42265</v>
          </cell>
          <cell r="R19">
            <v>42356</v>
          </cell>
        </row>
        <row r="20">
          <cell r="B20">
            <v>16</v>
          </cell>
          <cell r="C20" t="str">
            <v>松ヶ丘保育園</v>
          </cell>
          <cell r="D20" t="str">
            <v>27.4.1</v>
          </cell>
          <cell r="E20" t="str">
            <v>27.4.1</v>
          </cell>
          <cell r="F20" t="str">
            <v>１１号の１６</v>
          </cell>
          <cell r="G20">
            <v>1434600</v>
          </cell>
          <cell r="H20">
            <v>358650</v>
          </cell>
          <cell r="I20">
            <v>0</v>
          </cell>
          <cell r="J20">
            <v>0</v>
          </cell>
          <cell r="K20">
            <v>0</v>
          </cell>
          <cell r="L20">
            <v>0</v>
          </cell>
          <cell r="M20">
            <v>1434600</v>
          </cell>
          <cell r="N20">
            <v>358650</v>
          </cell>
          <cell r="O20">
            <v>42265</v>
          </cell>
          <cell r="P20">
            <v>42206</v>
          </cell>
          <cell r="Q20">
            <v>42265</v>
          </cell>
          <cell r="R20">
            <v>42356</v>
          </cell>
        </row>
        <row r="21">
          <cell r="B21">
            <v>17</v>
          </cell>
          <cell r="C21" t="str">
            <v>作草部保育園</v>
          </cell>
          <cell r="D21" t="str">
            <v>27.4.1</v>
          </cell>
          <cell r="E21" t="str">
            <v>27.4.1</v>
          </cell>
          <cell r="F21" t="str">
            <v>１１号の１７</v>
          </cell>
          <cell r="G21">
            <v>1773540</v>
          </cell>
          <cell r="H21">
            <v>443385</v>
          </cell>
          <cell r="I21">
            <v>1554200</v>
          </cell>
          <cell r="J21">
            <v>388550</v>
          </cell>
          <cell r="K21">
            <v>0</v>
          </cell>
          <cell r="L21">
            <v>0</v>
          </cell>
          <cell r="M21">
            <v>3327740</v>
          </cell>
          <cell r="N21">
            <v>831935</v>
          </cell>
          <cell r="O21">
            <v>42265</v>
          </cell>
          <cell r="P21">
            <v>42206</v>
          </cell>
          <cell r="Q21">
            <v>42265</v>
          </cell>
          <cell r="R21">
            <v>42356</v>
          </cell>
        </row>
        <row r="22">
          <cell r="B22">
            <v>18</v>
          </cell>
          <cell r="C22" t="str">
            <v>すずらん保育園</v>
          </cell>
          <cell r="D22" t="str">
            <v>27.4.1</v>
          </cell>
          <cell r="E22" t="str">
            <v>27.4.1</v>
          </cell>
          <cell r="F22" t="str">
            <v>１１号の１８</v>
          </cell>
          <cell r="G22">
            <v>2994600</v>
          </cell>
          <cell r="H22">
            <v>748650</v>
          </cell>
          <cell r="I22">
            <v>0</v>
          </cell>
          <cell r="J22">
            <v>0</v>
          </cell>
          <cell r="K22">
            <v>0</v>
          </cell>
          <cell r="L22">
            <v>0</v>
          </cell>
          <cell r="M22">
            <v>2994600</v>
          </cell>
          <cell r="N22">
            <v>748650</v>
          </cell>
          <cell r="O22">
            <v>42265</v>
          </cell>
          <cell r="P22">
            <v>42206</v>
          </cell>
          <cell r="Q22">
            <v>42265</v>
          </cell>
          <cell r="R22">
            <v>42356</v>
          </cell>
        </row>
        <row r="23">
          <cell r="B23">
            <v>19</v>
          </cell>
          <cell r="C23" t="str">
            <v>なぎさ保育園</v>
          </cell>
          <cell r="D23" t="str">
            <v>27.4.1</v>
          </cell>
          <cell r="E23" t="str">
            <v>27.4.1</v>
          </cell>
          <cell r="F23" t="str">
            <v>１１号の１９</v>
          </cell>
          <cell r="G23">
            <v>4157556</v>
          </cell>
          <cell r="H23">
            <v>1039389</v>
          </cell>
          <cell r="I23">
            <v>662600</v>
          </cell>
          <cell r="J23">
            <v>165650</v>
          </cell>
          <cell r="K23">
            <v>0</v>
          </cell>
          <cell r="L23">
            <v>0</v>
          </cell>
          <cell r="M23">
            <v>4820156</v>
          </cell>
          <cell r="N23">
            <v>1205039</v>
          </cell>
          <cell r="O23">
            <v>42265</v>
          </cell>
          <cell r="P23">
            <v>42206</v>
          </cell>
          <cell r="Q23">
            <v>42265</v>
          </cell>
          <cell r="R23">
            <v>42356</v>
          </cell>
        </row>
        <row r="24">
          <cell r="B24">
            <v>20</v>
          </cell>
          <cell r="C24" t="str">
            <v>南小中台保育園</v>
          </cell>
          <cell r="D24" t="str">
            <v>27.4.1</v>
          </cell>
          <cell r="E24" t="str">
            <v>27.4.1</v>
          </cell>
          <cell r="F24" t="str">
            <v>１１号の２０</v>
          </cell>
          <cell r="G24">
            <v>3007992</v>
          </cell>
          <cell r="H24">
            <v>751998</v>
          </cell>
          <cell r="I24">
            <v>0</v>
          </cell>
          <cell r="J24">
            <v>0</v>
          </cell>
          <cell r="K24">
            <v>0</v>
          </cell>
          <cell r="L24">
            <v>0</v>
          </cell>
          <cell r="M24">
            <v>3007992</v>
          </cell>
          <cell r="N24">
            <v>751998</v>
          </cell>
          <cell r="O24">
            <v>42265</v>
          </cell>
          <cell r="P24">
            <v>42206</v>
          </cell>
          <cell r="Q24">
            <v>42265</v>
          </cell>
          <cell r="R24">
            <v>42356</v>
          </cell>
        </row>
        <row r="25">
          <cell r="B25">
            <v>21</v>
          </cell>
          <cell r="C25" t="str">
            <v>もみじ保育園</v>
          </cell>
          <cell r="D25" t="str">
            <v>27.4.1</v>
          </cell>
          <cell r="E25" t="str">
            <v>27.4.1</v>
          </cell>
          <cell r="F25" t="str">
            <v>１１号の２１</v>
          </cell>
          <cell r="G25">
            <v>3936600</v>
          </cell>
          <cell r="H25">
            <v>984150</v>
          </cell>
          <cell r="I25">
            <v>2971988</v>
          </cell>
          <cell r="J25">
            <v>742997</v>
          </cell>
          <cell r="K25">
            <v>0</v>
          </cell>
          <cell r="L25">
            <v>0</v>
          </cell>
          <cell r="M25">
            <v>6908588</v>
          </cell>
          <cell r="N25">
            <v>1727147</v>
          </cell>
          <cell r="O25">
            <v>42265</v>
          </cell>
          <cell r="P25">
            <v>42206</v>
          </cell>
          <cell r="Q25">
            <v>42265</v>
          </cell>
          <cell r="R25">
            <v>42356</v>
          </cell>
        </row>
        <row r="26">
          <cell r="B26">
            <v>22</v>
          </cell>
          <cell r="C26" t="str">
            <v>おゆみ野保育園</v>
          </cell>
          <cell r="D26" t="str">
            <v>27.4.1</v>
          </cell>
          <cell r="E26" t="str">
            <v>27.4.1</v>
          </cell>
          <cell r="F26" t="str">
            <v>１１号の２２</v>
          </cell>
          <cell r="G26">
            <v>3247632</v>
          </cell>
          <cell r="H26">
            <v>811908</v>
          </cell>
          <cell r="I26">
            <v>930200</v>
          </cell>
          <cell r="J26">
            <v>232550</v>
          </cell>
          <cell r="K26">
            <v>0</v>
          </cell>
          <cell r="L26">
            <v>0</v>
          </cell>
          <cell r="M26">
            <v>4177832</v>
          </cell>
          <cell r="N26">
            <v>1044458</v>
          </cell>
          <cell r="O26">
            <v>42265</v>
          </cell>
          <cell r="P26">
            <v>42206</v>
          </cell>
          <cell r="Q26">
            <v>42265</v>
          </cell>
          <cell r="R26">
            <v>42356</v>
          </cell>
        </row>
        <row r="27">
          <cell r="B27">
            <v>23</v>
          </cell>
          <cell r="C27" t="str">
            <v>ﾅｰｾﾘｰ鏡戸</v>
          </cell>
          <cell r="D27" t="str">
            <v>27.4.1</v>
          </cell>
          <cell r="E27" t="str">
            <v>27.4.1</v>
          </cell>
          <cell r="F27" t="str">
            <v>１１号の２３</v>
          </cell>
          <cell r="G27">
            <v>4730400</v>
          </cell>
          <cell r="H27">
            <v>1182600</v>
          </cell>
          <cell r="I27">
            <v>0</v>
          </cell>
          <cell r="J27">
            <v>0</v>
          </cell>
          <cell r="K27">
            <v>0</v>
          </cell>
          <cell r="L27">
            <v>0</v>
          </cell>
          <cell r="M27">
            <v>4730400</v>
          </cell>
          <cell r="N27">
            <v>1182600</v>
          </cell>
          <cell r="O27">
            <v>42265</v>
          </cell>
          <cell r="P27">
            <v>42206</v>
          </cell>
          <cell r="Q27">
            <v>42265</v>
          </cell>
          <cell r="R27">
            <v>42356</v>
          </cell>
        </row>
        <row r="28">
          <cell r="B28">
            <v>24</v>
          </cell>
          <cell r="C28" t="str">
            <v>ふたば保育園</v>
          </cell>
          <cell r="D28" t="str">
            <v>27.4.1</v>
          </cell>
          <cell r="E28" t="str">
            <v>27.4.1</v>
          </cell>
          <cell r="F28" t="str">
            <v>１１号の２４</v>
          </cell>
          <cell r="G28">
            <v>732400</v>
          </cell>
          <cell r="H28">
            <v>183100</v>
          </cell>
          <cell r="I28">
            <v>2787000</v>
          </cell>
          <cell r="J28">
            <v>696750</v>
          </cell>
          <cell r="K28">
            <v>0</v>
          </cell>
          <cell r="L28">
            <v>0</v>
          </cell>
          <cell r="M28">
            <v>3519400</v>
          </cell>
          <cell r="N28">
            <v>879850</v>
          </cell>
          <cell r="O28">
            <v>42265</v>
          </cell>
          <cell r="P28">
            <v>42206</v>
          </cell>
          <cell r="Q28">
            <v>42265</v>
          </cell>
          <cell r="R28">
            <v>42356</v>
          </cell>
        </row>
        <row r="29">
          <cell r="B29">
            <v>25</v>
          </cell>
          <cell r="C29" t="str">
            <v>明和輝保育園</v>
          </cell>
          <cell r="D29" t="str">
            <v>27.4.1</v>
          </cell>
          <cell r="E29" t="str">
            <v>27.4.1</v>
          </cell>
          <cell r="F29" t="str">
            <v>１１号の２５</v>
          </cell>
          <cell r="G29">
            <v>991560</v>
          </cell>
          <cell r="H29">
            <v>247890</v>
          </cell>
          <cell r="I29">
            <v>560600</v>
          </cell>
          <cell r="J29">
            <v>140150</v>
          </cell>
          <cell r="K29">
            <v>0</v>
          </cell>
          <cell r="L29">
            <v>0</v>
          </cell>
          <cell r="M29">
            <v>1552160</v>
          </cell>
          <cell r="N29">
            <v>388040</v>
          </cell>
          <cell r="O29">
            <v>42265</v>
          </cell>
          <cell r="P29">
            <v>42206</v>
          </cell>
          <cell r="Q29">
            <v>42265</v>
          </cell>
          <cell r="R29">
            <v>42356</v>
          </cell>
        </row>
        <row r="30">
          <cell r="B30">
            <v>26</v>
          </cell>
          <cell r="C30" t="str">
            <v>山王保育園</v>
          </cell>
          <cell r="D30" t="str">
            <v>27.4.1</v>
          </cell>
          <cell r="E30" t="str">
            <v>27.4.1</v>
          </cell>
          <cell r="F30" t="str">
            <v>１１号の２６</v>
          </cell>
          <cell r="G30">
            <v>1940604</v>
          </cell>
          <cell r="H30">
            <v>485151</v>
          </cell>
          <cell r="I30">
            <v>0</v>
          </cell>
          <cell r="J30">
            <v>0</v>
          </cell>
          <cell r="K30">
            <v>0</v>
          </cell>
          <cell r="L30">
            <v>0</v>
          </cell>
          <cell r="M30">
            <v>1940604</v>
          </cell>
          <cell r="N30">
            <v>485151</v>
          </cell>
          <cell r="O30">
            <v>42265</v>
          </cell>
          <cell r="P30">
            <v>42206</v>
          </cell>
          <cell r="Q30">
            <v>42265</v>
          </cell>
          <cell r="R30">
            <v>42356</v>
          </cell>
        </row>
        <row r="31">
          <cell r="B31">
            <v>27</v>
          </cell>
          <cell r="C31" t="str">
            <v>ﾁｬｲﾙﾄﾞ･ｶﾞｰﾃﾞﾝ
保育園</v>
          </cell>
          <cell r="D31" t="str">
            <v>27.4.1</v>
          </cell>
          <cell r="E31" t="str">
            <v>27.4.1</v>
          </cell>
          <cell r="F31" t="str">
            <v>１１号の２７</v>
          </cell>
          <cell r="G31">
            <v>3282000</v>
          </cell>
          <cell r="H31">
            <v>820500</v>
          </cell>
          <cell r="I31">
            <v>2098760</v>
          </cell>
          <cell r="J31">
            <v>524690</v>
          </cell>
          <cell r="K31">
            <v>0</v>
          </cell>
          <cell r="L31">
            <v>0</v>
          </cell>
          <cell r="M31">
            <v>5380760</v>
          </cell>
          <cell r="N31">
            <v>1345190</v>
          </cell>
          <cell r="O31">
            <v>42265</v>
          </cell>
          <cell r="P31">
            <v>42206</v>
          </cell>
          <cell r="Q31">
            <v>42265</v>
          </cell>
          <cell r="R31">
            <v>42356</v>
          </cell>
        </row>
        <row r="32">
          <cell r="B32">
            <v>28</v>
          </cell>
          <cell r="C32" t="str">
            <v>明徳土気保育園</v>
          </cell>
          <cell r="D32" t="str">
            <v>27.4.1</v>
          </cell>
          <cell r="E32" t="str">
            <v>27.4.1</v>
          </cell>
          <cell r="F32" t="str">
            <v>１１号の２８</v>
          </cell>
          <cell r="G32">
            <v>3461052</v>
          </cell>
          <cell r="H32">
            <v>865263</v>
          </cell>
          <cell r="I32">
            <v>2541800</v>
          </cell>
          <cell r="J32">
            <v>635450</v>
          </cell>
          <cell r="K32">
            <v>0</v>
          </cell>
          <cell r="L32">
            <v>0</v>
          </cell>
          <cell r="M32">
            <v>6002852</v>
          </cell>
          <cell r="N32">
            <v>1500713</v>
          </cell>
          <cell r="O32">
            <v>42265</v>
          </cell>
          <cell r="P32">
            <v>42206</v>
          </cell>
          <cell r="Q32">
            <v>42265</v>
          </cell>
          <cell r="R32">
            <v>42356</v>
          </cell>
        </row>
        <row r="33">
          <cell r="B33">
            <v>29</v>
          </cell>
          <cell r="C33" t="str">
            <v>グレース保育園</v>
          </cell>
          <cell r="D33" t="str">
            <v>27.4.1</v>
          </cell>
          <cell r="E33" t="str">
            <v>27.4.1</v>
          </cell>
          <cell r="F33" t="str">
            <v>１１号の２９</v>
          </cell>
          <cell r="G33">
            <v>2834640</v>
          </cell>
          <cell r="H33">
            <v>708660</v>
          </cell>
          <cell r="I33">
            <v>2542520</v>
          </cell>
          <cell r="J33">
            <v>635630</v>
          </cell>
          <cell r="K33">
            <v>0</v>
          </cell>
          <cell r="L33">
            <v>0</v>
          </cell>
          <cell r="M33">
            <v>5377160</v>
          </cell>
          <cell r="N33">
            <v>1344290</v>
          </cell>
          <cell r="O33" t="str">
            <v>支出命令①</v>
          </cell>
          <cell r="P33">
            <v>42206</v>
          </cell>
          <cell r="Q33">
            <v>42265</v>
          </cell>
          <cell r="R33">
            <v>42356</v>
          </cell>
        </row>
        <row r="34">
          <cell r="B34">
            <v>30</v>
          </cell>
          <cell r="C34" t="str">
            <v>みらい保育園</v>
          </cell>
          <cell r="D34" t="str">
            <v>27.4.1</v>
          </cell>
          <cell r="E34" t="str">
            <v>27.4.1</v>
          </cell>
          <cell r="F34" t="str">
            <v>１１号の３０</v>
          </cell>
          <cell r="G34">
            <v>1234680</v>
          </cell>
          <cell r="H34">
            <v>308670</v>
          </cell>
          <cell r="I34">
            <v>2892200</v>
          </cell>
          <cell r="J34">
            <v>723050</v>
          </cell>
          <cell r="K34">
            <v>0</v>
          </cell>
          <cell r="L34">
            <v>0</v>
          </cell>
          <cell r="M34">
            <v>4126880</v>
          </cell>
          <cell r="N34">
            <v>1031720</v>
          </cell>
          <cell r="O34">
            <v>38331067</v>
          </cell>
          <cell r="P34">
            <v>42206</v>
          </cell>
          <cell r="Q34">
            <v>42265</v>
          </cell>
          <cell r="R34">
            <v>42356</v>
          </cell>
        </row>
        <row r="35">
          <cell r="B35">
            <v>31</v>
          </cell>
          <cell r="C35" t="str">
            <v>かまとり保育園</v>
          </cell>
          <cell r="D35" t="str">
            <v>27.4.1</v>
          </cell>
          <cell r="E35" t="str">
            <v>27.4.1</v>
          </cell>
          <cell r="F35" t="str">
            <v>１１号の３１</v>
          </cell>
          <cell r="G35">
            <v>1980000</v>
          </cell>
          <cell r="H35">
            <v>495000</v>
          </cell>
          <cell r="I35">
            <v>1305800</v>
          </cell>
          <cell r="J35">
            <v>326450</v>
          </cell>
          <cell r="K35">
            <v>0</v>
          </cell>
          <cell r="L35">
            <v>0</v>
          </cell>
          <cell r="M35">
            <v>3285800</v>
          </cell>
          <cell r="N35">
            <v>821450</v>
          </cell>
          <cell r="O35">
            <v>42265</v>
          </cell>
          <cell r="P35">
            <v>42206</v>
          </cell>
          <cell r="Q35">
            <v>42265</v>
          </cell>
          <cell r="R35">
            <v>42356</v>
          </cell>
        </row>
        <row r="36">
          <cell r="B36">
            <v>32</v>
          </cell>
          <cell r="C36" t="str">
            <v>植草弁天保育園</v>
          </cell>
          <cell r="D36" t="str">
            <v>27.4.1</v>
          </cell>
          <cell r="E36" t="str">
            <v>27.4.1</v>
          </cell>
          <cell r="F36" t="str">
            <v>１１号の３２</v>
          </cell>
          <cell r="G36">
            <v>1460403</v>
          </cell>
          <cell r="H36">
            <v>365100</v>
          </cell>
          <cell r="I36">
            <v>0</v>
          </cell>
          <cell r="J36">
            <v>0</v>
          </cell>
          <cell r="K36">
            <v>0</v>
          </cell>
          <cell r="L36">
            <v>0</v>
          </cell>
          <cell r="M36">
            <v>1460403</v>
          </cell>
          <cell r="N36">
            <v>365100</v>
          </cell>
          <cell r="O36">
            <v>42265</v>
          </cell>
          <cell r="P36">
            <v>42206</v>
          </cell>
          <cell r="Q36">
            <v>42265</v>
          </cell>
          <cell r="R36">
            <v>42356</v>
          </cell>
        </row>
        <row r="37">
          <cell r="B37">
            <v>33</v>
          </cell>
          <cell r="C37" t="str">
            <v>ひなたぼっこ保育園</v>
          </cell>
          <cell r="D37" t="str">
            <v>27.4.1</v>
          </cell>
          <cell r="E37" t="str">
            <v>27.4.1</v>
          </cell>
          <cell r="F37" t="str">
            <v>１１号の３３</v>
          </cell>
          <cell r="G37">
            <v>3162132</v>
          </cell>
          <cell r="H37">
            <v>790533</v>
          </cell>
          <cell r="I37">
            <v>0</v>
          </cell>
          <cell r="J37">
            <v>0</v>
          </cell>
          <cell r="K37">
            <v>0</v>
          </cell>
          <cell r="L37">
            <v>0</v>
          </cell>
          <cell r="M37">
            <v>3162132</v>
          </cell>
          <cell r="N37">
            <v>790533</v>
          </cell>
          <cell r="O37">
            <v>42265</v>
          </cell>
          <cell r="P37">
            <v>42206</v>
          </cell>
          <cell r="Q37">
            <v>42265</v>
          </cell>
          <cell r="R37">
            <v>42356</v>
          </cell>
        </row>
        <row r="38">
          <cell r="B38">
            <v>34</v>
          </cell>
          <cell r="C38" t="str">
            <v>はまかぜ保育園</v>
          </cell>
          <cell r="D38" t="str">
            <v>27.4.1</v>
          </cell>
          <cell r="E38" t="str">
            <v>27.4.1</v>
          </cell>
          <cell r="F38" t="str">
            <v>１１号の３４</v>
          </cell>
          <cell r="G38">
            <v>2790540</v>
          </cell>
          <cell r="H38">
            <v>697635</v>
          </cell>
          <cell r="I38">
            <v>0</v>
          </cell>
          <cell r="J38">
            <v>0</v>
          </cell>
          <cell r="K38">
            <v>0</v>
          </cell>
          <cell r="L38">
            <v>0</v>
          </cell>
          <cell r="M38">
            <v>2790540</v>
          </cell>
          <cell r="N38">
            <v>697635</v>
          </cell>
          <cell r="O38">
            <v>42265</v>
          </cell>
          <cell r="P38">
            <v>42206</v>
          </cell>
          <cell r="Q38">
            <v>42265</v>
          </cell>
          <cell r="R38">
            <v>42356</v>
          </cell>
        </row>
        <row r="39">
          <cell r="B39">
            <v>35</v>
          </cell>
          <cell r="C39" t="str">
            <v>いなほ保育園</v>
          </cell>
          <cell r="D39" t="str">
            <v>27.4.1</v>
          </cell>
          <cell r="E39" t="str">
            <v>27.4.1</v>
          </cell>
          <cell r="F39" t="str">
            <v>１１号の３５</v>
          </cell>
          <cell r="G39">
            <v>2637739</v>
          </cell>
          <cell r="H39">
            <v>659434</v>
          </cell>
          <cell r="I39">
            <v>0</v>
          </cell>
          <cell r="J39">
            <v>0</v>
          </cell>
          <cell r="K39">
            <v>0</v>
          </cell>
          <cell r="L39">
            <v>0</v>
          </cell>
          <cell r="M39">
            <v>2637739</v>
          </cell>
          <cell r="N39">
            <v>659434</v>
          </cell>
          <cell r="O39">
            <v>42265</v>
          </cell>
          <cell r="P39">
            <v>42222</v>
          </cell>
          <cell r="Q39">
            <v>42265</v>
          </cell>
          <cell r="R39">
            <v>42356</v>
          </cell>
        </row>
        <row r="40">
          <cell r="B40">
            <v>36</v>
          </cell>
          <cell r="C40" t="str">
            <v>キッズマーム保育園</v>
          </cell>
          <cell r="D40" t="str">
            <v>27.4.1</v>
          </cell>
          <cell r="E40" t="str">
            <v>27.4.1</v>
          </cell>
          <cell r="F40" t="str">
            <v>１１号の３６</v>
          </cell>
          <cell r="G40">
            <v>3821280</v>
          </cell>
          <cell r="H40">
            <v>955320</v>
          </cell>
          <cell r="I40">
            <v>0</v>
          </cell>
          <cell r="J40">
            <v>0</v>
          </cell>
          <cell r="K40">
            <v>17200</v>
          </cell>
          <cell r="L40">
            <v>4300</v>
          </cell>
          <cell r="M40">
            <v>3838480</v>
          </cell>
          <cell r="N40">
            <v>959620</v>
          </cell>
          <cell r="O40">
            <v>42265</v>
          </cell>
          <cell r="P40">
            <v>42206</v>
          </cell>
          <cell r="Q40">
            <v>42265</v>
          </cell>
          <cell r="R40">
            <v>42356</v>
          </cell>
        </row>
        <row r="41">
          <cell r="B41">
            <v>37</v>
          </cell>
          <cell r="C41" t="str">
            <v>アスク海浜幕張保育園</v>
          </cell>
          <cell r="D41" t="str">
            <v>27.4.1</v>
          </cell>
          <cell r="E41" t="str">
            <v>27.4.1</v>
          </cell>
          <cell r="F41" t="str">
            <v>１１号の３７</v>
          </cell>
          <cell r="G41">
            <v>1869705</v>
          </cell>
          <cell r="H41">
            <v>467426</v>
          </cell>
          <cell r="I41">
            <v>0</v>
          </cell>
          <cell r="J41">
            <v>0</v>
          </cell>
          <cell r="K41">
            <v>0</v>
          </cell>
          <cell r="L41">
            <v>0</v>
          </cell>
          <cell r="M41">
            <v>1869705</v>
          </cell>
          <cell r="N41">
            <v>467426</v>
          </cell>
          <cell r="O41">
            <v>42265</v>
          </cell>
          <cell r="P41">
            <v>42206</v>
          </cell>
          <cell r="Q41">
            <v>42265</v>
          </cell>
          <cell r="R41">
            <v>42356</v>
          </cell>
        </row>
        <row r="42">
          <cell r="B42">
            <v>38</v>
          </cell>
          <cell r="C42" t="str">
            <v>明徳浜野駅保育園</v>
          </cell>
          <cell r="D42" t="str">
            <v>27.4.1</v>
          </cell>
          <cell r="E42" t="str">
            <v>27.4.1</v>
          </cell>
          <cell r="F42" t="str">
            <v>１１号の３８</v>
          </cell>
          <cell r="G42">
            <v>1980480</v>
          </cell>
          <cell r="H42">
            <v>495120</v>
          </cell>
          <cell r="I42">
            <v>0</v>
          </cell>
          <cell r="J42">
            <v>0</v>
          </cell>
          <cell r="K42">
            <v>0</v>
          </cell>
          <cell r="L42">
            <v>0</v>
          </cell>
          <cell r="M42">
            <v>1980480</v>
          </cell>
          <cell r="N42">
            <v>495120</v>
          </cell>
          <cell r="O42">
            <v>42265</v>
          </cell>
          <cell r="P42">
            <v>42206</v>
          </cell>
          <cell r="Q42">
            <v>42265</v>
          </cell>
          <cell r="R42">
            <v>42356</v>
          </cell>
        </row>
        <row r="43">
          <cell r="B43">
            <v>39</v>
          </cell>
          <cell r="C43" t="str">
            <v>幕張いもっこ保育園</v>
          </cell>
          <cell r="D43" t="str">
            <v>27.4.1</v>
          </cell>
          <cell r="E43" t="str">
            <v>27.4.1</v>
          </cell>
          <cell r="F43" t="str">
            <v>１１号の３９</v>
          </cell>
          <cell r="G43">
            <v>4176426</v>
          </cell>
          <cell r="H43">
            <v>1044106</v>
          </cell>
          <cell r="I43">
            <v>2068252</v>
          </cell>
          <cell r="J43">
            <v>517063</v>
          </cell>
          <cell r="K43">
            <v>0</v>
          </cell>
          <cell r="L43">
            <v>0</v>
          </cell>
          <cell r="M43">
            <v>6244678</v>
          </cell>
          <cell r="N43">
            <v>1561169</v>
          </cell>
          <cell r="O43">
            <v>42265</v>
          </cell>
          <cell r="P43">
            <v>42206</v>
          </cell>
          <cell r="Q43">
            <v>42265</v>
          </cell>
          <cell r="R43">
            <v>42356</v>
          </cell>
        </row>
        <row r="44">
          <cell r="B44">
            <v>40</v>
          </cell>
          <cell r="C44" t="str">
            <v>稲毛すきっぷ保育園</v>
          </cell>
          <cell r="D44" t="str">
            <v>27.4.1</v>
          </cell>
          <cell r="E44" t="str">
            <v>27.4.1</v>
          </cell>
          <cell r="F44" t="str">
            <v>１１号の４０</v>
          </cell>
          <cell r="G44">
            <v>2204376</v>
          </cell>
          <cell r="H44">
            <v>551094</v>
          </cell>
          <cell r="I44">
            <v>0</v>
          </cell>
          <cell r="J44">
            <v>0</v>
          </cell>
          <cell r="K44">
            <v>0</v>
          </cell>
          <cell r="L44">
            <v>0</v>
          </cell>
          <cell r="M44">
            <v>2204376</v>
          </cell>
          <cell r="N44">
            <v>551094</v>
          </cell>
          <cell r="O44">
            <v>42265</v>
          </cell>
          <cell r="P44">
            <v>42206</v>
          </cell>
          <cell r="Q44">
            <v>42265</v>
          </cell>
          <cell r="R44">
            <v>42356</v>
          </cell>
        </row>
        <row r="45">
          <cell r="B45">
            <v>41</v>
          </cell>
          <cell r="C45" t="str">
            <v>千葉聖心保育園</v>
          </cell>
          <cell r="D45" t="str">
            <v>27.4.1</v>
          </cell>
          <cell r="E45" t="str">
            <v>27.4.1</v>
          </cell>
          <cell r="F45" t="str">
            <v>１１号の４１</v>
          </cell>
          <cell r="G45">
            <v>1917744</v>
          </cell>
          <cell r="H45">
            <v>479436</v>
          </cell>
          <cell r="I45">
            <v>584600</v>
          </cell>
          <cell r="J45">
            <v>146150</v>
          </cell>
          <cell r="K45">
            <v>0</v>
          </cell>
          <cell r="L45">
            <v>0</v>
          </cell>
          <cell r="M45">
            <v>2502344</v>
          </cell>
          <cell r="N45">
            <v>625586</v>
          </cell>
          <cell r="O45">
            <v>42265</v>
          </cell>
          <cell r="P45">
            <v>42206</v>
          </cell>
          <cell r="Q45">
            <v>42265</v>
          </cell>
          <cell r="R45">
            <v>42356</v>
          </cell>
        </row>
        <row r="46">
          <cell r="B46">
            <v>42</v>
          </cell>
          <cell r="C46" t="str">
            <v>真生保育園</v>
          </cell>
          <cell r="D46" t="str">
            <v>27.4.1</v>
          </cell>
          <cell r="E46" t="str">
            <v>27.4.1</v>
          </cell>
          <cell r="F46" t="str">
            <v>１１号の４２</v>
          </cell>
          <cell r="G46">
            <v>3244200</v>
          </cell>
          <cell r="H46">
            <v>811050</v>
          </cell>
          <cell r="I46">
            <v>1932200</v>
          </cell>
          <cell r="J46">
            <v>483050</v>
          </cell>
          <cell r="K46">
            <v>0</v>
          </cell>
          <cell r="L46">
            <v>0</v>
          </cell>
          <cell r="M46">
            <v>5176400</v>
          </cell>
          <cell r="N46">
            <v>1294100</v>
          </cell>
          <cell r="O46">
            <v>42265</v>
          </cell>
          <cell r="P46">
            <v>42206</v>
          </cell>
          <cell r="Q46">
            <v>42265</v>
          </cell>
          <cell r="R46">
            <v>42356</v>
          </cell>
        </row>
        <row r="47">
          <cell r="B47">
            <v>43</v>
          </cell>
          <cell r="C47" t="str">
            <v>ｱｯﾌﾟﾙﾅｰｽﾘｰ検見川浜保育園</v>
          </cell>
          <cell r="D47" t="str">
            <v>27.4.1</v>
          </cell>
          <cell r="E47" t="str">
            <v>27.4.1</v>
          </cell>
          <cell r="F47" t="str">
            <v>１１号の４３</v>
          </cell>
          <cell r="G47">
            <v>912792</v>
          </cell>
          <cell r="H47">
            <v>228198</v>
          </cell>
          <cell r="I47">
            <v>0</v>
          </cell>
          <cell r="J47">
            <v>0</v>
          </cell>
          <cell r="K47">
            <v>0</v>
          </cell>
          <cell r="L47">
            <v>0</v>
          </cell>
          <cell r="M47">
            <v>912792</v>
          </cell>
          <cell r="N47">
            <v>228198</v>
          </cell>
          <cell r="O47">
            <v>42265</v>
          </cell>
          <cell r="P47">
            <v>42206</v>
          </cell>
          <cell r="Q47">
            <v>42265</v>
          </cell>
          <cell r="R47">
            <v>42356</v>
          </cell>
        </row>
        <row r="48">
          <cell r="B48">
            <v>44</v>
          </cell>
          <cell r="C48" t="str">
            <v>千葉みなとのぞみ保育園</v>
          </cell>
          <cell r="D48" t="str">
            <v>27.4.1</v>
          </cell>
          <cell r="E48" t="str">
            <v>27.4.1</v>
          </cell>
          <cell r="F48" t="str">
            <v>１１号の４４</v>
          </cell>
          <cell r="G48">
            <v>1119804</v>
          </cell>
          <cell r="H48">
            <v>279951</v>
          </cell>
          <cell r="I48">
            <v>0</v>
          </cell>
          <cell r="J48">
            <v>0</v>
          </cell>
          <cell r="K48">
            <v>0</v>
          </cell>
          <cell r="L48">
            <v>0</v>
          </cell>
          <cell r="M48">
            <v>1119804</v>
          </cell>
          <cell r="N48">
            <v>279951</v>
          </cell>
          <cell r="O48">
            <v>42265</v>
          </cell>
          <cell r="P48">
            <v>42206</v>
          </cell>
          <cell r="Q48">
            <v>42265</v>
          </cell>
          <cell r="R48">
            <v>42356</v>
          </cell>
        </row>
        <row r="49">
          <cell r="B49">
            <v>45</v>
          </cell>
          <cell r="C49" t="str">
            <v>いろは保育園</v>
          </cell>
          <cell r="D49" t="str">
            <v>27.4.1</v>
          </cell>
          <cell r="E49" t="str">
            <v>27.4.1</v>
          </cell>
          <cell r="F49" t="str">
            <v>１１号の４５</v>
          </cell>
          <cell r="G49">
            <v>2626200</v>
          </cell>
          <cell r="H49">
            <v>656550</v>
          </cell>
          <cell r="I49">
            <v>0</v>
          </cell>
          <cell r="J49">
            <v>0</v>
          </cell>
          <cell r="K49">
            <v>0</v>
          </cell>
          <cell r="L49">
            <v>0</v>
          </cell>
          <cell r="M49">
            <v>2626200</v>
          </cell>
          <cell r="N49">
            <v>656550</v>
          </cell>
          <cell r="O49">
            <v>42265</v>
          </cell>
          <cell r="P49">
            <v>42206</v>
          </cell>
          <cell r="Q49">
            <v>42265</v>
          </cell>
          <cell r="R49">
            <v>42356</v>
          </cell>
        </row>
        <row r="50">
          <cell r="B50">
            <v>46</v>
          </cell>
          <cell r="C50" t="str">
            <v>稲毛ひだまり保育園</v>
          </cell>
          <cell r="D50" t="str">
            <v>27.4.1</v>
          </cell>
          <cell r="E50" t="str">
            <v>27.4.1</v>
          </cell>
          <cell r="F50" t="str">
            <v>１１号の４６</v>
          </cell>
          <cell r="G50">
            <v>3694752</v>
          </cell>
          <cell r="H50">
            <v>923688</v>
          </cell>
          <cell r="I50">
            <v>0</v>
          </cell>
          <cell r="J50">
            <v>0</v>
          </cell>
          <cell r="K50">
            <v>0</v>
          </cell>
          <cell r="L50">
            <v>0</v>
          </cell>
          <cell r="M50">
            <v>3694752</v>
          </cell>
          <cell r="N50">
            <v>923688</v>
          </cell>
          <cell r="O50">
            <v>42265</v>
          </cell>
          <cell r="P50">
            <v>42206</v>
          </cell>
          <cell r="Q50">
            <v>42265</v>
          </cell>
          <cell r="R50">
            <v>42356</v>
          </cell>
        </row>
        <row r="51">
          <cell r="B51">
            <v>47</v>
          </cell>
          <cell r="C51" t="str">
            <v>茶々まくはり保育園</v>
          </cell>
          <cell r="D51" t="str">
            <v>27.4.1</v>
          </cell>
          <cell r="E51" t="str">
            <v>27.4.1</v>
          </cell>
          <cell r="F51" t="str">
            <v>１１号の４７</v>
          </cell>
          <cell r="G51">
            <v>3851424</v>
          </cell>
          <cell r="H51">
            <v>962856</v>
          </cell>
          <cell r="I51">
            <v>2104544</v>
          </cell>
          <cell r="J51">
            <v>526136</v>
          </cell>
          <cell r="K51">
            <v>0</v>
          </cell>
          <cell r="L51">
            <v>0</v>
          </cell>
          <cell r="M51">
            <v>5955968</v>
          </cell>
          <cell r="N51">
            <v>1488992</v>
          </cell>
          <cell r="O51">
            <v>42265</v>
          </cell>
          <cell r="P51">
            <v>42206</v>
          </cell>
          <cell r="Q51">
            <v>42265</v>
          </cell>
          <cell r="R51">
            <v>42356</v>
          </cell>
        </row>
        <row r="52">
          <cell r="B52">
            <v>48</v>
          </cell>
          <cell r="C52" t="str">
            <v>ローゼンそが保育園</v>
          </cell>
          <cell r="D52" t="str">
            <v>27.4.1</v>
          </cell>
          <cell r="E52" t="str">
            <v>27.4.1</v>
          </cell>
          <cell r="F52" t="str">
            <v>１１号の４８</v>
          </cell>
          <cell r="G52">
            <v>933732</v>
          </cell>
          <cell r="H52">
            <v>233433</v>
          </cell>
          <cell r="I52">
            <v>661400</v>
          </cell>
          <cell r="J52">
            <v>165350</v>
          </cell>
          <cell r="K52">
            <v>0</v>
          </cell>
          <cell r="L52">
            <v>0</v>
          </cell>
          <cell r="M52">
            <v>1595132</v>
          </cell>
          <cell r="N52">
            <v>398783</v>
          </cell>
          <cell r="O52">
            <v>42265</v>
          </cell>
          <cell r="P52">
            <v>42206</v>
          </cell>
          <cell r="Q52">
            <v>42265</v>
          </cell>
          <cell r="R52">
            <v>42356</v>
          </cell>
        </row>
        <row r="53">
          <cell r="B53">
            <v>49</v>
          </cell>
          <cell r="C53" t="str">
            <v>みなと公園のぞみ保育園</v>
          </cell>
          <cell r="D53" t="str">
            <v>27.4.1</v>
          </cell>
          <cell r="E53" t="str">
            <v>27.4.1</v>
          </cell>
          <cell r="F53" t="str">
            <v>１１号の４９</v>
          </cell>
          <cell r="G53">
            <v>588917</v>
          </cell>
          <cell r="H53">
            <v>147229</v>
          </cell>
          <cell r="I53">
            <v>1541700</v>
          </cell>
          <cell r="J53">
            <v>385425</v>
          </cell>
          <cell r="K53">
            <v>0</v>
          </cell>
          <cell r="L53">
            <v>0</v>
          </cell>
          <cell r="M53">
            <v>2130617</v>
          </cell>
          <cell r="N53">
            <v>532654</v>
          </cell>
          <cell r="O53">
            <v>42265</v>
          </cell>
          <cell r="P53">
            <v>42206</v>
          </cell>
          <cell r="Q53">
            <v>42265</v>
          </cell>
          <cell r="R53">
            <v>42356</v>
          </cell>
        </row>
        <row r="54">
          <cell r="B54">
            <v>50</v>
          </cell>
          <cell r="C54" t="str">
            <v>畠山学園附属はまの保育園</v>
          </cell>
          <cell r="D54" t="str">
            <v>27.4.1</v>
          </cell>
          <cell r="E54" t="str">
            <v>27.4.1</v>
          </cell>
          <cell r="F54" t="str">
            <v>１１号の５０</v>
          </cell>
          <cell r="G54">
            <v>1290504</v>
          </cell>
          <cell r="H54">
            <v>322626</v>
          </cell>
          <cell r="I54">
            <v>1343000</v>
          </cell>
          <cell r="J54">
            <v>335750</v>
          </cell>
          <cell r="K54">
            <v>0</v>
          </cell>
          <cell r="L54">
            <v>0</v>
          </cell>
          <cell r="M54">
            <v>2633504</v>
          </cell>
          <cell r="N54">
            <v>658376</v>
          </cell>
          <cell r="O54">
            <v>42265</v>
          </cell>
          <cell r="P54">
            <v>42206</v>
          </cell>
          <cell r="Q54">
            <v>42265</v>
          </cell>
          <cell r="R54">
            <v>42356</v>
          </cell>
        </row>
        <row r="55">
          <cell r="B55">
            <v>51</v>
          </cell>
          <cell r="C55" t="str">
            <v>ｺｺﾌｧﾝ･ﾅｰｻﾘｰおゆみ野</v>
          </cell>
          <cell r="D55" t="str">
            <v>27.4.1</v>
          </cell>
          <cell r="E55" t="str">
            <v>27.4.1</v>
          </cell>
          <cell r="F55" t="str">
            <v>１１号の５１</v>
          </cell>
          <cell r="G55">
            <v>1589350</v>
          </cell>
          <cell r="H55">
            <v>397337</v>
          </cell>
          <cell r="I55">
            <v>0</v>
          </cell>
          <cell r="J55">
            <v>0</v>
          </cell>
          <cell r="K55">
            <v>0</v>
          </cell>
          <cell r="L55">
            <v>0</v>
          </cell>
          <cell r="M55">
            <v>1589350</v>
          </cell>
          <cell r="N55">
            <v>397337</v>
          </cell>
          <cell r="O55">
            <v>42265</v>
          </cell>
          <cell r="P55">
            <v>42206</v>
          </cell>
          <cell r="Q55">
            <v>42265</v>
          </cell>
          <cell r="R55">
            <v>42356</v>
          </cell>
        </row>
        <row r="56">
          <cell r="B56">
            <v>52</v>
          </cell>
          <cell r="C56" t="str">
            <v>おゆみ野すきっぷ保育園</v>
          </cell>
          <cell r="D56" t="str">
            <v>27.4.1</v>
          </cell>
          <cell r="E56" t="str">
            <v>27.4.1</v>
          </cell>
          <cell r="F56" t="str">
            <v>１１号の５２</v>
          </cell>
          <cell r="G56">
            <v>2177400</v>
          </cell>
          <cell r="H56">
            <v>544350</v>
          </cell>
          <cell r="I56">
            <v>0</v>
          </cell>
          <cell r="J56">
            <v>0</v>
          </cell>
          <cell r="K56">
            <v>0</v>
          </cell>
          <cell r="L56">
            <v>0</v>
          </cell>
          <cell r="M56">
            <v>2177400</v>
          </cell>
          <cell r="N56">
            <v>544350</v>
          </cell>
          <cell r="O56">
            <v>42265</v>
          </cell>
          <cell r="P56">
            <v>42206</v>
          </cell>
          <cell r="Q56">
            <v>42265</v>
          </cell>
          <cell r="R56">
            <v>42356</v>
          </cell>
        </row>
        <row r="57">
          <cell r="B57">
            <v>53</v>
          </cell>
          <cell r="C57" t="str">
            <v>たかし保育園稲毛海岸</v>
          </cell>
          <cell r="D57" t="str">
            <v>27.4.1</v>
          </cell>
          <cell r="E57" t="str">
            <v>27.4.1</v>
          </cell>
          <cell r="F57" t="str">
            <v>１１号の５３</v>
          </cell>
          <cell r="G57">
            <v>429600</v>
          </cell>
          <cell r="H57">
            <v>107400</v>
          </cell>
          <cell r="I57">
            <v>0</v>
          </cell>
          <cell r="J57">
            <v>0</v>
          </cell>
          <cell r="K57">
            <v>0</v>
          </cell>
          <cell r="L57">
            <v>0</v>
          </cell>
          <cell r="M57">
            <v>429600</v>
          </cell>
          <cell r="N57">
            <v>107400</v>
          </cell>
          <cell r="O57">
            <v>42265</v>
          </cell>
          <cell r="P57">
            <v>42206</v>
          </cell>
          <cell r="Q57">
            <v>42265</v>
          </cell>
          <cell r="R57">
            <v>42356</v>
          </cell>
        </row>
        <row r="58">
          <cell r="B58">
            <v>54</v>
          </cell>
          <cell r="C58" t="str">
            <v>幕張本郷きらきら保育園</v>
          </cell>
          <cell r="D58" t="str">
            <v>27.4.1</v>
          </cell>
          <cell r="E58" t="str">
            <v>27.4.1</v>
          </cell>
          <cell r="F58" t="str">
            <v>１１号の５４</v>
          </cell>
          <cell r="G58">
            <v>1936776</v>
          </cell>
          <cell r="H58">
            <v>484194</v>
          </cell>
          <cell r="I58">
            <v>0</v>
          </cell>
          <cell r="J58">
            <v>0</v>
          </cell>
          <cell r="K58">
            <v>0</v>
          </cell>
          <cell r="L58">
            <v>0</v>
          </cell>
          <cell r="M58">
            <v>1936776</v>
          </cell>
          <cell r="N58">
            <v>484194</v>
          </cell>
          <cell r="O58">
            <v>42265</v>
          </cell>
          <cell r="P58">
            <v>42206</v>
          </cell>
          <cell r="Q58">
            <v>42265</v>
          </cell>
          <cell r="R58">
            <v>42356</v>
          </cell>
        </row>
        <row r="59">
          <cell r="B59">
            <v>55</v>
          </cell>
          <cell r="C59" t="str">
            <v>泉保育園</v>
          </cell>
          <cell r="D59" t="str">
            <v>27.4.1</v>
          </cell>
          <cell r="E59" t="str">
            <v>27.4.1</v>
          </cell>
          <cell r="F59" t="str">
            <v>１１号の５５</v>
          </cell>
          <cell r="G59">
            <v>2824464</v>
          </cell>
          <cell r="H59">
            <v>706116</v>
          </cell>
          <cell r="I59">
            <v>260</v>
          </cell>
          <cell r="J59">
            <v>65</v>
          </cell>
          <cell r="K59">
            <v>0</v>
          </cell>
          <cell r="L59">
            <v>0</v>
          </cell>
          <cell r="M59">
            <v>2824724</v>
          </cell>
          <cell r="N59">
            <v>706181</v>
          </cell>
          <cell r="O59">
            <v>42265</v>
          </cell>
          <cell r="P59">
            <v>42206</v>
          </cell>
          <cell r="Q59">
            <v>42265</v>
          </cell>
          <cell r="R59">
            <v>42356</v>
          </cell>
        </row>
        <row r="60">
          <cell r="B60">
            <v>56</v>
          </cell>
          <cell r="C60" t="str">
            <v>ココファンナーサリー稲毛</v>
          </cell>
          <cell r="D60" t="str">
            <v>27.4.1</v>
          </cell>
          <cell r="E60" t="str">
            <v>27.4.1</v>
          </cell>
          <cell r="F60" t="str">
            <v>１１号の５６</v>
          </cell>
          <cell r="G60">
            <v>922056</v>
          </cell>
          <cell r="H60">
            <v>230514</v>
          </cell>
          <cell r="I60">
            <v>0</v>
          </cell>
          <cell r="J60">
            <v>0</v>
          </cell>
          <cell r="K60">
            <v>0</v>
          </cell>
          <cell r="L60">
            <v>0</v>
          </cell>
          <cell r="M60">
            <v>922056</v>
          </cell>
          <cell r="N60">
            <v>230514</v>
          </cell>
          <cell r="O60">
            <v>42265</v>
          </cell>
          <cell r="P60">
            <v>42206</v>
          </cell>
          <cell r="Q60">
            <v>42265</v>
          </cell>
          <cell r="R60">
            <v>42356</v>
          </cell>
        </row>
        <row r="61">
          <cell r="B61">
            <v>57</v>
          </cell>
          <cell r="C61" t="str">
            <v>都賀保育園</v>
          </cell>
          <cell r="D61" t="str">
            <v>27.4.1</v>
          </cell>
          <cell r="E61" t="str">
            <v>27.4.1</v>
          </cell>
          <cell r="F61" t="str">
            <v>１１号の５７</v>
          </cell>
          <cell r="G61">
            <v>2275800</v>
          </cell>
          <cell r="H61">
            <v>568950</v>
          </cell>
          <cell r="I61">
            <v>1235000</v>
          </cell>
          <cell r="J61">
            <v>308750</v>
          </cell>
          <cell r="K61">
            <v>0</v>
          </cell>
          <cell r="L61">
            <v>0</v>
          </cell>
          <cell r="M61">
            <v>3510800</v>
          </cell>
          <cell r="N61">
            <v>877700</v>
          </cell>
          <cell r="O61">
            <v>42265</v>
          </cell>
          <cell r="P61">
            <v>42206</v>
          </cell>
          <cell r="Q61">
            <v>42265</v>
          </cell>
          <cell r="R61">
            <v>42356</v>
          </cell>
        </row>
        <row r="62">
          <cell r="B62">
            <v>58</v>
          </cell>
          <cell r="C62" t="str">
            <v>ニチイキッズあすみが丘保育園</v>
          </cell>
          <cell r="D62" t="str">
            <v>27.4.1</v>
          </cell>
          <cell r="E62" t="str">
            <v>27.4.1</v>
          </cell>
          <cell r="F62" t="str">
            <v>１１号の５８</v>
          </cell>
          <cell r="G62">
            <v>1247256</v>
          </cell>
          <cell r="H62">
            <v>311814</v>
          </cell>
          <cell r="I62">
            <v>0</v>
          </cell>
          <cell r="J62">
            <v>0</v>
          </cell>
          <cell r="K62">
            <v>0</v>
          </cell>
          <cell r="L62">
            <v>0</v>
          </cell>
          <cell r="M62">
            <v>1247256</v>
          </cell>
          <cell r="N62">
            <v>311814</v>
          </cell>
          <cell r="O62">
            <v>42265</v>
          </cell>
          <cell r="P62">
            <v>42206</v>
          </cell>
          <cell r="Q62">
            <v>42265</v>
          </cell>
          <cell r="R62">
            <v>42356</v>
          </cell>
        </row>
        <row r="63">
          <cell r="B63">
            <v>59</v>
          </cell>
          <cell r="C63" t="str">
            <v>美光保育園</v>
          </cell>
          <cell r="D63" t="str">
            <v>27.4.1</v>
          </cell>
          <cell r="E63" t="str">
            <v>27.4.1</v>
          </cell>
          <cell r="F63" t="str">
            <v>１１号の５９</v>
          </cell>
          <cell r="G63">
            <v>2225424</v>
          </cell>
          <cell r="H63">
            <v>556356</v>
          </cell>
          <cell r="I63">
            <v>2155400</v>
          </cell>
          <cell r="J63">
            <v>538850</v>
          </cell>
          <cell r="K63">
            <v>0</v>
          </cell>
          <cell r="L63">
            <v>0</v>
          </cell>
          <cell r="M63">
            <v>4380824</v>
          </cell>
          <cell r="N63">
            <v>1095206</v>
          </cell>
          <cell r="O63" t="str">
            <v>支出命令②</v>
          </cell>
          <cell r="P63">
            <v>42206</v>
          </cell>
          <cell r="Q63">
            <v>42265</v>
          </cell>
          <cell r="R63">
            <v>42356</v>
          </cell>
        </row>
        <row r="64">
          <cell r="B64">
            <v>60</v>
          </cell>
          <cell r="C64" t="str">
            <v>第２幕張海浜保育園</v>
          </cell>
          <cell r="D64" t="str">
            <v>27.4.1</v>
          </cell>
          <cell r="E64" t="str">
            <v>27.4.1</v>
          </cell>
          <cell r="F64" t="str">
            <v>１１号の６０</v>
          </cell>
          <cell r="G64">
            <v>1596816</v>
          </cell>
          <cell r="H64">
            <v>399204</v>
          </cell>
          <cell r="I64">
            <v>0</v>
          </cell>
          <cell r="J64">
            <v>0</v>
          </cell>
          <cell r="K64">
            <v>0</v>
          </cell>
          <cell r="L64">
            <v>0</v>
          </cell>
          <cell r="M64">
            <v>1596816</v>
          </cell>
          <cell r="N64">
            <v>399204</v>
          </cell>
          <cell r="O64">
            <v>19609359</v>
          </cell>
          <cell r="P64">
            <v>42206</v>
          </cell>
          <cell r="Q64">
            <v>42265</v>
          </cell>
          <cell r="R64">
            <v>42356</v>
          </cell>
        </row>
        <row r="65">
          <cell r="B65">
            <v>61</v>
          </cell>
          <cell r="C65" t="str">
            <v>ピラミッドメソッド千葉保育園</v>
          </cell>
          <cell r="D65" t="str">
            <v>27.4.1</v>
          </cell>
          <cell r="E65" t="str">
            <v>27.4.1</v>
          </cell>
          <cell r="F65" t="str">
            <v>１１号の６１</v>
          </cell>
          <cell r="G65">
            <v>1167024</v>
          </cell>
          <cell r="H65">
            <v>291756</v>
          </cell>
          <cell r="I65">
            <v>0</v>
          </cell>
          <cell r="J65">
            <v>0</v>
          </cell>
          <cell r="K65">
            <v>0</v>
          </cell>
          <cell r="L65">
            <v>0</v>
          </cell>
          <cell r="M65">
            <v>1167024</v>
          </cell>
          <cell r="N65">
            <v>291756</v>
          </cell>
          <cell r="O65">
            <v>42265</v>
          </cell>
          <cell r="P65">
            <v>42206</v>
          </cell>
          <cell r="Q65">
            <v>42265</v>
          </cell>
          <cell r="R65">
            <v>42356</v>
          </cell>
        </row>
        <row r="66">
          <cell r="B66">
            <v>62</v>
          </cell>
          <cell r="C66" t="str">
            <v>ルーチェ保育園千葉新田町</v>
          </cell>
          <cell r="D66" t="str">
            <v>27.4.1</v>
          </cell>
          <cell r="E66" t="str">
            <v>27.4.1</v>
          </cell>
          <cell r="F66" t="str">
            <v>１１号の６２</v>
          </cell>
          <cell r="G66">
            <v>1884720</v>
          </cell>
          <cell r="H66">
            <v>471180</v>
          </cell>
          <cell r="I66">
            <v>0</v>
          </cell>
          <cell r="J66">
            <v>0</v>
          </cell>
          <cell r="K66">
            <v>0</v>
          </cell>
          <cell r="L66">
            <v>0</v>
          </cell>
          <cell r="M66">
            <v>1884720</v>
          </cell>
          <cell r="N66">
            <v>471180</v>
          </cell>
          <cell r="O66">
            <v>42265</v>
          </cell>
          <cell r="P66">
            <v>42206</v>
          </cell>
          <cell r="Q66">
            <v>42265</v>
          </cell>
          <cell r="R66">
            <v>42356</v>
          </cell>
        </row>
        <row r="67">
          <cell r="B67">
            <v>63</v>
          </cell>
          <cell r="C67" t="str">
            <v>新検見川すきっぷ保育園</v>
          </cell>
          <cell r="D67" t="str">
            <v>27.4.1</v>
          </cell>
          <cell r="E67" t="str">
            <v>27.4.1</v>
          </cell>
          <cell r="F67" t="str">
            <v>１１号の６３</v>
          </cell>
          <cell r="G67">
            <v>1692192</v>
          </cell>
          <cell r="H67">
            <v>423048</v>
          </cell>
          <cell r="I67">
            <v>0</v>
          </cell>
          <cell r="J67">
            <v>0</v>
          </cell>
          <cell r="K67">
            <v>0</v>
          </cell>
          <cell r="L67">
            <v>0</v>
          </cell>
          <cell r="M67">
            <v>1692192</v>
          </cell>
          <cell r="N67">
            <v>423048</v>
          </cell>
          <cell r="O67">
            <v>42265</v>
          </cell>
          <cell r="P67">
            <v>42206</v>
          </cell>
          <cell r="Q67">
            <v>42265</v>
          </cell>
          <cell r="R67">
            <v>42356</v>
          </cell>
        </row>
        <row r="68">
          <cell r="B68">
            <v>64</v>
          </cell>
          <cell r="C68" t="str">
            <v>幕張本郷ナーサリー</v>
          </cell>
          <cell r="D68" t="str">
            <v>27.4.1</v>
          </cell>
          <cell r="E68" t="str">
            <v>27.4.1</v>
          </cell>
          <cell r="F68" t="str">
            <v>１１号の６４</v>
          </cell>
          <cell r="G68">
            <v>2572800</v>
          </cell>
          <cell r="H68">
            <v>643200</v>
          </cell>
          <cell r="I68">
            <v>0</v>
          </cell>
          <cell r="J68">
            <v>0</v>
          </cell>
          <cell r="K68">
            <v>0</v>
          </cell>
          <cell r="L68">
            <v>0</v>
          </cell>
          <cell r="M68">
            <v>2572800</v>
          </cell>
          <cell r="N68">
            <v>643200</v>
          </cell>
          <cell r="O68">
            <v>42265</v>
          </cell>
          <cell r="P68">
            <v>42206</v>
          </cell>
          <cell r="Q68">
            <v>42265</v>
          </cell>
          <cell r="R68">
            <v>42356</v>
          </cell>
        </row>
        <row r="69">
          <cell r="B69">
            <v>65</v>
          </cell>
          <cell r="C69" t="str">
            <v>ししの子保育園</v>
          </cell>
          <cell r="D69" t="str">
            <v>27.4.1</v>
          </cell>
          <cell r="E69" t="str">
            <v>27.4.1</v>
          </cell>
          <cell r="F69" t="str">
            <v>１１号の６５</v>
          </cell>
          <cell r="G69">
            <v>433800</v>
          </cell>
          <cell r="H69">
            <v>108450</v>
          </cell>
          <cell r="I69">
            <v>0</v>
          </cell>
          <cell r="J69">
            <v>0</v>
          </cell>
          <cell r="K69">
            <v>0</v>
          </cell>
          <cell r="L69">
            <v>0</v>
          </cell>
          <cell r="M69">
            <v>433800</v>
          </cell>
          <cell r="N69">
            <v>108450</v>
          </cell>
          <cell r="O69">
            <v>42265</v>
          </cell>
          <cell r="P69">
            <v>42206</v>
          </cell>
          <cell r="Q69">
            <v>42265</v>
          </cell>
          <cell r="R69">
            <v>42356</v>
          </cell>
        </row>
        <row r="70">
          <cell r="B70">
            <v>66</v>
          </cell>
          <cell r="C70" t="str">
            <v>アストロナーサリー小仲台</v>
          </cell>
          <cell r="D70" t="str">
            <v>27.4.1</v>
          </cell>
          <cell r="E70" t="str">
            <v>27.4.1</v>
          </cell>
          <cell r="F70" t="str">
            <v>１１号の６６</v>
          </cell>
          <cell r="G70">
            <v>3807600</v>
          </cell>
          <cell r="H70">
            <v>951900</v>
          </cell>
          <cell r="I70">
            <v>0</v>
          </cell>
          <cell r="J70">
            <v>0</v>
          </cell>
          <cell r="K70">
            <v>0</v>
          </cell>
          <cell r="L70">
            <v>0</v>
          </cell>
          <cell r="M70">
            <v>3807600</v>
          </cell>
          <cell r="N70">
            <v>951900</v>
          </cell>
          <cell r="O70">
            <v>42265</v>
          </cell>
          <cell r="P70">
            <v>42206</v>
          </cell>
          <cell r="Q70">
            <v>42265</v>
          </cell>
          <cell r="R70">
            <v>42356</v>
          </cell>
        </row>
        <row r="71">
          <cell r="B71">
            <v>67</v>
          </cell>
          <cell r="C71" t="str">
            <v>ココファン・ナーサリー稲毛東</v>
          </cell>
          <cell r="D71" t="str">
            <v>27.4.1</v>
          </cell>
          <cell r="E71" t="str">
            <v>27.4.1</v>
          </cell>
          <cell r="F71" t="str">
            <v>１１号の６７</v>
          </cell>
          <cell r="G71">
            <v>503600</v>
          </cell>
          <cell r="H71">
            <v>125900</v>
          </cell>
          <cell r="I71">
            <v>0</v>
          </cell>
          <cell r="J71">
            <v>0</v>
          </cell>
          <cell r="K71">
            <v>0</v>
          </cell>
          <cell r="L71">
            <v>0</v>
          </cell>
          <cell r="M71">
            <v>503600</v>
          </cell>
          <cell r="N71">
            <v>125900</v>
          </cell>
          <cell r="O71">
            <v>42265</v>
          </cell>
          <cell r="P71">
            <v>42206</v>
          </cell>
          <cell r="Q71">
            <v>42265</v>
          </cell>
          <cell r="R71">
            <v>42356</v>
          </cell>
        </row>
        <row r="72">
          <cell r="B72">
            <v>68</v>
          </cell>
          <cell r="C72" t="str">
            <v>アストロキャンプ稲毛東保育園</v>
          </cell>
          <cell r="D72" t="str">
            <v>27.4.1</v>
          </cell>
          <cell r="E72" t="str">
            <v>27.4.1</v>
          </cell>
          <cell r="F72" t="str">
            <v>１１号の６８</v>
          </cell>
          <cell r="G72">
            <v>3635424</v>
          </cell>
          <cell r="H72">
            <v>908856</v>
          </cell>
          <cell r="I72">
            <v>0</v>
          </cell>
          <cell r="J72">
            <v>0</v>
          </cell>
          <cell r="K72">
            <v>0</v>
          </cell>
          <cell r="L72">
            <v>0</v>
          </cell>
          <cell r="M72">
            <v>3635424</v>
          </cell>
          <cell r="N72">
            <v>908856</v>
          </cell>
          <cell r="O72">
            <v>42265</v>
          </cell>
          <cell r="P72">
            <v>42206</v>
          </cell>
          <cell r="Q72">
            <v>42265</v>
          </cell>
          <cell r="R72">
            <v>42356</v>
          </cell>
        </row>
        <row r="73">
          <cell r="B73">
            <v>69</v>
          </cell>
          <cell r="C73" t="str">
            <v>あおぞら保育園</v>
          </cell>
          <cell r="D73" t="str">
            <v>27.4.1</v>
          </cell>
          <cell r="E73" t="str">
            <v>27.4.1</v>
          </cell>
          <cell r="F73" t="str">
            <v>１１号の６９</v>
          </cell>
          <cell r="G73">
            <v>346200</v>
          </cell>
          <cell r="H73">
            <v>86550</v>
          </cell>
          <cell r="I73">
            <v>0</v>
          </cell>
          <cell r="J73">
            <v>0</v>
          </cell>
          <cell r="K73">
            <v>0</v>
          </cell>
          <cell r="L73">
            <v>0</v>
          </cell>
          <cell r="M73">
            <v>346200</v>
          </cell>
          <cell r="N73">
            <v>86550</v>
          </cell>
          <cell r="O73">
            <v>42265</v>
          </cell>
          <cell r="P73">
            <v>42206</v>
          </cell>
          <cell r="Q73">
            <v>42265</v>
          </cell>
          <cell r="R73">
            <v>42356</v>
          </cell>
        </row>
        <row r="74">
          <cell r="B74">
            <v>70</v>
          </cell>
          <cell r="C74" t="str">
            <v>テンダーラビング保育園誉田</v>
          </cell>
          <cell r="D74" t="str">
            <v>27.4.1</v>
          </cell>
          <cell r="E74" t="str">
            <v>27.4.1</v>
          </cell>
          <cell r="F74" t="str">
            <v>１１号の７０</v>
          </cell>
          <cell r="G74">
            <v>259200</v>
          </cell>
          <cell r="H74">
            <v>64800</v>
          </cell>
          <cell r="I74">
            <v>0</v>
          </cell>
          <cell r="J74">
            <v>0</v>
          </cell>
          <cell r="K74">
            <v>86000</v>
          </cell>
          <cell r="L74">
            <v>21500</v>
          </cell>
          <cell r="M74">
            <v>345200</v>
          </cell>
          <cell r="N74">
            <v>86300</v>
          </cell>
          <cell r="O74">
            <v>42265</v>
          </cell>
          <cell r="P74">
            <v>42206</v>
          </cell>
          <cell r="Q74">
            <v>42265</v>
          </cell>
          <cell r="R74">
            <v>42356</v>
          </cell>
        </row>
        <row r="75">
          <cell r="B75">
            <v>71</v>
          </cell>
          <cell r="C75" t="str">
            <v>誉田おもいやり保育園</v>
          </cell>
          <cell r="D75" t="str">
            <v>27.4.1</v>
          </cell>
          <cell r="E75" t="str">
            <v>27.4.1</v>
          </cell>
          <cell r="F75" t="str">
            <v>１１号の７１</v>
          </cell>
          <cell r="G75">
            <v>1335072</v>
          </cell>
          <cell r="H75">
            <v>333768</v>
          </cell>
          <cell r="I75">
            <v>0</v>
          </cell>
          <cell r="J75">
            <v>0</v>
          </cell>
          <cell r="K75">
            <v>0</v>
          </cell>
          <cell r="L75">
            <v>0</v>
          </cell>
          <cell r="M75">
            <v>1335072</v>
          </cell>
          <cell r="N75">
            <v>333768</v>
          </cell>
          <cell r="O75">
            <v>42265</v>
          </cell>
          <cell r="P75">
            <v>42206</v>
          </cell>
          <cell r="Q75">
            <v>42265</v>
          </cell>
          <cell r="R75">
            <v>42356</v>
          </cell>
        </row>
        <row r="76">
          <cell r="B76">
            <v>72</v>
          </cell>
          <cell r="C76" t="str">
            <v>ほのぼのたんぽぽほいくえん</v>
          </cell>
          <cell r="D76" t="str">
            <v>27.4.1</v>
          </cell>
          <cell r="E76" t="str">
            <v>27.4.1</v>
          </cell>
          <cell r="F76" t="str">
            <v>１１号の７２</v>
          </cell>
          <cell r="G76">
            <v>3817800</v>
          </cell>
          <cell r="H76">
            <v>954450</v>
          </cell>
          <cell r="I76">
            <v>0</v>
          </cell>
          <cell r="J76">
            <v>0</v>
          </cell>
          <cell r="K76">
            <v>0</v>
          </cell>
          <cell r="L76">
            <v>0</v>
          </cell>
          <cell r="M76">
            <v>3817800</v>
          </cell>
          <cell r="N76">
            <v>954450</v>
          </cell>
          <cell r="O76">
            <v>42265</v>
          </cell>
          <cell r="P76">
            <v>42206</v>
          </cell>
          <cell r="Q76">
            <v>42265</v>
          </cell>
          <cell r="R76">
            <v>42356</v>
          </cell>
        </row>
        <row r="77">
          <cell r="B77">
            <v>73</v>
          </cell>
          <cell r="C77" t="str">
            <v>スクルドエンジェル保育園幕張園</v>
          </cell>
          <cell r="D77" t="str">
            <v>27.4.1</v>
          </cell>
          <cell r="E77" t="str">
            <v>27.4.1</v>
          </cell>
          <cell r="F77" t="str">
            <v>１１号の７３</v>
          </cell>
          <cell r="G77">
            <v>389600</v>
          </cell>
          <cell r="H77">
            <v>97400</v>
          </cell>
          <cell r="I77">
            <v>0</v>
          </cell>
          <cell r="J77">
            <v>0</v>
          </cell>
          <cell r="K77">
            <v>0</v>
          </cell>
          <cell r="L77">
            <v>0</v>
          </cell>
          <cell r="M77">
            <v>389600</v>
          </cell>
          <cell r="N77">
            <v>97400</v>
          </cell>
          <cell r="O77">
            <v>42265</v>
          </cell>
          <cell r="P77">
            <v>42206</v>
          </cell>
          <cell r="Q77">
            <v>42265</v>
          </cell>
          <cell r="R77">
            <v>42356</v>
          </cell>
        </row>
        <row r="78">
          <cell r="B78">
            <v>74</v>
          </cell>
          <cell r="C78" t="str">
            <v>あい・あい保育園 幕張園</v>
          </cell>
          <cell r="D78" t="str">
            <v>27.4.1</v>
          </cell>
          <cell r="E78" t="str">
            <v>27.4.1</v>
          </cell>
          <cell r="F78" t="str">
            <v>１１号の７４</v>
          </cell>
          <cell r="G78">
            <v>259848</v>
          </cell>
          <cell r="H78">
            <v>64962</v>
          </cell>
          <cell r="I78">
            <v>0</v>
          </cell>
          <cell r="J78">
            <v>0</v>
          </cell>
          <cell r="K78">
            <v>0</v>
          </cell>
          <cell r="L78">
            <v>0</v>
          </cell>
          <cell r="M78">
            <v>259848</v>
          </cell>
          <cell r="N78">
            <v>64962</v>
          </cell>
          <cell r="O78">
            <v>42265</v>
          </cell>
          <cell r="P78">
            <v>42206</v>
          </cell>
          <cell r="Q78">
            <v>42265</v>
          </cell>
          <cell r="R78">
            <v>42356</v>
          </cell>
        </row>
        <row r="79">
          <cell r="B79">
            <v>75</v>
          </cell>
          <cell r="C79" t="str">
            <v>さくらんぼ保育園</v>
          </cell>
          <cell r="D79" t="str">
            <v>27.4.1</v>
          </cell>
          <cell r="E79" t="str">
            <v>27.4.1</v>
          </cell>
          <cell r="F79" t="str">
            <v>１１号の７５</v>
          </cell>
          <cell r="G79">
            <v>127584</v>
          </cell>
          <cell r="H79">
            <v>31896</v>
          </cell>
          <cell r="I79">
            <v>0</v>
          </cell>
          <cell r="J79">
            <v>0</v>
          </cell>
          <cell r="K79">
            <v>0</v>
          </cell>
          <cell r="L79">
            <v>0</v>
          </cell>
          <cell r="M79">
            <v>127584</v>
          </cell>
          <cell r="N79">
            <v>31896</v>
          </cell>
          <cell r="O79">
            <v>42265</v>
          </cell>
          <cell r="P79">
            <v>42206</v>
          </cell>
          <cell r="Q79">
            <v>42265</v>
          </cell>
          <cell r="R79">
            <v>42356</v>
          </cell>
        </row>
        <row r="80">
          <cell r="B80">
            <v>76</v>
          </cell>
          <cell r="C80" t="str">
            <v>げんき保育園</v>
          </cell>
          <cell r="D80" t="str">
            <v>27.4.1</v>
          </cell>
          <cell r="E80" t="str">
            <v>27.4.1</v>
          </cell>
          <cell r="F80" t="str">
            <v>１１号の７６</v>
          </cell>
          <cell r="G80">
            <v>808068</v>
          </cell>
          <cell r="H80">
            <v>202017</v>
          </cell>
          <cell r="I80">
            <v>0</v>
          </cell>
          <cell r="J80">
            <v>0</v>
          </cell>
          <cell r="K80">
            <v>0</v>
          </cell>
          <cell r="L80">
            <v>0</v>
          </cell>
          <cell r="M80">
            <v>808068</v>
          </cell>
          <cell r="N80">
            <v>202017</v>
          </cell>
          <cell r="O80">
            <v>42265</v>
          </cell>
          <cell r="P80">
            <v>42206</v>
          </cell>
          <cell r="Q80">
            <v>42265</v>
          </cell>
          <cell r="R80">
            <v>42356</v>
          </cell>
        </row>
        <row r="81">
          <cell r="B81">
            <v>77</v>
          </cell>
          <cell r="C81" t="str">
            <v>マミー＆ミーおゆみ野保育園</v>
          </cell>
          <cell r="D81" t="str">
            <v>27.4.1</v>
          </cell>
          <cell r="E81" t="str">
            <v>27.4.1</v>
          </cell>
          <cell r="F81" t="str">
            <v>１１号の７７</v>
          </cell>
          <cell r="G81">
            <v>118860</v>
          </cell>
          <cell r="H81">
            <v>29715</v>
          </cell>
          <cell r="I81">
            <v>0</v>
          </cell>
          <cell r="J81">
            <v>0</v>
          </cell>
          <cell r="K81">
            <v>0</v>
          </cell>
          <cell r="L81">
            <v>0</v>
          </cell>
          <cell r="M81">
            <v>118860</v>
          </cell>
          <cell r="N81">
            <v>29715</v>
          </cell>
          <cell r="O81">
            <v>42265</v>
          </cell>
          <cell r="P81">
            <v>42206</v>
          </cell>
          <cell r="Q81">
            <v>42265</v>
          </cell>
          <cell r="R81">
            <v>42356</v>
          </cell>
        </row>
        <row r="82">
          <cell r="B82">
            <v>78</v>
          </cell>
          <cell r="C82" t="str">
            <v>寒川保育園</v>
          </cell>
          <cell r="D82" t="str">
            <v>27.4.1</v>
          </cell>
          <cell r="E82" t="str">
            <v>27.4.1</v>
          </cell>
          <cell r="F82" t="str">
            <v>１１号の７８</v>
          </cell>
          <cell r="G82">
            <v>832200</v>
          </cell>
          <cell r="H82">
            <v>208050</v>
          </cell>
          <cell r="I82">
            <v>0</v>
          </cell>
          <cell r="J82">
            <v>0</v>
          </cell>
          <cell r="K82">
            <v>0</v>
          </cell>
          <cell r="L82">
            <v>0</v>
          </cell>
          <cell r="M82">
            <v>832200</v>
          </cell>
          <cell r="N82">
            <v>208050</v>
          </cell>
          <cell r="O82" t="str">
            <v>支出命令③</v>
          </cell>
          <cell r="P82">
            <v>42206</v>
          </cell>
          <cell r="Q82">
            <v>42265</v>
          </cell>
          <cell r="R82">
            <v>42356</v>
          </cell>
        </row>
        <row r="83">
          <cell r="B83">
            <v>79</v>
          </cell>
          <cell r="C83" t="str">
            <v>そらまめ保育園新千葉駅前</v>
          </cell>
          <cell r="D83" t="str">
            <v>27.4.1</v>
          </cell>
          <cell r="E83" t="str">
            <v>27.4.1</v>
          </cell>
          <cell r="F83" t="str">
            <v>１１号の７９</v>
          </cell>
          <cell r="G83">
            <v>835660</v>
          </cell>
          <cell r="H83">
            <v>208915</v>
          </cell>
          <cell r="I83">
            <v>0</v>
          </cell>
          <cell r="J83">
            <v>0</v>
          </cell>
          <cell r="K83">
            <v>0</v>
          </cell>
          <cell r="L83">
            <v>0</v>
          </cell>
          <cell r="M83">
            <v>835660</v>
          </cell>
          <cell r="N83">
            <v>208915</v>
          </cell>
          <cell r="O83">
            <v>6228313</v>
          </cell>
          <cell r="P83">
            <v>42206</v>
          </cell>
          <cell r="Q83">
            <v>42265</v>
          </cell>
          <cell r="R83">
            <v>42356</v>
          </cell>
        </row>
        <row r="84">
          <cell r="B84" t="str">
            <v>合計</v>
          </cell>
          <cell r="C84">
            <v>177024540</v>
          </cell>
          <cell r="D84">
            <v>44256132</v>
          </cell>
          <cell r="E84">
            <v>79466829</v>
          </cell>
          <cell r="F84">
            <v>19866707</v>
          </cell>
          <cell r="G84">
            <v>177024540</v>
          </cell>
          <cell r="H84">
            <v>44256132</v>
          </cell>
          <cell r="I84">
            <v>79466829</v>
          </cell>
          <cell r="J84">
            <v>19866707</v>
          </cell>
          <cell r="M84">
            <v>256674969</v>
          </cell>
          <cell r="N84">
            <v>64168739</v>
          </cell>
        </row>
      </sheetData>
      <sheetData sheetId="6"/>
      <sheetData sheetId="7"/>
      <sheetData sheetId="8"/>
      <sheetData sheetId="9"/>
      <sheetData sheetId="10"/>
      <sheetData sheetId="11"/>
      <sheetData sheetId="12"/>
      <sheetData sheetId="13">
        <row r="6">
          <cell r="A6">
            <v>1</v>
          </cell>
        </row>
      </sheetData>
      <sheetData sheetId="14"/>
      <sheetData sheetId="15"/>
      <sheetData sheetId="16">
        <row r="6">
          <cell r="A6">
            <v>1</v>
          </cell>
          <cell r="B6" t="str">
            <v>院内保育園</v>
          </cell>
          <cell r="C6" t="str">
            <v>（福）千葉愛育会</v>
          </cell>
          <cell r="D6" t="str">
            <v>日高 正和</v>
          </cell>
          <cell r="E6" t="str">
            <v>中央区院内2-5-6</v>
          </cell>
          <cell r="F6">
            <v>3255300</v>
          </cell>
          <cell r="G6">
            <v>2463750</v>
          </cell>
          <cell r="H6">
            <v>3255300</v>
          </cell>
          <cell r="I6">
            <v>1221017</v>
          </cell>
          <cell r="J6">
            <v>1129650</v>
          </cell>
          <cell r="K6">
            <v>1221017</v>
          </cell>
          <cell r="L6">
            <v>0</v>
          </cell>
          <cell r="M6">
            <v>38700</v>
          </cell>
          <cell r="N6">
            <v>0</v>
          </cell>
          <cell r="O6">
            <v>4476317</v>
          </cell>
          <cell r="P6">
            <v>3632100</v>
          </cell>
          <cell r="Q6">
            <v>4476317</v>
          </cell>
          <cell r="R6">
            <v>0</v>
          </cell>
          <cell r="S6">
            <v>844217</v>
          </cell>
          <cell r="T6">
            <v>0</v>
          </cell>
        </row>
        <row r="7">
          <cell r="A7">
            <v>2</v>
          </cell>
          <cell r="B7" t="str">
            <v>旭ヶ丘保育園</v>
          </cell>
          <cell r="C7" t="str">
            <v>（福）千葉ベタニヤホーム</v>
          </cell>
          <cell r="D7" t="str">
            <v>中島 康文</v>
          </cell>
          <cell r="E7" t="str">
            <v>市川市国府台2-9-13</v>
          </cell>
          <cell r="F7">
            <v>3183481</v>
          </cell>
          <cell r="G7">
            <v>3163500</v>
          </cell>
          <cell r="H7">
            <v>3183481</v>
          </cell>
          <cell r="I7">
            <v>2225741</v>
          </cell>
          <cell r="J7">
            <v>2574150</v>
          </cell>
          <cell r="K7">
            <v>2225741</v>
          </cell>
          <cell r="L7">
            <v>0</v>
          </cell>
          <cell r="M7">
            <v>0</v>
          </cell>
          <cell r="N7">
            <v>0</v>
          </cell>
          <cell r="O7">
            <v>5409222</v>
          </cell>
          <cell r="P7">
            <v>5737650</v>
          </cell>
          <cell r="Q7">
            <v>5409222</v>
          </cell>
          <cell r="R7">
            <v>0</v>
          </cell>
          <cell r="S7">
            <v>0</v>
          </cell>
          <cell r="T7">
            <v>-328428</v>
          </cell>
        </row>
        <row r="8">
          <cell r="A8">
            <v>3</v>
          </cell>
          <cell r="B8" t="str">
            <v>稲毛保育園</v>
          </cell>
          <cell r="C8" t="str">
            <v>（福）桜育心福祉会</v>
          </cell>
          <cell r="D8" t="str">
            <v>佐藤 悦光</v>
          </cell>
          <cell r="E8" t="str">
            <v>稲毛区小仲台２－１０－１</v>
          </cell>
          <cell r="F8">
            <v>4675014</v>
          </cell>
          <cell r="G8">
            <v>3623193</v>
          </cell>
          <cell r="H8">
            <v>4675014</v>
          </cell>
          <cell r="I8">
            <v>4282000</v>
          </cell>
          <cell r="J8">
            <v>3599250</v>
          </cell>
          <cell r="K8">
            <v>4282000</v>
          </cell>
          <cell r="L8">
            <v>0</v>
          </cell>
          <cell r="M8">
            <v>0</v>
          </cell>
          <cell r="N8">
            <v>0</v>
          </cell>
          <cell r="O8">
            <v>8957014</v>
          </cell>
          <cell r="P8">
            <v>7222443</v>
          </cell>
          <cell r="Q8">
            <v>8957014</v>
          </cell>
          <cell r="R8">
            <v>0</v>
          </cell>
          <cell r="S8">
            <v>1734571</v>
          </cell>
          <cell r="T8">
            <v>0</v>
          </cell>
        </row>
        <row r="9">
          <cell r="A9">
            <v>4</v>
          </cell>
          <cell r="B9" t="str">
            <v>みどり保育園</v>
          </cell>
          <cell r="C9" t="str">
            <v>（学）城徳学園</v>
          </cell>
          <cell r="D9" t="str">
            <v>相原 美惠子</v>
          </cell>
          <cell r="E9" t="str">
            <v>美浜区磯辺7-16-1</v>
          </cell>
          <cell r="F9">
            <v>1653690</v>
          </cell>
          <cell r="G9">
            <v>980280</v>
          </cell>
          <cell r="H9">
            <v>1653690</v>
          </cell>
          <cell r="I9">
            <v>10200</v>
          </cell>
          <cell r="J9">
            <v>57750</v>
          </cell>
          <cell r="K9">
            <v>10200</v>
          </cell>
          <cell r="L9">
            <v>0</v>
          </cell>
          <cell r="M9">
            <v>0</v>
          </cell>
          <cell r="N9">
            <v>0</v>
          </cell>
          <cell r="O9">
            <v>1663890</v>
          </cell>
          <cell r="P9">
            <v>1038030</v>
          </cell>
          <cell r="Q9">
            <v>1663890</v>
          </cell>
          <cell r="R9">
            <v>0</v>
          </cell>
          <cell r="S9">
            <v>625860</v>
          </cell>
          <cell r="T9">
            <v>0</v>
          </cell>
        </row>
        <row r="10">
          <cell r="A10">
            <v>5</v>
          </cell>
          <cell r="B10" t="str">
            <v>ちどり保育園</v>
          </cell>
          <cell r="C10" t="str">
            <v>（福）八越会</v>
          </cell>
          <cell r="D10" t="str">
            <v>吉岡正夫</v>
          </cell>
          <cell r="E10" t="str">
            <v>花見川区検見川町3-331-4</v>
          </cell>
          <cell r="F10">
            <v>4799239</v>
          </cell>
          <cell r="G10">
            <v>4117650</v>
          </cell>
          <cell r="H10">
            <v>4799239</v>
          </cell>
          <cell r="I10">
            <v>2557680</v>
          </cell>
          <cell r="J10">
            <v>1860750</v>
          </cell>
          <cell r="K10">
            <v>2557680</v>
          </cell>
          <cell r="L10">
            <v>0</v>
          </cell>
          <cell r="M10">
            <v>21600</v>
          </cell>
          <cell r="N10">
            <v>0</v>
          </cell>
          <cell r="O10">
            <v>7356919</v>
          </cell>
          <cell r="P10">
            <v>6000000</v>
          </cell>
          <cell r="Q10">
            <v>7356919</v>
          </cell>
          <cell r="R10">
            <v>0</v>
          </cell>
          <cell r="S10">
            <v>1356919</v>
          </cell>
          <cell r="T10">
            <v>0</v>
          </cell>
        </row>
        <row r="11">
          <cell r="A11">
            <v>6</v>
          </cell>
          <cell r="B11" t="str">
            <v>今井保育園</v>
          </cell>
          <cell r="C11" t="str">
            <v>（福）いまい福祉会</v>
          </cell>
          <cell r="D11" t="str">
            <v>大森権四郎</v>
          </cell>
          <cell r="E11" t="str">
            <v>中央区今井2-12-7</v>
          </cell>
          <cell r="F11">
            <v>3514201</v>
          </cell>
          <cell r="G11">
            <v>3296400</v>
          </cell>
          <cell r="H11">
            <v>3514201</v>
          </cell>
          <cell r="I11">
            <v>4923338</v>
          </cell>
          <cell r="J11">
            <v>3174000</v>
          </cell>
          <cell r="K11">
            <v>4923338</v>
          </cell>
          <cell r="L11">
            <v>0</v>
          </cell>
          <cell r="M11">
            <v>0</v>
          </cell>
          <cell r="N11">
            <v>0</v>
          </cell>
          <cell r="O11">
            <v>8437539</v>
          </cell>
          <cell r="P11">
            <v>6470400</v>
          </cell>
          <cell r="Q11">
            <v>8437539</v>
          </cell>
          <cell r="R11">
            <v>0</v>
          </cell>
          <cell r="S11">
            <v>1967139</v>
          </cell>
          <cell r="T11">
            <v>0</v>
          </cell>
        </row>
        <row r="12">
          <cell r="A12">
            <v>7</v>
          </cell>
          <cell r="B12" t="str">
            <v>若竹保育園</v>
          </cell>
          <cell r="C12" t="str">
            <v>（福）若葉福祉会</v>
          </cell>
          <cell r="D12" t="str">
            <v>山崎淳一</v>
          </cell>
          <cell r="E12" t="str">
            <v>若葉区若松町336</v>
          </cell>
          <cell r="F12">
            <v>3187973</v>
          </cell>
          <cell r="G12">
            <v>2659455</v>
          </cell>
          <cell r="H12">
            <v>3187973</v>
          </cell>
          <cell r="I12">
            <v>3779072</v>
          </cell>
          <cell r="J12">
            <v>3636042</v>
          </cell>
          <cell r="K12">
            <v>3779072</v>
          </cell>
          <cell r="L12">
            <v>0</v>
          </cell>
          <cell r="M12">
            <v>0</v>
          </cell>
          <cell r="N12">
            <v>0</v>
          </cell>
          <cell r="O12">
            <v>6967045</v>
          </cell>
          <cell r="P12">
            <v>6295497</v>
          </cell>
          <cell r="Q12">
            <v>6967045</v>
          </cell>
          <cell r="R12">
            <v>0</v>
          </cell>
          <cell r="S12">
            <v>671548</v>
          </cell>
          <cell r="T12">
            <v>0</v>
          </cell>
        </row>
        <row r="13">
          <cell r="A13">
            <v>8</v>
          </cell>
          <cell r="B13" t="str">
            <v>千葉寺保育園</v>
          </cell>
          <cell r="C13" t="str">
            <v>（福）千葉寺福祉会</v>
          </cell>
          <cell r="D13" t="str">
            <v>大塚　信明</v>
          </cell>
          <cell r="E13" t="str">
            <v>中央区末広4-17-3</v>
          </cell>
          <cell r="F13">
            <v>5309870</v>
          </cell>
          <cell r="G13">
            <v>3638700</v>
          </cell>
          <cell r="H13">
            <v>5309870</v>
          </cell>
          <cell r="I13">
            <v>9522700</v>
          </cell>
          <cell r="J13">
            <v>4722750</v>
          </cell>
          <cell r="K13">
            <v>9522700</v>
          </cell>
          <cell r="L13">
            <v>0</v>
          </cell>
          <cell r="M13">
            <v>0</v>
          </cell>
          <cell r="N13">
            <v>0</v>
          </cell>
          <cell r="O13">
            <v>14832570</v>
          </cell>
          <cell r="P13">
            <v>8361450</v>
          </cell>
          <cell r="Q13">
            <v>14832570</v>
          </cell>
          <cell r="R13">
            <v>0</v>
          </cell>
          <cell r="S13">
            <v>6471120</v>
          </cell>
          <cell r="T13">
            <v>0</v>
          </cell>
        </row>
        <row r="14">
          <cell r="A14">
            <v>9</v>
          </cell>
          <cell r="B14" t="str">
            <v>慈光保育園</v>
          </cell>
          <cell r="C14" t="str">
            <v>（福）龍澤園</v>
          </cell>
          <cell r="D14" t="str">
            <v>長谷川和世</v>
          </cell>
          <cell r="E14" t="str">
            <v>中央区大巌寺町457-5</v>
          </cell>
          <cell r="F14">
            <v>1986087</v>
          </cell>
          <cell r="G14">
            <v>1843956</v>
          </cell>
          <cell r="H14">
            <v>1986087</v>
          </cell>
          <cell r="I14">
            <v>1000</v>
          </cell>
          <cell r="J14">
            <v>0</v>
          </cell>
          <cell r="K14">
            <v>1000</v>
          </cell>
          <cell r="L14">
            <v>0</v>
          </cell>
          <cell r="M14">
            <v>0</v>
          </cell>
          <cell r="N14">
            <v>0</v>
          </cell>
          <cell r="O14">
            <v>1987087</v>
          </cell>
          <cell r="P14">
            <v>1843956</v>
          </cell>
          <cell r="Q14">
            <v>1987087</v>
          </cell>
          <cell r="R14">
            <v>0</v>
          </cell>
          <cell r="S14">
            <v>143131</v>
          </cell>
          <cell r="T14">
            <v>0</v>
          </cell>
        </row>
        <row r="15">
          <cell r="A15">
            <v>10</v>
          </cell>
          <cell r="B15" t="str">
            <v>若梅保育園</v>
          </cell>
          <cell r="C15" t="str">
            <v>（福）富岳会</v>
          </cell>
          <cell r="D15" t="str">
            <v>吉江規隆</v>
          </cell>
          <cell r="E15" t="str">
            <v>美浜区高洲4-5-9</v>
          </cell>
          <cell r="F15">
            <v>2969325</v>
          </cell>
          <cell r="G15">
            <v>879600</v>
          </cell>
          <cell r="H15">
            <v>2969325</v>
          </cell>
          <cell r="I15">
            <v>3682149</v>
          </cell>
          <cell r="J15">
            <v>4452000</v>
          </cell>
          <cell r="K15">
            <v>3682149</v>
          </cell>
          <cell r="L15">
            <v>0</v>
          </cell>
          <cell r="M15">
            <v>0</v>
          </cell>
          <cell r="N15">
            <v>0</v>
          </cell>
          <cell r="O15">
            <v>6651474</v>
          </cell>
          <cell r="P15">
            <v>5331600</v>
          </cell>
          <cell r="Q15">
            <v>6651474</v>
          </cell>
          <cell r="R15">
            <v>0</v>
          </cell>
          <cell r="S15">
            <v>1319874</v>
          </cell>
          <cell r="T15">
            <v>0</v>
          </cell>
        </row>
        <row r="16">
          <cell r="A16">
            <v>11</v>
          </cell>
          <cell r="B16" t="str">
            <v>ﾁｭｰﾘｯﾌﾟ保育園</v>
          </cell>
          <cell r="C16" t="str">
            <v>（福）聖心福祉会</v>
          </cell>
          <cell r="D16" t="str">
            <v>藤井二佐枝</v>
          </cell>
          <cell r="E16" t="str">
            <v>美浜区真砂3-15-14</v>
          </cell>
          <cell r="F16">
            <v>3029541</v>
          </cell>
          <cell r="G16">
            <v>2430588</v>
          </cell>
          <cell r="H16">
            <v>3029541</v>
          </cell>
          <cell r="I16">
            <v>4806962</v>
          </cell>
          <cell r="J16">
            <v>3518289</v>
          </cell>
          <cell r="K16">
            <v>4806962</v>
          </cell>
          <cell r="L16">
            <v>0</v>
          </cell>
          <cell r="M16">
            <v>0</v>
          </cell>
          <cell r="N16">
            <v>0</v>
          </cell>
          <cell r="O16">
            <v>7836503</v>
          </cell>
          <cell r="P16">
            <v>5948877</v>
          </cell>
          <cell r="Q16">
            <v>7836503</v>
          </cell>
          <cell r="R16">
            <v>0</v>
          </cell>
          <cell r="S16">
            <v>1887626</v>
          </cell>
          <cell r="T16">
            <v>0</v>
          </cell>
        </row>
        <row r="17">
          <cell r="A17">
            <v>12</v>
          </cell>
          <cell r="B17" t="str">
            <v>みつわ台保育園</v>
          </cell>
          <cell r="C17" t="str">
            <v>（福）豊福祉会</v>
          </cell>
          <cell r="D17" t="str">
            <v>御園愛子</v>
          </cell>
          <cell r="E17" t="str">
            <v>若葉区みつわ台5-8-8</v>
          </cell>
          <cell r="F17">
            <v>3160018</v>
          </cell>
          <cell r="G17">
            <v>3049650</v>
          </cell>
          <cell r="H17">
            <v>3160018</v>
          </cell>
          <cell r="I17">
            <v>3141700</v>
          </cell>
          <cell r="J17">
            <v>1580550</v>
          </cell>
          <cell r="K17">
            <v>3141700</v>
          </cell>
          <cell r="L17">
            <v>0</v>
          </cell>
          <cell r="M17">
            <v>0</v>
          </cell>
          <cell r="N17">
            <v>0</v>
          </cell>
          <cell r="O17">
            <v>6301718</v>
          </cell>
          <cell r="P17">
            <v>4630200</v>
          </cell>
          <cell r="Q17">
            <v>6301718</v>
          </cell>
          <cell r="R17">
            <v>0</v>
          </cell>
          <cell r="S17">
            <v>1671518</v>
          </cell>
          <cell r="T17">
            <v>0</v>
          </cell>
        </row>
        <row r="18">
          <cell r="A18">
            <v>13</v>
          </cell>
          <cell r="B18" t="str">
            <v>まどか保育園</v>
          </cell>
          <cell r="C18" t="str">
            <v>（福）高洲福祉会</v>
          </cell>
          <cell r="D18" t="str">
            <v>樋口 正春</v>
          </cell>
          <cell r="E18" t="str">
            <v>美浜区高洲1-15-2</v>
          </cell>
          <cell r="F18">
            <v>3607550</v>
          </cell>
          <cell r="G18">
            <v>1440549</v>
          </cell>
          <cell r="H18">
            <v>3607550</v>
          </cell>
          <cell r="I18">
            <v>2268395</v>
          </cell>
          <cell r="J18">
            <v>1314150</v>
          </cell>
          <cell r="K18">
            <v>2268395</v>
          </cell>
          <cell r="L18">
            <v>0</v>
          </cell>
          <cell r="M18">
            <v>0</v>
          </cell>
          <cell r="N18">
            <v>0</v>
          </cell>
          <cell r="O18">
            <v>5875945</v>
          </cell>
          <cell r="P18">
            <v>2754699</v>
          </cell>
          <cell r="Q18">
            <v>5875945</v>
          </cell>
          <cell r="R18">
            <v>0</v>
          </cell>
          <cell r="S18">
            <v>3121246</v>
          </cell>
          <cell r="T18">
            <v>0</v>
          </cell>
        </row>
        <row r="19">
          <cell r="A19">
            <v>14</v>
          </cell>
          <cell r="B19" t="str">
            <v>わかくさ保育園</v>
          </cell>
          <cell r="C19" t="str">
            <v>（福）如水福祉会</v>
          </cell>
          <cell r="D19" t="str">
            <v>行木 道嗣</v>
          </cell>
          <cell r="E19" t="str">
            <v>緑区大椎町1199-2</v>
          </cell>
          <cell r="F19">
            <v>2675956</v>
          </cell>
          <cell r="G19">
            <v>1606500</v>
          </cell>
          <cell r="H19">
            <v>2675956</v>
          </cell>
          <cell r="I19">
            <v>1249121</v>
          </cell>
          <cell r="J19">
            <v>1333500</v>
          </cell>
          <cell r="K19">
            <v>1249121</v>
          </cell>
          <cell r="L19">
            <v>0</v>
          </cell>
          <cell r="M19">
            <v>0</v>
          </cell>
          <cell r="N19">
            <v>0</v>
          </cell>
          <cell r="O19">
            <v>3925077</v>
          </cell>
          <cell r="P19">
            <v>2940000</v>
          </cell>
          <cell r="Q19">
            <v>3925077</v>
          </cell>
          <cell r="R19">
            <v>0</v>
          </cell>
          <cell r="S19">
            <v>985077</v>
          </cell>
          <cell r="T19">
            <v>0</v>
          </cell>
        </row>
        <row r="20">
          <cell r="A20">
            <v>15</v>
          </cell>
          <cell r="B20" t="str">
            <v>たいよう保育園</v>
          </cell>
          <cell r="C20" t="str">
            <v>（福）千葉福祉会</v>
          </cell>
          <cell r="D20" t="str">
            <v>中村 くに子</v>
          </cell>
          <cell r="E20" t="str">
            <v>若葉区みつわ台3-12-1</v>
          </cell>
          <cell r="F20">
            <v>3026692</v>
          </cell>
          <cell r="G20">
            <v>1518234</v>
          </cell>
          <cell r="H20">
            <v>3026692</v>
          </cell>
          <cell r="I20">
            <v>220640</v>
          </cell>
          <cell r="J20">
            <v>791772</v>
          </cell>
          <cell r="K20">
            <v>220640</v>
          </cell>
          <cell r="L20">
            <v>0</v>
          </cell>
          <cell r="M20">
            <v>0</v>
          </cell>
          <cell r="N20">
            <v>0</v>
          </cell>
          <cell r="O20">
            <v>3247332</v>
          </cell>
          <cell r="P20">
            <v>2310006</v>
          </cell>
          <cell r="Q20">
            <v>3247332</v>
          </cell>
          <cell r="R20">
            <v>0</v>
          </cell>
          <cell r="S20">
            <v>937326</v>
          </cell>
          <cell r="T20">
            <v>0</v>
          </cell>
        </row>
        <row r="21">
          <cell r="A21">
            <v>16</v>
          </cell>
          <cell r="B21" t="str">
            <v>松ヶ丘保育園</v>
          </cell>
          <cell r="C21" t="str">
            <v>（福）清流福祉会</v>
          </cell>
          <cell r="D21" t="str">
            <v>渡辺 光範</v>
          </cell>
          <cell r="E21" t="str">
            <v>中央区松ｹ丘町563-1</v>
          </cell>
          <cell r="F21">
            <v>1146650</v>
          </cell>
          <cell r="G21">
            <v>1075950</v>
          </cell>
          <cell r="H21">
            <v>1146650</v>
          </cell>
          <cell r="I21">
            <v>0</v>
          </cell>
          <cell r="J21">
            <v>0</v>
          </cell>
          <cell r="K21">
            <v>0</v>
          </cell>
          <cell r="L21">
            <v>0</v>
          </cell>
          <cell r="M21">
            <v>0</v>
          </cell>
          <cell r="N21">
            <v>0</v>
          </cell>
          <cell r="O21">
            <v>1146650</v>
          </cell>
          <cell r="P21">
            <v>1075950</v>
          </cell>
          <cell r="Q21">
            <v>1146650</v>
          </cell>
          <cell r="R21">
            <v>0</v>
          </cell>
          <cell r="S21">
            <v>70700</v>
          </cell>
          <cell r="T21">
            <v>0</v>
          </cell>
        </row>
        <row r="22">
          <cell r="A22">
            <v>17</v>
          </cell>
          <cell r="B22" t="str">
            <v>作草部保育園</v>
          </cell>
          <cell r="C22" t="str">
            <v>（福）扶葉福祉会</v>
          </cell>
          <cell r="D22" t="str">
            <v>木村 秀二</v>
          </cell>
          <cell r="E22" t="str">
            <v>稲毛区作草部町698-3</v>
          </cell>
          <cell r="F22">
            <v>2292545</v>
          </cell>
          <cell r="G22">
            <v>1330155</v>
          </cell>
          <cell r="H22">
            <v>2292545</v>
          </cell>
          <cell r="I22">
            <v>1202900</v>
          </cell>
          <cell r="J22">
            <v>1165650</v>
          </cell>
          <cell r="K22">
            <v>1202900</v>
          </cell>
          <cell r="L22">
            <v>0</v>
          </cell>
          <cell r="M22">
            <v>0</v>
          </cell>
          <cell r="N22">
            <v>0</v>
          </cell>
          <cell r="O22">
            <v>3495445</v>
          </cell>
          <cell r="P22">
            <v>2495805</v>
          </cell>
          <cell r="Q22">
            <v>3495445</v>
          </cell>
          <cell r="R22">
            <v>0</v>
          </cell>
          <cell r="S22">
            <v>999640</v>
          </cell>
          <cell r="T22">
            <v>0</v>
          </cell>
        </row>
        <row r="23">
          <cell r="A23">
            <v>18</v>
          </cell>
          <cell r="B23" t="str">
            <v>すずらん保育園</v>
          </cell>
          <cell r="C23" t="str">
            <v>（福）精粋福祉会</v>
          </cell>
          <cell r="D23" t="str">
            <v>林 榮子</v>
          </cell>
          <cell r="E23" t="str">
            <v>若葉区若松町2106-3</v>
          </cell>
          <cell r="F23">
            <v>1723780</v>
          </cell>
          <cell r="G23">
            <v>2245950</v>
          </cell>
          <cell r="H23">
            <v>1723780</v>
          </cell>
          <cell r="I23">
            <v>1434400</v>
          </cell>
          <cell r="J23">
            <v>0</v>
          </cell>
          <cell r="K23">
            <v>1434400</v>
          </cell>
          <cell r="L23">
            <v>0</v>
          </cell>
          <cell r="M23">
            <v>0</v>
          </cell>
          <cell r="N23">
            <v>0</v>
          </cell>
          <cell r="O23">
            <v>3158180</v>
          </cell>
          <cell r="P23">
            <v>2245950</v>
          </cell>
          <cell r="Q23">
            <v>3158180</v>
          </cell>
          <cell r="R23">
            <v>0</v>
          </cell>
          <cell r="S23">
            <v>912230</v>
          </cell>
          <cell r="T23">
            <v>0</v>
          </cell>
        </row>
        <row r="24">
          <cell r="A24">
            <v>19</v>
          </cell>
          <cell r="B24" t="str">
            <v>なぎさ保育園</v>
          </cell>
          <cell r="C24" t="str">
            <v>（福）愛誠福祉会</v>
          </cell>
          <cell r="D24" t="str">
            <v>森田 喜代八</v>
          </cell>
          <cell r="E24" t="str">
            <v>美浜区高浜4-4-1</v>
          </cell>
          <cell r="F24">
            <v>4012074</v>
          </cell>
          <cell r="G24">
            <v>3118167</v>
          </cell>
          <cell r="H24">
            <v>4012074</v>
          </cell>
          <cell r="I24">
            <v>1103300</v>
          </cell>
          <cell r="J24">
            <v>496950</v>
          </cell>
          <cell r="K24">
            <v>1103300</v>
          </cell>
          <cell r="L24">
            <v>34400</v>
          </cell>
          <cell r="M24">
            <v>0</v>
          </cell>
          <cell r="N24">
            <v>34400</v>
          </cell>
          <cell r="O24">
            <v>5149774</v>
          </cell>
          <cell r="P24">
            <v>3615117</v>
          </cell>
          <cell r="Q24">
            <v>5149774</v>
          </cell>
          <cell r="R24">
            <v>0</v>
          </cell>
          <cell r="S24">
            <v>1534657</v>
          </cell>
          <cell r="T24">
            <v>0</v>
          </cell>
        </row>
        <row r="25">
          <cell r="A25">
            <v>20</v>
          </cell>
          <cell r="B25" t="str">
            <v>南小中台保育園</v>
          </cell>
          <cell r="C25" t="str">
            <v>（福）南小中台福祉会</v>
          </cell>
          <cell r="D25" t="str">
            <v>原 八代重</v>
          </cell>
          <cell r="E25" t="str">
            <v>稲毛区小仲台8-21-1</v>
          </cell>
          <cell r="F25">
            <v>2156122</v>
          </cell>
          <cell r="G25">
            <v>2255994</v>
          </cell>
          <cell r="H25">
            <v>2156122</v>
          </cell>
          <cell r="I25">
            <v>0</v>
          </cell>
          <cell r="J25">
            <v>0</v>
          </cell>
          <cell r="K25">
            <v>0</v>
          </cell>
          <cell r="L25">
            <v>0</v>
          </cell>
          <cell r="M25">
            <v>0</v>
          </cell>
          <cell r="N25">
            <v>0</v>
          </cell>
          <cell r="O25">
            <v>2156122</v>
          </cell>
          <cell r="P25">
            <v>2255994</v>
          </cell>
          <cell r="Q25">
            <v>2156122</v>
          </cell>
          <cell r="R25">
            <v>0</v>
          </cell>
          <cell r="S25">
            <v>0</v>
          </cell>
          <cell r="T25">
            <v>-99872</v>
          </cell>
        </row>
        <row r="26">
          <cell r="A26">
            <v>21</v>
          </cell>
          <cell r="B26" t="str">
            <v>もみじ保育園</v>
          </cell>
          <cell r="C26" t="str">
            <v>（福）光楓福祉会</v>
          </cell>
          <cell r="D26" t="str">
            <v>大川 知明</v>
          </cell>
          <cell r="E26" t="str">
            <v>美浜区磯辺5-14-5</v>
          </cell>
          <cell r="F26">
            <v>3826900</v>
          </cell>
          <cell r="G26">
            <v>2952450</v>
          </cell>
          <cell r="H26">
            <v>3826900</v>
          </cell>
          <cell r="I26">
            <v>3194944</v>
          </cell>
          <cell r="J26">
            <v>2228991</v>
          </cell>
          <cell r="K26">
            <v>3194944</v>
          </cell>
          <cell r="L26">
            <v>0</v>
          </cell>
          <cell r="M26">
            <v>0</v>
          </cell>
          <cell r="N26">
            <v>0</v>
          </cell>
          <cell r="O26">
            <v>7021844</v>
          </cell>
          <cell r="P26">
            <v>5181441</v>
          </cell>
          <cell r="Q26">
            <v>7021844</v>
          </cell>
          <cell r="R26">
            <v>0</v>
          </cell>
          <cell r="S26">
            <v>1840403</v>
          </cell>
          <cell r="T26">
            <v>0</v>
          </cell>
        </row>
        <row r="27">
          <cell r="A27">
            <v>22</v>
          </cell>
          <cell r="B27" t="str">
            <v>おゆみ野保育園</v>
          </cell>
          <cell r="C27" t="str">
            <v>（福）おゆみ野福祉会</v>
          </cell>
          <cell r="D27" t="str">
            <v>長谷川 光男</v>
          </cell>
          <cell r="E27" t="str">
            <v>緑区おゆみ野2-7</v>
          </cell>
          <cell r="F27">
            <v>3239882</v>
          </cell>
          <cell r="G27">
            <v>2435724</v>
          </cell>
          <cell r="H27">
            <v>3239882</v>
          </cell>
          <cell r="I27">
            <v>932600</v>
          </cell>
          <cell r="J27">
            <v>697650</v>
          </cell>
          <cell r="K27">
            <v>932600</v>
          </cell>
          <cell r="L27">
            <v>0</v>
          </cell>
          <cell r="M27">
            <v>0</v>
          </cell>
          <cell r="N27">
            <v>0</v>
          </cell>
          <cell r="O27">
            <v>4172482</v>
          </cell>
          <cell r="P27">
            <v>3133374</v>
          </cell>
          <cell r="Q27">
            <v>4172482</v>
          </cell>
          <cell r="R27">
            <v>0</v>
          </cell>
          <cell r="S27">
            <v>1039108</v>
          </cell>
          <cell r="T27">
            <v>0</v>
          </cell>
        </row>
        <row r="28">
          <cell r="A28">
            <v>23</v>
          </cell>
          <cell r="B28" t="str">
            <v>ﾅｰｾﾘｰ鏡戸</v>
          </cell>
          <cell r="C28" t="str">
            <v>（福）鏡明福祉会</v>
          </cell>
          <cell r="D28" t="str">
            <v>片岡  明</v>
          </cell>
          <cell r="E28" t="str">
            <v>緑区あすみが丘4-21-1</v>
          </cell>
          <cell r="F28">
            <v>3966965</v>
          </cell>
          <cell r="G28">
            <v>3547800</v>
          </cell>
          <cell r="H28">
            <v>3966965</v>
          </cell>
          <cell r="I28">
            <v>686409</v>
          </cell>
          <cell r="J28">
            <v>0</v>
          </cell>
          <cell r="K28">
            <v>686409</v>
          </cell>
          <cell r="L28">
            <v>0</v>
          </cell>
          <cell r="M28">
            <v>0</v>
          </cell>
          <cell r="N28">
            <v>0</v>
          </cell>
          <cell r="O28">
            <v>4653374</v>
          </cell>
          <cell r="P28">
            <v>3547800</v>
          </cell>
          <cell r="Q28">
            <v>4653374</v>
          </cell>
          <cell r="R28">
            <v>0</v>
          </cell>
          <cell r="S28">
            <v>1105574</v>
          </cell>
          <cell r="T28">
            <v>0</v>
          </cell>
        </row>
        <row r="29">
          <cell r="A29">
            <v>24</v>
          </cell>
          <cell r="B29" t="str">
            <v>ふたば保育園</v>
          </cell>
          <cell r="C29" t="str">
            <v>（福）あかね福祉会</v>
          </cell>
          <cell r="D29" t="str">
            <v>篠原　昇一</v>
          </cell>
          <cell r="E29" t="str">
            <v>緑区刈田子町308-10</v>
          </cell>
          <cell r="F29">
            <v>2465251</v>
          </cell>
          <cell r="G29">
            <v>549300</v>
          </cell>
          <cell r="H29">
            <v>2465251</v>
          </cell>
          <cell r="I29">
            <v>0</v>
          </cell>
          <cell r="J29">
            <v>2090250</v>
          </cell>
          <cell r="K29">
            <v>0</v>
          </cell>
          <cell r="L29">
            <v>0</v>
          </cell>
          <cell r="M29">
            <v>0</v>
          </cell>
          <cell r="N29">
            <v>0</v>
          </cell>
          <cell r="O29">
            <v>2465251</v>
          </cell>
          <cell r="P29">
            <v>2639550</v>
          </cell>
          <cell r="Q29">
            <v>2465251</v>
          </cell>
          <cell r="R29">
            <v>0</v>
          </cell>
          <cell r="S29">
            <v>0</v>
          </cell>
          <cell r="T29">
            <v>-174299</v>
          </cell>
        </row>
        <row r="30">
          <cell r="A30">
            <v>25</v>
          </cell>
          <cell r="B30" t="str">
            <v>明和輝保育園</v>
          </cell>
          <cell r="C30" t="str">
            <v>（福）健善富会</v>
          </cell>
          <cell r="D30" t="str">
            <v>井上　悟</v>
          </cell>
          <cell r="E30" t="str">
            <v>緑区おゆみ野中央7-30</v>
          </cell>
          <cell r="F30">
            <v>1221330</v>
          </cell>
          <cell r="G30">
            <v>743670</v>
          </cell>
          <cell r="H30">
            <v>1221330</v>
          </cell>
          <cell r="I30">
            <v>1866700</v>
          </cell>
          <cell r="J30">
            <v>420450</v>
          </cell>
          <cell r="K30">
            <v>1866700</v>
          </cell>
          <cell r="L30">
            <v>0</v>
          </cell>
          <cell r="M30">
            <v>0</v>
          </cell>
          <cell r="N30">
            <v>0</v>
          </cell>
          <cell r="O30">
            <v>3088030</v>
          </cell>
          <cell r="P30">
            <v>1164120</v>
          </cell>
          <cell r="Q30">
            <v>3088030</v>
          </cell>
          <cell r="R30">
            <v>0</v>
          </cell>
          <cell r="S30">
            <v>1923910</v>
          </cell>
          <cell r="T30">
            <v>0</v>
          </cell>
        </row>
        <row r="31">
          <cell r="A31">
            <v>26</v>
          </cell>
          <cell r="B31" t="str">
            <v>山王保育園</v>
          </cell>
          <cell r="C31" t="str">
            <v>（福）豊樹園</v>
          </cell>
          <cell r="D31" t="str">
            <v>伊藤　政義</v>
          </cell>
          <cell r="E31" t="str">
            <v>稲毛区山王町153-16</v>
          </cell>
          <cell r="F31">
            <v>3210632</v>
          </cell>
          <cell r="G31">
            <v>1455453</v>
          </cell>
          <cell r="H31">
            <v>3210632</v>
          </cell>
          <cell r="I31">
            <v>0</v>
          </cell>
          <cell r="J31">
            <v>0</v>
          </cell>
          <cell r="K31">
            <v>0</v>
          </cell>
          <cell r="L31">
            <v>0</v>
          </cell>
          <cell r="M31">
            <v>0</v>
          </cell>
          <cell r="N31">
            <v>0</v>
          </cell>
          <cell r="O31">
            <v>3210632</v>
          </cell>
          <cell r="P31">
            <v>1455453</v>
          </cell>
          <cell r="Q31">
            <v>3210632</v>
          </cell>
          <cell r="R31">
            <v>0</v>
          </cell>
          <cell r="S31">
            <v>1755179</v>
          </cell>
          <cell r="T31">
            <v>0</v>
          </cell>
        </row>
        <row r="32">
          <cell r="A32">
            <v>27</v>
          </cell>
          <cell r="B32" t="str">
            <v>ﾁｬｲﾙﾄﾞ･ｶﾞｰﾃﾞﾝ
保育園</v>
          </cell>
          <cell r="C32" t="str">
            <v>（学）誠真学園</v>
          </cell>
          <cell r="D32" t="str">
            <v>中村　喜一郎</v>
          </cell>
          <cell r="E32" t="str">
            <v>稲毛区小仲台8-20-1</v>
          </cell>
          <cell r="F32">
            <v>3856504</v>
          </cell>
          <cell r="G32">
            <v>2461500</v>
          </cell>
          <cell r="H32">
            <v>3856504</v>
          </cell>
          <cell r="I32">
            <v>2480112</v>
          </cell>
          <cell r="J32">
            <v>1574070</v>
          </cell>
          <cell r="K32">
            <v>2480112</v>
          </cell>
          <cell r="L32">
            <v>0</v>
          </cell>
          <cell r="M32">
            <v>0</v>
          </cell>
          <cell r="N32">
            <v>0</v>
          </cell>
          <cell r="O32">
            <v>6336616</v>
          </cell>
          <cell r="P32">
            <v>4035570</v>
          </cell>
          <cell r="Q32">
            <v>6336616</v>
          </cell>
          <cell r="R32">
            <v>0</v>
          </cell>
          <cell r="S32">
            <v>2301046</v>
          </cell>
          <cell r="T32">
            <v>0</v>
          </cell>
        </row>
        <row r="33">
          <cell r="A33">
            <v>28</v>
          </cell>
          <cell r="B33" t="str">
            <v>明徳土気保育園</v>
          </cell>
          <cell r="C33" t="str">
            <v>（福）千葉明徳会</v>
          </cell>
          <cell r="D33" t="str">
            <v>福中　儀明</v>
          </cell>
          <cell r="E33" t="str">
            <v>緑区土気町1626-5</v>
          </cell>
          <cell r="F33">
            <v>2887471</v>
          </cell>
          <cell r="G33">
            <v>2595789</v>
          </cell>
          <cell r="H33">
            <v>2887471</v>
          </cell>
          <cell r="I33">
            <v>3644201</v>
          </cell>
          <cell r="J33">
            <v>1906350</v>
          </cell>
          <cell r="K33">
            <v>3644201</v>
          </cell>
          <cell r="L33">
            <v>0</v>
          </cell>
          <cell r="M33">
            <v>0</v>
          </cell>
          <cell r="N33">
            <v>0</v>
          </cell>
          <cell r="O33">
            <v>6531672</v>
          </cell>
          <cell r="P33">
            <v>4502139</v>
          </cell>
          <cell r="Q33">
            <v>6531672</v>
          </cell>
          <cell r="R33">
            <v>0</v>
          </cell>
          <cell r="S33">
            <v>2029533</v>
          </cell>
          <cell r="T33">
            <v>0</v>
          </cell>
        </row>
        <row r="34">
          <cell r="A34">
            <v>29</v>
          </cell>
          <cell r="B34" t="str">
            <v>グレース保育園</v>
          </cell>
          <cell r="C34" t="str">
            <v>（福）小ばと会</v>
          </cell>
          <cell r="D34" t="str">
            <v>村松　重彦</v>
          </cell>
          <cell r="E34" t="str">
            <v>緑区おゆみ野中央2-7-7</v>
          </cell>
          <cell r="F34">
            <v>2479390</v>
          </cell>
          <cell r="G34">
            <v>2125980</v>
          </cell>
          <cell r="H34">
            <v>2479390</v>
          </cell>
          <cell r="I34">
            <v>3453170</v>
          </cell>
          <cell r="J34">
            <v>1906890</v>
          </cell>
          <cell r="K34">
            <v>3453170</v>
          </cell>
          <cell r="L34">
            <v>0</v>
          </cell>
          <cell r="M34">
            <v>0</v>
          </cell>
          <cell r="N34">
            <v>0</v>
          </cell>
          <cell r="O34">
            <v>5932560</v>
          </cell>
          <cell r="P34">
            <v>4032870</v>
          </cell>
          <cell r="Q34">
            <v>5932560</v>
          </cell>
          <cell r="R34">
            <v>0</v>
          </cell>
          <cell r="S34">
            <v>1899690</v>
          </cell>
          <cell r="T34">
            <v>0</v>
          </cell>
        </row>
        <row r="35">
          <cell r="A35">
            <v>30</v>
          </cell>
          <cell r="B35" t="str">
            <v>みらい保育園</v>
          </cell>
          <cell r="C35" t="str">
            <v>(福）天祐会</v>
          </cell>
          <cell r="D35" t="str">
            <v>水野　茂</v>
          </cell>
          <cell r="E35" t="str">
            <v>中央区新町17-12</v>
          </cell>
          <cell r="F35">
            <v>1932264</v>
          </cell>
          <cell r="G35">
            <v>926010</v>
          </cell>
          <cell r="H35">
            <v>1932264</v>
          </cell>
          <cell r="I35">
            <v>5392900</v>
          </cell>
          <cell r="J35">
            <v>2169150</v>
          </cell>
          <cell r="K35">
            <v>5392900</v>
          </cell>
          <cell r="L35">
            <v>0</v>
          </cell>
          <cell r="M35">
            <v>0</v>
          </cell>
          <cell r="N35">
            <v>0</v>
          </cell>
          <cell r="O35">
            <v>7325164</v>
          </cell>
          <cell r="P35">
            <v>3095160</v>
          </cell>
          <cell r="Q35">
            <v>7325164</v>
          </cell>
          <cell r="R35">
            <v>0</v>
          </cell>
          <cell r="S35">
            <v>4230004</v>
          </cell>
          <cell r="T35">
            <v>0</v>
          </cell>
        </row>
        <row r="36">
          <cell r="A36">
            <v>31</v>
          </cell>
          <cell r="B36" t="str">
            <v>かまとり保育園</v>
          </cell>
          <cell r="C36" t="str">
            <v>（学）アゼリー学園</v>
          </cell>
          <cell r="D36" t="str">
            <v>来栖　宏二</v>
          </cell>
          <cell r="E36" t="str">
            <v>東京都江戸川区中央1-8-21</v>
          </cell>
          <cell r="F36">
            <v>1589968</v>
          </cell>
          <cell r="G36">
            <v>1485000</v>
          </cell>
          <cell r="H36">
            <v>1589968</v>
          </cell>
          <cell r="I36">
            <v>2408900</v>
          </cell>
          <cell r="J36">
            <v>979350</v>
          </cell>
          <cell r="K36">
            <v>2408900</v>
          </cell>
          <cell r="L36">
            <v>0</v>
          </cell>
          <cell r="M36">
            <v>0</v>
          </cell>
          <cell r="N36">
            <v>0</v>
          </cell>
          <cell r="O36">
            <v>3998868</v>
          </cell>
          <cell r="P36">
            <v>2464350</v>
          </cell>
          <cell r="Q36">
            <v>3998868</v>
          </cell>
          <cell r="R36">
            <v>0</v>
          </cell>
          <cell r="S36">
            <v>1534518</v>
          </cell>
          <cell r="T36">
            <v>0</v>
          </cell>
        </row>
        <row r="37">
          <cell r="A37">
            <v>32</v>
          </cell>
          <cell r="B37" t="str">
            <v>植草弁天保育園</v>
          </cell>
          <cell r="C37" t="str">
            <v>（学）植草学園</v>
          </cell>
          <cell r="D37" t="str">
            <v>植草　和典</v>
          </cell>
          <cell r="E37" t="str">
            <v>中央区弁天2-8-9</v>
          </cell>
          <cell r="F37">
            <v>1090626</v>
          </cell>
          <cell r="G37">
            <v>1095300</v>
          </cell>
          <cell r="H37">
            <v>1090626</v>
          </cell>
          <cell r="I37">
            <v>0</v>
          </cell>
          <cell r="J37">
            <v>0</v>
          </cell>
          <cell r="K37">
            <v>0</v>
          </cell>
          <cell r="L37">
            <v>0</v>
          </cell>
          <cell r="M37">
            <v>0</v>
          </cell>
          <cell r="N37">
            <v>0</v>
          </cell>
          <cell r="O37">
            <v>1090626</v>
          </cell>
          <cell r="P37">
            <v>1095300</v>
          </cell>
          <cell r="Q37">
            <v>1090626</v>
          </cell>
          <cell r="R37">
            <v>0</v>
          </cell>
          <cell r="S37">
            <v>0</v>
          </cell>
          <cell r="T37">
            <v>-4674</v>
          </cell>
        </row>
        <row r="38">
          <cell r="A38">
            <v>33</v>
          </cell>
          <cell r="B38" t="str">
            <v>ひなたぼっこ保育園</v>
          </cell>
          <cell r="C38" t="str">
            <v>公益社団法人　千葉市民間保育園協議会</v>
          </cell>
          <cell r="D38" t="str">
            <v>山崎　淳一</v>
          </cell>
          <cell r="E38" t="str">
            <v>中央区中央4-5-1  きぼーる３階</v>
          </cell>
          <cell r="F38">
            <v>3165043</v>
          </cell>
          <cell r="G38">
            <v>2371599</v>
          </cell>
          <cell r="H38">
            <v>3165043</v>
          </cell>
          <cell r="I38">
            <v>0</v>
          </cell>
          <cell r="J38">
            <v>0</v>
          </cell>
          <cell r="K38">
            <v>0</v>
          </cell>
          <cell r="L38">
            <v>0</v>
          </cell>
          <cell r="M38">
            <v>0</v>
          </cell>
          <cell r="N38">
            <v>0</v>
          </cell>
          <cell r="O38">
            <v>3165043</v>
          </cell>
          <cell r="P38">
            <v>2371599</v>
          </cell>
          <cell r="Q38">
            <v>3165043</v>
          </cell>
          <cell r="R38">
            <v>0</v>
          </cell>
          <cell r="S38">
            <v>793444</v>
          </cell>
          <cell r="T38">
            <v>0</v>
          </cell>
        </row>
        <row r="39">
          <cell r="A39">
            <v>34</v>
          </cell>
          <cell r="B39" t="str">
            <v>はまかぜ保育園</v>
          </cell>
          <cell r="C39" t="str">
            <v>（福）愛誠福祉会</v>
          </cell>
          <cell r="D39" t="str">
            <v>森田　喜代八</v>
          </cell>
          <cell r="E39" t="str">
            <v>中央区中央港1-24-14　シースケープ千葉みなと１階</v>
          </cell>
          <cell r="F39">
            <v>2581518</v>
          </cell>
          <cell r="G39">
            <v>2092905</v>
          </cell>
          <cell r="H39">
            <v>2581518</v>
          </cell>
          <cell r="I39">
            <v>0</v>
          </cell>
          <cell r="J39">
            <v>0</v>
          </cell>
          <cell r="K39">
            <v>0</v>
          </cell>
          <cell r="L39">
            <v>0</v>
          </cell>
          <cell r="M39">
            <v>0</v>
          </cell>
          <cell r="N39">
            <v>0</v>
          </cell>
          <cell r="O39">
            <v>2581518</v>
          </cell>
          <cell r="P39">
            <v>2092905</v>
          </cell>
          <cell r="Q39">
            <v>2581518</v>
          </cell>
          <cell r="R39">
            <v>0</v>
          </cell>
          <cell r="S39">
            <v>488613</v>
          </cell>
          <cell r="T39">
            <v>0</v>
          </cell>
        </row>
        <row r="40">
          <cell r="A40">
            <v>35</v>
          </cell>
          <cell r="B40" t="str">
            <v>いなほ保育園</v>
          </cell>
          <cell r="C40" t="str">
            <v>（株）こどもの森</v>
          </cell>
          <cell r="D40" t="str">
            <v>久芳　敬裕</v>
          </cell>
          <cell r="E40" t="str">
            <v>東京都国分寺市光町2-5-1</v>
          </cell>
          <cell r="F40">
            <v>3216441</v>
          </cell>
          <cell r="G40">
            <v>1978302</v>
          </cell>
          <cell r="H40">
            <v>3216441</v>
          </cell>
          <cell r="I40">
            <v>0</v>
          </cell>
          <cell r="J40">
            <v>0</v>
          </cell>
          <cell r="K40">
            <v>0</v>
          </cell>
          <cell r="L40">
            <v>0</v>
          </cell>
          <cell r="M40">
            <v>0</v>
          </cell>
          <cell r="N40">
            <v>0</v>
          </cell>
          <cell r="O40">
            <v>3216441</v>
          </cell>
          <cell r="P40">
            <v>1978302</v>
          </cell>
          <cell r="Q40">
            <v>3216441</v>
          </cell>
          <cell r="R40">
            <v>0</v>
          </cell>
          <cell r="S40">
            <v>1238139</v>
          </cell>
          <cell r="T40">
            <v>0</v>
          </cell>
        </row>
        <row r="41">
          <cell r="A41">
            <v>36</v>
          </cell>
          <cell r="B41" t="str">
            <v>キッズマーム保育園</v>
          </cell>
          <cell r="C41" t="str">
            <v>イングレソ（株）</v>
          </cell>
          <cell r="D41" t="str">
            <v>西村　妙子</v>
          </cell>
          <cell r="E41" t="str">
            <v>若葉区西都賀3-17-12</v>
          </cell>
          <cell r="F41">
            <v>3896084</v>
          </cell>
          <cell r="G41">
            <v>2865960</v>
          </cell>
          <cell r="H41">
            <v>3896084</v>
          </cell>
          <cell r="I41">
            <v>0</v>
          </cell>
          <cell r="J41">
            <v>0</v>
          </cell>
          <cell r="K41">
            <v>0</v>
          </cell>
          <cell r="L41">
            <v>0</v>
          </cell>
          <cell r="M41">
            <v>12900</v>
          </cell>
          <cell r="N41">
            <v>0</v>
          </cell>
          <cell r="O41">
            <v>3896084</v>
          </cell>
          <cell r="P41">
            <v>2878860</v>
          </cell>
          <cell r="Q41">
            <v>3896084</v>
          </cell>
          <cell r="R41">
            <v>0</v>
          </cell>
          <cell r="S41">
            <v>1017224</v>
          </cell>
          <cell r="T41">
            <v>0</v>
          </cell>
        </row>
        <row r="42">
          <cell r="A42">
            <v>37</v>
          </cell>
          <cell r="B42" t="str">
            <v>アスク海浜幕張保育園</v>
          </cell>
          <cell r="C42" t="str">
            <v>（株）日本保育サービス</v>
          </cell>
          <cell r="D42" t="str">
            <v>荻田　和宏</v>
          </cell>
          <cell r="E42" t="str">
            <v>愛知県名古屋市東区葵3-15-31　住友生命千種ニュータワービル17階</v>
          </cell>
          <cell r="F42">
            <v>1905002</v>
          </cell>
          <cell r="G42">
            <v>1402278</v>
          </cell>
          <cell r="H42">
            <v>1905002</v>
          </cell>
          <cell r="I42">
            <v>0</v>
          </cell>
          <cell r="J42">
            <v>0</v>
          </cell>
          <cell r="K42">
            <v>0</v>
          </cell>
          <cell r="L42">
            <v>0</v>
          </cell>
          <cell r="M42">
            <v>0</v>
          </cell>
          <cell r="N42">
            <v>0</v>
          </cell>
          <cell r="O42">
            <v>1905002</v>
          </cell>
          <cell r="P42">
            <v>1402278</v>
          </cell>
          <cell r="Q42">
            <v>1905002</v>
          </cell>
          <cell r="R42">
            <v>0</v>
          </cell>
          <cell r="S42">
            <v>502724</v>
          </cell>
          <cell r="T42">
            <v>0</v>
          </cell>
        </row>
        <row r="43">
          <cell r="A43">
            <v>38</v>
          </cell>
          <cell r="B43" t="str">
            <v>明徳浜野駅保育園</v>
          </cell>
          <cell r="C43" t="str">
            <v>（学）千葉明徳学園</v>
          </cell>
          <cell r="D43" t="str">
            <v>福中　儀明</v>
          </cell>
          <cell r="E43" t="str">
            <v>中央区南生実町1412</v>
          </cell>
          <cell r="F43">
            <v>2213458</v>
          </cell>
          <cell r="G43">
            <v>1485360</v>
          </cell>
          <cell r="H43">
            <v>2213458</v>
          </cell>
          <cell r="I43">
            <v>0</v>
          </cell>
          <cell r="J43">
            <v>0</v>
          </cell>
          <cell r="K43">
            <v>0</v>
          </cell>
          <cell r="L43">
            <v>0</v>
          </cell>
          <cell r="M43">
            <v>0</v>
          </cell>
          <cell r="N43">
            <v>0</v>
          </cell>
          <cell r="O43">
            <v>2213458</v>
          </cell>
          <cell r="P43">
            <v>1485360</v>
          </cell>
          <cell r="Q43">
            <v>2213458</v>
          </cell>
          <cell r="R43">
            <v>0</v>
          </cell>
          <cell r="S43">
            <v>728098</v>
          </cell>
          <cell r="T43">
            <v>0</v>
          </cell>
        </row>
        <row r="44">
          <cell r="A44">
            <v>39</v>
          </cell>
          <cell r="B44" t="str">
            <v>幕張いもっこ保育園</v>
          </cell>
          <cell r="C44" t="str">
            <v>（福）まくはり福志会</v>
          </cell>
          <cell r="D44" t="str">
            <v>大越 淑子</v>
          </cell>
          <cell r="E44" t="str">
            <v>花見川区幕張町4-608-1</v>
          </cell>
          <cell r="F44">
            <v>3705485</v>
          </cell>
          <cell r="G44">
            <v>3132318</v>
          </cell>
          <cell r="H44">
            <v>3705485</v>
          </cell>
          <cell r="I44">
            <v>2578300</v>
          </cell>
          <cell r="J44">
            <v>1551189</v>
          </cell>
          <cell r="K44">
            <v>2578300</v>
          </cell>
          <cell r="L44">
            <v>0</v>
          </cell>
          <cell r="M44">
            <v>0</v>
          </cell>
          <cell r="N44">
            <v>0</v>
          </cell>
          <cell r="O44">
            <v>6283785</v>
          </cell>
          <cell r="P44">
            <v>4683507</v>
          </cell>
          <cell r="Q44">
            <v>6283785</v>
          </cell>
          <cell r="R44">
            <v>0</v>
          </cell>
          <cell r="S44">
            <v>1600278</v>
          </cell>
          <cell r="T44">
            <v>0</v>
          </cell>
        </row>
        <row r="45">
          <cell r="A45">
            <v>40</v>
          </cell>
          <cell r="B45" t="str">
            <v>稲毛すきっぷ保育園</v>
          </cell>
          <cell r="C45" t="str">
            <v>（株）俊英館</v>
          </cell>
          <cell r="D45" t="str">
            <v>田村　幸之</v>
          </cell>
          <cell r="E45" t="str">
            <v>東京都板橋区小茂根4-9-2　ｾｶﾞﾐﾋﾞﾙ3F</v>
          </cell>
          <cell r="F45">
            <v>3721250</v>
          </cell>
          <cell r="G45">
            <v>1653282</v>
          </cell>
          <cell r="H45">
            <v>3721250</v>
          </cell>
          <cell r="I45">
            <v>0</v>
          </cell>
          <cell r="J45">
            <v>0</v>
          </cell>
          <cell r="K45">
            <v>0</v>
          </cell>
          <cell r="L45">
            <v>0</v>
          </cell>
          <cell r="M45">
            <v>0</v>
          </cell>
          <cell r="N45">
            <v>0</v>
          </cell>
          <cell r="O45">
            <v>3721250</v>
          </cell>
          <cell r="P45">
            <v>1653282</v>
          </cell>
          <cell r="Q45">
            <v>3721250</v>
          </cell>
          <cell r="R45">
            <v>0</v>
          </cell>
          <cell r="S45">
            <v>2067968</v>
          </cell>
          <cell r="T45">
            <v>0</v>
          </cell>
        </row>
        <row r="46">
          <cell r="A46">
            <v>41</v>
          </cell>
          <cell r="B46" t="str">
            <v>千葉聖心保育園</v>
          </cell>
          <cell r="C46" t="str">
            <v>（福）弘恕会</v>
          </cell>
          <cell r="D46" t="str">
            <v>森島　弘道</v>
          </cell>
          <cell r="E46" t="str">
            <v>若葉区若松町531-197</v>
          </cell>
          <cell r="F46">
            <v>3246241</v>
          </cell>
          <cell r="G46">
            <v>1438308</v>
          </cell>
          <cell r="H46">
            <v>3246241</v>
          </cell>
          <cell r="I46">
            <v>1303000</v>
          </cell>
          <cell r="J46">
            <v>438450</v>
          </cell>
          <cell r="K46">
            <v>1303000</v>
          </cell>
          <cell r="L46">
            <v>0</v>
          </cell>
          <cell r="M46">
            <v>0</v>
          </cell>
          <cell r="N46">
            <v>0</v>
          </cell>
          <cell r="O46">
            <v>4549241</v>
          </cell>
          <cell r="P46">
            <v>1876758</v>
          </cell>
          <cell r="Q46">
            <v>4549241</v>
          </cell>
          <cell r="R46">
            <v>0</v>
          </cell>
          <cell r="S46">
            <v>2672483</v>
          </cell>
          <cell r="T46">
            <v>0</v>
          </cell>
        </row>
        <row r="47">
          <cell r="A47">
            <v>42</v>
          </cell>
          <cell r="B47" t="str">
            <v>真生保育園</v>
          </cell>
          <cell r="C47" t="str">
            <v>（福）健善富会</v>
          </cell>
          <cell r="D47" t="str">
            <v>井上　悟</v>
          </cell>
          <cell r="E47" t="str">
            <v>緑区おゆみ野中央7-30</v>
          </cell>
          <cell r="F47">
            <v>3713106</v>
          </cell>
          <cell r="G47">
            <v>2433150</v>
          </cell>
          <cell r="H47">
            <v>3713106</v>
          </cell>
          <cell r="I47">
            <v>2887900</v>
          </cell>
          <cell r="J47">
            <v>1449150</v>
          </cell>
          <cell r="K47">
            <v>2887900</v>
          </cell>
          <cell r="L47">
            <v>0</v>
          </cell>
          <cell r="M47">
            <v>0</v>
          </cell>
          <cell r="N47">
            <v>0</v>
          </cell>
          <cell r="O47">
            <v>6601006</v>
          </cell>
          <cell r="P47">
            <v>3882300</v>
          </cell>
          <cell r="Q47">
            <v>6601006</v>
          </cell>
          <cell r="R47">
            <v>0</v>
          </cell>
          <cell r="S47">
            <v>2718706</v>
          </cell>
          <cell r="T47">
            <v>0</v>
          </cell>
        </row>
        <row r="48">
          <cell r="A48">
            <v>43</v>
          </cell>
          <cell r="B48" t="str">
            <v>ｱｯﾌﾟﾙﾅｰｽﾘｰ検見川浜保育園</v>
          </cell>
          <cell r="C48" t="str">
            <v>（有）もっくもっく</v>
          </cell>
          <cell r="D48" t="str">
            <v>河口　知子</v>
          </cell>
          <cell r="E48" t="str">
            <v>浦安市北栄1-11-24第２吉田ビル3階</v>
          </cell>
          <cell r="F48">
            <v>2065973</v>
          </cell>
          <cell r="G48">
            <v>684594</v>
          </cell>
          <cell r="H48">
            <v>2065973</v>
          </cell>
          <cell r="I48">
            <v>0</v>
          </cell>
          <cell r="J48">
            <v>0</v>
          </cell>
          <cell r="K48">
            <v>0</v>
          </cell>
          <cell r="L48">
            <v>0</v>
          </cell>
          <cell r="M48">
            <v>0</v>
          </cell>
          <cell r="N48">
            <v>0</v>
          </cell>
          <cell r="O48">
            <v>2065973</v>
          </cell>
          <cell r="P48">
            <v>684594</v>
          </cell>
          <cell r="Q48">
            <v>2065973</v>
          </cell>
          <cell r="R48">
            <v>0</v>
          </cell>
          <cell r="S48">
            <v>1381379</v>
          </cell>
          <cell r="T48">
            <v>0</v>
          </cell>
        </row>
        <row r="49">
          <cell r="A49">
            <v>44</v>
          </cell>
          <cell r="B49" t="str">
            <v>千葉みなとのぞみ保育園</v>
          </cell>
          <cell r="C49" t="str">
            <v>テンプスタッフ・ウィッシュ（株）</v>
          </cell>
          <cell r="D49" t="str">
            <v>篠原　欣子</v>
          </cell>
          <cell r="E49" t="str">
            <v>東京都渋谷区代々木2-1-1　新宿マインズタワー1９階</v>
          </cell>
          <cell r="F49">
            <v>1063613</v>
          </cell>
          <cell r="G49">
            <v>839853</v>
          </cell>
          <cell r="H49">
            <v>1063613</v>
          </cell>
          <cell r="I49">
            <v>0</v>
          </cell>
          <cell r="J49">
            <v>0</v>
          </cell>
          <cell r="K49">
            <v>0</v>
          </cell>
          <cell r="L49">
            <v>0</v>
          </cell>
          <cell r="M49">
            <v>0</v>
          </cell>
          <cell r="N49">
            <v>0</v>
          </cell>
          <cell r="O49">
            <v>1063613</v>
          </cell>
          <cell r="P49">
            <v>839853</v>
          </cell>
          <cell r="Q49">
            <v>1063613</v>
          </cell>
          <cell r="R49">
            <v>0</v>
          </cell>
          <cell r="S49">
            <v>223760</v>
          </cell>
          <cell r="T49">
            <v>0</v>
          </cell>
        </row>
        <row r="50">
          <cell r="A50">
            <v>45</v>
          </cell>
          <cell r="B50" t="str">
            <v>いろは保育園</v>
          </cell>
          <cell r="C50" t="str">
            <v>（福）大きな家族</v>
          </cell>
          <cell r="D50" t="str">
            <v>間山　有子</v>
          </cell>
          <cell r="E50" t="str">
            <v>中央区問屋町１３－５</v>
          </cell>
          <cell r="F50">
            <v>2555632</v>
          </cell>
          <cell r="G50">
            <v>1969650</v>
          </cell>
          <cell r="H50">
            <v>2555632</v>
          </cell>
          <cell r="I50">
            <v>0</v>
          </cell>
          <cell r="J50">
            <v>0</v>
          </cell>
          <cell r="K50">
            <v>0</v>
          </cell>
          <cell r="L50">
            <v>0</v>
          </cell>
          <cell r="M50">
            <v>0</v>
          </cell>
          <cell r="N50">
            <v>0</v>
          </cell>
          <cell r="O50">
            <v>2555632</v>
          </cell>
          <cell r="P50">
            <v>1969650</v>
          </cell>
          <cell r="Q50">
            <v>2555632</v>
          </cell>
          <cell r="R50">
            <v>585982</v>
          </cell>
          <cell r="S50">
            <v>585982</v>
          </cell>
          <cell r="T50">
            <v>0</v>
          </cell>
        </row>
        <row r="51">
          <cell r="A51">
            <v>46</v>
          </cell>
          <cell r="B51" t="str">
            <v>稲毛ひだまり保育園</v>
          </cell>
          <cell r="C51" t="str">
            <v>（福）桜育心福祉会</v>
          </cell>
          <cell r="D51" t="str">
            <v>佐藤　悦光</v>
          </cell>
          <cell r="E51" t="str">
            <v>稲毛区小仲台２－１０－１</v>
          </cell>
          <cell r="F51">
            <v>3341750</v>
          </cell>
          <cell r="G51">
            <v>2771064</v>
          </cell>
          <cell r="H51">
            <v>3341750</v>
          </cell>
          <cell r="I51">
            <v>0</v>
          </cell>
          <cell r="J51">
            <v>0</v>
          </cell>
          <cell r="K51">
            <v>0</v>
          </cell>
          <cell r="L51">
            <v>0</v>
          </cell>
          <cell r="M51">
            <v>0</v>
          </cell>
          <cell r="N51">
            <v>0</v>
          </cell>
          <cell r="O51">
            <v>3341750</v>
          </cell>
          <cell r="P51">
            <v>2771064</v>
          </cell>
          <cell r="Q51">
            <v>3341750</v>
          </cell>
          <cell r="R51">
            <v>570686</v>
          </cell>
          <cell r="S51">
            <v>570686</v>
          </cell>
          <cell r="T51">
            <v>0</v>
          </cell>
        </row>
        <row r="52">
          <cell r="A52">
            <v>47</v>
          </cell>
          <cell r="B52" t="str">
            <v>茶々まくはり保育園</v>
          </cell>
          <cell r="C52" t="str">
            <v>（福）あすみ福祉会</v>
          </cell>
          <cell r="D52" t="str">
            <v>迫田　健太郎</v>
          </cell>
          <cell r="E52" t="str">
            <v>埼玉県入間市小谷田上ノ台64番地</v>
          </cell>
          <cell r="F52">
            <v>3129969</v>
          </cell>
          <cell r="G52">
            <v>2888568</v>
          </cell>
          <cell r="H52">
            <v>3129969</v>
          </cell>
          <cell r="I52">
            <v>2711766</v>
          </cell>
          <cell r="J52">
            <v>1578408</v>
          </cell>
          <cell r="K52">
            <v>2711766</v>
          </cell>
          <cell r="L52">
            <v>0</v>
          </cell>
          <cell r="M52">
            <v>0</v>
          </cell>
          <cell r="N52">
            <v>0</v>
          </cell>
          <cell r="O52">
            <v>5841735</v>
          </cell>
          <cell r="P52">
            <v>4466976</v>
          </cell>
          <cell r="Q52">
            <v>5841735</v>
          </cell>
          <cell r="R52">
            <v>1374759</v>
          </cell>
          <cell r="S52">
            <v>1374759</v>
          </cell>
          <cell r="T52">
            <v>0</v>
          </cell>
        </row>
        <row r="53">
          <cell r="A53">
            <v>48</v>
          </cell>
          <cell r="B53" t="str">
            <v>ローゼンそが保育園</v>
          </cell>
          <cell r="C53" t="str">
            <v>（福）千葉県福祉援護会</v>
          </cell>
          <cell r="D53" t="str">
            <v>武石　直人</v>
          </cell>
          <cell r="E53" t="str">
            <v>船橋市藤原８－１７－２</v>
          </cell>
          <cell r="F53">
            <v>2193037</v>
          </cell>
          <cell r="G53">
            <v>700299</v>
          </cell>
          <cell r="H53">
            <v>2193037</v>
          </cell>
          <cell r="I53">
            <v>1749400</v>
          </cell>
          <cell r="J53">
            <v>496050</v>
          </cell>
          <cell r="K53">
            <v>1749400</v>
          </cell>
          <cell r="L53">
            <v>0</v>
          </cell>
          <cell r="M53">
            <v>0</v>
          </cell>
          <cell r="N53">
            <v>0</v>
          </cell>
          <cell r="O53">
            <v>3942437</v>
          </cell>
          <cell r="P53">
            <v>1196349</v>
          </cell>
          <cell r="Q53">
            <v>3942437</v>
          </cell>
          <cell r="R53">
            <v>2746088</v>
          </cell>
          <cell r="S53">
            <v>2746088</v>
          </cell>
          <cell r="T53">
            <v>0</v>
          </cell>
        </row>
        <row r="54">
          <cell r="A54">
            <v>49</v>
          </cell>
          <cell r="B54" t="str">
            <v>みなと公園のぞみ保育園</v>
          </cell>
          <cell r="C54" t="str">
            <v>テンプスタッフ・ウィッシュ（株）</v>
          </cell>
          <cell r="D54" t="str">
            <v>篠原　欣子</v>
          </cell>
          <cell r="E54" t="str">
            <v>東京都渋谷区代々木2-1-1　新宿マインズタワー1９階</v>
          </cell>
          <cell r="F54">
            <v>2855882</v>
          </cell>
          <cell r="G54">
            <v>441687</v>
          </cell>
          <cell r="H54">
            <v>2855882</v>
          </cell>
          <cell r="I54">
            <v>1288609</v>
          </cell>
          <cell r="J54">
            <v>1156275</v>
          </cell>
          <cell r="K54">
            <v>1288609</v>
          </cell>
          <cell r="L54">
            <v>0</v>
          </cell>
          <cell r="M54">
            <v>0</v>
          </cell>
          <cell r="N54">
            <v>0</v>
          </cell>
          <cell r="O54">
            <v>4144491</v>
          </cell>
          <cell r="P54">
            <v>1597962</v>
          </cell>
          <cell r="Q54">
            <v>4144491</v>
          </cell>
          <cell r="R54">
            <v>0</v>
          </cell>
          <cell r="S54">
            <v>2546529</v>
          </cell>
          <cell r="T54">
            <v>0</v>
          </cell>
        </row>
        <row r="55">
          <cell r="A55">
            <v>50</v>
          </cell>
          <cell r="B55" t="str">
            <v>畠山学園附属はまの保育園</v>
          </cell>
          <cell r="C55" t="str">
            <v>（学）畠山学園</v>
          </cell>
          <cell r="D55" t="str">
            <v>畠山　一雄</v>
          </cell>
          <cell r="E55" t="str">
            <v>千葉市中央区浜野町1252-4</v>
          </cell>
          <cell r="F55">
            <v>4017800</v>
          </cell>
          <cell r="G55">
            <v>967878</v>
          </cell>
          <cell r="H55">
            <v>4017800</v>
          </cell>
          <cell r="I55">
            <v>421500</v>
          </cell>
          <cell r="J55">
            <v>1007250</v>
          </cell>
          <cell r="K55">
            <v>421500</v>
          </cell>
          <cell r="L55">
            <v>0</v>
          </cell>
          <cell r="M55">
            <v>0</v>
          </cell>
          <cell r="N55">
            <v>0</v>
          </cell>
          <cell r="O55">
            <v>4439300</v>
          </cell>
          <cell r="P55">
            <v>1975128</v>
          </cell>
          <cell r="Q55">
            <v>4439300</v>
          </cell>
          <cell r="R55">
            <v>0</v>
          </cell>
          <cell r="S55">
            <v>2464172</v>
          </cell>
          <cell r="T55">
            <v>0</v>
          </cell>
        </row>
        <row r="56">
          <cell r="A56">
            <v>51</v>
          </cell>
          <cell r="B56" t="str">
            <v>ｺｺﾌｧﾝ･ﾅｰｻﾘｰおゆみ野</v>
          </cell>
          <cell r="C56" t="str">
            <v>（株）学研ココファン・ナーサリー</v>
          </cell>
          <cell r="D56" t="str">
            <v>小早川　仁</v>
          </cell>
          <cell r="E56" t="str">
            <v>東京都品川区西五反田2-11-8学研ビル</v>
          </cell>
          <cell r="F56">
            <v>1871969</v>
          </cell>
          <cell r="G56">
            <v>1192011</v>
          </cell>
          <cell r="H56">
            <v>1871969</v>
          </cell>
          <cell r="I56">
            <v>502452</v>
          </cell>
          <cell r="J56">
            <v>0</v>
          </cell>
          <cell r="K56">
            <v>502452</v>
          </cell>
          <cell r="L56">
            <v>0</v>
          </cell>
          <cell r="M56">
            <v>0</v>
          </cell>
          <cell r="N56">
            <v>0</v>
          </cell>
          <cell r="O56">
            <v>2374421</v>
          </cell>
          <cell r="P56">
            <v>1192011</v>
          </cell>
          <cell r="Q56">
            <v>2374421</v>
          </cell>
          <cell r="R56">
            <v>0</v>
          </cell>
          <cell r="S56">
            <v>1182410</v>
          </cell>
          <cell r="T56">
            <v>0</v>
          </cell>
        </row>
        <row r="57">
          <cell r="A57">
            <v>52</v>
          </cell>
          <cell r="B57" t="str">
            <v>おゆみ野すきっぷ保育園</v>
          </cell>
          <cell r="C57" t="str">
            <v>（株）俊英館</v>
          </cell>
          <cell r="D57" t="str">
            <v>田村　幸之</v>
          </cell>
          <cell r="E57" t="str">
            <v>東京都板橋区小茂根4-9-2　ｾｶﾞﾐﾋﾞﾙ3F</v>
          </cell>
          <cell r="F57">
            <v>2661878</v>
          </cell>
          <cell r="G57">
            <v>1633050</v>
          </cell>
          <cell r="H57">
            <v>2661878</v>
          </cell>
          <cell r="I57">
            <v>0</v>
          </cell>
          <cell r="J57">
            <v>0</v>
          </cell>
          <cell r="K57">
            <v>0</v>
          </cell>
          <cell r="L57">
            <v>0</v>
          </cell>
          <cell r="M57">
            <v>0</v>
          </cell>
          <cell r="N57">
            <v>0</v>
          </cell>
          <cell r="O57">
            <v>2661878</v>
          </cell>
          <cell r="P57">
            <v>1633050</v>
          </cell>
          <cell r="Q57">
            <v>2661878</v>
          </cell>
          <cell r="R57">
            <v>1028828</v>
          </cell>
          <cell r="S57">
            <v>1028828</v>
          </cell>
          <cell r="T57">
            <v>0</v>
          </cell>
        </row>
        <row r="58">
          <cell r="A58">
            <v>53</v>
          </cell>
          <cell r="B58" t="str">
            <v>たかし保育園稲毛海岸</v>
          </cell>
          <cell r="C58" t="str">
            <v>（福）茂原高師保育園</v>
          </cell>
          <cell r="D58" t="str">
            <v>篠田　哲寿</v>
          </cell>
          <cell r="E58" t="str">
            <v>茂原市高師864-1</v>
          </cell>
          <cell r="F58">
            <v>772167</v>
          </cell>
          <cell r="G58">
            <v>322200</v>
          </cell>
          <cell r="H58">
            <v>772167</v>
          </cell>
          <cell r="I58">
            <v>0</v>
          </cell>
          <cell r="J58">
            <v>0</v>
          </cell>
          <cell r="K58">
            <v>0</v>
          </cell>
          <cell r="L58">
            <v>0</v>
          </cell>
          <cell r="M58">
            <v>0</v>
          </cell>
          <cell r="N58">
            <v>0</v>
          </cell>
          <cell r="O58">
            <v>772167</v>
          </cell>
          <cell r="P58">
            <v>322200</v>
          </cell>
          <cell r="Q58">
            <v>772167</v>
          </cell>
          <cell r="R58">
            <v>449967</v>
          </cell>
          <cell r="S58">
            <v>449967</v>
          </cell>
          <cell r="T58">
            <v>0</v>
          </cell>
        </row>
        <row r="59">
          <cell r="A59">
            <v>54</v>
          </cell>
          <cell r="B59" t="str">
            <v>幕張本郷きらきら保育園</v>
          </cell>
          <cell r="C59" t="str">
            <v>スターツケアサービス（株）</v>
          </cell>
          <cell r="D59" t="str">
            <v>山﨑　千里</v>
          </cell>
          <cell r="E59" t="str">
            <v>東京都江戸川区中葛西3-37-4</v>
          </cell>
          <cell r="F59">
            <v>2069113</v>
          </cell>
          <cell r="G59">
            <v>1452582</v>
          </cell>
          <cell r="H59">
            <v>2069113</v>
          </cell>
          <cell r="I59">
            <v>1037500</v>
          </cell>
          <cell r="J59">
            <v>0</v>
          </cell>
          <cell r="K59">
            <v>1037500</v>
          </cell>
          <cell r="L59">
            <v>0</v>
          </cell>
          <cell r="M59">
            <v>0</v>
          </cell>
          <cell r="N59">
            <v>0</v>
          </cell>
          <cell r="O59">
            <v>3106613</v>
          </cell>
          <cell r="P59">
            <v>1452582</v>
          </cell>
          <cell r="Q59">
            <v>3106613</v>
          </cell>
          <cell r="R59">
            <v>1654031</v>
          </cell>
          <cell r="S59">
            <v>1654031</v>
          </cell>
          <cell r="T59">
            <v>0</v>
          </cell>
        </row>
        <row r="60">
          <cell r="A60">
            <v>55</v>
          </cell>
          <cell r="B60" t="str">
            <v>泉保育園</v>
          </cell>
          <cell r="C60" t="str">
            <v>（福）　泉福祉会</v>
          </cell>
          <cell r="D60" t="str">
            <v>大溝　廣子</v>
          </cell>
          <cell r="E60" t="str">
            <v>千葉市花見川区幕張本郷6-21-２０</v>
          </cell>
          <cell r="F60">
            <v>2350544</v>
          </cell>
          <cell r="G60">
            <v>2118348</v>
          </cell>
          <cell r="H60">
            <v>2350544</v>
          </cell>
          <cell r="I60">
            <v>0</v>
          </cell>
          <cell r="J60">
            <v>195</v>
          </cell>
          <cell r="K60">
            <v>0</v>
          </cell>
          <cell r="L60">
            <v>0</v>
          </cell>
          <cell r="M60">
            <v>0</v>
          </cell>
          <cell r="N60">
            <v>0</v>
          </cell>
          <cell r="O60">
            <v>2350544</v>
          </cell>
          <cell r="P60">
            <v>2118543</v>
          </cell>
          <cell r="Q60">
            <v>2350544</v>
          </cell>
          <cell r="R60">
            <v>232001</v>
          </cell>
          <cell r="S60">
            <v>232001</v>
          </cell>
          <cell r="T60">
            <v>0</v>
          </cell>
        </row>
        <row r="61">
          <cell r="A61">
            <v>56</v>
          </cell>
          <cell r="B61" t="str">
            <v>ココファンナーサリー稲毛</v>
          </cell>
          <cell r="C61" t="str">
            <v>（株）学研ココファン・ナーサリー</v>
          </cell>
          <cell r="D61" t="str">
            <v>小早川　仁</v>
          </cell>
          <cell r="E61" t="str">
            <v>東京都品川区西五反田2-11-8学研ビル</v>
          </cell>
          <cell r="F61">
            <v>1249648</v>
          </cell>
          <cell r="G61">
            <v>691542</v>
          </cell>
          <cell r="H61">
            <v>1249648</v>
          </cell>
          <cell r="I61">
            <v>0</v>
          </cell>
          <cell r="J61">
            <v>0</v>
          </cell>
          <cell r="K61">
            <v>0</v>
          </cell>
          <cell r="L61">
            <v>0</v>
          </cell>
          <cell r="M61">
            <v>0</v>
          </cell>
          <cell r="N61">
            <v>0</v>
          </cell>
          <cell r="O61">
            <v>1249648</v>
          </cell>
          <cell r="P61">
            <v>691542</v>
          </cell>
          <cell r="Q61">
            <v>1249648</v>
          </cell>
          <cell r="R61">
            <v>0</v>
          </cell>
          <cell r="S61">
            <v>558106</v>
          </cell>
          <cell r="T61">
            <v>0</v>
          </cell>
        </row>
        <row r="62">
          <cell r="A62">
            <v>57</v>
          </cell>
          <cell r="B62" t="str">
            <v>都賀保育園</v>
          </cell>
          <cell r="C62" t="str">
            <v>（福）中央総合福祉会</v>
          </cell>
          <cell r="D62" t="str">
            <v>岩館　秀</v>
          </cell>
          <cell r="E62" t="str">
            <v>千葉市若葉区都賀5-1-11</v>
          </cell>
          <cell r="F62">
            <v>1974300</v>
          </cell>
          <cell r="G62">
            <v>1706850</v>
          </cell>
          <cell r="H62">
            <v>1974300</v>
          </cell>
          <cell r="I62">
            <v>1850100</v>
          </cell>
          <cell r="J62">
            <v>926250</v>
          </cell>
          <cell r="K62">
            <v>1850100</v>
          </cell>
          <cell r="L62">
            <v>0</v>
          </cell>
          <cell r="M62">
            <v>0</v>
          </cell>
          <cell r="N62">
            <v>0</v>
          </cell>
          <cell r="O62">
            <v>3824400</v>
          </cell>
          <cell r="P62">
            <v>2633100</v>
          </cell>
          <cell r="Q62">
            <v>3824400</v>
          </cell>
          <cell r="R62">
            <v>0</v>
          </cell>
          <cell r="S62">
            <v>1191300</v>
          </cell>
          <cell r="T62">
            <v>0</v>
          </cell>
        </row>
        <row r="63">
          <cell r="A63">
            <v>58</v>
          </cell>
          <cell r="B63" t="str">
            <v>ニチイキッズあすみが丘保育園</v>
          </cell>
          <cell r="C63" t="str">
            <v>（株）ニチイ学館</v>
          </cell>
          <cell r="D63" t="str">
            <v>寺田　明彦</v>
          </cell>
          <cell r="E63" t="str">
            <v>東京都千代田区神田駿河台2-9</v>
          </cell>
          <cell r="F63">
            <v>1169789</v>
          </cell>
          <cell r="G63">
            <v>935442</v>
          </cell>
          <cell r="H63">
            <v>1169789</v>
          </cell>
          <cell r="I63">
            <v>0</v>
          </cell>
          <cell r="J63">
            <v>0</v>
          </cell>
          <cell r="K63">
            <v>0</v>
          </cell>
          <cell r="L63">
            <v>0</v>
          </cell>
          <cell r="M63">
            <v>0</v>
          </cell>
          <cell r="N63">
            <v>0</v>
          </cell>
          <cell r="O63">
            <v>1169789</v>
          </cell>
          <cell r="P63">
            <v>935442</v>
          </cell>
          <cell r="Q63">
            <v>1169789</v>
          </cell>
          <cell r="R63">
            <v>0</v>
          </cell>
          <cell r="S63">
            <v>234347</v>
          </cell>
          <cell r="T63">
            <v>0</v>
          </cell>
        </row>
        <row r="64">
          <cell r="A64">
            <v>59</v>
          </cell>
          <cell r="B64" t="str">
            <v>美光保育園</v>
          </cell>
          <cell r="C64" t="str">
            <v>（福）健善富会</v>
          </cell>
          <cell r="D64" t="str">
            <v>井上 悟</v>
          </cell>
          <cell r="E64" t="str">
            <v>緑区おゆみ野中央7-30</v>
          </cell>
          <cell r="F64">
            <v>1980679</v>
          </cell>
          <cell r="G64">
            <v>1669068</v>
          </cell>
          <cell r="H64">
            <v>1980679</v>
          </cell>
          <cell r="I64">
            <v>2439000</v>
          </cell>
          <cell r="J64">
            <v>1616550</v>
          </cell>
          <cell r="K64">
            <v>2439000</v>
          </cell>
          <cell r="L64">
            <v>0</v>
          </cell>
          <cell r="M64">
            <v>0</v>
          </cell>
          <cell r="N64">
            <v>0</v>
          </cell>
          <cell r="O64">
            <v>4419679</v>
          </cell>
          <cell r="P64">
            <v>3285618</v>
          </cell>
          <cell r="Q64">
            <v>4419679</v>
          </cell>
          <cell r="R64">
            <v>1134061</v>
          </cell>
          <cell r="S64">
            <v>1134061</v>
          </cell>
          <cell r="T64">
            <v>0</v>
          </cell>
        </row>
        <row r="65">
          <cell r="A65">
            <v>60</v>
          </cell>
          <cell r="B65" t="str">
            <v>第２幕張海浜保育園</v>
          </cell>
          <cell r="C65" t="str">
            <v>（福）愛の園福祉会</v>
          </cell>
          <cell r="D65" t="str">
            <v>堀口　路加</v>
          </cell>
          <cell r="E65" t="str">
            <v xml:space="preserve">八千代市米本1359 米本団地4街区39棟 </v>
          </cell>
          <cell r="F65">
            <v>1749041</v>
          </cell>
          <cell r="G65">
            <v>1197612</v>
          </cell>
          <cell r="H65">
            <v>1749041</v>
          </cell>
          <cell r="I65">
            <v>0</v>
          </cell>
          <cell r="J65">
            <v>0</v>
          </cell>
          <cell r="K65">
            <v>0</v>
          </cell>
          <cell r="L65">
            <v>0</v>
          </cell>
          <cell r="M65">
            <v>0</v>
          </cell>
          <cell r="N65">
            <v>0</v>
          </cell>
          <cell r="O65">
            <v>1749041</v>
          </cell>
          <cell r="P65">
            <v>1197612</v>
          </cell>
          <cell r="Q65">
            <v>1749041</v>
          </cell>
          <cell r="R65">
            <v>551429</v>
          </cell>
          <cell r="S65">
            <v>551429</v>
          </cell>
          <cell r="T65">
            <v>0</v>
          </cell>
        </row>
        <row r="66">
          <cell r="A66">
            <v>61</v>
          </cell>
          <cell r="B66" t="str">
            <v>ピラミッドメソッド千葉保育園</v>
          </cell>
          <cell r="C66" t="str">
            <v>ブリック（株）</v>
          </cell>
          <cell r="D66" t="str">
            <v>野田　純</v>
          </cell>
          <cell r="E66" t="str">
            <v>東京都世田谷区祖師谷３－１０－１１</v>
          </cell>
          <cell r="F66">
            <v>2214715</v>
          </cell>
          <cell r="G66">
            <v>875268</v>
          </cell>
          <cell r="H66">
            <v>2214715</v>
          </cell>
          <cell r="I66">
            <v>0</v>
          </cell>
          <cell r="J66">
            <v>0</v>
          </cell>
          <cell r="K66">
            <v>0</v>
          </cell>
          <cell r="L66">
            <v>0</v>
          </cell>
          <cell r="M66">
            <v>0</v>
          </cell>
          <cell r="N66">
            <v>0</v>
          </cell>
          <cell r="O66">
            <v>2214715</v>
          </cell>
          <cell r="P66">
            <v>875268</v>
          </cell>
          <cell r="Q66">
            <v>2214715</v>
          </cell>
          <cell r="R66">
            <v>1339447</v>
          </cell>
          <cell r="S66">
            <v>1339447</v>
          </cell>
          <cell r="T66">
            <v>0</v>
          </cell>
        </row>
        <row r="67">
          <cell r="A67">
            <v>62</v>
          </cell>
          <cell r="B67" t="str">
            <v>ルーチェ保育園千葉新田町</v>
          </cell>
          <cell r="C67" t="str">
            <v>（株）ルーチェ</v>
          </cell>
          <cell r="D67" t="str">
            <v>太田　明子</v>
          </cell>
          <cell r="E67" t="str">
            <v>東京都渋谷区恵比寿西2-4-5星ビル　４F</v>
          </cell>
          <cell r="F67">
            <v>1656110</v>
          </cell>
          <cell r="G67">
            <v>1413540</v>
          </cell>
          <cell r="H67">
            <v>1656110</v>
          </cell>
          <cell r="I67">
            <v>0</v>
          </cell>
          <cell r="J67">
            <v>0</v>
          </cell>
          <cell r="K67">
            <v>0</v>
          </cell>
          <cell r="L67">
            <v>0</v>
          </cell>
          <cell r="M67">
            <v>0</v>
          </cell>
          <cell r="N67">
            <v>0</v>
          </cell>
          <cell r="O67">
            <v>1656110</v>
          </cell>
          <cell r="P67">
            <v>1413540</v>
          </cell>
          <cell r="Q67">
            <v>1656110</v>
          </cell>
          <cell r="R67">
            <v>242570</v>
          </cell>
          <cell r="S67">
            <v>242570</v>
          </cell>
          <cell r="T67">
            <v>0</v>
          </cell>
        </row>
        <row r="68">
          <cell r="A68">
            <v>63</v>
          </cell>
          <cell r="B68" t="str">
            <v>新検見川すきっぷ保育園</v>
          </cell>
          <cell r="C68" t="str">
            <v>（株）俊英館</v>
          </cell>
          <cell r="D68" t="str">
            <v>田村　幸之</v>
          </cell>
          <cell r="E68" t="str">
            <v>東京都板橋区小茂根4-9-2　ｾｶﾞﾐﾋﾞﾙ3F</v>
          </cell>
          <cell r="F68">
            <v>2231446</v>
          </cell>
          <cell r="G68">
            <v>1269144</v>
          </cell>
          <cell r="H68">
            <v>2231446</v>
          </cell>
          <cell r="I68">
            <v>0</v>
          </cell>
          <cell r="J68">
            <v>0</v>
          </cell>
          <cell r="K68">
            <v>0</v>
          </cell>
          <cell r="L68">
            <v>0</v>
          </cell>
          <cell r="M68">
            <v>0</v>
          </cell>
          <cell r="N68">
            <v>0</v>
          </cell>
          <cell r="O68">
            <v>2231446</v>
          </cell>
          <cell r="P68">
            <v>1269144</v>
          </cell>
          <cell r="Q68">
            <v>2231446</v>
          </cell>
          <cell r="R68">
            <v>962302</v>
          </cell>
          <cell r="S68">
            <v>962302</v>
          </cell>
          <cell r="T68">
            <v>0</v>
          </cell>
        </row>
        <row r="69">
          <cell r="A69">
            <v>64</v>
          </cell>
          <cell r="B69" t="str">
            <v>幕張本郷ナーサリー</v>
          </cell>
          <cell r="C69" t="str">
            <v>（医）健尚会</v>
          </cell>
          <cell r="D69" t="str">
            <v>岩根　健二</v>
          </cell>
          <cell r="E69" t="str">
            <v>千葉市花見川区幕張本郷2-21-3</v>
          </cell>
          <cell r="F69">
            <v>3132939</v>
          </cell>
          <cell r="G69">
            <v>1929600</v>
          </cell>
          <cell r="H69">
            <v>3132939</v>
          </cell>
          <cell r="I69">
            <v>0</v>
          </cell>
          <cell r="J69">
            <v>0</v>
          </cell>
          <cell r="K69">
            <v>0</v>
          </cell>
          <cell r="L69">
            <v>0</v>
          </cell>
          <cell r="M69">
            <v>0</v>
          </cell>
          <cell r="N69">
            <v>0</v>
          </cell>
          <cell r="O69">
            <v>3132939</v>
          </cell>
          <cell r="P69">
            <v>1929600</v>
          </cell>
          <cell r="Q69">
            <v>3132939</v>
          </cell>
          <cell r="R69">
            <v>1203339</v>
          </cell>
          <cell r="S69">
            <v>1203339</v>
          </cell>
          <cell r="T69">
            <v>0</v>
          </cell>
        </row>
        <row r="70">
          <cell r="A70">
            <v>65</v>
          </cell>
          <cell r="B70" t="str">
            <v>ししの子保育園</v>
          </cell>
          <cell r="C70" t="str">
            <v>（有）鎌野</v>
          </cell>
          <cell r="D70" t="str">
            <v>鎌野　郁美</v>
          </cell>
          <cell r="E70" t="str">
            <v>千葉市中央区白旗3-1-4</v>
          </cell>
          <cell r="F70">
            <v>1231600</v>
          </cell>
          <cell r="G70">
            <v>325350</v>
          </cell>
          <cell r="H70">
            <v>1231600</v>
          </cell>
          <cell r="I70">
            <v>0</v>
          </cell>
          <cell r="J70">
            <v>0</v>
          </cell>
          <cell r="K70">
            <v>0</v>
          </cell>
          <cell r="L70">
            <v>0</v>
          </cell>
          <cell r="M70">
            <v>0</v>
          </cell>
          <cell r="N70">
            <v>0</v>
          </cell>
          <cell r="O70">
            <v>1231600</v>
          </cell>
          <cell r="P70">
            <v>325350</v>
          </cell>
          <cell r="Q70">
            <v>1231600</v>
          </cell>
          <cell r="R70">
            <v>906250</v>
          </cell>
          <cell r="S70">
            <v>906250</v>
          </cell>
          <cell r="T70">
            <v>0</v>
          </cell>
        </row>
        <row r="71">
          <cell r="A71">
            <v>66</v>
          </cell>
          <cell r="B71" t="str">
            <v>アストロナーサリー小仲台</v>
          </cell>
          <cell r="C71" t="str">
            <v>（福）宙福祉会</v>
          </cell>
          <cell r="D71" t="str">
            <v>大場　義之</v>
          </cell>
          <cell r="E71" t="str">
            <v>稲毛区稲毛東4-2-21</v>
          </cell>
          <cell r="F71">
            <v>3235567</v>
          </cell>
          <cell r="G71">
            <v>2855700</v>
          </cell>
          <cell r="H71">
            <v>3235567</v>
          </cell>
          <cell r="I71">
            <v>0</v>
          </cell>
          <cell r="J71">
            <v>0</v>
          </cell>
          <cell r="K71">
            <v>0</v>
          </cell>
          <cell r="L71">
            <v>0</v>
          </cell>
          <cell r="M71">
            <v>0</v>
          </cell>
          <cell r="N71">
            <v>0</v>
          </cell>
          <cell r="O71">
            <v>3235567</v>
          </cell>
          <cell r="P71">
            <v>2855700</v>
          </cell>
          <cell r="Q71">
            <v>3235567</v>
          </cell>
          <cell r="R71">
            <v>379867</v>
          </cell>
          <cell r="S71">
            <v>379867</v>
          </cell>
          <cell r="T71">
            <v>0</v>
          </cell>
        </row>
        <row r="72">
          <cell r="A72">
            <v>67</v>
          </cell>
          <cell r="B72" t="str">
            <v>ココファン・ナーサリー稲毛東</v>
          </cell>
          <cell r="C72" t="str">
            <v>（株）学研ココファン・ナーサリー</v>
          </cell>
          <cell r="D72" t="str">
            <v>小早川　仁</v>
          </cell>
          <cell r="E72" t="str">
            <v>東京都品川区西五反田2-11-8学研ビル</v>
          </cell>
          <cell r="F72">
            <v>1100560</v>
          </cell>
          <cell r="G72">
            <v>377700</v>
          </cell>
          <cell r="H72">
            <v>1100560</v>
          </cell>
          <cell r="I72">
            <v>0</v>
          </cell>
          <cell r="J72">
            <v>0</v>
          </cell>
          <cell r="K72">
            <v>0</v>
          </cell>
          <cell r="L72">
            <v>0</v>
          </cell>
          <cell r="M72">
            <v>0</v>
          </cell>
          <cell r="N72">
            <v>0</v>
          </cell>
          <cell r="O72">
            <v>1100560</v>
          </cell>
          <cell r="P72">
            <v>377700</v>
          </cell>
          <cell r="Q72">
            <v>1100560</v>
          </cell>
          <cell r="R72">
            <v>722860</v>
          </cell>
          <cell r="S72">
            <v>722860</v>
          </cell>
          <cell r="T72">
            <v>0</v>
          </cell>
        </row>
        <row r="73">
          <cell r="A73">
            <v>68</v>
          </cell>
          <cell r="B73" t="str">
            <v>アストロキャンプ稲毛東保育園</v>
          </cell>
          <cell r="C73" t="str">
            <v>（福）宙福祉会</v>
          </cell>
          <cell r="D73" t="str">
            <v>大場　義之</v>
          </cell>
          <cell r="E73" t="str">
            <v>稲毛区稲毛東4-2-21</v>
          </cell>
          <cell r="F73">
            <v>2946883</v>
          </cell>
          <cell r="G73">
            <v>2726568</v>
          </cell>
          <cell r="H73">
            <v>2946883</v>
          </cell>
          <cell r="I73">
            <v>0</v>
          </cell>
          <cell r="J73">
            <v>0</v>
          </cell>
          <cell r="K73">
            <v>0</v>
          </cell>
          <cell r="L73">
            <v>51600</v>
          </cell>
          <cell r="M73">
            <v>0</v>
          </cell>
          <cell r="N73">
            <v>51600</v>
          </cell>
          <cell r="O73">
            <v>2998483</v>
          </cell>
          <cell r="P73">
            <v>2726568</v>
          </cell>
          <cell r="Q73">
            <v>2998483</v>
          </cell>
          <cell r="R73">
            <v>271915</v>
          </cell>
          <cell r="S73">
            <v>271915</v>
          </cell>
          <cell r="T73">
            <v>0</v>
          </cell>
        </row>
        <row r="74">
          <cell r="A74">
            <v>69</v>
          </cell>
          <cell r="B74" t="str">
            <v>あおぞら保育園</v>
          </cell>
          <cell r="C74" t="str">
            <v>（福）フィリア</v>
          </cell>
          <cell r="D74" t="str">
            <v>中澤　健</v>
          </cell>
          <cell r="E74" t="str">
            <v>緑区鎌取町２７３－１４６</v>
          </cell>
          <cell r="F74">
            <v>1213482</v>
          </cell>
          <cell r="G74">
            <v>259650</v>
          </cell>
          <cell r="H74">
            <v>1213482</v>
          </cell>
          <cell r="I74">
            <v>0</v>
          </cell>
          <cell r="J74">
            <v>0</v>
          </cell>
          <cell r="K74">
            <v>0</v>
          </cell>
          <cell r="L74">
            <v>0</v>
          </cell>
          <cell r="M74">
            <v>0</v>
          </cell>
          <cell r="N74">
            <v>0</v>
          </cell>
          <cell r="O74">
            <v>1213482</v>
          </cell>
          <cell r="P74">
            <v>259650</v>
          </cell>
          <cell r="Q74">
            <v>1213482</v>
          </cell>
          <cell r="R74">
            <v>953832</v>
          </cell>
          <cell r="S74">
            <v>953832</v>
          </cell>
          <cell r="T74">
            <v>0</v>
          </cell>
        </row>
        <row r="75">
          <cell r="A75">
            <v>70</v>
          </cell>
          <cell r="B75" t="str">
            <v>テンダーラビング保育園誉田</v>
          </cell>
          <cell r="C75" t="str">
            <v>（株）テンダーラビングケアサービス</v>
          </cell>
          <cell r="D75" t="str">
            <v>柚上　啓子</v>
          </cell>
          <cell r="E75" t="str">
            <v>東京都中央区銀座3-19-9　吉澤ビル5F</v>
          </cell>
          <cell r="F75">
            <v>1016330</v>
          </cell>
          <cell r="G75">
            <v>194400</v>
          </cell>
          <cell r="H75">
            <v>1016330</v>
          </cell>
          <cell r="I75">
            <v>0</v>
          </cell>
          <cell r="J75">
            <v>0</v>
          </cell>
          <cell r="K75">
            <v>0</v>
          </cell>
          <cell r="L75">
            <v>0</v>
          </cell>
          <cell r="M75">
            <v>64500</v>
          </cell>
          <cell r="N75">
            <v>0</v>
          </cell>
          <cell r="O75">
            <v>1016330</v>
          </cell>
          <cell r="P75">
            <v>258900</v>
          </cell>
          <cell r="Q75">
            <v>1016330</v>
          </cell>
          <cell r="R75">
            <v>757430</v>
          </cell>
          <cell r="S75">
            <v>757430</v>
          </cell>
          <cell r="T75">
            <v>0</v>
          </cell>
        </row>
        <row r="76">
          <cell r="A76">
            <v>71</v>
          </cell>
          <cell r="B76" t="str">
            <v>誉田おもいやり保育園</v>
          </cell>
          <cell r="C76" t="str">
            <v>（福）おもいやり福祉会</v>
          </cell>
          <cell r="D76" t="str">
            <v>宇野　弘之</v>
          </cell>
          <cell r="E76" t="str">
            <v>市原市瀬又字傾城谷507</v>
          </cell>
          <cell r="F76">
            <v>1014028</v>
          </cell>
          <cell r="G76">
            <v>1001304</v>
          </cell>
          <cell r="H76">
            <v>1014028</v>
          </cell>
          <cell r="I76">
            <v>0</v>
          </cell>
          <cell r="J76">
            <v>0</v>
          </cell>
          <cell r="K76">
            <v>0</v>
          </cell>
          <cell r="L76">
            <v>0</v>
          </cell>
          <cell r="M76">
            <v>0</v>
          </cell>
          <cell r="N76">
            <v>0</v>
          </cell>
          <cell r="O76">
            <v>1014028</v>
          </cell>
          <cell r="P76">
            <v>1001304</v>
          </cell>
          <cell r="Q76">
            <v>1014028</v>
          </cell>
          <cell r="R76">
            <v>12724</v>
          </cell>
          <cell r="S76">
            <v>12724</v>
          </cell>
          <cell r="T76">
            <v>0</v>
          </cell>
        </row>
        <row r="77">
          <cell r="A77">
            <v>72</v>
          </cell>
          <cell r="B77" t="str">
            <v>ほのぼのたんぽぽほいくえん</v>
          </cell>
          <cell r="C77" t="str">
            <v>（福）笑顔の会</v>
          </cell>
          <cell r="D77" t="str">
            <v>久恒　依里</v>
          </cell>
          <cell r="E77" t="str">
            <v>花見川区幕張本郷1-20-9</v>
          </cell>
          <cell r="F77">
            <v>677273</v>
          </cell>
          <cell r="G77">
            <v>2863350</v>
          </cell>
          <cell r="H77">
            <v>677273</v>
          </cell>
          <cell r="I77">
            <v>0</v>
          </cell>
          <cell r="J77">
            <v>0</v>
          </cell>
          <cell r="K77">
            <v>0</v>
          </cell>
          <cell r="L77">
            <v>0</v>
          </cell>
          <cell r="M77">
            <v>0</v>
          </cell>
          <cell r="N77">
            <v>0</v>
          </cell>
          <cell r="O77">
            <v>677273</v>
          </cell>
          <cell r="P77">
            <v>2863350</v>
          </cell>
          <cell r="Q77">
            <v>677273</v>
          </cell>
          <cell r="R77">
            <v>0</v>
          </cell>
          <cell r="S77">
            <v>0</v>
          </cell>
          <cell r="T77">
            <v>-2186077</v>
          </cell>
        </row>
        <row r="78">
          <cell r="A78">
            <v>73</v>
          </cell>
          <cell r="B78" t="str">
            <v>スクルドエンジェル保育園幕張園</v>
          </cell>
          <cell r="C78" t="str">
            <v>（株）スクルドアンドカンパニー</v>
          </cell>
          <cell r="D78" t="str">
            <v>若林　雅樹</v>
          </cell>
          <cell r="E78" t="str">
            <v>東京都新宿区新宿6-7-1</v>
          </cell>
          <cell r="F78">
            <v>938128</v>
          </cell>
          <cell r="G78">
            <v>292200</v>
          </cell>
          <cell r="H78">
            <v>938128</v>
          </cell>
          <cell r="I78">
            <v>0</v>
          </cell>
          <cell r="J78">
            <v>0</v>
          </cell>
          <cell r="K78">
            <v>0</v>
          </cell>
          <cell r="L78">
            <v>0</v>
          </cell>
          <cell r="M78">
            <v>0</v>
          </cell>
          <cell r="N78">
            <v>0</v>
          </cell>
          <cell r="O78">
            <v>938128</v>
          </cell>
          <cell r="P78">
            <v>292200</v>
          </cell>
          <cell r="Q78">
            <v>938128</v>
          </cell>
          <cell r="R78">
            <v>0</v>
          </cell>
          <cell r="S78">
            <v>645928</v>
          </cell>
          <cell r="T78">
            <v>0</v>
          </cell>
        </row>
        <row r="79">
          <cell r="A79">
            <v>74</v>
          </cell>
          <cell r="B79" t="str">
            <v>あい・あい保育園 幕張園</v>
          </cell>
          <cell r="C79" t="str">
            <v>（株）globalbridge</v>
          </cell>
          <cell r="D79" t="str">
            <v>貞松　成</v>
          </cell>
          <cell r="E79" t="str">
            <v>東京都墨田区亀沢４－５－４</v>
          </cell>
          <cell r="F79">
            <v>1218457</v>
          </cell>
          <cell r="G79">
            <v>194886</v>
          </cell>
          <cell r="H79">
            <v>1218457</v>
          </cell>
          <cell r="I79">
            <v>0</v>
          </cell>
          <cell r="J79">
            <v>0</v>
          </cell>
          <cell r="K79">
            <v>0</v>
          </cell>
          <cell r="L79">
            <v>0</v>
          </cell>
          <cell r="M79">
            <v>0</v>
          </cell>
          <cell r="N79">
            <v>0</v>
          </cell>
          <cell r="O79">
            <v>1218457</v>
          </cell>
          <cell r="P79">
            <v>194886</v>
          </cell>
          <cell r="Q79">
            <v>1218457</v>
          </cell>
          <cell r="R79">
            <v>0</v>
          </cell>
          <cell r="S79">
            <v>1023571</v>
          </cell>
          <cell r="T79">
            <v>0</v>
          </cell>
        </row>
        <row r="80">
          <cell r="A80">
            <v>75</v>
          </cell>
          <cell r="B80" t="str">
            <v>さくらんぼ保育園</v>
          </cell>
          <cell r="C80" t="str">
            <v>（福）穏寿会</v>
          </cell>
          <cell r="D80" t="str">
            <v>武村　和夫</v>
          </cell>
          <cell r="E80" t="str">
            <v>緑区高田町１０８４</v>
          </cell>
          <cell r="F80">
            <v>420933</v>
          </cell>
          <cell r="G80">
            <v>95688</v>
          </cell>
          <cell r="H80">
            <v>420933</v>
          </cell>
          <cell r="I80">
            <v>0</v>
          </cell>
          <cell r="J80">
            <v>0</v>
          </cell>
          <cell r="K80">
            <v>0</v>
          </cell>
          <cell r="L80">
            <v>0</v>
          </cell>
          <cell r="M80">
            <v>0</v>
          </cell>
          <cell r="N80">
            <v>0</v>
          </cell>
          <cell r="O80">
            <v>420933</v>
          </cell>
          <cell r="P80">
            <v>95688</v>
          </cell>
          <cell r="Q80">
            <v>420933</v>
          </cell>
          <cell r="R80">
            <v>0</v>
          </cell>
          <cell r="S80">
            <v>325245</v>
          </cell>
          <cell r="T80">
            <v>0</v>
          </cell>
        </row>
        <row r="81">
          <cell r="A81">
            <v>76</v>
          </cell>
          <cell r="B81" t="str">
            <v>げんき保育園</v>
          </cell>
          <cell r="C81" t="str">
            <v>合同会社げんき企画</v>
          </cell>
          <cell r="D81" t="str">
            <v>坂倉　誠一郎</v>
          </cell>
          <cell r="E81" t="str">
            <v>緑区おゆみ野3-14-7　ネオステージおゆみ野壱番館４０３号</v>
          </cell>
          <cell r="F81">
            <v>2195458</v>
          </cell>
          <cell r="G81">
            <v>606051</v>
          </cell>
          <cell r="H81">
            <v>2195458</v>
          </cell>
          <cell r="I81">
            <v>0</v>
          </cell>
          <cell r="J81">
            <v>0</v>
          </cell>
          <cell r="K81">
            <v>0</v>
          </cell>
          <cell r="L81">
            <v>0</v>
          </cell>
          <cell r="M81">
            <v>0</v>
          </cell>
          <cell r="N81">
            <v>0</v>
          </cell>
          <cell r="O81">
            <v>2195458</v>
          </cell>
          <cell r="P81">
            <v>606051</v>
          </cell>
          <cell r="Q81">
            <v>2195458</v>
          </cell>
          <cell r="R81">
            <v>0</v>
          </cell>
          <cell r="S81">
            <v>1589407</v>
          </cell>
          <cell r="T81">
            <v>0</v>
          </cell>
        </row>
        <row r="82">
          <cell r="A82">
            <v>77</v>
          </cell>
          <cell r="B82" t="str">
            <v>マミー＆ミーおゆみ野保育園</v>
          </cell>
          <cell r="C82" t="str">
            <v>（株）SPINALDESIGN</v>
          </cell>
          <cell r="D82" t="str">
            <v>藤本　賢</v>
          </cell>
          <cell r="E82" t="str">
            <v>東京都江東区青海2-7-4</v>
          </cell>
          <cell r="F82">
            <v>847735</v>
          </cell>
          <cell r="G82">
            <v>89145</v>
          </cell>
          <cell r="H82">
            <v>847735</v>
          </cell>
          <cell r="I82">
            <v>0</v>
          </cell>
          <cell r="J82">
            <v>0</v>
          </cell>
          <cell r="K82">
            <v>0</v>
          </cell>
          <cell r="L82">
            <v>0</v>
          </cell>
          <cell r="M82">
            <v>0</v>
          </cell>
          <cell r="N82">
            <v>0</v>
          </cell>
          <cell r="O82">
            <v>847735</v>
          </cell>
          <cell r="P82">
            <v>89145</v>
          </cell>
          <cell r="Q82">
            <v>847735</v>
          </cell>
          <cell r="R82">
            <v>758590</v>
          </cell>
          <cell r="S82">
            <v>758590</v>
          </cell>
          <cell r="T82">
            <v>0</v>
          </cell>
        </row>
        <row r="83">
          <cell r="A83">
            <v>78</v>
          </cell>
          <cell r="B83" t="str">
            <v>寒川保育園</v>
          </cell>
          <cell r="C83" t="str">
            <v>（福）扶葉福祉会</v>
          </cell>
          <cell r="D83" t="str">
            <v>木村　秀二</v>
          </cell>
          <cell r="E83" t="str">
            <v>稲毛区作草部町698-3</v>
          </cell>
          <cell r="F83">
            <v>2353655</v>
          </cell>
          <cell r="G83">
            <v>624150</v>
          </cell>
          <cell r="H83">
            <v>2353655</v>
          </cell>
          <cell r="I83">
            <v>386300</v>
          </cell>
          <cell r="J83">
            <v>0</v>
          </cell>
          <cell r="K83">
            <v>386300</v>
          </cell>
          <cell r="L83">
            <v>0</v>
          </cell>
          <cell r="M83">
            <v>0</v>
          </cell>
          <cell r="N83">
            <v>0</v>
          </cell>
          <cell r="O83">
            <v>2739955</v>
          </cell>
          <cell r="P83">
            <v>624150</v>
          </cell>
          <cell r="Q83">
            <v>2739955</v>
          </cell>
          <cell r="R83">
            <v>2115805</v>
          </cell>
          <cell r="S83">
            <v>2115805</v>
          </cell>
          <cell r="T83">
            <v>0</v>
          </cell>
        </row>
        <row r="84">
          <cell r="A84">
            <v>79</v>
          </cell>
          <cell r="B84" t="str">
            <v>そらまめ保育園新千葉駅前</v>
          </cell>
          <cell r="C84" t="str">
            <v>（株）ブルーム</v>
          </cell>
          <cell r="D84" t="str">
            <v>山﨑　厚子</v>
          </cell>
          <cell r="E84" t="str">
            <v>習志野市谷津7-7-1</v>
          </cell>
          <cell r="F84">
            <v>970030</v>
          </cell>
          <cell r="G84">
            <v>626745</v>
          </cell>
          <cell r="H84">
            <v>970030</v>
          </cell>
          <cell r="I84">
            <v>0</v>
          </cell>
          <cell r="J84">
            <v>0</v>
          </cell>
          <cell r="K84">
            <v>0</v>
          </cell>
          <cell r="L84">
            <v>0</v>
          </cell>
          <cell r="M84">
            <v>0</v>
          </cell>
          <cell r="N84">
            <v>0</v>
          </cell>
          <cell r="O84">
            <v>970030</v>
          </cell>
          <cell r="P84">
            <v>626745</v>
          </cell>
          <cell r="Q84">
            <v>970030</v>
          </cell>
          <cell r="R84">
            <v>343285</v>
          </cell>
          <cell r="S84">
            <v>343285</v>
          </cell>
          <cell r="T84">
            <v>0</v>
          </cell>
        </row>
        <row r="85">
          <cell r="A85" t="str">
            <v>計</v>
          </cell>
          <cell r="B85">
            <v>194184032</v>
          </cell>
          <cell r="C85">
            <v>132768396</v>
          </cell>
          <cell r="D85">
            <v>194184032</v>
          </cell>
          <cell r="E85">
            <v>90848078</v>
          </cell>
          <cell r="F85">
            <v>194184032</v>
          </cell>
          <cell r="G85">
            <v>132768396</v>
          </cell>
          <cell r="H85">
            <v>194184032</v>
          </cell>
          <cell r="I85">
            <v>90848078</v>
          </cell>
          <cell r="J85">
            <v>59600121</v>
          </cell>
          <cell r="K85">
            <v>90848078</v>
          </cell>
          <cell r="L85">
            <v>95405243</v>
          </cell>
          <cell r="M85">
            <v>-2793350</v>
          </cell>
          <cell r="O85">
            <v>285118110</v>
          </cell>
          <cell r="P85">
            <v>192506217</v>
          </cell>
          <cell r="Q85">
            <v>285118110</v>
          </cell>
          <cell r="R85">
            <v>0</v>
          </cell>
          <cell r="S85">
            <v>95405243</v>
          </cell>
          <cell r="T85">
            <v>-2793350</v>
          </cell>
        </row>
      </sheetData>
      <sheetData sheetId="17">
        <row r="1">
          <cell r="A1" t="str">
            <v>千葉市民間保育園延長保育事業等補助金差額内訳</v>
          </cell>
        </row>
      </sheetData>
      <sheetData sheetId="18"/>
      <sheetData sheetId="19"/>
      <sheetData sheetId="20"/>
      <sheetData sheetId="21"/>
      <sheetData sheetId="22">
        <row r="22">
          <cell r="G22">
            <v>0</v>
          </cell>
        </row>
      </sheetData>
      <sheetData sheetId="23"/>
      <sheetData sheetId="24"/>
      <sheetData sheetId="25">
        <row r="1">
          <cell r="A1" t="str">
            <v>№</v>
          </cell>
        </row>
      </sheetData>
      <sheetData sheetId="26"/>
      <sheetData sheetId="27">
        <row r="1">
          <cell r="A1" t="str">
            <v>№</v>
          </cell>
        </row>
      </sheetData>
      <sheetData sheetId="28"/>
      <sheetData sheetId="29">
        <row r="2">
          <cell r="A2">
            <v>1</v>
          </cell>
        </row>
      </sheetData>
      <sheetData sheetId="30" refreshError="1"/>
      <sheetData sheetId="31" refreshError="1"/>
      <sheetData sheetId="32" refreshError="1"/>
      <sheetData sheetId="33" refreshError="1"/>
      <sheetData sheetId="34" refreshError="1"/>
      <sheetData sheetId="35" refreshError="1"/>
      <sheetData sheetId="36">
        <row r="7">
          <cell r="A7">
            <v>1</v>
          </cell>
        </row>
      </sheetData>
      <sheetData sheetId="37">
        <row r="8">
          <cell r="A8">
            <v>1</v>
          </cell>
        </row>
      </sheetData>
      <sheetData sheetId="38"/>
      <sheetData sheetId="39">
        <row r="6">
          <cell r="A6">
            <v>1</v>
          </cell>
        </row>
      </sheetData>
      <sheetData sheetId="40"/>
      <sheetData sheetId="41">
        <row r="1">
          <cell r="G1" t="str">
            <v>千葉市民間保育園延長保育事業等補助金分割払い請求一覧（１回目）</v>
          </cell>
        </row>
      </sheetData>
      <sheetData sheetId="42"/>
      <sheetData sheetId="43"/>
      <sheetData sheetId="44"/>
      <sheetData sheetId="45"/>
      <sheetData sheetId="46"/>
      <sheetData sheetId="47"/>
      <sheetData sheetId="48">
        <row r="6">
          <cell r="A6">
            <v>1</v>
          </cell>
        </row>
      </sheetData>
      <sheetData sheetId="49"/>
      <sheetData sheetId="50"/>
      <sheetData sheetId="51">
        <row r="6">
          <cell r="A6">
            <v>1</v>
          </cell>
        </row>
      </sheetData>
      <sheetData sheetId="52"/>
      <sheetData sheetId="53"/>
      <sheetData sheetId="54"/>
      <sheetData sheetId="55">
        <row r="22">
          <cell r="G22">
            <v>0</v>
          </cell>
        </row>
      </sheetData>
      <sheetData sheetId="56"/>
      <sheetData sheetId="57">
        <row r="1">
          <cell r="A1" t="str">
            <v>№</v>
          </cell>
        </row>
      </sheetData>
      <sheetData sheetId="58"/>
      <sheetData sheetId="59">
        <row r="2">
          <cell r="A2">
            <v>1</v>
          </cell>
        </row>
      </sheetData>
      <sheetData sheetId="60"/>
      <sheetData sheetId="61"/>
      <sheetData sheetId="62"/>
      <sheetData sheetId="63"/>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ァイルの説明"/>
      <sheetName val="様式第4号"/>
      <sheetName val="非表示セル→"/>
      <sheetName val="リスト"/>
      <sheetName val="【4月1日】施設情報"/>
      <sheetName val="ﾃﾞｰﾀ入力①"/>
      <sheetName val="ﾃﾞｰﾀ入力②"/>
      <sheetName val="ﾃﾞｰﾀ入力③"/>
      <sheetName val="ﾃﾞｰﾀ入力④"/>
      <sheetName val="ﾃﾞｰﾀ入力⑤"/>
    </sheetNames>
    <sheetDataSet>
      <sheetData sheetId="0"/>
      <sheetData sheetId="1"/>
      <sheetData sheetId="2"/>
      <sheetData sheetId="3">
        <row r="5">
          <cell r="A5" t="str">
            <v>保育園</v>
          </cell>
          <cell r="B5" t="str">
            <v>幼保連携型認定こども園</v>
          </cell>
          <cell r="C5" t="str">
            <v>幼稚園型認定こども園</v>
          </cell>
          <cell r="D5" t="str">
            <v>保育所型認定こども園</v>
          </cell>
          <cell r="E5" t="str">
            <v>地方裁量型認定こども園</v>
          </cell>
        </row>
      </sheetData>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比較前】単価入力"/>
      <sheetName val="入力シート"/>
      <sheetName val="Sheet3"/>
      <sheetName val="Sheet2"/>
      <sheetName val="実績報告書（処遇改善Ⅰ）"/>
      <sheetName val="【提出不要】実績報告書（処遇改善Ⅰ）"/>
      <sheetName val="【様式５別添１】賃金改善明細書（職員別）"/>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686B-9C57-4D9D-8625-EB6BECF22621}">
  <sheetPr>
    <tabColor theme="1"/>
    <pageSetUpPr fitToPage="1"/>
  </sheetPr>
  <dimension ref="A1:AE302"/>
  <sheetViews>
    <sheetView view="pageBreakPreview" zoomScale="85" zoomScaleNormal="85" zoomScaleSheetLayoutView="85" workbookViewId="0">
      <pane xSplit="3" ySplit="3" topLeftCell="D121" activePane="bottomRight" state="frozen"/>
      <selection activeCell="F42" sqref="F42:G42"/>
      <selection pane="topRight" activeCell="F42" sqref="F42:G42"/>
      <selection pane="bottomLeft" activeCell="F42" sqref="F42:G42"/>
      <selection pane="bottomRight" activeCell="U133" sqref="U133"/>
    </sheetView>
  </sheetViews>
  <sheetFormatPr defaultRowHeight="13.5"/>
  <cols>
    <col min="1" max="1" width="14.75" style="108" customWidth="1"/>
    <col min="2" max="2" width="5.75" style="104" customWidth="1"/>
    <col min="3" max="3" width="20.375" style="108" customWidth="1"/>
    <col min="4" max="4" width="37.125" style="104" bestFit="1" customWidth="1"/>
    <col min="5" max="6" width="14.5" style="104" customWidth="1"/>
    <col min="7" max="7" width="40.625" style="104" customWidth="1"/>
    <col min="8" max="9" width="10.875" style="104" customWidth="1"/>
    <col min="10" max="11" width="14.5" style="104" customWidth="1"/>
    <col min="12" max="12" width="40.625" style="104" customWidth="1"/>
    <col min="13" max="13" width="10.125" style="104" customWidth="1"/>
    <col min="14" max="14" width="9.25" style="104" customWidth="1"/>
    <col min="15" max="15" width="7.75" style="104" customWidth="1"/>
    <col min="16" max="17" width="14.5" style="104" customWidth="1"/>
    <col min="18" max="18" width="40.625" style="104" customWidth="1"/>
    <col min="19" max="20" width="10.875" style="104" customWidth="1"/>
    <col min="21" max="21" width="9" style="104"/>
    <col min="22" max="23" width="8.75" style="104" customWidth="1"/>
    <col min="24" max="25" width="9" style="104"/>
    <col min="26" max="26" width="9" style="95"/>
    <col min="27" max="16384" width="9" style="36"/>
  </cols>
  <sheetData>
    <row r="1" spans="1:31" ht="18.75" customHeight="1">
      <c r="A1" s="172" t="s">
        <v>50</v>
      </c>
      <c r="B1" s="175" t="s">
        <v>51</v>
      </c>
      <c r="C1" s="176" t="s">
        <v>52</v>
      </c>
      <c r="D1" s="175" t="s">
        <v>1827</v>
      </c>
      <c r="E1" s="175"/>
      <c r="F1" s="175"/>
      <c r="G1" s="175"/>
      <c r="H1" s="169" t="s">
        <v>1288</v>
      </c>
      <c r="I1" s="169" t="s">
        <v>1289</v>
      </c>
      <c r="J1" s="177" t="s">
        <v>1912</v>
      </c>
      <c r="K1" s="178"/>
      <c r="L1" s="178"/>
      <c r="M1" s="178"/>
      <c r="N1" s="178"/>
      <c r="O1" s="179"/>
      <c r="P1" s="175" t="s">
        <v>1913</v>
      </c>
      <c r="Q1" s="175"/>
      <c r="R1" s="175"/>
      <c r="S1" s="180" t="s">
        <v>1801</v>
      </c>
      <c r="T1" s="180"/>
    </row>
    <row r="2" spans="1:31" ht="18.75" customHeight="1">
      <c r="A2" s="173"/>
      <c r="B2" s="175"/>
      <c r="C2" s="176"/>
      <c r="D2" s="175" t="s">
        <v>53</v>
      </c>
      <c r="E2" s="175" t="s">
        <v>54</v>
      </c>
      <c r="F2" s="175" t="s">
        <v>55</v>
      </c>
      <c r="G2" s="175" t="s">
        <v>56</v>
      </c>
      <c r="H2" s="170"/>
      <c r="I2" s="170"/>
      <c r="J2" s="175" t="s">
        <v>54</v>
      </c>
      <c r="K2" s="175" t="s">
        <v>55</v>
      </c>
      <c r="L2" s="175" t="s">
        <v>56</v>
      </c>
      <c r="M2" s="175" t="s">
        <v>1802</v>
      </c>
      <c r="N2" s="175" t="s">
        <v>1803</v>
      </c>
      <c r="O2" s="175" t="s">
        <v>1804</v>
      </c>
      <c r="P2" s="175" t="s">
        <v>54</v>
      </c>
      <c r="Q2" s="175" t="s">
        <v>55</v>
      </c>
      <c r="R2" s="175" t="s">
        <v>56</v>
      </c>
      <c r="S2" s="181" t="s">
        <v>1805</v>
      </c>
      <c r="T2" s="181" t="s">
        <v>1806</v>
      </c>
    </row>
    <row r="3" spans="1:31" ht="39" customHeight="1">
      <c r="A3" s="174"/>
      <c r="B3" s="175"/>
      <c r="C3" s="176"/>
      <c r="D3" s="175"/>
      <c r="E3" s="175"/>
      <c r="F3" s="175"/>
      <c r="G3" s="175"/>
      <c r="H3" s="171"/>
      <c r="I3" s="171"/>
      <c r="J3" s="175"/>
      <c r="K3" s="175"/>
      <c r="L3" s="175"/>
      <c r="M3" s="175"/>
      <c r="N3" s="175"/>
      <c r="O3" s="175"/>
      <c r="P3" s="175"/>
      <c r="Q3" s="175"/>
      <c r="R3" s="175"/>
      <c r="S3" s="181"/>
      <c r="T3" s="181"/>
      <c r="Y3" s="104" t="s">
        <v>1327</v>
      </c>
      <c r="Z3" s="95" t="s">
        <v>1328</v>
      </c>
      <c r="AA3" s="36" t="s">
        <v>1329</v>
      </c>
      <c r="AC3" s="36" t="s">
        <v>1342</v>
      </c>
      <c r="AE3" s="36" t="s">
        <v>1364</v>
      </c>
    </row>
    <row r="4" spans="1:31" ht="17.25" customHeight="1">
      <c r="A4" s="111" t="s">
        <v>57</v>
      </c>
      <c r="B4" s="112">
        <v>1</v>
      </c>
      <c r="C4" s="111" t="s">
        <v>58</v>
      </c>
      <c r="D4" s="112" t="s">
        <v>1475</v>
      </c>
      <c r="E4" s="112" t="s">
        <v>59</v>
      </c>
      <c r="F4" s="112" t="s">
        <v>60</v>
      </c>
      <c r="G4" s="112" t="s">
        <v>61</v>
      </c>
      <c r="H4" s="112">
        <f>VLOOKUP(C4,'定員数（R5）'!$B$2:$D$297,2,0)</f>
        <v>90</v>
      </c>
      <c r="I4" s="112">
        <f>VLOOKUP(C4,'定員数（R5）'!$B$2:$D$297,3,0)</f>
        <v>500</v>
      </c>
      <c r="J4" s="112" t="s">
        <v>59</v>
      </c>
      <c r="K4" s="112" t="s">
        <v>60</v>
      </c>
      <c r="L4" s="112" t="s">
        <v>61</v>
      </c>
      <c r="M4" s="112"/>
      <c r="N4" s="112"/>
      <c r="O4" s="112"/>
      <c r="P4" s="112" t="s">
        <v>59</v>
      </c>
      <c r="Q4" s="112" t="s">
        <v>60</v>
      </c>
      <c r="R4" s="112" t="s">
        <v>61</v>
      </c>
      <c r="S4" s="112">
        <v>0</v>
      </c>
      <c r="T4" s="112" t="s">
        <v>863</v>
      </c>
      <c r="V4" s="104" t="s">
        <v>58</v>
      </c>
      <c r="W4" s="104" t="s">
        <v>57</v>
      </c>
      <c r="Y4" s="104" t="s">
        <v>58</v>
      </c>
      <c r="Z4" s="95" t="str">
        <f t="shared" ref="Z4:Z67" si="0">IF(C4=Y4,"〇","✕")</f>
        <v>〇</v>
      </c>
      <c r="AA4" s="36" t="s">
        <v>58</v>
      </c>
      <c r="AB4" s="36" t="str">
        <f t="shared" ref="AB4:AB35" si="1">IF(C4=AA4,"〇","✕")</f>
        <v>〇</v>
      </c>
      <c r="AC4" s="36" t="s">
        <v>58</v>
      </c>
      <c r="AD4" s="36" t="str">
        <f t="shared" ref="AD4:AD67" si="2">IF(C4=AC4,"〇","✕")</f>
        <v>〇</v>
      </c>
    </row>
    <row r="5" spans="1:31" ht="17.25" customHeight="1">
      <c r="A5" s="111" t="s">
        <v>62</v>
      </c>
      <c r="B5" s="112">
        <v>2</v>
      </c>
      <c r="C5" s="111" t="s">
        <v>63</v>
      </c>
      <c r="D5" s="112" t="s">
        <v>64</v>
      </c>
      <c r="E5" s="168" t="s">
        <v>1807</v>
      </c>
      <c r="F5" s="168" t="s">
        <v>1808</v>
      </c>
      <c r="G5" s="168" t="s">
        <v>1809</v>
      </c>
      <c r="H5" s="112">
        <f>VLOOKUP(C5,'定員数（R5）'!$B$2:$D$297,2,0)</f>
        <v>120</v>
      </c>
      <c r="I5" s="112">
        <f>VLOOKUP(C5,'定員数（R5）'!$B$2:$D$297,3,0)</f>
        <v>500</v>
      </c>
      <c r="J5" s="168" t="s">
        <v>1807</v>
      </c>
      <c r="K5" s="168" t="s">
        <v>1808</v>
      </c>
      <c r="L5" s="168" t="s">
        <v>1809</v>
      </c>
      <c r="M5" s="168" t="s">
        <v>1365</v>
      </c>
      <c r="N5" s="168"/>
      <c r="O5" s="168"/>
      <c r="P5" s="113" t="s">
        <v>1476</v>
      </c>
      <c r="Q5" s="113" t="s">
        <v>1477</v>
      </c>
      <c r="R5" s="113" t="s">
        <v>1478</v>
      </c>
      <c r="S5" s="112">
        <v>500000</v>
      </c>
      <c r="T5" s="112" t="s">
        <v>1857</v>
      </c>
      <c r="V5" s="104" t="s">
        <v>63</v>
      </c>
      <c r="W5" s="104" t="s">
        <v>1854</v>
      </c>
      <c r="Y5" s="104" t="s">
        <v>63</v>
      </c>
      <c r="Z5" s="95" t="str">
        <f t="shared" si="0"/>
        <v>〇</v>
      </c>
      <c r="AA5" s="36" t="s">
        <v>63</v>
      </c>
      <c r="AB5" s="36" t="str">
        <f t="shared" si="1"/>
        <v>〇</v>
      </c>
      <c r="AC5" s="36" t="s">
        <v>63</v>
      </c>
      <c r="AD5" s="36" t="str">
        <f t="shared" si="2"/>
        <v>〇</v>
      </c>
      <c r="AE5" s="36" t="s">
        <v>1365</v>
      </c>
    </row>
    <row r="6" spans="1:31" ht="17.25" customHeight="1">
      <c r="A6" s="111" t="s">
        <v>1152</v>
      </c>
      <c r="B6" s="112">
        <v>3</v>
      </c>
      <c r="C6" s="111" t="s">
        <v>65</v>
      </c>
      <c r="D6" s="112" t="s">
        <v>1479</v>
      </c>
      <c r="E6" s="168" t="s">
        <v>1807</v>
      </c>
      <c r="F6" s="168" t="s">
        <v>1810</v>
      </c>
      <c r="G6" s="168" t="s">
        <v>1811</v>
      </c>
      <c r="H6" s="112">
        <f>VLOOKUP(C6,'定員数（R5）'!$B$2:$D$297,2,0)</f>
        <v>140</v>
      </c>
      <c r="I6" s="112">
        <f>VLOOKUP(C6,'定員数（R5）'!$B$2:$D$297,3,0)</f>
        <v>500</v>
      </c>
      <c r="J6" s="168" t="s">
        <v>1807</v>
      </c>
      <c r="K6" s="168" t="s">
        <v>1810</v>
      </c>
      <c r="L6" s="168" t="s">
        <v>1811</v>
      </c>
      <c r="M6" s="168" t="s">
        <v>1365</v>
      </c>
      <c r="N6" s="168"/>
      <c r="O6" s="168"/>
      <c r="P6" s="113" t="s">
        <v>1476</v>
      </c>
      <c r="Q6" s="113" t="s">
        <v>1480</v>
      </c>
      <c r="R6" s="113" t="s">
        <v>1481</v>
      </c>
      <c r="S6" s="112">
        <v>0</v>
      </c>
      <c r="T6" s="112" t="s">
        <v>863</v>
      </c>
      <c r="V6" s="104" t="s">
        <v>65</v>
      </c>
      <c r="W6" s="104" t="s">
        <v>1152</v>
      </c>
      <c r="Y6" s="104" t="s">
        <v>65</v>
      </c>
      <c r="Z6" s="95" t="str">
        <f t="shared" si="0"/>
        <v>〇</v>
      </c>
      <c r="AA6" s="36" t="s">
        <v>65</v>
      </c>
      <c r="AB6" s="36" t="str">
        <f t="shared" si="1"/>
        <v>〇</v>
      </c>
      <c r="AC6" s="36" t="s">
        <v>65</v>
      </c>
      <c r="AD6" s="36" t="str">
        <f t="shared" si="2"/>
        <v>〇</v>
      </c>
      <c r="AE6" s="36" t="s">
        <v>1365</v>
      </c>
    </row>
    <row r="7" spans="1:31" ht="17.25" customHeight="1">
      <c r="A7" s="111" t="s">
        <v>1153</v>
      </c>
      <c r="B7" s="112">
        <v>4</v>
      </c>
      <c r="C7" s="111" t="s">
        <v>66</v>
      </c>
      <c r="D7" s="112" t="s">
        <v>1482</v>
      </c>
      <c r="E7" s="112" t="s">
        <v>59</v>
      </c>
      <c r="F7" s="112" t="s">
        <v>67</v>
      </c>
      <c r="G7" s="112" t="s">
        <v>68</v>
      </c>
      <c r="H7" s="112">
        <f>VLOOKUP(C7,'定員数（R5）'!$B$2:$D$297,2,0)</f>
        <v>70</v>
      </c>
      <c r="I7" s="112">
        <f>VLOOKUP(C7,'定員数（R5）'!$B$2:$D$297,3,0)</f>
        <v>500</v>
      </c>
      <c r="J7" s="112" t="s">
        <v>59</v>
      </c>
      <c r="K7" s="112" t="s">
        <v>67</v>
      </c>
      <c r="L7" s="112" t="s">
        <v>68</v>
      </c>
      <c r="M7" s="112"/>
      <c r="N7" s="112"/>
      <c r="O7" s="112"/>
      <c r="P7" s="112" t="s">
        <v>59</v>
      </c>
      <c r="Q7" s="112" t="s">
        <v>67</v>
      </c>
      <c r="R7" s="112" t="s">
        <v>68</v>
      </c>
      <c r="S7" s="112">
        <v>0</v>
      </c>
      <c r="T7" s="112" t="s">
        <v>863</v>
      </c>
      <c r="V7" s="104" t="s">
        <v>66</v>
      </c>
      <c r="W7" s="104" t="s">
        <v>1153</v>
      </c>
      <c r="Y7" s="104" t="s">
        <v>66</v>
      </c>
      <c r="Z7" s="95" t="str">
        <f t="shared" si="0"/>
        <v>〇</v>
      </c>
      <c r="AA7" s="36" t="s">
        <v>66</v>
      </c>
      <c r="AB7" s="36" t="str">
        <f t="shared" si="1"/>
        <v>〇</v>
      </c>
      <c r="AC7" s="36" t="s">
        <v>66</v>
      </c>
      <c r="AD7" s="36" t="str">
        <f t="shared" si="2"/>
        <v>〇</v>
      </c>
    </row>
    <row r="8" spans="1:31" ht="17.25" customHeight="1">
      <c r="A8" s="111" t="s">
        <v>69</v>
      </c>
      <c r="B8" s="112">
        <v>5</v>
      </c>
      <c r="C8" s="111" t="s">
        <v>70</v>
      </c>
      <c r="D8" s="112" t="s">
        <v>1483</v>
      </c>
      <c r="E8" s="112" t="s">
        <v>59</v>
      </c>
      <c r="F8" s="112" t="s">
        <v>71</v>
      </c>
      <c r="G8" s="112" t="s">
        <v>72</v>
      </c>
      <c r="H8" s="112">
        <f>VLOOKUP(C8,'定員数（R5）'!$B$2:$D$297,2,0)</f>
        <v>110</v>
      </c>
      <c r="I8" s="112">
        <f>VLOOKUP(C8,'定員数（R5）'!$B$2:$D$297,3,0)</f>
        <v>500</v>
      </c>
      <c r="J8" s="112" t="s">
        <v>59</v>
      </c>
      <c r="K8" s="112" t="s">
        <v>71</v>
      </c>
      <c r="L8" s="112" t="s">
        <v>72</v>
      </c>
      <c r="M8" s="112"/>
      <c r="N8" s="112"/>
      <c r="O8" s="112"/>
      <c r="P8" s="112" t="s">
        <v>59</v>
      </c>
      <c r="Q8" s="112" t="s">
        <v>71</v>
      </c>
      <c r="R8" s="112" t="s">
        <v>72</v>
      </c>
      <c r="S8" s="112">
        <v>0</v>
      </c>
      <c r="T8" s="112" t="s">
        <v>863</v>
      </c>
      <c r="V8" s="104" t="s">
        <v>70</v>
      </c>
      <c r="W8" s="104" t="s">
        <v>69</v>
      </c>
      <c r="Y8" s="104" t="s">
        <v>70</v>
      </c>
      <c r="Z8" s="95" t="str">
        <f t="shared" si="0"/>
        <v>〇</v>
      </c>
      <c r="AA8" s="36" t="s">
        <v>70</v>
      </c>
      <c r="AB8" s="36" t="str">
        <f t="shared" si="1"/>
        <v>〇</v>
      </c>
      <c r="AC8" s="36" t="s">
        <v>70</v>
      </c>
      <c r="AD8" s="36" t="str">
        <f t="shared" si="2"/>
        <v>〇</v>
      </c>
    </row>
    <row r="9" spans="1:31" ht="17.25" customHeight="1">
      <c r="A9" s="111" t="s">
        <v>73</v>
      </c>
      <c r="B9" s="112">
        <v>6</v>
      </c>
      <c r="C9" s="111" t="s">
        <v>74</v>
      </c>
      <c r="D9" s="112" t="s">
        <v>1484</v>
      </c>
      <c r="E9" s="112" t="s">
        <v>59</v>
      </c>
      <c r="F9" s="112" t="s">
        <v>75</v>
      </c>
      <c r="G9" s="112" t="s">
        <v>76</v>
      </c>
      <c r="H9" s="112">
        <f>VLOOKUP(C9,'定員数（R5）'!$B$2:$D$297,2,0)</f>
        <v>120</v>
      </c>
      <c r="I9" s="112">
        <f>VLOOKUP(C9,'定員数（R5）'!$B$2:$D$297,3,0)</f>
        <v>500</v>
      </c>
      <c r="J9" s="112" t="s">
        <v>59</v>
      </c>
      <c r="K9" s="112" t="s">
        <v>75</v>
      </c>
      <c r="L9" s="112" t="s">
        <v>76</v>
      </c>
      <c r="M9" s="112"/>
      <c r="N9" s="112"/>
      <c r="O9" s="112"/>
      <c r="P9" s="112" t="s">
        <v>59</v>
      </c>
      <c r="Q9" s="112" t="s">
        <v>75</v>
      </c>
      <c r="R9" s="112" t="s">
        <v>76</v>
      </c>
      <c r="S9" s="112">
        <v>0</v>
      </c>
      <c r="T9" s="112" t="s">
        <v>863</v>
      </c>
      <c r="V9" s="104" t="s">
        <v>74</v>
      </c>
      <c r="W9" s="104" t="s">
        <v>73</v>
      </c>
      <c r="Y9" s="104" t="s">
        <v>74</v>
      </c>
      <c r="Z9" s="95" t="str">
        <f t="shared" si="0"/>
        <v>〇</v>
      </c>
      <c r="AA9" s="36" t="s">
        <v>74</v>
      </c>
      <c r="AB9" s="36" t="str">
        <f t="shared" si="1"/>
        <v>〇</v>
      </c>
      <c r="AC9" s="36" t="s">
        <v>74</v>
      </c>
      <c r="AD9" s="36" t="str">
        <f t="shared" si="2"/>
        <v>〇</v>
      </c>
    </row>
    <row r="10" spans="1:31" ht="17.25" customHeight="1">
      <c r="A10" s="111" t="s">
        <v>77</v>
      </c>
      <c r="B10" s="112">
        <v>7</v>
      </c>
      <c r="C10" s="111" t="s">
        <v>78</v>
      </c>
      <c r="D10" s="112" t="s">
        <v>1485</v>
      </c>
      <c r="E10" s="112" t="s">
        <v>59</v>
      </c>
      <c r="F10" s="112" t="s">
        <v>79</v>
      </c>
      <c r="G10" s="112" t="s">
        <v>80</v>
      </c>
      <c r="H10" s="112">
        <f>VLOOKUP(C10,'定員数（R5）'!$B$2:$D$297,2,0)</f>
        <v>150</v>
      </c>
      <c r="I10" s="112">
        <f>VLOOKUP(C10,'定員数（R5）'!$B$2:$D$297,3,0)</f>
        <v>500</v>
      </c>
      <c r="J10" s="112" t="s">
        <v>59</v>
      </c>
      <c r="K10" s="112" t="s">
        <v>79</v>
      </c>
      <c r="L10" s="112" t="s">
        <v>80</v>
      </c>
      <c r="M10" s="112"/>
      <c r="N10" s="112"/>
      <c r="O10" s="112"/>
      <c r="P10" s="112" t="s">
        <v>59</v>
      </c>
      <c r="Q10" s="112" t="s">
        <v>79</v>
      </c>
      <c r="R10" s="112" t="s">
        <v>80</v>
      </c>
      <c r="S10" s="112">
        <v>0</v>
      </c>
      <c r="T10" s="112" t="s">
        <v>863</v>
      </c>
      <c r="V10" s="104" t="s">
        <v>78</v>
      </c>
      <c r="W10" s="104" t="s">
        <v>77</v>
      </c>
      <c r="Y10" s="104" t="s">
        <v>78</v>
      </c>
      <c r="Z10" s="95" t="str">
        <f t="shared" si="0"/>
        <v>〇</v>
      </c>
      <c r="AA10" s="36" t="s">
        <v>78</v>
      </c>
      <c r="AB10" s="36" t="str">
        <f t="shared" si="1"/>
        <v>〇</v>
      </c>
      <c r="AC10" s="36" t="s">
        <v>78</v>
      </c>
      <c r="AD10" s="36" t="str">
        <f t="shared" si="2"/>
        <v>〇</v>
      </c>
    </row>
    <row r="11" spans="1:31" ht="17.25" customHeight="1">
      <c r="A11" s="111" t="s">
        <v>81</v>
      </c>
      <c r="B11" s="112">
        <v>8</v>
      </c>
      <c r="C11" s="111" t="s">
        <v>82</v>
      </c>
      <c r="D11" s="112" t="s">
        <v>83</v>
      </c>
      <c r="E11" s="112" t="s">
        <v>59</v>
      </c>
      <c r="F11" s="112" t="s">
        <v>84</v>
      </c>
      <c r="G11" s="112" t="s">
        <v>85</v>
      </c>
      <c r="H11" s="112">
        <f>VLOOKUP(C11,'定員数（R5）'!$B$2:$D$297,2,0)</f>
        <v>159</v>
      </c>
      <c r="I11" s="112">
        <f>VLOOKUP(C11,'定員数（R5）'!$B$2:$D$297,3,0)</f>
        <v>500</v>
      </c>
      <c r="J11" s="112" t="s">
        <v>59</v>
      </c>
      <c r="K11" s="112" t="s">
        <v>84</v>
      </c>
      <c r="L11" s="112" t="s">
        <v>85</v>
      </c>
      <c r="M11" s="112"/>
      <c r="N11" s="112"/>
      <c r="O11" s="112"/>
      <c r="P11" s="112" t="s">
        <v>59</v>
      </c>
      <c r="Q11" s="112" t="s">
        <v>84</v>
      </c>
      <c r="R11" s="112" t="s">
        <v>85</v>
      </c>
      <c r="S11" s="112">
        <v>0</v>
      </c>
      <c r="T11" s="112" t="s">
        <v>863</v>
      </c>
      <c r="V11" s="104" t="s">
        <v>82</v>
      </c>
      <c r="W11" s="104" t="s">
        <v>81</v>
      </c>
      <c r="Y11" s="104" t="s">
        <v>82</v>
      </c>
      <c r="Z11" s="95" t="str">
        <f t="shared" si="0"/>
        <v>〇</v>
      </c>
      <c r="AA11" s="36" t="s">
        <v>82</v>
      </c>
      <c r="AB11" s="36" t="str">
        <f t="shared" si="1"/>
        <v>〇</v>
      </c>
      <c r="AC11" s="36" t="s">
        <v>82</v>
      </c>
      <c r="AD11" s="36" t="str">
        <f t="shared" si="2"/>
        <v>〇</v>
      </c>
    </row>
    <row r="12" spans="1:31" ht="17.25" customHeight="1">
      <c r="A12" s="111" t="s">
        <v>86</v>
      </c>
      <c r="B12" s="112">
        <v>9</v>
      </c>
      <c r="C12" s="111" t="s">
        <v>87</v>
      </c>
      <c r="D12" s="112" t="s">
        <v>88</v>
      </c>
      <c r="E12" s="112" t="s">
        <v>59</v>
      </c>
      <c r="F12" s="112" t="s">
        <v>1486</v>
      </c>
      <c r="G12" s="112" t="s">
        <v>89</v>
      </c>
      <c r="H12" s="112">
        <f>VLOOKUP(C12,'定員数（R5）'!$B$2:$D$297,2,0)</f>
        <v>90</v>
      </c>
      <c r="I12" s="112">
        <f>VLOOKUP(C12,'定員数（R5）'!$B$2:$D$297,3,0)</f>
        <v>500</v>
      </c>
      <c r="J12" s="112" t="s">
        <v>59</v>
      </c>
      <c r="K12" s="112" t="s">
        <v>1837</v>
      </c>
      <c r="L12" s="112" t="s">
        <v>89</v>
      </c>
      <c r="M12" s="112"/>
      <c r="N12" s="112"/>
      <c r="O12" s="112"/>
      <c r="P12" s="112" t="s">
        <v>59</v>
      </c>
      <c r="Q12" s="112" t="s">
        <v>1837</v>
      </c>
      <c r="R12" s="112" t="s">
        <v>89</v>
      </c>
      <c r="S12" s="112">
        <v>0</v>
      </c>
      <c r="T12" s="112" t="s">
        <v>863</v>
      </c>
      <c r="V12" s="104" t="s">
        <v>87</v>
      </c>
      <c r="W12" s="104" t="s">
        <v>86</v>
      </c>
      <c r="Y12" s="104" t="s">
        <v>87</v>
      </c>
      <c r="Z12" s="95" t="str">
        <f t="shared" si="0"/>
        <v>〇</v>
      </c>
      <c r="AA12" s="36" t="s">
        <v>87</v>
      </c>
      <c r="AB12" s="36" t="str">
        <f t="shared" si="1"/>
        <v>〇</v>
      </c>
      <c r="AC12" s="36" t="s">
        <v>87</v>
      </c>
      <c r="AD12" s="36" t="str">
        <f t="shared" si="2"/>
        <v>〇</v>
      </c>
    </row>
    <row r="13" spans="1:31" ht="17.25" customHeight="1">
      <c r="A13" s="111" t="s">
        <v>90</v>
      </c>
      <c r="B13" s="112">
        <v>10</v>
      </c>
      <c r="C13" s="111" t="s">
        <v>91</v>
      </c>
      <c r="D13" s="112" t="s">
        <v>1487</v>
      </c>
      <c r="E13" s="112" t="s">
        <v>59</v>
      </c>
      <c r="F13" s="112" t="s">
        <v>92</v>
      </c>
      <c r="G13" s="112" t="s">
        <v>93</v>
      </c>
      <c r="H13" s="112">
        <f>VLOOKUP(C13,'定員数（R5）'!$B$2:$D$297,2,0)</f>
        <v>110</v>
      </c>
      <c r="I13" s="112">
        <f>VLOOKUP(C13,'定員数（R5）'!$B$2:$D$297,3,0)</f>
        <v>500</v>
      </c>
      <c r="J13" s="112" t="s">
        <v>59</v>
      </c>
      <c r="K13" s="112" t="s">
        <v>92</v>
      </c>
      <c r="L13" s="112" t="s">
        <v>93</v>
      </c>
      <c r="M13" s="112"/>
      <c r="N13" s="112"/>
      <c r="O13" s="112"/>
      <c r="P13" s="112" t="s">
        <v>59</v>
      </c>
      <c r="Q13" s="112" t="s">
        <v>92</v>
      </c>
      <c r="R13" s="112" t="s">
        <v>93</v>
      </c>
      <c r="S13" s="112">
        <v>16125</v>
      </c>
      <c r="T13" s="112" t="s">
        <v>1858</v>
      </c>
      <c r="V13" s="104" t="s">
        <v>91</v>
      </c>
      <c r="W13" s="104" t="s">
        <v>90</v>
      </c>
      <c r="Y13" s="104" t="s">
        <v>91</v>
      </c>
      <c r="Z13" s="95" t="str">
        <f t="shared" si="0"/>
        <v>〇</v>
      </c>
      <c r="AA13" s="36" t="s">
        <v>91</v>
      </c>
      <c r="AB13" s="36" t="str">
        <f t="shared" si="1"/>
        <v>〇</v>
      </c>
      <c r="AC13" s="36" t="s">
        <v>91</v>
      </c>
      <c r="AD13" s="36" t="str">
        <f t="shared" si="2"/>
        <v>〇</v>
      </c>
    </row>
    <row r="14" spans="1:31" ht="17.25" customHeight="1">
      <c r="A14" s="111" t="s">
        <v>1154</v>
      </c>
      <c r="B14" s="112">
        <v>11</v>
      </c>
      <c r="C14" s="111" t="s">
        <v>94</v>
      </c>
      <c r="D14" s="112" t="s">
        <v>95</v>
      </c>
      <c r="E14" s="112" t="s">
        <v>59</v>
      </c>
      <c r="F14" s="112" t="s">
        <v>96</v>
      </c>
      <c r="G14" s="112" t="s">
        <v>97</v>
      </c>
      <c r="H14" s="112">
        <f>VLOOKUP(C14,'定員数（R5）'!$B$2:$D$297,2,0)</f>
        <v>135</v>
      </c>
      <c r="I14" s="112">
        <f>VLOOKUP(C14,'定員数（R5）'!$B$2:$D$297,3,0)</f>
        <v>500</v>
      </c>
      <c r="J14" s="112" t="s">
        <v>59</v>
      </c>
      <c r="K14" s="112" t="s">
        <v>96</v>
      </c>
      <c r="L14" s="112" t="s">
        <v>97</v>
      </c>
      <c r="M14" s="112"/>
      <c r="N14" s="112"/>
      <c r="O14" s="112"/>
      <c r="P14" s="112" t="s">
        <v>59</v>
      </c>
      <c r="Q14" s="112" t="s">
        <v>96</v>
      </c>
      <c r="R14" s="112" t="s">
        <v>97</v>
      </c>
      <c r="S14" s="112">
        <v>0</v>
      </c>
      <c r="T14" s="112" t="s">
        <v>863</v>
      </c>
      <c r="V14" s="104" t="s">
        <v>94</v>
      </c>
      <c r="W14" s="104" t="s">
        <v>1154</v>
      </c>
      <c r="Y14" s="104" t="s">
        <v>94</v>
      </c>
      <c r="Z14" s="95" t="str">
        <f t="shared" si="0"/>
        <v>〇</v>
      </c>
      <c r="AA14" s="36" t="s">
        <v>94</v>
      </c>
      <c r="AB14" s="36" t="str">
        <f t="shared" si="1"/>
        <v>〇</v>
      </c>
      <c r="AC14" s="36" t="s">
        <v>94</v>
      </c>
      <c r="AD14" s="36" t="str">
        <f t="shared" si="2"/>
        <v>〇</v>
      </c>
    </row>
    <row r="15" spans="1:31" ht="17.25" customHeight="1">
      <c r="A15" s="111" t="s">
        <v>98</v>
      </c>
      <c r="B15" s="112">
        <v>12</v>
      </c>
      <c r="C15" s="111" t="s">
        <v>99</v>
      </c>
      <c r="D15" s="112" t="s">
        <v>100</v>
      </c>
      <c r="E15" s="112" t="s">
        <v>59</v>
      </c>
      <c r="F15" s="112" t="s">
        <v>101</v>
      </c>
      <c r="G15" s="112" t="s">
        <v>102</v>
      </c>
      <c r="H15" s="112">
        <f>VLOOKUP(C15,'定員数（R5）'!$B$2:$D$297,2,0)</f>
        <v>120</v>
      </c>
      <c r="I15" s="112">
        <f>VLOOKUP(C15,'定員数（R5）'!$B$2:$D$297,3,0)</f>
        <v>500</v>
      </c>
      <c r="J15" s="112" t="s">
        <v>59</v>
      </c>
      <c r="K15" s="112" t="s">
        <v>101</v>
      </c>
      <c r="L15" s="112" t="s">
        <v>102</v>
      </c>
      <c r="M15" s="112"/>
      <c r="N15" s="112"/>
      <c r="O15" s="112"/>
      <c r="P15" s="112" t="s">
        <v>59</v>
      </c>
      <c r="Q15" s="112" t="s">
        <v>101</v>
      </c>
      <c r="R15" s="112" t="s">
        <v>102</v>
      </c>
      <c r="S15" s="112">
        <v>0</v>
      </c>
      <c r="T15" s="112" t="s">
        <v>863</v>
      </c>
      <c r="V15" s="104" t="s">
        <v>99</v>
      </c>
      <c r="W15" s="104" t="s">
        <v>98</v>
      </c>
      <c r="Y15" s="104" t="s">
        <v>99</v>
      </c>
      <c r="Z15" s="95" t="str">
        <f t="shared" si="0"/>
        <v>〇</v>
      </c>
      <c r="AA15" s="36" t="s">
        <v>99</v>
      </c>
      <c r="AB15" s="36" t="str">
        <f t="shared" si="1"/>
        <v>〇</v>
      </c>
      <c r="AC15" s="36" t="s">
        <v>99</v>
      </c>
      <c r="AD15" s="36" t="str">
        <f t="shared" si="2"/>
        <v>〇</v>
      </c>
    </row>
    <row r="16" spans="1:31" ht="17.25" customHeight="1">
      <c r="A16" s="111" t="s">
        <v>103</v>
      </c>
      <c r="B16" s="112">
        <v>13</v>
      </c>
      <c r="C16" s="111" t="s">
        <v>104</v>
      </c>
      <c r="D16" s="112" t="s">
        <v>105</v>
      </c>
      <c r="E16" s="112" t="s">
        <v>59</v>
      </c>
      <c r="F16" s="112" t="s">
        <v>106</v>
      </c>
      <c r="G16" s="112" t="s">
        <v>107</v>
      </c>
      <c r="H16" s="112">
        <f>VLOOKUP(C16,'定員数（R5）'!$B$2:$D$297,2,0)</f>
        <v>90</v>
      </c>
      <c r="I16" s="112">
        <f>VLOOKUP(C16,'定員数（R5）'!$B$2:$D$297,3,0)</f>
        <v>500</v>
      </c>
      <c r="J16" s="112" t="s">
        <v>59</v>
      </c>
      <c r="K16" s="112" t="s">
        <v>106</v>
      </c>
      <c r="L16" s="112" t="s">
        <v>107</v>
      </c>
      <c r="M16" s="112"/>
      <c r="N16" s="112"/>
      <c r="O16" s="112"/>
      <c r="P16" s="112" t="s">
        <v>59</v>
      </c>
      <c r="Q16" s="112" t="s">
        <v>106</v>
      </c>
      <c r="R16" s="112" t="s">
        <v>107</v>
      </c>
      <c r="S16" s="112">
        <v>0</v>
      </c>
      <c r="T16" s="112" t="s">
        <v>863</v>
      </c>
      <c r="V16" s="104" t="s">
        <v>104</v>
      </c>
      <c r="W16" s="104" t="s">
        <v>103</v>
      </c>
      <c r="Y16" s="104" t="s">
        <v>104</v>
      </c>
      <c r="Z16" s="95" t="str">
        <f t="shared" si="0"/>
        <v>〇</v>
      </c>
      <c r="AA16" s="36" t="s">
        <v>104</v>
      </c>
      <c r="AB16" s="36" t="str">
        <f t="shared" si="1"/>
        <v>〇</v>
      </c>
      <c r="AC16" s="36" t="s">
        <v>104</v>
      </c>
      <c r="AD16" s="36" t="str">
        <f t="shared" si="2"/>
        <v>〇</v>
      </c>
    </row>
    <row r="17" spans="1:31" ht="17.25" customHeight="1">
      <c r="A17" s="111" t="s">
        <v>108</v>
      </c>
      <c r="B17" s="112">
        <v>14</v>
      </c>
      <c r="C17" s="111" t="s">
        <v>109</v>
      </c>
      <c r="D17" s="112" t="s">
        <v>110</v>
      </c>
      <c r="E17" s="112" t="s">
        <v>59</v>
      </c>
      <c r="F17" s="112" t="s">
        <v>111</v>
      </c>
      <c r="G17" s="112" t="s">
        <v>112</v>
      </c>
      <c r="H17" s="112">
        <f>VLOOKUP(C17,'定員数（R5）'!$B$2:$D$297,2,0)</f>
        <v>110</v>
      </c>
      <c r="I17" s="112">
        <f>VLOOKUP(C17,'定員数（R5）'!$B$2:$D$297,3,0)</f>
        <v>500</v>
      </c>
      <c r="J17" s="112" t="s">
        <v>59</v>
      </c>
      <c r="K17" s="112" t="s">
        <v>111</v>
      </c>
      <c r="L17" s="112" t="s">
        <v>112</v>
      </c>
      <c r="M17" s="112"/>
      <c r="N17" s="112"/>
      <c r="O17" s="112"/>
      <c r="P17" s="112" t="s">
        <v>59</v>
      </c>
      <c r="Q17" s="112" t="s">
        <v>111</v>
      </c>
      <c r="R17" s="112" t="s">
        <v>112</v>
      </c>
      <c r="S17" s="112">
        <v>0</v>
      </c>
      <c r="T17" s="112" t="s">
        <v>863</v>
      </c>
      <c r="V17" s="104" t="s">
        <v>109</v>
      </c>
      <c r="W17" s="104" t="s">
        <v>108</v>
      </c>
      <c r="Y17" s="104" t="s">
        <v>109</v>
      </c>
      <c r="Z17" s="95" t="str">
        <f t="shared" si="0"/>
        <v>〇</v>
      </c>
      <c r="AA17" s="36" t="s">
        <v>109</v>
      </c>
      <c r="AB17" s="36" t="str">
        <f t="shared" si="1"/>
        <v>〇</v>
      </c>
      <c r="AC17" s="36" t="s">
        <v>109</v>
      </c>
      <c r="AD17" s="36" t="str">
        <f t="shared" si="2"/>
        <v>〇</v>
      </c>
    </row>
    <row r="18" spans="1:31" ht="17.25" customHeight="1">
      <c r="A18" s="111" t="s">
        <v>113</v>
      </c>
      <c r="B18" s="112">
        <v>15</v>
      </c>
      <c r="C18" s="111" t="s">
        <v>114</v>
      </c>
      <c r="D18" s="112" t="s">
        <v>115</v>
      </c>
      <c r="E18" s="112" t="s">
        <v>59</v>
      </c>
      <c r="F18" s="112" t="s">
        <v>1354</v>
      </c>
      <c r="G18" s="112" t="s">
        <v>116</v>
      </c>
      <c r="H18" s="112">
        <f>VLOOKUP(C18,'定員数（R5）'!$B$2:$D$297,2,0)</f>
        <v>110</v>
      </c>
      <c r="I18" s="112">
        <f>VLOOKUP(C18,'定員数（R5）'!$B$2:$D$297,3,0)</f>
        <v>500</v>
      </c>
      <c r="J18" s="112" t="s">
        <v>59</v>
      </c>
      <c r="K18" s="112" t="s">
        <v>1354</v>
      </c>
      <c r="L18" s="112" t="s">
        <v>116</v>
      </c>
      <c r="M18" s="112"/>
      <c r="N18" s="112"/>
      <c r="O18" s="112"/>
      <c r="P18" s="112" t="s">
        <v>59</v>
      </c>
      <c r="Q18" s="112" t="s">
        <v>1354</v>
      </c>
      <c r="R18" s="112" t="s">
        <v>116</v>
      </c>
      <c r="S18" s="112">
        <v>0</v>
      </c>
      <c r="T18" s="112" t="s">
        <v>863</v>
      </c>
      <c r="V18" s="104" t="s">
        <v>114</v>
      </c>
      <c r="W18" s="104" t="s">
        <v>113</v>
      </c>
      <c r="Y18" s="104" t="s">
        <v>114</v>
      </c>
      <c r="Z18" s="95" t="str">
        <f t="shared" si="0"/>
        <v>〇</v>
      </c>
      <c r="AA18" s="36" t="s">
        <v>114</v>
      </c>
      <c r="AB18" s="36" t="str">
        <f t="shared" si="1"/>
        <v>〇</v>
      </c>
      <c r="AC18" s="36" t="s">
        <v>114</v>
      </c>
      <c r="AD18" s="36" t="str">
        <f t="shared" si="2"/>
        <v>〇</v>
      </c>
    </row>
    <row r="19" spans="1:31" ht="17.25" customHeight="1">
      <c r="A19" s="111" t="s">
        <v>117</v>
      </c>
      <c r="B19" s="112">
        <v>16</v>
      </c>
      <c r="C19" s="111" t="s">
        <v>118</v>
      </c>
      <c r="D19" s="112" t="s">
        <v>119</v>
      </c>
      <c r="E19" s="112" t="s">
        <v>59</v>
      </c>
      <c r="F19" s="112" t="s">
        <v>120</v>
      </c>
      <c r="G19" s="112" t="s">
        <v>121</v>
      </c>
      <c r="H19" s="112">
        <f>VLOOKUP(C19,'定員数（R5）'!$B$2:$D$297,2,0)</f>
        <v>90</v>
      </c>
      <c r="I19" s="112">
        <f>VLOOKUP(C19,'定員数（R5）'!$B$2:$D$297,3,0)</f>
        <v>500</v>
      </c>
      <c r="J19" s="112" t="s">
        <v>59</v>
      </c>
      <c r="K19" s="112" t="s">
        <v>120</v>
      </c>
      <c r="L19" s="112" t="s">
        <v>121</v>
      </c>
      <c r="M19" s="112"/>
      <c r="N19" s="112"/>
      <c r="O19" s="112"/>
      <c r="P19" s="112" t="s">
        <v>59</v>
      </c>
      <c r="Q19" s="112" t="s">
        <v>120</v>
      </c>
      <c r="R19" s="112" t="s">
        <v>121</v>
      </c>
      <c r="S19" s="112">
        <v>0</v>
      </c>
      <c r="T19" s="112" t="s">
        <v>863</v>
      </c>
      <c r="V19" s="104" t="s">
        <v>118</v>
      </c>
      <c r="W19" s="104" t="s">
        <v>117</v>
      </c>
      <c r="Y19" s="104" t="s">
        <v>118</v>
      </c>
      <c r="Z19" s="95" t="str">
        <f t="shared" si="0"/>
        <v>〇</v>
      </c>
      <c r="AA19" s="36" t="s">
        <v>118</v>
      </c>
      <c r="AB19" s="36" t="str">
        <f t="shared" si="1"/>
        <v>〇</v>
      </c>
      <c r="AC19" s="36" t="s">
        <v>118</v>
      </c>
      <c r="AD19" s="36" t="str">
        <f t="shared" si="2"/>
        <v>〇</v>
      </c>
    </row>
    <row r="20" spans="1:31" ht="17.25" customHeight="1">
      <c r="A20" s="111" t="s">
        <v>122</v>
      </c>
      <c r="B20" s="112">
        <v>17</v>
      </c>
      <c r="C20" s="111" t="s">
        <v>1155</v>
      </c>
      <c r="D20" s="112" t="s">
        <v>124</v>
      </c>
      <c r="E20" s="112" t="s">
        <v>59</v>
      </c>
      <c r="F20" s="112" t="s">
        <v>125</v>
      </c>
      <c r="G20" s="112" t="s">
        <v>126</v>
      </c>
      <c r="H20" s="112">
        <f>VLOOKUP(C20,'定員数（R5）'!$B$2:$D$297,2,0)</f>
        <v>90</v>
      </c>
      <c r="I20" s="112">
        <f>VLOOKUP(C20,'定員数（R5）'!$B$2:$D$297,3,0)</f>
        <v>500</v>
      </c>
      <c r="J20" s="112" t="s">
        <v>59</v>
      </c>
      <c r="K20" s="112" t="s">
        <v>125</v>
      </c>
      <c r="L20" s="112" t="s">
        <v>126</v>
      </c>
      <c r="M20" s="112"/>
      <c r="N20" s="112"/>
      <c r="O20" s="112"/>
      <c r="P20" s="112" t="s">
        <v>59</v>
      </c>
      <c r="Q20" s="112" t="s">
        <v>125</v>
      </c>
      <c r="R20" s="112" t="s">
        <v>126</v>
      </c>
      <c r="S20" s="112">
        <v>0</v>
      </c>
      <c r="T20" s="112" t="s">
        <v>863</v>
      </c>
      <c r="V20" s="104" t="s">
        <v>1155</v>
      </c>
      <c r="W20" s="104" t="s">
        <v>122</v>
      </c>
      <c r="Y20" s="104" t="s">
        <v>1155</v>
      </c>
      <c r="Z20" s="95" t="str">
        <f t="shared" si="0"/>
        <v>〇</v>
      </c>
      <c r="AA20" s="36" t="s">
        <v>123</v>
      </c>
      <c r="AB20" s="36" t="str">
        <f t="shared" si="1"/>
        <v>〇</v>
      </c>
      <c r="AC20" s="36" t="s">
        <v>1155</v>
      </c>
      <c r="AD20" s="36" t="str">
        <f t="shared" si="2"/>
        <v>〇</v>
      </c>
    </row>
    <row r="21" spans="1:31" ht="17.25" customHeight="1">
      <c r="A21" s="111" t="s">
        <v>127</v>
      </c>
      <c r="B21" s="112">
        <v>18</v>
      </c>
      <c r="C21" s="111" t="s">
        <v>128</v>
      </c>
      <c r="D21" s="112" t="s">
        <v>129</v>
      </c>
      <c r="E21" s="112" t="s">
        <v>59</v>
      </c>
      <c r="F21" s="112" t="s">
        <v>130</v>
      </c>
      <c r="G21" s="112" t="s">
        <v>131</v>
      </c>
      <c r="H21" s="112">
        <f>VLOOKUP(C21,'定員数（R5）'!$B$2:$D$297,2,0)</f>
        <v>90</v>
      </c>
      <c r="I21" s="112">
        <f>VLOOKUP(C21,'定員数（R5）'!$B$2:$D$297,3,0)</f>
        <v>500</v>
      </c>
      <c r="J21" s="112" t="s">
        <v>59</v>
      </c>
      <c r="K21" s="112" t="s">
        <v>130</v>
      </c>
      <c r="L21" s="112" t="s">
        <v>131</v>
      </c>
      <c r="M21" s="112"/>
      <c r="N21" s="112"/>
      <c r="O21" s="112"/>
      <c r="P21" s="112" t="s">
        <v>59</v>
      </c>
      <c r="Q21" s="112" t="s">
        <v>130</v>
      </c>
      <c r="R21" s="112" t="s">
        <v>131</v>
      </c>
      <c r="S21" s="112">
        <v>0</v>
      </c>
      <c r="T21" s="112" t="s">
        <v>863</v>
      </c>
      <c r="V21" s="104" t="s">
        <v>128</v>
      </c>
      <c r="W21" s="104" t="s">
        <v>127</v>
      </c>
      <c r="Y21" s="104" t="s">
        <v>128</v>
      </c>
      <c r="Z21" s="95" t="str">
        <f t="shared" si="0"/>
        <v>〇</v>
      </c>
      <c r="AA21" s="36" t="s">
        <v>128</v>
      </c>
      <c r="AB21" s="36" t="str">
        <f t="shared" si="1"/>
        <v>〇</v>
      </c>
      <c r="AC21" s="36" t="s">
        <v>128</v>
      </c>
      <c r="AD21" s="36" t="str">
        <f t="shared" si="2"/>
        <v>〇</v>
      </c>
    </row>
    <row r="22" spans="1:31" ht="17.25" customHeight="1">
      <c r="A22" s="111" t="s">
        <v>132</v>
      </c>
      <c r="B22" s="112">
        <v>19</v>
      </c>
      <c r="C22" s="111" t="s">
        <v>133</v>
      </c>
      <c r="D22" s="112" t="s">
        <v>134</v>
      </c>
      <c r="E22" s="112" t="s">
        <v>59</v>
      </c>
      <c r="F22" s="112" t="s">
        <v>135</v>
      </c>
      <c r="G22" s="112" t="s">
        <v>136</v>
      </c>
      <c r="H22" s="112">
        <f>VLOOKUP(C22,'定員数（R5）'!$B$2:$D$297,2,0)</f>
        <v>90</v>
      </c>
      <c r="I22" s="112">
        <f>VLOOKUP(C22,'定員数（R5）'!$B$2:$D$297,3,0)</f>
        <v>500</v>
      </c>
      <c r="J22" s="112" t="s">
        <v>59</v>
      </c>
      <c r="K22" s="112" t="s">
        <v>135</v>
      </c>
      <c r="L22" s="112" t="s">
        <v>136</v>
      </c>
      <c r="M22" s="112"/>
      <c r="N22" s="112"/>
      <c r="O22" s="112"/>
      <c r="P22" s="112" t="s">
        <v>59</v>
      </c>
      <c r="Q22" s="112" t="s">
        <v>135</v>
      </c>
      <c r="R22" s="112" t="s">
        <v>136</v>
      </c>
      <c r="S22" s="112">
        <v>0</v>
      </c>
      <c r="T22" s="112" t="s">
        <v>863</v>
      </c>
      <c r="V22" s="104" t="s">
        <v>133</v>
      </c>
      <c r="W22" s="104" t="s">
        <v>132</v>
      </c>
      <c r="Y22" s="104" t="s">
        <v>133</v>
      </c>
      <c r="Z22" s="95" t="str">
        <f t="shared" si="0"/>
        <v>〇</v>
      </c>
      <c r="AA22" s="36" t="s">
        <v>133</v>
      </c>
      <c r="AB22" s="36" t="str">
        <f t="shared" si="1"/>
        <v>〇</v>
      </c>
      <c r="AC22" s="36" t="s">
        <v>133</v>
      </c>
      <c r="AD22" s="36" t="str">
        <f t="shared" si="2"/>
        <v>〇</v>
      </c>
    </row>
    <row r="23" spans="1:31" ht="17.25" customHeight="1">
      <c r="A23" s="111" t="s">
        <v>137</v>
      </c>
      <c r="B23" s="112">
        <v>20</v>
      </c>
      <c r="C23" s="111" t="s">
        <v>138</v>
      </c>
      <c r="D23" s="112" t="s">
        <v>139</v>
      </c>
      <c r="E23" s="112" t="s">
        <v>59</v>
      </c>
      <c r="F23" s="112" t="s">
        <v>140</v>
      </c>
      <c r="G23" s="112" t="s">
        <v>141</v>
      </c>
      <c r="H23" s="112">
        <f>VLOOKUP(C23,'定員数（R5）'!$B$2:$D$297,2,0)</f>
        <v>120</v>
      </c>
      <c r="I23" s="112">
        <f>VLOOKUP(C23,'定員数（R5）'!$B$2:$D$297,3,0)</f>
        <v>500</v>
      </c>
      <c r="J23" s="112" t="s">
        <v>59</v>
      </c>
      <c r="K23" s="112" t="s">
        <v>140</v>
      </c>
      <c r="L23" s="112" t="s">
        <v>141</v>
      </c>
      <c r="M23" s="112"/>
      <c r="N23" s="112"/>
      <c r="O23" s="112"/>
      <c r="P23" s="112" t="s">
        <v>59</v>
      </c>
      <c r="Q23" s="112" t="s">
        <v>140</v>
      </c>
      <c r="R23" s="112" t="s">
        <v>141</v>
      </c>
      <c r="S23" s="112">
        <v>0</v>
      </c>
      <c r="T23" s="112" t="s">
        <v>863</v>
      </c>
      <c r="V23" s="104" t="s">
        <v>138</v>
      </c>
      <c r="W23" s="104" t="s">
        <v>137</v>
      </c>
      <c r="Y23" s="104" t="s">
        <v>138</v>
      </c>
      <c r="Z23" s="95" t="str">
        <f t="shared" si="0"/>
        <v>〇</v>
      </c>
      <c r="AA23" s="36" t="s">
        <v>138</v>
      </c>
      <c r="AB23" s="36" t="str">
        <f t="shared" si="1"/>
        <v>〇</v>
      </c>
      <c r="AC23" s="36" t="s">
        <v>138</v>
      </c>
      <c r="AD23" s="36" t="str">
        <f t="shared" si="2"/>
        <v>〇</v>
      </c>
    </row>
    <row r="24" spans="1:31" ht="17.25" customHeight="1">
      <c r="A24" s="111" t="s">
        <v>142</v>
      </c>
      <c r="B24" s="112">
        <v>21</v>
      </c>
      <c r="C24" s="111" t="s">
        <v>143</v>
      </c>
      <c r="D24" s="112" t="s">
        <v>144</v>
      </c>
      <c r="E24" s="112" t="s">
        <v>59</v>
      </c>
      <c r="F24" s="112" t="s">
        <v>145</v>
      </c>
      <c r="G24" s="112" t="s">
        <v>146</v>
      </c>
      <c r="H24" s="112">
        <f>VLOOKUP(C24,'定員数（R5）'!$B$2:$D$297,2,0)</f>
        <v>90</v>
      </c>
      <c r="I24" s="112">
        <f>VLOOKUP(C24,'定員数（R5）'!$B$2:$D$297,3,0)</f>
        <v>500</v>
      </c>
      <c r="J24" s="112" t="s">
        <v>59</v>
      </c>
      <c r="K24" s="112" t="s">
        <v>1838</v>
      </c>
      <c r="L24" s="112" t="s">
        <v>146</v>
      </c>
      <c r="M24" s="112"/>
      <c r="N24" s="112"/>
      <c r="O24" s="112"/>
      <c r="P24" s="112" t="s">
        <v>59</v>
      </c>
      <c r="Q24" s="112" t="s">
        <v>1838</v>
      </c>
      <c r="R24" s="112" t="s">
        <v>146</v>
      </c>
      <c r="S24" s="112">
        <v>0</v>
      </c>
      <c r="T24" s="112" t="s">
        <v>863</v>
      </c>
      <c r="V24" s="104" t="s">
        <v>143</v>
      </c>
      <c r="W24" s="104" t="s">
        <v>142</v>
      </c>
      <c r="Y24" s="104" t="s">
        <v>143</v>
      </c>
      <c r="Z24" s="95" t="str">
        <f t="shared" si="0"/>
        <v>〇</v>
      </c>
      <c r="AA24" s="36" t="s">
        <v>143</v>
      </c>
      <c r="AB24" s="36" t="str">
        <f t="shared" si="1"/>
        <v>〇</v>
      </c>
      <c r="AC24" s="36" t="s">
        <v>143</v>
      </c>
      <c r="AD24" s="36" t="str">
        <f t="shared" si="2"/>
        <v>〇</v>
      </c>
    </row>
    <row r="25" spans="1:31" ht="17.25" customHeight="1">
      <c r="A25" s="111" t="s">
        <v>147</v>
      </c>
      <c r="B25" s="112">
        <v>22</v>
      </c>
      <c r="C25" s="111" t="s">
        <v>148</v>
      </c>
      <c r="D25" s="112" t="s">
        <v>149</v>
      </c>
      <c r="E25" s="112" t="s">
        <v>59</v>
      </c>
      <c r="F25" s="112" t="s">
        <v>150</v>
      </c>
      <c r="G25" s="112" t="s">
        <v>151</v>
      </c>
      <c r="H25" s="112">
        <f>VLOOKUP(C25,'定員数（R5）'!$B$2:$D$297,2,0)</f>
        <v>90</v>
      </c>
      <c r="I25" s="112">
        <f>VLOOKUP(C25,'定員数（R5）'!$B$2:$D$297,3,0)</f>
        <v>500</v>
      </c>
      <c r="J25" s="112" t="s">
        <v>59</v>
      </c>
      <c r="K25" s="112" t="s">
        <v>150</v>
      </c>
      <c r="L25" s="112" t="s">
        <v>151</v>
      </c>
      <c r="M25" s="112"/>
      <c r="N25" s="112"/>
      <c r="O25" s="112"/>
      <c r="P25" s="112" t="s">
        <v>59</v>
      </c>
      <c r="Q25" s="112" t="s">
        <v>150</v>
      </c>
      <c r="R25" s="112" t="s">
        <v>151</v>
      </c>
      <c r="S25" s="112">
        <v>0</v>
      </c>
      <c r="T25" s="112" t="s">
        <v>863</v>
      </c>
      <c r="V25" s="104" t="s">
        <v>148</v>
      </c>
      <c r="W25" s="104" t="s">
        <v>147</v>
      </c>
      <c r="Y25" s="104" t="s">
        <v>148</v>
      </c>
      <c r="Z25" s="95" t="str">
        <f t="shared" si="0"/>
        <v>〇</v>
      </c>
      <c r="AA25" s="36" t="s">
        <v>148</v>
      </c>
      <c r="AB25" s="36" t="str">
        <f t="shared" si="1"/>
        <v>〇</v>
      </c>
      <c r="AC25" s="36" t="s">
        <v>148</v>
      </c>
      <c r="AD25" s="36" t="str">
        <f t="shared" si="2"/>
        <v>〇</v>
      </c>
    </row>
    <row r="26" spans="1:31" ht="17.25" customHeight="1">
      <c r="A26" s="111" t="s">
        <v>152</v>
      </c>
      <c r="B26" s="112">
        <v>23</v>
      </c>
      <c r="C26" s="111" t="s">
        <v>932</v>
      </c>
      <c r="D26" s="112" t="s">
        <v>154</v>
      </c>
      <c r="E26" s="112" t="s">
        <v>59</v>
      </c>
      <c r="F26" s="112" t="s">
        <v>155</v>
      </c>
      <c r="G26" s="112" t="s">
        <v>156</v>
      </c>
      <c r="H26" s="112">
        <f>VLOOKUP(C26,'定員数（R5）'!$B$2:$D$297,2,0)</f>
        <v>120</v>
      </c>
      <c r="I26" s="112">
        <f>VLOOKUP(C26,'定員数（R5）'!$B$2:$D$297,3,0)</f>
        <v>500</v>
      </c>
      <c r="J26" s="112" t="s">
        <v>59</v>
      </c>
      <c r="K26" s="112" t="s">
        <v>155</v>
      </c>
      <c r="L26" s="112" t="s">
        <v>156</v>
      </c>
      <c r="M26" s="112"/>
      <c r="N26" s="112"/>
      <c r="O26" s="112"/>
      <c r="P26" s="112" t="s">
        <v>59</v>
      </c>
      <c r="Q26" s="112" t="s">
        <v>155</v>
      </c>
      <c r="R26" s="112" t="s">
        <v>156</v>
      </c>
      <c r="S26" s="112">
        <v>0</v>
      </c>
      <c r="T26" s="112" t="s">
        <v>863</v>
      </c>
      <c r="V26" s="97" t="s">
        <v>932</v>
      </c>
      <c r="W26" s="104" t="s">
        <v>152</v>
      </c>
      <c r="Y26" s="104" t="s">
        <v>932</v>
      </c>
      <c r="Z26" s="95" t="str">
        <f t="shared" si="0"/>
        <v>〇</v>
      </c>
      <c r="AA26" s="36" t="s">
        <v>932</v>
      </c>
      <c r="AB26" s="36" t="str">
        <f t="shared" si="1"/>
        <v>〇</v>
      </c>
      <c r="AC26" s="36" t="s">
        <v>932</v>
      </c>
      <c r="AD26" s="36" t="str">
        <f t="shared" si="2"/>
        <v>〇</v>
      </c>
    </row>
    <row r="27" spans="1:31" ht="17.25" customHeight="1">
      <c r="A27" s="111" t="s">
        <v>161</v>
      </c>
      <c r="B27" s="112">
        <v>24</v>
      </c>
      <c r="C27" s="111" t="s">
        <v>162</v>
      </c>
      <c r="D27" s="112" t="s">
        <v>163</v>
      </c>
      <c r="E27" s="168" t="s">
        <v>1807</v>
      </c>
      <c r="F27" s="168" t="s">
        <v>1812</v>
      </c>
      <c r="G27" s="168" t="s">
        <v>1813</v>
      </c>
      <c r="H27" s="112">
        <f>VLOOKUP(C27,'定員数（R5）'!$B$2:$D$297,2,0)</f>
        <v>90</v>
      </c>
      <c r="I27" s="112">
        <f>VLOOKUP(C27,'定員数（R5）'!$B$2:$D$297,3,0)</f>
        <v>500</v>
      </c>
      <c r="J27" s="168" t="s">
        <v>1807</v>
      </c>
      <c r="K27" s="168" t="s">
        <v>1812</v>
      </c>
      <c r="L27" s="168" t="s">
        <v>1813</v>
      </c>
      <c r="M27" s="168" t="s">
        <v>1365</v>
      </c>
      <c r="N27" s="168"/>
      <c r="O27" s="168"/>
      <c r="P27" s="113" t="s">
        <v>1476</v>
      </c>
      <c r="Q27" s="113" t="s">
        <v>1488</v>
      </c>
      <c r="R27" s="113" t="s">
        <v>1489</v>
      </c>
      <c r="S27" s="112">
        <v>0</v>
      </c>
      <c r="T27" s="112" t="s">
        <v>863</v>
      </c>
      <c r="V27" s="104" t="s">
        <v>162</v>
      </c>
      <c r="W27" s="104" t="s">
        <v>161</v>
      </c>
      <c r="Y27" s="104" t="s">
        <v>162</v>
      </c>
      <c r="Z27" s="95" t="str">
        <f t="shared" si="0"/>
        <v>〇</v>
      </c>
      <c r="AA27" s="36" t="s">
        <v>158</v>
      </c>
      <c r="AB27" s="36" t="str">
        <f t="shared" si="1"/>
        <v>✕</v>
      </c>
      <c r="AC27" s="36" t="s">
        <v>162</v>
      </c>
      <c r="AD27" s="36" t="str">
        <f t="shared" si="2"/>
        <v>〇</v>
      </c>
    </row>
    <row r="28" spans="1:31" ht="17.25" customHeight="1">
      <c r="A28" s="111" t="s">
        <v>164</v>
      </c>
      <c r="B28" s="112">
        <v>25</v>
      </c>
      <c r="C28" s="111" t="s">
        <v>1156</v>
      </c>
      <c r="D28" s="112" t="s">
        <v>1490</v>
      </c>
      <c r="E28" s="112" t="s">
        <v>59</v>
      </c>
      <c r="F28" s="112" t="s">
        <v>166</v>
      </c>
      <c r="G28" s="112" t="s">
        <v>167</v>
      </c>
      <c r="H28" s="112">
        <f>VLOOKUP(C28,'定員数（R5）'!$B$2:$D$297,2,0)</f>
        <v>45</v>
      </c>
      <c r="I28" s="112">
        <f>VLOOKUP(C28,'定員数（R5）'!$B$2:$D$297,3,0)</f>
        <v>400</v>
      </c>
      <c r="J28" s="112" t="s">
        <v>59</v>
      </c>
      <c r="K28" s="112" t="s">
        <v>166</v>
      </c>
      <c r="L28" s="112" t="s">
        <v>167</v>
      </c>
      <c r="M28" s="112"/>
      <c r="N28" s="112"/>
      <c r="O28" s="112"/>
      <c r="P28" s="112" t="s">
        <v>59</v>
      </c>
      <c r="Q28" s="112" t="s">
        <v>166</v>
      </c>
      <c r="R28" s="112" t="s">
        <v>167</v>
      </c>
      <c r="S28" s="112">
        <v>4002</v>
      </c>
      <c r="T28" s="112" t="s">
        <v>1859</v>
      </c>
      <c r="V28" s="104" t="s">
        <v>1156</v>
      </c>
      <c r="W28" s="104" t="s">
        <v>164</v>
      </c>
      <c r="Y28" s="104" t="s">
        <v>1156</v>
      </c>
      <c r="Z28" s="95" t="str">
        <f t="shared" si="0"/>
        <v>〇</v>
      </c>
      <c r="AA28" s="36" t="s">
        <v>162</v>
      </c>
      <c r="AB28" s="36" t="str">
        <f t="shared" si="1"/>
        <v>✕</v>
      </c>
      <c r="AC28" s="36" t="s">
        <v>1156</v>
      </c>
      <c r="AD28" s="36" t="str">
        <f t="shared" si="2"/>
        <v>〇</v>
      </c>
      <c r="AE28" s="36" t="s">
        <v>1365</v>
      </c>
    </row>
    <row r="29" spans="1:31" ht="17.25" customHeight="1">
      <c r="A29" s="111" t="s">
        <v>168</v>
      </c>
      <c r="B29" s="112">
        <v>26</v>
      </c>
      <c r="C29" s="111" t="s">
        <v>1157</v>
      </c>
      <c r="D29" s="112" t="s">
        <v>1491</v>
      </c>
      <c r="E29" s="112" t="s">
        <v>59</v>
      </c>
      <c r="F29" s="112" t="s">
        <v>170</v>
      </c>
      <c r="G29" s="112" t="s">
        <v>171</v>
      </c>
      <c r="H29" s="112">
        <f>VLOOKUP(C29,'定員数（R5）'!$B$2:$D$297,2,0)</f>
        <v>110</v>
      </c>
      <c r="I29" s="112">
        <f>VLOOKUP(C29,'定員数（R5）'!$B$2:$D$297,3,0)</f>
        <v>500</v>
      </c>
      <c r="J29" s="112" t="s">
        <v>59</v>
      </c>
      <c r="K29" s="112" t="s">
        <v>170</v>
      </c>
      <c r="L29" s="112" t="s">
        <v>171</v>
      </c>
      <c r="M29" s="112"/>
      <c r="N29" s="112"/>
      <c r="O29" s="112"/>
      <c r="P29" s="112" t="s">
        <v>59</v>
      </c>
      <c r="Q29" s="112" t="s">
        <v>170</v>
      </c>
      <c r="R29" s="112" t="s">
        <v>171</v>
      </c>
      <c r="S29" s="112">
        <v>0</v>
      </c>
      <c r="T29" s="112" t="s">
        <v>863</v>
      </c>
      <c r="V29" s="104" t="s">
        <v>1157</v>
      </c>
      <c r="W29" s="104" t="s">
        <v>168</v>
      </c>
      <c r="Y29" s="104" t="s">
        <v>1157</v>
      </c>
      <c r="Z29" s="95" t="str">
        <f t="shared" si="0"/>
        <v>〇</v>
      </c>
      <c r="AA29" s="36" t="s">
        <v>165</v>
      </c>
      <c r="AB29" s="36" t="str">
        <f t="shared" si="1"/>
        <v>✕</v>
      </c>
      <c r="AC29" s="36" t="s">
        <v>1157</v>
      </c>
      <c r="AD29" s="36" t="str">
        <f t="shared" si="2"/>
        <v>〇</v>
      </c>
    </row>
    <row r="30" spans="1:31" ht="17.25" customHeight="1">
      <c r="A30" s="111" t="s">
        <v>172</v>
      </c>
      <c r="B30" s="112">
        <v>27</v>
      </c>
      <c r="C30" s="111" t="s">
        <v>1158</v>
      </c>
      <c r="D30" s="112" t="s">
        <v>1492</v>
      </c>
      <c r="E30" s="112" t="s">
        <v>59</v>
      </c>
      <c r="F30" s="112" t="s">
        <v>174</v>
      </c>
      <c r="G30" s="112" t="s">
        <v>175</v>
      </c>
      <c r="H30" s="112">
        <f>VLOOKUP(C30,'定員数（R5）'!$B$2:$D$297,2,0)</f>
        <v>120</v>
      </c>
      <c r="I30" s="112">
        <f>VLOOKUP(C30,'定員数（R5）'!$B$2:$D$297,3,0)</f>
        <v>500</v>
      </c>
      <c r="J30" s="112" t="s">
        <v>59</v>
      </c>
      <c r="K30" s="112" t="s">
        <v>174</v>
      </c>
      <c r="L30" s="112" t="s">
        <v>175</v>
      </c>
      <c r="M30" s="112"/>
      <c r="N30" s="112"/>
      <c r="O30" s="112"/>
      <c r="P30" s="112" t="s">
        <v>59</v>
      </c>
      <c r="Q30" s="112" t="s">
        <v>174</v>
      </c>
      <c r="R30" s="112" t="s">
        <v>175</v>
      </c>
      <c r="S30" s="112">
        <v>88162</v>
      </c>
      <c r="T30" s="112" t="s">
        <v>1860</v>
      </c>
      <c r="V30" s="104" t="s">
        <v>1158</v>
      </c>
      <c r="W30" s="104" t="s">
        <v>172</v>
      </c>
      <c r="Y30" s="104" t="s">
        <v>1158</v>
      </c>
      <c r="Z30" s="95" t="str">
        <f t="shared" si="0"/>
        <v>〇</v>
      </c>
      <c r="AA30" s="36" t="s">
        <v>169</v>
      </c>
      <c r="AB30" s="36" t="str">
        <f t="shared" si="1"/>
        <v>✕</v>
      </c>
      <c r="AC30" s="36" t="s">
        <v>1158</v>
      </c>
      <c r="AD30" s="36" t="str">
        <f t="shared" si="2"/>
        <v>〇</v>
      </c>
    </row>
    <row r="31" spans="1:31" ht="17.25" customHeight="1">
      <c r="A31" s="111" t="s">
        <v>176</v>
      </c>
      <c r="B31" s="112">
        <v>28</v>
      </c>
      <c r="C31" s="111" t="s">
        <v>1159</v>
      </c>
      <c r="D31" s="112" t="s">
        <v>1493</v>
      </c>
      <c r="E31" s="112" t="s">
        <v>59</v>
      </c>
      <c r="F31" s="112" t="s">
        <v>178</v>
      </c>
      <c r="G31" s="112" t="s">
        <v>179</v>
      </c>
      <c r="H31" s="112">
        <f>VLOOKUP(C31,'定員数（R5）'!$B$2:$D$297,2,0)</f>
        <v>120</v>
      </c>
      <c r="I31" s="112">
        <f>VLOOKUP(C31,'定員数（R5）'!$B$2:$D$297,3,0)</f>
        <v>500</v>
      </c>
      <c r="J31" s="112" t="s">
        <v>59</v>
      </c>
      <c r="K31" s="112" t="s">
        <v>178</v>
      </c>
      <c r="L31" s="112" t="s">
        <v>179</v>
      </c>
      <c r="M31" s="112"/>
      <c r="N31" s="112"/>
      <c r="O31" s="112"/>
      <c r="P31" s="112" t="s">
        <v>59</v>
      </c>
      <c r="Q31" s="112" t="s">
        <v>178</v>
      </c>
      <c r="R31" s="112" t="s">
        <v>179</v>
      </c>
      <c r="S31" s="112">
        <v>0</v>
      </c>
      <c r="T31" s="112" t="s">
        <v>863</v>
      </c>
      <c r="V31" s="104" t="s">
        <v>1159</v>
      </c>
      <c r="W31" s="104" t="s">
        <v>176</v>
      </c>
      <c r="Y31" s="104" t="s">
        <v>1159</v>
      </c>
      <c r="Z31" s="95" t="str">
        <f t="shared" si="0"/>
        <v>〇</v>
      </c>
      <c r="AA31" s="36" t="s">
        <v>173</v>
      </c>
      <c r="AB31" s="36" t="str">
        <f t="shared" si="1"/>
        <v>✕</v>
      </c>
      <c r="AC31" s="36" t="s">
        <v>1159</v>
      </c>
      <c r="AD31" s="36" t="str">
        <f t="shared" si="2"/>
        <v>〇</v>
      </c>
    </row>
    <row r="32" spans="1:31" ht="17.25" customHeight="1">
      <c r="A32" s="111" t="s">
        <v>180</v>
      </c>
      <c r="B32" s="112">
        <v>29</v>
      </c>
      <c r="C32" s="111" t="s">
        <v>1160</v>
      </c>
      <c r="D32" s="112" t="s">
        <v>1494</v>
      </c>
      <c r="E32" s="112" t="s">
        <v>182</v>
      </c>
      <c r="F32" s="112" t="s">
        <v>120</v>
      </c>
      <c r="G32" s="112" t="s">
        <v>183</v>
      </c>
      <c r="H32" s="112">
        <f>VLOOKUP(C32,'定員数（R5）'!$B$2:$D$297,2,0)</f>
        <v>39</v>
      </c>
      <c r="I32" s="112">
        <f>VLOOKUP(C32,'定員数（R5）'!$B$2:$D$297,3,0)</f>
        <v>400</v>
      </c>
      <c r="J32" s="112" t="s">
        <v>182</v>
      </c>
      <c r="K32" s="112" t="s">
        <v>120</v>
      </c>
      <c r="L32" s="112" t="s">
        <v>183</v>
      </c>
      <c r="M32" s="112"/>
      <c r="N32" s="112"/>
      <c r="O32" s="112"/>
      <c r="P32" s="112" t="s">
        <v>182</v>
      </c>
      <c r="Q32" s="112" t="s">
        <v>120</v>
      </c>
      <c r="R32" s="112" t="s">
        <v>183</v>
      </c>
      <c r="S32" s="112">
        <v>0</v>
      </c>
      <c r="T32" s="112" t="s">
        <v>863</v>
      </c>
      <c r="V32" s="104" t="s">
        <v>1160</v>
      </c>
      <c r="W32" s="104" t="s">
        <v>180</v>
      </c>
      <c r="Y32" s="104" t="s">
        <v>1160</v>
      </c>
      <c r="Z32" s="95" t="str">
        <f t="shared" si="0"/>
        <v>〇</v>
      </c>
      <c r="AA32" s="36" t="s">
        <v>177</v>
      </c>
      <c r="AB32" s="36" t="str">
        <f t="shared" si="1"/>
        <v>✕</v>
      </c>
      <c r="AC32" s="36" t="s">
        <v>1160</v>
      </c>
      <c r="AD32" s="36" t="str">
        <f t="shared" si="2"/>
        <v>〇</v>
      </c>
    </row>
    <row r="33" spans="1:31" ht="17.25" customHeight="1">
      <c r="A33" s="111" t="s">
        <v>184</v>
      </c>
      <c r="B33" s="112">
        <v>30</v>
      </c>
      <c r="C33" s="111" t="s">
        <v>1161</v>
      </c>
      <c r="D33" s="112" t="s">
        <v>1495</v>
      </c>
      <c r="E33" s="112" t="s">
        <v>59</v>
      </c>
      <c r="F33" s="112" t="s">
        <v>135</v>
      </c>
      <c r="G33" s="112" t="s">
        <v>186</v>
      </c>
      <c r="H33" s="112">
        <f>VLOOKUP(C33,'定員数（R5）'!$B$2:$D$297,2,0)</f>
        <v>40</v>
      </c>
      <c r="I33" s="112">
        <f>VLOOKUP(C33,'定員数（R5）'!$B$2:$D$297,3,0)</f>
        <v>400</v>
      </c>
      <c r="J33" s="112" t="s">
        <v>59</v>
      </c>
      <c r="K33" s="112" t="s">
        <v>135</v>
      </c>
      <c r="L33" s="112" t="s">
        <v>186</v>
      </c>
      <c r="M33" s="112"/>
      <c r="N33" s="112"/>
      <c r="O33" s="112"/>
      <c r="P33" s="112" t="s">
        <v>59</v>
      </c>
      <c r="Q33" s="112" t="s">
        <v>135</v>
      </c>
      <c r="R33" s="112" t="s">
        <v>186</v>
      </c>
      <c r="S33" s="112">
        <v>11820</v>
      </c>
      <c r="T33" s="112" t="s">
        <v>1861</v>
      </c>
      <c r="V33" s="104" t="s">
        <v>1161</v>
      </c>
      <c r="W33" s="104" t="s">
        <v>184</v>
      </c>
      <c r="Y33" s="104" t="s">
        <v>1161</v>
      </c>
      <c r="Z33" s="95" t="str">
        <f t="shared" si="0"/>
        <v>〇</v>
      </c>
      <c r="AA33" s="36" t="s">
        <v>181</v>
      </c>
      <c r="AB33" s="36" t="str">
        <f t="shared" si="1"/>
        <v>✕</v>
      </c>
      <c r="AC33" s="36" t="s">
        <v>1161</v>
      </c>
      <c r="AD33" s="36" t="str">
        <f t="shared" si="2"/>
        <v>〇</v>
      </c>
    </row>
    <row r="34" spans="1:31" ht="17.25" customHeight="1">
      <c r="A34" s="111" t="s">
        <v>187</v>
      </c>
      <c r="B34" s="112">
        <v>31</v>
      </c>
      <c r="C34" s="111" t="s">
        <v>188</v>
      </c>
      <c r="D34" s="112" t="s">
        <v>1496</v>
      </c>
      <c r="E34" s="112" t="s">
        <v>189</v>
      </c>
      <c r="F34" s="112" t="s">
        <v>190</v>
      </c>
      <c r="G34" s="112" t="s">
        <v>191</v>
      </c>
      <c r="H34" s="112">
        <f>VLOOKUP(C34,'定員数（R5）'!$B$2:$D$297,2,0)</f>
        <v>50</v>
      </c>
      <c r="I34" s="112">
        <f>VLOOKUP(C34,'定員数（R5）'!$B$2:$D$297,3,0)</f>
        <v>400</v>
      </c>
      <c r="J34" s="112" t="s">
        <v>189</v>
      </c>
      <c r="K34" s="112" t="s">
        <v>190</v>
      </c>
      <c r="L34" s="112" t="s">
        <v>191</v>
      </c>
      <c r="M34" s="112"/>
      <c r="N34" s="112"/>
      <c r="O34" s="112"/>
      <c r="P34" s="112" t="s">
        <v>189</v>
      </c>
      <c r="Q34" s="112" t="s">
        <v>190</v>
      </c>
      <c r="R34" s="112" t="s">
        <v>191</v>
      </c>
      <c r="S34" s="112">
        <v>0</v>
      </c>
      <c r="T34" s="112" t="s">
        <v>863</v>
      </c>
      <c r="V34" s="104" t="s">
        <v>188</v>
      </c>
      <c r="W34" s="104" t="s">
        <v>187</v>
      </c>
      <c r="Y34" s="104" t="s">
        <v>188</v>
      </c>
      <c r="Z34" s="95" t="str">
        <f t="shared" si="0"/>
        <v>〇</v>
      </c>
      <c r="AA34" s="36" t="s">
        <v>185</v>
      </c>
      <c r="AB34" s="36" t="str">
        <f t="shared" si="1"/>
        <v>✕</v>
      </c>
      <c r="AC34" s="36" t="s">
        <v>188</v>
      </c>
      <c r="AD34" s="36" t="str">
        <f t="shared" si="2"/>
        <v>〇</v>
      </c>
    </row>
    <row r="35" spans="1:31" ht="17.25" customHeight="1">
      <c r="A35" s="111" t="s">
        <v>192</v>
      </c>
      <c r="B35" s="112">
        <v>32</v>
      </c>
      <c r="C35" s="111" t="s">
        <v>1162</v>
      </c>
      <c r="D35" s="112" t="s">
        <v>1497</v>
      </c>
      <c r="E35" s="112" t="s">
        <v>195</v>
      </c>
      <c r="F35" s="112" t="s">
        <v>196</v>
      </c>
      <c r="G35" s="112" t="s">
        <v>197</v>
      </c>
      <c r="H35" s="112">
        <f>VLOOKUP(C35,'定員数（R5）'!$B$2:$D$297,2,0)</f>
        <v>58</v>
      </c>
      <c r="I35" s="112">
        <f>VLOOKUP(C35,'定員数（R5）'!$B$2:$D$297,3,0)</f>
        <v>400</v>
      </c>
      <c r="J35" s="112" t="s">
        <v>195</v>
      </c>
      <c r="K35" s="112" t="s">
        <v>196</v>
      </c>
      <c r="L35" s="112" t="s">
        <v>197</v>
      </c>
      <c r="M35" s="112"/>
      <c r="N35" s="112"/>
      <c r="O35" s="112"/>
      <c r="P35" s="112" t="s">
        <v>195</v>
      </c>
      <c r="Q35" s="112" t="s">
        <v>196</v>
      </c>
      <c r="R35" s="112" t="s">
        <v>197</v>
      </c>
      <c r="S35" s="112">
        <v>0</v>
      </c>
      <c r="T35" s="112" t="s">
        <v>863</v>
      </c>
      <c r="V35" s="104" t="s">
        <v>1162</v>
      </c>
      <c r="W35" s="104" t="s">
        <v>192</v>
      </c>
      <c r="Y35" s="104" t="s">
        <v>1162</v>
      </c>
      <c r="Z35" s="95" t="str">
        <f t="shared" si="0"/>
        <v>〇</v>
      </c>
      <c r="AA35" s="36" t="s">
        <v>188</v>
      </c>
      <c r="AB35" s="36" t="str">
        <f t="shared" si="1"/>
        <v>✕</v>
      </c>
      <c r="AC35" s="36" t="s">
        <v>1162</v>
      </c>
      <c r="AD35" s="36" t="str">
        <f t="shared" si="2"/>
        <v>〇</v>
      </c>
    </row>
    <row r="36" spans="1:31" ht="17.25" customHeight="1">
      <c r="A36" s="111" t="s">
        <v>198</v>
      </c>
      <c r="B36" s="112">
        <v>33</v>
      </c>
      <c r="C36" s="111" t="s">
        <v>1163</v>
      </c>
      <c r="D36" s="112" t="s">
        <v>1498</v>
      </c>
      <c r="E36" s="112" t="s">
        <v>189</v>
      </c>
      <c r="F36" s="112" t="s">
        <v>1499</v>
      </c>
      <c r="G36" s="112" t="s">
        <v>200</v>
      </c>
      <c r="H36" s="112">
        <f>VLOOKUP(C36,'定員数（R5）'!$B$2:$D$297,2,0)</f>
        <v>54</v>
      </c>
      <c r="I36" s="112">
        <f>VLOOKUP(C36,'定員数（R5）'!$B$2:$D$297,3,0)</f>
        <v>400</v>
      </c>
      <c r="J36" s="112" t="s">
        <v>189</v>
      </c>
      <c r="K36" s="112" t="s">
        <v>1499</v>
      </c>
      <c r="L36" s="112" t="s">
        <v>200</v>
      </c>
      <c r="M36" s="112"/>
      <c r="N36" s="112"/>
      <c r="O36" s="112"/>
      <c r="P36" s="112" t="s">
        <v>189</v>
      </c>
      <c r="Q36" s="112" t="s">
        <v>1499</v>
      </c>
      <c r="R36" s="112" t="s">
        <v>200</v>
      </c>
      <c r="S36" s="112">
        <v>21211</v>
      </c>
      <c r="T36" s="112" t="s">
        <v>1862</v>
      </c>
      <c r="V36" s="104" t="s">
        <v>1163</v>
      </c>
      <c r="W36" s="104" t="s">
        <v>198</v>
      </c>
      <c r="Y36" s="104" t="s">
        <v>1163</v>
      </c>
      <c r="Z36" s="95" t="str">
        <f t="shared" si="0"/>
        <v>〇</v>
      </c>
      <c r="AA36" s="36" t="s">
        <v>193</v>
      </c>
      <c r="AB36" s="36" t="str">
        <f t="shared" ref="AB36:AB67" si="3">IF(C36=AA36,"〇","✕")</f>
        <v>✕</v>
      </c>
      <c r="AC36" s="36" t="s">
        <v>1163</v>
      </c>
      <c r="AD36" s="36" t="str">
        <f t="shared" si="2"/>
        <v>〇</v>
      </c>
    </row>
    <row r="37" spans="1:31" ht="17.25" customHeight="1">
      <c r="A37" s="111" t="s">
        <v>201</v>
      </c>
      <c r="B37" s="112">
        <v>34</v>
      </c>
      <c r="C37" s="111" t="s">
        <v>1164</v>
      </c>
      <c r="D37" s="112" t="s">
        <v>1060</v>
      </c>
      <c r="E37" s="112" t="s">
        <v>59</v>
      </c>
      <c r="F37" s="112" t="s">
        <v>203</v>
      </c>
      <c r="G37" s="112" t="s">
        <v>204</v>
      </c>
      <c r="H37" s="112">
        <f>VLOOKUP(C37,'定員数（R5）'!$B$2:$D$297,2,0)</f>
        <v>36</v>
      </c>
      <c r="I37" s="112">
        <f>VLOOKUP(C37,'定員数（R5）'!$B$2:$D$297,3,0)</f>
        <v>400</v>
      </c>
      <c r="J37" s="112" t="s">
        <v>59</v>
      </c>
      <c r="K37" s="112" t="s">
        <v>203</v>
      </c>
      <c r="L37" s="112" t="s">
        <v>204</v>
      </c>
      <c r="M37" s="112"/>
      <c r="N37" s="112"/>
      <c r="O37" s="112"/>
      <c r="P37" s="112" t="s">
        <v>59</v>
      </c>
      <c r="Q37" s="112" t="s">
        <v>203</v>
      </c>
      <c r="R37" s="112" t="s">
        <v>204</v>
      </c>
      <c r="S37" s="112">
        <v>0</v>
      </c>
      <c r="T37" s="112" t="s">
        <v>863</v>
      </c>
      <c r="V37" s="104" t="s">
        <v>1164</v>
      </c>
      <c r="W37" s="104" t="s">
        <v>201</v>
      </c>
      <c r="Y37" s="104" t="s">
        <v>1164</v>
      </c>
      <c r="Z37" s="95" t="str">
        <f t="shared" si="0"/>
        <v>〇</v>
      </c>
      <c r="AA37" s="36" t="s">
        <v>199</v>
      </c>
      <c r="AB37" s="36" t="str">
        <f t="shared" si="3"/>
        <v>✕</v>
      </c>
      <c r="AC37" s="36" t="s">
        <v>1164</v>
      </c>
      <c r="AD37" s="36" t="str">
        <f t="shared" si="2"/>
        <v>〇</v>
      </c>
    </row>
    <row r="38" spans="1:31" ht="17.25" customHeight="1">
      <c r="A38" s="111" t="s">
        <v>205</v>
      </c>
      <c r="B38" s="112">
        <v>35</v>
      </c>
      <c r="C38" s="111" t="s">
        <v>1165</v>
      </c>
      <c r="D38" s="112" t="s">
        <v>1500</v>
      </c>
      <c r="E38" s="112" t="s">
        <v>59</v>
      </c>
      <c r="F38" s="112" t="s">
        <v>207</v>
      </c>
      <c r="G38" s="112" t="s">
        <v>208</v>
      </c>
      <c r="H38" s="112">
        <f>VLOOKUP(C38,'定員数（R5）'!$B$2:$D$297,2,0)</f>
        <v>135</v>
      </c>
      <c r="I38" s="112">
        <f>VLOOKUP(C38,'定員数（R5）'!$B$2:$D$297,3,0)</f>
        <v>500</v>
      </c>
      <c r="J38" s="112" t="s">
        <v>59</v>
      </c>
      <c r="K38" s="112" t="s">
        <v>207</v>
      </c>
      <c r="L38" s="112" t="s">
        <v>208</v>
      </c>
      <c r="M38" s="112"/>
      <c r="N38" s="112"/>
      <c r="O38" s="112"/>
      <c r="P38" s="112" t="s">
        <v>59</v>
      </c>
      <c r="Q38" s="112" t="s">
        <v>207</v>
      </c>
      <c r="R38" s="112" t="s">
        <v>208</v>
      </c>
      <c r="S38" s="112">
        <v>382073</v>
      </c>
      <c r="T38" s="112" t="s">
        <v>1863</v>
      </c>
      <c r="V38" s="104" t="s">
        <v>1165</v>
      </c>
      <c r="W38" s="104" t="s">
        <v>205</v>
      </c>
      <c r="Y38" s="104" t="s">
        <v>1165</v>
      </c>
      <c r="Z38" s="95" t="str">
        <f t="shared" si="0"/>
        <v>〇</v>
      </c>
      <c r="AA38" s="36" t="s">
        <v>202</v>
      </c>
      <c r="AB38" s="36" t="str">
        <f t="shared" si="3"/>
        <v>✕</v>
      </c>
      <c r="AC38" s="36" t="s">
        <v>1165</v>
      </c>
      <c r="AD38" s="36" t="str">
        <f t="shared" si="2"/>
        <v>〇</v>
      </c>
    </row>
    <row r="39" spans="1:31" ht="17.25" customHeight="1">
      <c r="A39" s="111" t="s">
        <v>209</v>
      </c>
      <c r="B39" s="112">
        <v>36</v>
      </c>
      <c r="C39" s="111" t="s">
        <v>1166</v>
      </c>
      <c r="D39" s="112" t="s">
        <v>1501</v>
      </c>
      <c r="E39" s="112" t="s">
        <v>189</v>
      </c>
      <c r="F39" s="112" t="s">
        <v>211</v>
      </c>
      <c r="G39" s="112" t="s">
        <v>212</v>
      </c>
      <c r="H39" s="112">
        <f>VLOOKUP(C39,'定員数（R5）'!$B$2:$D$297,2,0)</f>
        <v>48</v>
      </c>
      <c r="I39" s="112">
        <f>VLOOKUP(C39,'定員数（R5）'!$B$2:$D$297,3,0)</f>
        <v>400</v>
      </c>
      <c r="J39" s="112" t="s">
        <v>189</v>
      </c>
      <c r="K39" s="112" t="s">
        <v>211</v>
      </c>
      <c r="L39" s="112" t="s">
        <v>212</v>
      </c>
      <c r="M39" s="112"/>
      <c r="N39" s="112"/>
      <c r="O39" s="112"/>
      <c r="P39" s="112" t="s">
        <v>189</v>
      </c>
      <c r="Q39" s="112" t="s">
        <v>211</v>
      </c>
      <c r="R39" s="112" t="s">
        <v>212</v>
      </c>
      <c r="S39" s="112">
        <v>0</v>
      </c>
      <c r="T39" s="112" t="s">
        <v>863</v>
      </c>
      <c r="V39" s="104" t="s">
        <v>1166</v>
      </c>
      <c r="W39" s="104" t="s">
        <v>209</v>
      </c>
      <c r="Y39" s="104" t="s">
        <v>1166</v>
      </c>
      <c r="Z39" s="95" t="str">
        <f t="shared" si="0"/>
        <v>〇</v>
      </c>
      <c r="AA39" s="36" t="s">
        <v>206</v>
      </c>
      <c r="AB39" s="36" t="str">
        <f t="shared" si="3"/>
        <v>✕</v>
      </c>
      <c r="AC39" s="36" t="s">
        <v>1166</v>
      </c>
      <c r="AD39" s="36" t="str">
        <f t="shared" si="2"/>
        <v>〇</v>
      </c>
    </row>
    <row r="40" spans="1:31" ht="17.25" customHeight="1">
      <c r="A40" s="111" t="s">
        <v>213</v>
      </c>
      <c r="B40" s="112">
        <v>37</v>
      </c>
      <c r="C40" s="111" t="s">
        <v>1167</v>
      </c>
      <c r="D40" s="112" t="s">
        <v>1502</v>
      </c>
      <c r="E40" s="112" t="s">
        <v>59</v>
      </c>
      <c r="F40" s="112" t="s">
        <v>215</v>
      </c>
      <c r="G40" s="112" t="s">
        <v>216</v>
      </c>
      <c r="H40" s="112">
        <f>VLOOKUP(C40,'定員数（R5）'!$B$2:$D$297,2,0)</f>
        <v>75</v>
      </c>
      <c r="I40" s="112">
        <f>VLOOKUP(C40,'定員数（R5）'!$B$2:$D$297,3,0)</f>
        <v>500</v>
      </c>
      <c r="J40" s="112" t="s">
        <v>59</v>
      </c>
      <c r="K40" s="112" t="s">
        <v>215</v>
      </c>
      <c r="L40" s="112" t="s">
        <v>216</v>
      </c>
      <c r="M40" s="112"/>
      <c r="N40" s="112"/>
      <c r="O40" s="112"/>
      <c r="P40" s="112" t="s">
        <v>59</v>
      </c>
      <c r="Q40" s="112" t="s">
        <v>215</v>
      </c>
      <c r="R40" s="112" t="s">
        <v>216</v>
      </c>
      <c r="S40" s="112">
        <v>0</v>
      </c>
      <c r="T40" s="112" t="s">
        <v>863</v>
      </c>
      <c r="V40" s="104" t="s">
        <v>1167</v>
      </c>
      <c r="W40" s="104" t="s">
        <v>213</v>
      </c>
      <c r="Y40" s="104" t="s">
        <v>1167</v>
      </c>
      <c r="Z40" s="95" t="str">
        <f t="shared" si="0"/>
        <v>〇</v>
      </c>
      <c r="AA40" s="36" t="s">
        <v>210</v>
      </c>
      <c r="AB40" s="36" t="str">
        <f t="shared" si="3"/>
        <v>✕</v>
      </c>
      <c r="AC40" s="36" t="s">
        <v>1167</v>
      </c>
      <c r="AD40" s="36" t="str">
        <f t="shared" si="2"/>
        <v>〇</v>
      </c>
    </row>
    <row r="41" spans="1:31" ht="17.25" customHeight="1">
      <c r="A41" s="111" t="s">
        <v>217</v>
      </c>
      <c r="B41" s="112">
        <v>38</v>
      </c>
      <c r="C41" s="111" t="s">
        <v>1168</v>
      </c>
      <c r="D41" s="112" t="s">
        <v>1503</v>
      </c>
      <c r="E41" s="168" t="s">
        <v>1807</v>
      </c>
      <c r="F41" s="168" t="s">
        <v>1812</v>
      </c>
      <c r="G41" s="168" t="s">
        <v>1813</v>
      </c>
      <c r="H41" s="112">
        <f>VLOOKUP(C41,'定員数（R5）'!$B$2:$D$297,2,0)</f>
        <v>90</v>
      </c>
      <c r="I41" s="112">
        <f>VLOOKUP(C41,'定員数（R5）'!$B$2:$D$297,3,0)</f>
        <v>500</v>
      </c>
      <c r="J41" s="168" t="s">
        <v>1807</v>
      </c>
      <c r="K41" s="168" t="s">
        <v>1812</v>
      </c>
      <c r="L41" s="168" t="s">
        <v>1813</v>
      </c>
      <c r="M41" s="168" t="s">
        <v>1365</v>
      </c>
      <c r="N41" s="168"/>
      <c r="O41" s="168"/>
      <c r="P41" s="113" t="s">
        <v>1476</v>
      </c>
      <c r="Q41" s="113" t="s">
        <v>1907</v>
      </c>
      <c r="R41" s="113" t="s">
        <v>1908</v>
      </c>
      <c r="S41" s="112">
        <v>0</v>
      </c>
      <c r="T41" s="112" t="s">
        <v>863</v>
      </c>
      <c r="V41" s="104" t="s">
        <v>1168</v>
      </c>
      <c r="W41" s="104" t="s">
        <v>217</v>
      </c>
      <c r="Y41" s="104" t="s">
        <v>1168</v>
      </c>
      <c r="Z41" s="95" t="str">
        <f t="shared" si="0"/>
        <v>〇</v>
      </c>
      <c r="AA41" s="36" t="s">
        <v>214</v>
      </c>
      <c r="AB41" s="36" t="str">
        <f t="shared" si="3"/>
        <v>✕</v>
      </c>
      <c r="AC41" s="36" t="s">
        <v>1168</v>
      </c>
      <c r="AD41" s="36" t="str">
        <f t="shared" si="2"/>
        <v>〇</v>
      </c>
    </row>
    <row r="42" spans="1:31" ht="17.25" customHeight="1">
      <c r="A42" s="111" t="s">
        <v>219</v>
      </c>
      <c r="B42" s="112">
        <v>39</v>
      </c>
      <c r="C42" s="111" t="s">
        <v>1313</v>
      </c>
      <c r="D42" s="112" t="s">
        <v>1504</v>
      </c>
      <c r="E42" s="112" t="s">
        <v>189</v>
      </c>
      <c r="F42" s="112" t="s">
        <v>221</v>
      </c>
      <c r="G42" s="112" t="s">
        <v>222</v>
      </c>
      <c r="H42" s="112">
        <f>VLOOKUP(C42,'定員数（R5）'!$B$2:$D$297,2,0)</f>
        <v>30</v>
      </c>
      <c r="I42" s="112">
        <f>VLOOKUP(C42,'定員数（R5）'!$B$2:$D$297,3,0)</f>
        <v>400</v>
      </c>
      <c r="J42" s="112" t="s">
        <v>189</v>
      </c>
      <c r="K42" s="112" t="s">
        <v>221</v>
      </c>
      <c r="L42" s="112" t="s">
        <v>222</v>
      </c>
      <c r="M42" s="112"/>
      <c r="N42" s="112"/>
      <c r="O42" s="112"/>
      <c r="P42" s="112" t="s">
        <v>189</v>
      </c>
      <c r="Q42" s="112" t="s">
        <v>221</v>
      </c>
      <c r="R42" s="112" t="s">
        <v>222</v>
      </c>
      <c r="S42" s="112">
        <v>53560</v>
      </c>
      <c r="T42" s="112" t="s">
        <v>1864</v>
      </c>
      <c r="V42" s="104" t="s">
        <v>1313</v>
      </c>
      <c r="W42" s="104" t="s">
        <v>219</v>
      </c>
      <c r="Y42" s="104" t="s">
        <v>1313</v>
      </c>
      <c r="Z42" s="95" t="str">
        <f t="shared" si="0"/>
        <v>〇</v>
      </c>
      <c r="AA42" s="36" t="s">
        <v>218</v>
      </c>
      <c r="AB42" s="36" t="str">
        <f t="shared" si="3"/>
        <v>✕</v>
      </c>
      <c r="AC42" s="36" t="s">
        <v>1313</v>
      </c>
      <c r="AD42" s="36" t="str">
        <f t="shared" si="2"/>
        <v>〇</v>
      </c>
      <c r="AE42" s="36" t="s">
        <v>1365</v>
      </c>
    </row>
    <row r="43" spans="1:31" ht="17.25" customHeight="1">
      <c r="A43" s="111" t="s">
        <v>223</v>
      </c>
      <c r="B43" s="112">
        <v>40</v>
      </c>
      <c r="C43" s="111" t="s">
        <v>1019</v>
      </c>
      <c r="D43" s="112" t="s">
        <v>1505</v>
      </c>
      <c r="E43" s="112" t="s">
        <v>189</v>
      </c>
      <c r="F43" s="112" t="s">
        <v>1506</v>
      </c>
      <c r="G43" s="112" t="s">
        <v>224</v>
      </c>
      <c r="H43" s="112">
        <f>VLOOKUP(C43,'定員数（R5）'!$B$2:$D$297,2,0)</f>
        <v>30</v>
      </c>
      <c r="I43" s="112">
        <f>VLOOKUP(C43,'定員数（R5）'!$B$2:$D$297,3,0)</f>
        <v>400</v>
      </c>
      <c r="J43" s="112" t="s">
        <v>189</v>
      </c>
      <c r="K43" s="112" t="s">
        <v>1839</v>
      </c>
      <c r="L43" s="112" t="s">
        <v>224</v>
      </c>
      <c r="M43" s="112"/>
      <c r="N43" s="112"/>
      <c r="O43" s="112"/>
      <c r="P43" s="112" t="s">
        <v>189</v>
      </c>
      <c r="Q43" s="112" t="s">
        <v>1839</v>
      </c>
      <c r="R43" s="112" t="s">
        <v>224</v>
      </c>
      <c r="S43" s="112">
        <v>0</v>
      </c>
      <c r="T43" s="112" t="s">
        <v>863</v>
      </c>
      <c r="V43" s="97" t="s">
        <v>1019</v>
      </c>
      <c r="W43" s="104" t="s">
        <v>223</v>
      </c>
      <c r="Y43" s="104" t="s">
        <v>1019</v>
      </c>
      <c r="Z43" s="95" t="str">
        <f t="shared" si="0"/>
        <v>〇</v>
      </c>
      <c r="AA43" s="36" t="s">
        <v>953</v>
      </c>
      <c r="AB43" s="36" t="str">
        <f t="shared" si="3"/>
        <v>✕</v>
      </c>
      <c r="AC43" s="36" t="s">
        <v>1019</v>
      </c>
      <c r="AD43" s="36" t="str">
        <f t="shared" si="2"/>
        <v>〇</v>
      </c>
    </row>
    <row r="44" spans="1:31" ht="17.25" customHeight="1">
      <c r="A44" s="111" t="s">
        <v>225</v>
      </c>
      <c r="B44" s="112">
        <v>41</v>
      </c>
      <c r="C44" s="111" t="s">
        <v>1169</v>
      </c>
      <c r="D44" s="112" t="s">
        <v>1507</v>
      </c>
      <c r="E44" s="112" t="s">
        <v>59</v>
      </c>
      <c r="F44" s="112" t="s">
        <v>228</v>
      </c>
      <c r="G44" s="112" t="s">
        <v>229</v>
      </c>
      <c r="H44" s="112">
        <f>VLOOKUP(C44,'定員数（R5）'!$B$2:$D$297,2,0)</f>
        <v>40</v>
      </c>
      <c r="I44" s="112">
        <f>VLOOKUP(C44,'定員数（R5）'!$B$2:$D$297,3,0)</f>
        <v>400</v>
      </c>
      <c r="J44" s="112" t="s">
        <v>59</v>
      </c>
      <c r="K44" s="112" t="s">
        <v>228</v>
      </c>
      <c r="L44" s="112" t="s">
        <v>229</v>
      </c>
      <c r="M44" s="112"/>
      <c r="N44" s="112"/>
      <c r="O44" s="112"/>
      <c r="P44" s="112" t="s">
        <v>59</v>
      </c>
      <c r="Q44" s="112" t="s">
        <v>228</v>
      </c>
      <c r="R44" s="112" t="s">
        <v>229</v>
      </c>
      <c r="S44" s="112">
        <v>0</v>
      </c>
      <c r="T44" s="112" t="s">
        <v>863</v>
      </c>
      <c r="V44" s="104" t="s">
        <v>1169</v>
      </c>
      <c r="W44" s="104" t="s">
        <v>225</v>
      </c>
      <c r="Y44" s="104" t="s">
        <v>1169</v>
      </c>
      <c r="Z44" s="95" t="str">
        <f t="shared" si="0"/>
        <v>〇</v>
      </c>
      <c r="AA44" s="36" t="s">
        <v>1019</v>
      </c>
      <c r="AB44" s="36" t="str">
        <f t="shared" si="3"/>
        <v>✕</v>
      </c>
      <c r="AC44" s="36" t="s">
        <v>1169</v>
      </c>
      <c r="AD44" s="36" t="str">
        <f t="shared" si="2"/>
        <v>〇</v>
      </c>
    </row>
    <row r="45" spans="1:31" ht="17.25" customHeight="1">
      <c r="A45" s="111" t="s">
        <v>230</v>
      </c>
      <c r="B45" s="112">
        <v>42</v>
      </c>
      <c r="C45" s="111" t="s">
        <v>1170</v>
      </c>
      <c r="D45" s="112" t="s">
        <v>1479</v>
      </c>
      <c r="E45" s="168" t="s">
        <v>1807</v>
      </c>
      <c r="F45" s="168" t="s">
        <v>1810</v>
      </c>
      <c r="G45" s="168" t="s">
        <v>1811</v>
      </c>
      <c r="H45" s="112">
        <f>VLOOKUP(C45,'定員数（R5）'!$B$2:$D$297,2,0)</f>
        <v>59</v>
      </c>
      <c r="I45" s="112">
        <f>VLOOKUP(C45,'定員数（R5）'!$B$2:$D$297,3,0)</f>
        <v>400</v>
      </c>
      <c r="J45" s="168" t="s">
        <v>1807</v>
      </c>
      <c r="K45" s="168" t="s">
        <v>1810</v>
      </c>
      <c r="L45" s="168" t="s">
        <v>1811</v>
      </c>
      <c r="M45" s="168" t="s">
        <v>1365</v>
      </c>
      <c r="N45" s="168"/>
      <c r="O45" s="168"/>
      <c r="P45" s="113" t="s">
        <v>1476</v>
      </c>
      <c r="Q45" s="113" t="s">
        <v>1909</v>
      </c>
      <c r="R45" s="113" t="s">
        <v>1910</v>
      </c>
      <c r="S45" s="112">
        <v>0</v>
      </c>
      <c r="T45" s="112" t="s">
        <v>863</v>
      </c>
      <c r="V45" s="104" t="s">
        <v>1170</v>
      </c>
      <c r="W45" s="104" t="s">
        <v>230</v>
      </c>
      <c r="Y45" s="104" t="s">
        <v>1170</v>
      </c>
      <c r="Z45" s="95" t="str">
        <f t="shared" si="0"/>
        <v>〇</v>
      </c>
      <c r="AA45" s="36" t="s">
        <v>226</v>
      </c>
      <c r="AB45" s="36" t="str">
        <f t="shared" si="3"/>
        <v>✕</v>
      </c>
      <c r="AC45" s="36" t="s">
        <v>1170</v>
      </c>
      <c r="AD45" s="36" t="str">
        <f t="shared" si="2"/>
        <v>〇</v>
      </c>
    </row>
    <row r="46" spans="1:31" ht="17.25" customHeight="1">
      <c r="A46" s="111" t="s">
        <v>232</v>
      </c>
      <c r="B46" s="112">
        <v>43</v>
      </c>
      <c r="C46" s="111" t="s">
        <v>1314</v>
      </c>
      <c r="D46" s="112" t="s">
        <v>1508</v>
      </c>
      <c r="E46" s="112" t="s">
        <v>59</v>
      </c>
      <c r="F46" s="112" t="s">
        <v>233</v>
      </c>
      <c r="G46" s="112" t="s">
        <v>234</v>
      </c>
      <c r="H46" s="112">
        <f>VLOOKUP(C46,'定員数（R5）'!$B$2:$D$297,2,0)</f>
        <v>110</v>
      </c>
      <c r="I46" s="112">
        <f>VLOOKUP(C46,'定員数（R5）'!$B$2:$D$297,3,0)</f>
        <v>500</v>
      </c>
      <c r="J46" s="112" t="s">
        <v>59</v>
      </c>
      <c r="K46" s="112" t="s">
        <v>233</v>
      </c>
      <c r="L46" s="112" t="s">
        <v>1840</v>
      </c>
      <c r="M46" s="112"/>
      <c r="N46" s="112"/>
      <c r="O46" s="112"/>
      <c r="P46" s="112" t="s">
        <v>59</v>
      </c>
      <c r="Q46" s="112" t="s">
        <v>233</v>
      </c>
      <c r="R46" s="112" t="s">
        <v>1840</v>
      </c>
      <c r="S46" s="112">
        <v>336676</v>
      </c>
      <c r="T46" s="112" t="s">
        <v>1865</v>
      </c>
      <c r="V46" s="104" t="s">
        <v>1314</v>
      </c>
      <c r="W46" s="104" t="s">
        <v>232</v>
      </c>
      <c r="Y46" s="104" t="s">
        <v>1314</v>
      </c>
      <c r="Z46" s="95" t="str">
        <f t="shared" si="0"/>
        <v>〇</v>
      </c>
      <c r="AA46" s="36" t="s">
        <v>231</v>
      </c>
      <c r="AB46" s="36" t="str">
        <f t="shared" si="3"/>
        <v>✕</v>
      </c>
      <c r="AC46" s="36" t="s">
        <v>1314</v>
      </c>
      <c r="AD46" s="36" t="str">
        <f t="shared" si="2"/>
        <v>〇</v>
      </c>
      <c r="AE46" s="36" t="s">
        <v>1365</v>
      </c>
    </row>
    <row r="47" spans="1:31" ht="17.25" customHeight="1">
      <c r="A47" s="111" t="s">
        <v>235</v>
      </c>
      <c r="B47" s="112">
        <v>44</v>
      </c>
      <c r="C47" s="111" t="s">
        <v>1172</v>
      </c>
      <c r="D47" s="112" t="s">
        <v>1509</v>
      </c>
      <c r="E47" s="168" t="s">
        <v>1807</v>
      </c>
      <c r="F47" s="168" t="s">
        <v>1814</v>
      </c>
      <c r="G47" s="168" t="s">
        <v>1815</v>
      </c>
      <c r="H47" s="112">
        <f>VLOOKUP(C47,'定員数（R5）'!$B$2:$D$297,2,0)</f>
        <v>90</v>
      </c>
      <c r="I47" s="112">
        <f>VLOOKUP(C47,'定員数（R5）'!$B$2:$D$297,3,0)</f>
        <v>500</v>
      </c>
      <c r="J47" s="168" t="s">
        <v>1807</v>
      </c>
      <c r="K47" s="168" t="s">
        <v>1849</v>
      </c>
      <c r="L47" s="168" t="s">
        <v>1815</v>
      </c>
      <c r="M47" s="168" t="s">
        <v>1365</v>
      </c>
      <c r="N47" s="168"/>
      <c r="O47" s="168"/>
      <c r="P47" s="113" t="s">
        <v>1476</v>
      </c>
      <c r="Q47" s="113" t="s">
        <v>1510</v>
      </c>
      <c r="R47" s="113" t="s">
        <v>1511</v>
      </c>
      <c r="S47" s="112">
        <v>0</v>
      </c>
      <c r="T47" s="112" t="s">
        <v>863</v>
      </c>
      <c r="V47" s="104" t="s">
        <v>1172</v>
      </c>
      <c r="W47" s="104" t="s">
        <v>235</v>
      </c>
      <c r="Y47" s="104" t="s">
        <v>1172</v>
      </c>
      <c r="Z47" s="95" t="str">
        <f t="shared" si="0"/>
        <v>〇</v>
      </c>
      <c r="AA47" s="36" t="s">
        <v>1314</v>
      </c>
      <c r="AB47" s="36" t="str">
        <f t="shared" si="3"/>
        <v>✕</v>
      </c>
      <c r="AC47" s="36" t="s">
        <v>1172</v>
      </c>
      <c r="AD47" s="36" t="str">
        <f t="shared" si="2"/>
        <v>〇</v>
      </c>
    </row>
    <row r="48" spans="1:31" ht="17.25" customHeight="1">
      <c r="A48" s="111" t="s">
        <v>237</v>
      </c>
      <c r="B48" s="112">
        <v>45</v>
      </c>
      <c r="C48" s="111" t="s">
        <v>1020</v>
      </c>
      <c r="D48" s="112" t="s">
        <v>1505</v>
      </c>
      <c r="E48" s="112" t="s">
        <v>189</v>
      </c>
      <c r="F48" s="112" t="s">
        <v>1506</v>
      </c>
      <c r="G48" s="112" t="s">
        <v>224</v>
      </c>
      <c r="H48" s="112">
        <f>VLOOKUP(C48,'定員数（R5）'!$B$2:$D$297,2,0)</f>
        <v>90</v>
      </c>
      <c r="I48" s="112">
        <f>VLOOKUP(C48,'定員数（R5）'!$B$2:$D$297,3,0)</f>
        <v>500</v>
      </c>
      <c r="J48" s="112" t="s">
        <v>189</v>
      </c>
      <c r="K48" s="112" t="s">
        <v>1839</v>
      </c>
      <c r="L48" s="112" t="s">
        <v>224</v>
      </c>
      <c r="M48" s="112"/>
      <c r="N48" s="112"/>
      <c r="O48" s="112"/>
      <c r="P48" s="112" t="s">
        <v>189</v>
      </c>
      <c r="Q48" s="112" t="s">
        <v>1839</v>
      </c>
      <c r="R48" s="112" t="s">
        <v>224</v>
      </c>
      <c r="S48" s="112">
        <v>0</v>
      </c>
      <c r="T48" s="112" t="s">
        <v>863</v>
      </c>
      <c r="V48" s="104" t="s">
        <v>1020</v>
      </c>
      <c r="W48" s="104" t="s">
        <v>237</v>
      </c>
      <c r="Y48" s="104" t="s">
        <v>1020</v>
      </c>
      <c r="Z48" s="95" t="str">
        <f t="shared" si="0"/>
        <v>〇</v>
      </c>
      <c r="AA48" s="36" t="s">
        <v>236</v>
      </c>
      <c r="AB48" s="36" t="str">
        <f t="shared" si="3"/>
        <v>✕</v>
      </c>
      <c r="AC48" s="36" t="s">
        <v>1020</v>
      </c>
      <c r="AD48" s="36" t="str">
        <f t="shared" si="2"/>
        <v>〇</v>
      </c>
      <c r="AE48" s="36" t="s">
        <v>1365</v>
      </c>
    </row>
    <row r="49" spans="1:31" ht="17.25" customHeight="1">
      <c r="A49" s="111" t="s">
        <v>238</v>
      </c>
      <c r="B49" s="112">
        <v>46</v>
      </c>
      <c r="C49" s="111" t="s">
        <v>1315</v>
      </c>
      <c r="D49" s="112" t="s">
        <v>1512</v>
      </c>
      <c r="E49" s="112" t="s">
        <v>189</v>
      </c>
      <c r="F49" s="112" t="s">
        <v>1021</v>
      </c>
      <c r="G49" s="112" t="s">
        <v>239</v>
      </c>
      <c r="H49" s="112">
        <f>VLOOKUP(C49,'定員数（R5）'!$B$2:$D$297,2,0)</f>
        <v>90</v>
      </c>
      <c r="I49" s="112">
        <f>VLOOKUP(C49,'定員数（R5）'!$B$2:$D$297,3,0)</f>
        <v>500</v>
      </c>
      <c r="J49" s="112" t="s">
        <v>189</v>
      </c>
      <c r="K49" s="112" t="s">
        <v>1021</v>
      </c>
      <c r="L49" s="112" t="s">
        <v>239</v>
      </c>
      <c r="M49" s="112"/>
      <c r="N49" s="112"/>
      <c r="O49" s="112"/>
      <c r="P49" s="112" t="s">
        <v>189</v>
      </c>
      <c r="Q49" s="112" t="s">
        <v>1021</v>
      </c>
      <c r="R49" s="112" t="s">
        <v>239</v>
      </c>
      <c r="S49" s="112">
        <v>37283</v>
      </c>
      <c r="T49" s="112" t="s">
        <v>1866</v>
      </c>
      <c r="V49" s="104" t="s">
        <v>1315</v>
      </c>
      <c r="W49" s="104" t="s">
        <v>238</v>
      </c>
      <c r="Y49" s="104" t="s">
        <v>1315</v>
      </c>
      <c r="Z49" s="95" t="str">
        <f t="shared" si="0"/>
        <v>〇</v>
      </c>
      <c r="AA49" s="36" t="s">
        <v>1020</v>
      </c>
      <c r="AB49" s="36" t="str">
        <f t="shared" si="3"/>
        <v>✕</v>
      </c>
      <c r="AC49" s="36" t="s">
        <v>1333</v>
      </c>
      <c r="AD49" s="36" t="str">
        <f t="shared" si="2"/>
        <v>〇</v>
      </c>
    </row>
    <row r="50" spans="1:31" ht="17.25" customHeight="1">
      <c r="A50" s="111" t="s">
        <v>240</v>
      </c>
      <c r="B50" s="112">
        <v>47</v>
      </c>
      <c r="C50" s="111" t="s">
        <v>1174</v>
      </c>
      <c r="D50" s="112" t="s">
        <v>1513</v>
      </c>
      <c r="E50" s="112" t="s">
        <v>189</v>
      </c>
      <c r="F50" s="112" t="s">
        <v>211</v>
      </c>
      <c r="G50" s="112" t="s">
        <v>212</v>
      </c>
      <c r="H50" s="112">
        <f>VLOOKUP(C50,'定員数（R5）'!$B$2:$D$297,2,0)</f>
        <v>36</v>
      </c>
      <c r="I50" s="112">
        <f>VLOOKUP(C50,'定員数（R5）'!$B$2:$D$297,3,0)</f>
        <v>400</v>
      </c>
      <c r="J50" s="112" t="s">
        <v>189</v>
      </c>
      <c r="K50" s="112" t="s">
        <v>211</v>
      </c>
      <c r="L50" s="112" t="s">
        <v>212</v>
      </c>
      <c r="M50" s="112"/>
      <c r="N50" s="112"/>
      <c r="O50" s="112"/>
      <c r="P50" s="112" t="s">
        <v>189</v>
      </c>
      <c r="Q50" s="112" t="s">
        <v>211</v>
      </c>
      <c r="R50" s="112" t="s">
        <v>212</v>
      </c>
      <c r="S50" s="112">
        <v>0</v>
      </c>
      <c r="T50" s="112" t="s">
        <v>863</v>
      </c>
      <c r="V50" s="104" t="s">
        <v>1174</v>
      </c>
      <c r="W50" s="104" t="s">
        <v>240</v>
      </c>
      <c r="Y50" s="104" t="s">
        <v>1174</v>
      </c>
      <c r="Z50" s="95" t="str">
        <f t="shared" si="0"/>
        <v>〇</v>
      </c>
      <c r="AA50" s="36" t="s">
        <v>1315</v>
      </c>
      <c r="AB50" s="36" t="str">
        <f t="shared" si="3"/>
        <v>✕</v>
      </c>
      <c r="AC50" s="36" t="s">
        <v>1174</v>
      </c>
      <c r="AD50" s="36" t="str">
        <f t="shared" si="2"/>
        <v>〇</v>
      </c>
    </row>
    <row r="51" spans="1:31" ht="17.25" customHeight="1">
      <c r="A51" s="111" t="s">
        <v>1176</v>
      </c>
      <c r="B51" s="112">
        <v>48</v>
      </c>
      <c r="C51" s="111" t="s">
        <v>1175</v>
      </c>
      <c r="D51" s="112" t="s">
        <v>1514</v>
      </c>
      <c r="E51" s="168" t="s">
        <v>1807</v>
      </c>
      <c r="F51" s="168" t="s">
        <v>1816</v>
      </c>
      <c r="G51" s="168" t="s">
        <v>1817</v>
      </c>
      <c r="H51" s="112">
        <f>VLOOKUP(C51,'定員数（R5）'!$B$2:$D$297,2,0)</f>
        <v>30</v>
      </c>
      <c r="I51" s="112">
        <f>VLOOKUP(C51,'定員数（R5）'!$B$2:$D$297,3,0)</f>
        <v>400</v>
      </c>
      <c r="J51" s="168" t="s">
        <v>1807</v>
      </c>
      <c r="K51" s="168" t="s">
        <v>1816</v>
      </c>
      <c r="L51" s="168" t="s">
        <v>1817</v>
      </c>
      <c r="M51" s="168" t="s">
        <v>1365</v>
      </c>
      <c r="N51" s="168"/>
      <c r="O51" s="168"/>
      <c r="P51" s="113" t="s">
        <v>1476</v>
      </c>
      <c r="Q51" s="113" t="s">
        <v>1841</v>
      </c>
      <c r="R51" s="113" t="s">
        <v>1842</v>
      </c>
      <c r="S51" s="112">
        <v>0</v>
      </c>
      <c r="T51" s="112" t="s">
        <v>863</v>
      </c>
      <c r="V51" s="104" t="s">
        <v>1175</v>
      </c>
      <c r="W51" s="104" t="s">
        <v>1176</v>
      </c>
      <c r="Y51" s="104" t="s">
        <v>1175</v>
      </c>
      <c r="Z51" s="95" t="str">
        <f t="shared" si="0"/>
        <v>〇</v>
      </c>
      <c r="AA51" s="36" t="s">
        <v>241</v>
      </c>
      <c r="AB51" s="36" t="str">
        <f t="shared" si="3"/>
        <v>✕</v>
      </c>
      <c r="AC51" s="36" t="s">
        <v>1175</v>
      </c>
      <c r="AD51" s="36" t="str">
        <f t="shared" si="2"/>
        <v>〇</v>
      </c>
    </row>
    <row r="52" spans="1:31" ht="17.25" customHeight="1">
      <c r="A52" s="111" t="s">
        <v>243</v>
      </c>
      <c r="B52" s="112">
        <v>49</v>
      </c>
      <c r="C52" s="111" t="s">
        <v>1177</v>
      </c>
      <c r="D52" s="112" t="s">
        <v>1515</v>
      </c>
      <c r="E52" s="112" t="s">
        <v>1358</v>
      </c>
      <c r="F52" s="112" t="s">
        <v>1516</v>
      </c>
      <c r="G52" s="112" t="s">
        <v>245</v>
      </c>
      <c r="H52" s="112">
        <f>VLOOKUP(C52,'定員数（R5）'!$B$2:$D$297,2,0)</f>
        <v>59</v>
      </c>
      <c r="I52" s="112">
        <f>VLOOKUP(C52,'定員数（R5）'!$B$2:$D$297,3,0)</f>
        <v>400</v>
      </c>
      <c r="J52" s="112" t="s">
        <v>189</v>
      </c>
      <c r="K52" s="112" t="s">
        <v>1516</v>
      </c>
      <c r="L52" s="112" t="s">
        <v>245</v>
      </c>
      <c r="M52" s="112"/>
      <c r="N52" s="112"/>
      <c r="O52" s="112"/>
      <c r="P52" s="112" t="s">
        <v>189</v>
      </c>
      <c r="Q52" s="112" t="s">
        <v>1516</v>
      </c>
      <c r="R52" s="112" t="s">
        <v>245</v>
      </c>
      <c r="S52" s="112">
        <v>25985</v>
      </c>
      <c r="T52" s="112" t="s">
        <v>1867</v>
      </c>
      <c r="V52" s="104" t="s">
        <v>1177</v>
      </c>
      <c r="W52" s="104" t="s">
        <v>243</v>
      </c>
      <c r="Y52" s="104" t="s">
        <v>1177</v>
      </c>
      <c r="Z52" s="95" t="str">
        <f t="shared" si="0"/>
        <v>〇</v>
      </c>
      <c r="AA52" s="36" t="s">
        <v>242</v>
      </c>
      <c r="AB52" s="36" t="str">
        <f t="shared" si="3"/>
        <v>✕</v>
      </c>
      <c r="AC52" s="36" t="s">
        <v>1177</v>
      </c>
      <c r="AD52" s="36" t="str">
        <f t="shared" si="2"/>
        <v>〇</v>
      </c>
      <c r="AE52" s="36" t="s">
        <v>1365</v>
      </c>
    </row>
    <row r="53" spans="1:31" ht="17.25" customHeight="1">
      <c r="A53" s="111" t="s">
        <v>246</v>
      </c>
      <c r="B53" s="112">
        <v>50</v>
      </c>
      <c r="C53" s="111" t="s">
        <v>247</v>
      </c>
      <c r="D53" s="112" t="s">
        <v>1517</v>
      </c>
      <c r="E53" s="112" t="s">
        <v>59</v>
      </c>
      <c r="F53" s="112" t="s">
        <v>248</v>
      </c>
      <c r="G53" s="112" t="s">
        <v>249</v>
      </c>
      <c r="H53" s="112">
        <f>VLOOKUP(C53,'定員数（R5）'!$B$2:$D$297,2,0)</f>
        <v>60</v>
      </c>
      <c r="I53" s="112">
        <f>VLOOKUP(C53,'定員数（R5）'!$B$2:$D$297,3,0)</f>
        <v>500</v>
      </c>
      <c r="J53" s="112" t="s">
        <v>59</v>
      </c>
      <c r="K53" s="112" t="s">
        <v>248</v>
      </c>
      <c r="L53" s="112" t="s">
        <v>249</v>
      </c>
      <c r="M53" s="112"/>
      <c r="N53" s="112"/>
      <c r="O53" s="112"/>
      <c r="P53" s="112" t="s">
        <v>59</v>
      </c>
      <c r="Q53" s="112" t="s">
        <v>248</v>
      </c>
      <c r="R53" s="112" t="s">
        <v>249</v>
      </c>
      <c r="S53" s="112">
        <v>0</v>
      </c>
      <c r="T53" s="112" t="s">
        <v>863</v>
      </c>
      <c r="V53" s="104" t="s">
        <v>247</v>
      </c>
      <c r="W53" s="104" t="s">
        <v>246</v>
      </c>
      <c r="Y53" s="104" t="s">
        <v>247</v>
      </c>
      <c r="Z53" s="95" t="str">
        <f t="shared" si="0"/>
        <v>〇</v>
      </c>
      <c r="AA53" s="36" t="s">
        <v>244</v>
      </c>
      <c r="AB53" s="36" t="str">
        <f t="shared" si="3"/>
        <v>✕</v>
      </c>
      <c r="AC53" s="36" t="s">
        <v>247</v>
      </c>
      <c r="AD53" s="36" t="str">
        <f t="shared" si="2"/>
        <v>〇</v>
      </c>
    </row>
    <row r="54" spans="1:31" ht="17.25" customHeight="1">
      <c r="A54" s="111" t="s">
        <v>250</v>
      </c>
      <c r="B54" s="112">
        <v>51</v>
      </c>
      <c r="C54" s="111" t="s">
        <v>1417</v>
      </c>
      <c r="D54" s="112" t="s">
        <v>1518</v>
      </c>
      <c r="E54" s="112" t="s">
        <v>189</v>
      </c>
      <c r="F54" s="112" t="s">
        <v>1021</v>
      </c>
      <c r="G54" s="112" t="s">
        <v>239</v>
      </c>
      <c r="H54" s="112">
        <f>VLOOKUP(C54,'定員数（R5）'!$B$2:$D$297,2,0)</f>
        <v>59</v>
      </c>
      <c r="I54" s="112">
        <f>VLOOKUP(C54,'定員数（R5）'!$B$2:$D$297,3,0)</f>
        <v>400</v>
      </c>
      <c r="J54" s="112" t="s">
        <v>189</v>
      </c>
      <c r="K54" s="112" t="s">
        <v>1021</v>
      </c>
      <c r="L54" s="112" t="s">
        <v>239</v>
      </c>
      <c r="M54" s="112"/>
      <c r="N54" s="112"/>
      <c r="O54" s="112"/>
      <c r="P54" s="112" t="s">
        <v>189</v>
      </c>
      <c r="Q54" s="112" t="s">
        <v>1021</v>
      </c>
      <c r="R54" s="112" t="s">
        <v>239</v>
      </c>
      <c r="S54" s="112">
        <v>0</v>
      </c>
      <c r="T54" s="112" t="s">
        <v>863</v>
      </c>
      <c r="V54" s="104" t="s">
        <v>1417</v>
      </c>
      <c r="W54" s="104" t="s">
        <v>250</v>
      </c>
      <c r="Y54" s="104" t="s">
        <v>1417</v>
      </c>
      <c r="Z54" s="95" t="str">
        <f t="shared" si="0"/>
        <v>〇</v>
      </c>
      <c r="AA54" s="36" t="s">
        <v>247</v>
      </c>
      <c r="AB54" s="36" t="str">
        <f t="shared" si="3"/>
        <v>✕</v>
      </c>
      <c r="AC54" s="36" t="s">
        <v>1316</v>
      </c>
      <c r="AD54" s="36" t="str">
        <f t="shared" si="2"/>
        <v>〇</v>
      </c>
    </row>
    <row r="55" spans="1:31" ht="17.25" customHeight="1">
      <c r="A55" s="111" t="s">
        <v>251</v>
      </c>
      <c r="B55" s="112">
        <v>52</v>
      </c>
      <c r="C55" s="111" t="s">
        <v>1179</v>
      </c>
      <c r="D55" s="112" t="s">
        <v>1519</v>
      </c>
      <c r="E55" s="112" t="s">
        <v>59</v>
      </c>
      <c r="F55" s="112" t="s">
        <v>253</v>
      </c>
      <c r="G55" s="112" t="s">
        <v>254</v>
      </c>
      <c r="H55" s="112">
        <f>VLOOKUP(C55,'定員数（R5）'!$B$2:$D$297,2,0)</f>
        <v>90</v>
      </c>
      <c r="I55" s="112">
        <f>VLOOKUP(C55,'定員数（R5）'!$B$2:$D$297,3,0)</f>
        <v>500</v>
      </c>
      <c r="J55" s="112" t="s">
        <v>59</v>
      </c>
      <c r="K55" s="112" t="s">
        <v>253</v>
      </c>
      <c r="L55" s="112" t="s">
        <v>254</v>
      </c>
      <c r="M55" s="112"/>
      <c r="N55" s="112"/>
      <c r="O55" s="112"/>
      <c r="P55" s="112" t="s">
        <v>59</v>
      </c>
      <c r="Q55" s="112" t="s">
        <v>253</v>
      </c>
      <c r="R55" s="112" t="s">
        <v>254</v>
      </c>
      <c r="S55" s="112">
        <v>0</v>
      </c>
      <c r="T55" s="112" t="s">
        <v>863</v>
      </c>
      <c r="V55" s="104" t="s">
        <v>1179</v>
      </c>
      <c r="W55" s="104" t="s">
        <v>251</v>
      </c>
      <c r="Y55" s="104" t="s">
        <v>1179</v>
      </c>
      <c r="Z55" s="95" t="str">
        <f t="shared" si="0"/>
        <v>〇</v>
      </c>
      <c r="AA55" s="36" t="s">
        <v>1316</v>
      </c>
      <c r="AB55" s="36" t="str">
        <f t="shared" si="3"/>
        <v>✕</v>
      </c>
      <c r="AC55" s="36" t="s">
        <v>1179</v>
      </c>
      <c r="AD55" s="36" t="str">
        <f t="shared" si="2"/>
        <v>〇</v>
      </c>
    </row>
    <row r="56" spans="1:31" ht="17.25" customHeight="1">
      <c r="A56" s="111" t="s">
        <v>255</v>
      </c>
      <c r="B56" s="112">
        <v>53</v>
      </c>
      <c r="C56" s="111" t="s">
        <v>1317</v>
      </c>
      <c r="D56" s="112" t="s">
        <v>1520</v>
      </c>
      <c r="E56" s="112" t="s">
        <v>189</v>
      </c>
      <c r="F56" s="112" t="s">
        <v>258</v>
      </c>
      <c r="G56" s="112" t="s">
        <v>1521</v>
      </c>
      <c r="H56" s="112">
        <f>VLOOKUP(C56,'定員数（R5）'!$B$2:$D$297,2,0)</f>
        <v>59</v>
      </c>
      <c r="I56" s="112">
        <f>VLOOKUP(C56,'定員数（R5）'!$B$2:$D$297,3,0)</f>
        <v>400</v>
      </c>
      <c r="J56" s="112" t="s">
        <v>189</v>
      </c>
      <c r="K56" s="112" t="s">
        <v>258</v>
      </c>
      <c r="L56" s="112" t="s">
        <v>1521</v>
      </c>
      <c r="M56" s="112"/>
      <c r="N56" s="112"/>
      <c r="O56" s="112"/>
      <c r="P56" s="112" t="s">
        <v>189</v>
      </c>
      <c r="Q56" s="112" t="s">
        <v>258</v>
      </c>
      <c r="R56" s="112" t="s">
        <v>1521</v>
      </c>
      <c r="S56" s="112">
        <v>0</v>
      </c>
      <c r="T56" s="112" t="s">
        <v>863</v>
      </c>
      <c r="V56" s="104" t="s">
        <v>1317</v>
      </c>
      <c r="W56" s="104" t="s">
        <v>255</v>
      </c>
      <c r="Y56" s="104" t="s">
        <v>1317</v>
      </c>
      <c r="Z56" s="95" t="str">
        <f t="shared" si="0"/>
        <v>〇</v>
      </c>
      <c r="AA56" s="36" t="s">
        <v>252</v>
      </c>
      <c r="AB56" s="36" t="str">
        <f t="shared" si="3"/>
        <v>✕</v>
      </c>
      <c r="AC56" s="36" t="s">
        <v>1460</v>
      </c>
      <c r="AD56" s="36" t="str">
        <f t="shared" si="2"/>
        <v>〇</v>
      </c>
    </row>
    <row r="57" spans="1:31" ht="17.25" customHeight="1">
      <c r="A57" s="111" t="s">
        <v>259</v>
      </c>
      <c r="B57" s="112">
        <v>54</v>
      </c>
      <c r="C57" s="111" t="s">
        <v>1181</v>
      </c>
      <c r="D57" s="112" t="s">
        <v>1522</v>
      </c>
      <c r="E57" s="168" t="s">
        <v>1807</v>
      </c>
      <c r="F57" s="168" t="s">
        <v>1818</v>
      </c>
      <c r="G57" s="168" t="s">
        <v>1813</v>
      </c>
      <c r="H57" s="112">
        <f>VLOOKUP(C57,'定員数（R5）'!$B$2:$D$297,2,0)</f>
        <v>90</v>
      </c>
      <c r="I57" s="112">
        <f>VLOOKUP(C57,'定員数（R5）'!$B$2:$D$297,3,0)</f>
        <v>500</v>
      </c>
      <c r="J57" s="168" t="s">
        <v>1807</v>
      </c>
      <c r="K57" s="168" t="s">
        <v>1818</v>
      </c>
      <c r="L57" s="168" t="s">
        <v>1813</v>
      </c>
      <c r="M57" s="168" t="s">
        <v>1365</v>
      </c>
      <c r="N57" s="168"/>
      <c r="O57" s="168"/>
      <c r="P57" s="113" t="s">
        <v>1476</v>
      </c>
      <c r="Q57" s="113" t="s">
        <v>1523</v>
      </c>
      <c r="R57" s="113" t="s">
        <v>1524</v>
      </c>
      <c r="S57" s="112">
        <v>0</v>
      </c>
      <c r="T57" s="112" t="s">
        <v>863</v>
      </c>
      <c r="V57" s="104" t="s">
        <v>1181</v>
      </c>
      <c r="W57" s="104" t="s">
        <v>259</v>
      </c>
      <c r="Y57" s="104" t="s">
        <v>1181</v>
      </c>
      <c r="Z57" s="95" t="str">
        <f t="shared" si="0"/>
        <v>〇</v>
      </c>
      <c r="AA57" s="36" t="s">
        <v>256</v>
      </c>
      <c r="AB57" s="36" t="str">
        <f t="shared" si="3"/>
        <v>✕</v>
      </c>
      <c r="AC57" s="36" t="s">
        <v>1181</v>
      </c>
      <c r="AD57" s="36" t="str">
        <f t="shared" si="2"/>
        <v>〇</v>
      </c>
    </row>
    <row r="58" spans="1:31" ht="17.25" customHeight="1">
      <c r="A58" s="111" t="s">
        <v>261</v>
      </c>
      <c r="B58" s="112">
        <v>55</v>
      </c>
      <c r="C58" s="111" t="s">
        <v>1182</v>
      </c>
      <c r="D58" s="112" t="s">
        <v>1525</v>
      </c>
      <c r="E58" s="112" t="s">
        <v>59</v>
      </c>
      <c r="F58" s="112" t="s">
        <v>263</v>
      </c>
      <c r="G58" s="112" t="s">
        <v>264</v>
      </c>
      <c r="H58" s="112">
        <f>VLOOKUP(C58,'定員数（R5）'!$B$2:$D$297,2,0)</f>
        <v>30</v>
      </c>
      <c r="I58" s="112">
        <f>VLOOKUP(C58,'定員数（R5）'!$B$2:$D$297,3,0)</f>
        <v>400</v>
      </c>
      <c r="J58" s="112" t="s">
        <v>59</v>
      </c>
      <c r="K58" s="112" t="s">
        <v>263</v>
      </c>
      <c r="L58" s="112" t="s">
        <v>264</v>
      </c>
      <c r="M58" s="112"/>
      <c r="N58" s="112"/>
      <c r="O58" s="112"/>
      <c r="P58" s="112" t="s">
        <v>59</v>
      </c>
      <c r="Q58" s="112" t="s">
        <v>263</v>
      </c>
      <c r="R58" s="112" t="s">
        <v>264</v>
      </c>
      <c r="S58" s="112">
        <v>0</v>
      </c>
      <c r="T58" s="112" t="s">
        <v>863</v>
      </c>
      <c r="V58" s="104" t="s">
        <v>1182</v>
      </c>
      <c r="W58" s="104" t="s">
        <v>261</v>
      </c>
      <c r="Y58" s="104" t="s">
        <v>1182</v>
      </c>
      <c r="Z58" s="95" t="str">
        <f t="shared" si="0"/>
        <v>〇</v>
      </c>
      <c r="AA58" s="36" t="s">
        <v>260</v>
      </c>
      <c r="AB58" s="36" t="str">
        <f t="shared" si="3"/>
        <v>✕</v>
      </c>
      <c r="AC58" s="36" t="s">
        <v>1182</v>
      </c>
      <c r="AD58" s="36" t="str">
        <f t="shared" si="2"/>
        <v>〇</v>
      </c>
      <c r="AE58" s="36" t="s">
        <v>1365</v>
      </c>
    </row>
    <row r="59" spans="1:31" ht="17.25" customHeight="1">
      <c r="A59" s="111" t="s">
        <v>265</v>
      </c>
      <c r="B59" s="112">
        <v>56</v>
      </c>
      <c r="C59" s="111" t="s">
        <v>1183</v>
      </c>
      <c r="D59" s="112" t="s">
        <v>1526</v>
      </c>
      <c r="E59" s="168" t="s">
        <v>1819</v>
      </c>
      <c r="F59" s="168" t="s">
        <v>1820</v>
      </c>
      <c r="G59" s="168" t="s">
        <v>1821</v>
      </c>
      <c r="H59" s="112">
        <f>VLOOKUP(C59,'定員数（R5）'!$B$2:$D$297,2,0)</f>
        <v>59</v>
      </c>
      <c r="I59" s="112">
        <f>VLOOKUP(C59,'定員数（R5）'!$B$2:$D$297,3,0)</f>
        <v>400</v>
      </c>
      <c r="J59" s="168" t="s">
        <v>1819</v>
      </c>
      <c r="K59" s="168" t="s">
        <v>1820</v>
      </c>
      <c r="L59" s="168" t="s">
        <v>1821</v>
      </c>
      <c r="M59" s="168" t="s">
        <v>1365</v>
      </c>
      <c r="N59" s="168"/>
      <c r="O59" s="168"/>
      <c r="P59" s="113" t="s">
        <v>1527</v>
      </c>
      <c r="Q59" s="113" t="s">
        <v>1528</v>
      </c>
      <c r="R59" s="113" t="s">
        <v>1529</v>
      </c>
      <c r="S59" s="112">
        <v>0</v>
      </c>
      <c r="T59" s="112" t="s">
        <v>863</v>
      </c>
      <c r="V59" s="104" t="s">
        <v>1183</v>
      </c>
      <c r="W59" s="104" t="s">
        <v>265</v>
      </c>
      <c r="Y59" s="104" t="s">
        <v>1183</v>
      </c>
      <c r="Z59" s="95" t="str">
        <f t="shared" si="0"/>
        <v>〇</v>
      </c>
      <c r="AA59" s="36" t="s">
        <v>262</v>
      </c>
      <c r="AB59" s="36" t="str">
        <f t="shared" si="3"/>
        <v>✕</v>
      </c>
      <c r="AC59" s="36" t="s">
        <v>1183</v>
      </c>
      <c r="AD59" s="36" t="str">
        <f t="shared" si="2"/>
        <v>〇</v>
      </c>
    </row>
    <row r="60" spans="1:31" ht="17.25" customHeight="1">
      <c r="A60" s="111" t="s">
        <v>267</v>
      </c>
      <c r="B60" s="112">
        <v>57</v>
      </c>
      <c r="C60" s="111" t="s">
        <v>1184</v>
      </c>
      <c r="D60" s="112" t="s">
        <v>1530</v>
      </c>
      <c r="E60" s="112" t="s">
        <v>189</v>
      </c>
      <c r="F60" s="112" t="s">
        <v>269</v>
      </c>
      <c r="G60" s="112" t="s">
        <v>270</v>
      </c>
      <c r="H60" s="112">
        <f>VLOOKUP(C60,'定員数（R5）'!$B$2:$D$297,2,0)</f>
        <v>59</v>
      </c>
      <c r="I60" s="112">
        <f>VLOOKUP(C60,'定員数（R5）'!$B$2:$D$297,3,0)</f>
        <v>400</v>
      </c>
      <c r="J60" s="112" t="s">
        <v>189</v>
      </c>
      <c r="K60" s="112" t="s">
        <v>269</v>
      </c>
      <c r="L60" s="112" t="s">
        <v>270</v>
      </c>
      <c r="M60" s="112"/>
      <c r="N60" s="112"/>
      <c r="O60" s="112"/>
      <c r="P60" s="112" t="s">
        <v>189</v>
      </c>
      <c r="Q60" s="112" t="s">
        <v>269</v>
      </c>
      <c r="R60" s="112" t="s">
        <v>270</v>
      </c>
      <c r="S60" s="112">
        <v>0</v>
      </c>
      <c r="T60" s="112" t="s">
        <v>863</v>
      </c>
      <c r="V60" s="104" t="s">
        <v>1184</v>
      </c>
      <c r="W60" s="104" t="s">
        <v>267</v>
      </c>
      <c r="Y60" s="104" t="s">
        <v>1184</v>
      </c>
      <c r="Z60" s="95" t="str">
        <f t="shared" si="0"/>
        <v>〇</v>
      </c>
      <c r="AA60" s="36" t="s">
        <v>266</v>
      </c>
      <c r="AB60" s="36" t="str">
        <f t="shared" si="3"/>
        <v>✕</v>
      </c>
      <c r="AC60" s="36" t="s">
        <v>1184</v>
      </c>
      <c r="AD60" s="36" t="str">
        <f t="shared" si="2"/>
        <v>〇</v>
      </c>
      <c r="AE60" s="36" t="s">
        <v>1365</v>
      </c>
    </row>
    <row r="61" spans="1:31" ht="17.25" customHeight="1">
      <c r="A61" s="111" t="s">
        <v>271</v>
      </c>
      <c r="B61" s="112">
        <v>58</v>
      </c>
      <c r="C61" s="111" t="s">
        <v>272</v>
      </c>
      <c r="D61" s="112" t="s">
        <v>1531</v>
      </c>
      <c r="E61" s="112" t="s">
        <v>189</v>
      </c>
      <c r="F61" s="112" t="s">
        <v>273</v>
      </c>
      <c r="G61" s="112" t="s">
        <v>1532</v>
      </c>
      <c r="H61" s="112">
        <f>VLOOKUP(C61,'定員数（R5）'!$B$2:$D$297,2,0)</f>
        <v>59</v>
      </c>
      <c r="I61" s="112">
        <f>VLOOKUP(C61,'定員数（R5）'!$B$2:$D$297,3,0)</f>
        <v>400</v>
      </c>
      <c r="J61" s="112" t="s">
        <v>189</v>
      </c>
      <c r="K61" s="112" t="s">
        <v>273</v>
      </c>
      <c r="L61" s="112" t="s">
        <v>1532</v>
      </c>
      <c r="M61" s="112"/>
      <c r="N61" s="112"/>
      <c r="O61" s="112"/>
      <c r="P61" s="112" t="s">
        <v>189</v>
      </c>
      <c r="Q61" s="112" t="s">
        <v>273</v>
      </c>
      <c r="R61" s="112" t="s">
        <v>1532</v>
      </c>
      <c r="S61" s="112">
        <v>0</v>
      </c>
      <c r="T61" s="112" t="s">
        <v>863</v>
      </c>
      <c r="V61" s="104" t="s">
        <v>272</v>
      </c>
      <c r="W61" s="104" t="s">
        <v>271</v>
      </c>
      <c r="Y61" s="104" t="s">
        <v>272</v>
      </c>
      <c r="Z61" s="95" t="str">
        <f t="shared" si="0"/>
        <v>〇</v>
      </c>
      <c r="AA61" s="36" t="s">
        <v>268</v>
      </c>
      <c r="AB61" s="36" t="str">
        <f t="shared" si="3"/>
        <v>✕</v>
      </c>
      <c r="AC61" s="36" t="s">
        <v>272</v>
      </c>
      <c r="AD61" s="36" t="str">
        <f t="shared" si="2"/>
        <v>〇</v>
      </c>
    </row>
    <row r="62" spans="1:31" ht="17.25" customHeight="1">
      <c r="A62" s="111" t="s">
        <v>274</v>
      </c>
      <c r="B62" s="112">
        <v>59</v>
      </c>
      <c r="C62" s="111" t="s">
        <v>1185</v>
      </c>
      <c r="D62" s="112" t="s">
        <v>1513</v>
      </c>
      <c r="E62" s="112" t="s">
        <v>189</v>
      </c>
      <c r="F62" s="112" t="s">
        <v>211</v>
      </c>
      <c r="G62" s="112" t="s">
        <v>212</v>
      </c>
      <c r="H62" s="112">
        <f>VLOOKUP(C62,'定員数（R5）'!$B$2:$D$297,2,0)</f>
        <v>40</v>
      </c>
      <c r="I62" s="112">
        <f>VLOOKUP(C62,'定員数（R5）'!$B$2:$D$297,3,0)</f>
        <v>400</v>
      </c>
      <c r="J62" s="112" t="s">
        <v>189</v>
      </c>
      <c r="K62" s="112" t="s">
        <v>211</v>
      </c>
      <c r="L62" s="112" t="s">
        <v>212</v>
      </c>
      <c r="M62" s="112"/>
      <c r="N62" s="112"/>
      <c r="O62" s="112"/>
      <c r="P62" s="112" t="s">
        <v>189</v>
      </c>
      <c r="Q62" s="112" t="s">
        <v>211</v>
      </c>
      <c r="R62" s="112" t="s">
        <v>212</v>
      </c>
      <c r="S62" s="112">
        <v>0</v>
      </c>
      <c r="T62" s="112" t="s">
        <v>863</v>
      </c>
      <c r="V62" s="104" t="s">
        <v>1185</v>
      </c>
      <c r="W62" s="104" t="s">
        <v>274</v>
      </c>
      <c r="Y62" s="104" t="s">
        <v>1185</v>
      </c>
      <c r="Z62" s="95" t="str">
        <f t="shared" si="0"/>
        <v>〇</v>
      </c>
      <c r="AA62" s="36" t="s">
        <v>272</v>
      </c>
      <c r="AB62" s="36" t="str">
        <f t="shared" si="3"/>
        <v>✕</v>
      </c>
      <c r="AC62" s="36" t="s">
        <v>1185</v>
      </c>
      <c r="AD62" s="36" t="str">
        <f t="shared" si="2"/>
        <v>〇</v>
      </c>
    </row>
    <row r="63" spans="1:31" ht="17.25" customHeight="1">
      <c r="A63" s="111" t="s">
        <v>276</v>
      </c>
      <c r="B63" s="112">
        <v>60</v>
      </c>
      <c r="C63" s="111" t="s">
        <v>1186</v>
      </c>
      <c r="D63" s="112" t="s">
        <v>1533</v>
      </c>
      <c r="E63" s="112" t="s">
        <v>59</v>
      </c>
      <c r="F63" s="112" t="s">
        <v>278</v>
      </c>
      <c r="G63" s="112" t="s">
        <v>279</v>
      </c>
      <c r="H63" s="112">
        <f>VLOOKUP(C63,'定員数（R5）'!$B$2:$D$297,2,0)</f>
        <v>48</v>
      </c>
      <c r="I63" s="112">
        <f>VLOOKUP(C63,'定員数（R5）'!$B$2:$D$297,3,0)</f>
        <v>400</v>
      </c>
      <c r="J63" s="112" t="s">
        <v>59</v>
      </c>
      <c r="K63" s="112" t="s">
        <v>278</v>
      </c>
      <c r="L63" s="112" t="s">
        <v>279</v>
      </c>
      <c r="M63" s="112"/>
      <c r="N63" s="112"/>
      <c r="O63" s="112"/>
      <c r="P63" s="112" t="s">
        <v>59</v>
      </c>
      <c r="Q63" s="112" t="s">
        <v>278</v>
      </c>
      <c r="R63" s="112" t="s">
        <v>279</v>
      </c>
      <c r="S63" s="112">
        <v>400000</v>
      </c>
      <c r="T63" s="112" t="s">
        <v>1868</v>
      </c>
      <c r="V63" s="104" t="s">
        <v>1186</v>
      </c>
      <c r="W63" s="104" t="s">
        <v>276</v>
      </c>
      <c r="Y63" s="104" t="s">
        <v>1186</v>
      </c>
      <c r="Z63" s="95" t="str">
        <f t="shared" si="0"/>
        <v>〇</v>
      </c>
      <c r="AA63" s="36" t="s">
        <v>275</v>
      </c>
      <c r="AB63" s="36" t="str">
        <f t="shared" si="3"/>
        <v>✕</v>
      </c>
      <c r="AC63" s="36" t="s">
        <v>1186</v>
      </c>
      <c r="AD63" s="36" t="str">
        <f t="shared" si="2"/>
        <v>〇</v>
      </c>
    </row>
    <row r="64" spans="1:31" ht="17.25" customHeight="1">
      <c r="A64" s="111" t="s">
        <v>280</v>
      </c>
      <c r="B64" s="112">
        <v>61</v>
      </c>
      <c r="C64" s="111" t="s">
        <v>1187</v>
      </c>
      <c r="D64" s="112" t="s">
        <v>1534</v>
      </c>
      <c r="E64" s="112" t="s">
        <v>189</v>
      </c>
      <c r="F64" s="112" t="s">
        <v>282</v>
      </c>
      <c r="G64" s="112" t="s">
        <v>283</v>
      </c>
      <c r="H64" s="112">
        <f>VLOOKUP(C64,'定員数（R5）'!$B$2:$D$297,2,0)</f>
        <v>58</v>
      </c>
      <c r="I64" s="112">
        <f>VLOOKUP(C64,'定員数（R5）'!$B$2:$D$297,3,0)</f>
        <v>400</v>
      </c>
      <c r="J64" s="112" t="s">
        <v>189</v>
      </c>
      <c r="K64" s="112" t="s">
        <v>282</v>
      </c>
      <c r="L64" s="112" t="s">
        <v>283</v>
      </c>
      <c r="M64" s="112"/>
      <c r="N64" s="112"/>
      <c r="O64" s="112"/>
      <c r="P64" s="112" t="s">
        <v>189</v>
      </c>
      <c r="Q64" s="112" t="s">
        <v>282</v>
      </c>
      <c r="R64" s="112" t="s">
        <v>283</v>
      </c>
      <c r="S64" s="112">
        <v>0</v>
      </c>
      <c r="T64" s="112" t="s">
        <v>863</v>
      </c>
      <c r="V64" s="104" t="s">
        <v>1187</v>
      </c>
      <c r="W64" s="104" t="s">
        <v>280</v>
      </c>
      <c r="Y64" s="104" t="s">
        <v>1187</v>
      </c>
      <c r="Z64" s="95" t="str">
        <f t="shared" si="0"/>
        <v>〇</v>
      </c>
      <c r="AA64" s="36" t="s">
        <v>277</v>
      </c>
      <c r="AB64" s="36" t="str">
        <f t="shared" si="3"/>
        <v>✕</v>
      </c>
      <c r="AC64" s="36" t="s">
        <v>1187</v>
      </c>
      <c r="AD64" s="36" t="str">
        <f t="shared" si="2"/>
        <v>〇</v>
      </c>
    </row>
    <row r="65" spans="1:30" ht="17.25" customHeight="1">
      <c r="A65" s="111" t="s">
        <v>284</v>
      </c>
      <c r="B65" s="112">
        <v>62</v>
      </c>
      <c r="C65" s="111" t="s">
        <v>1188</v>
      </c>
      <c r="D65" s="112" t="s">
        <v>1535</v>
      </c>
      <c r="E65" s="112" t="s">
        <v>59</v>
      </c>
      <c r="F65" s="112" t="s">
        <v>286</v>
      </c>
      <c r="G65" s="112" t="s">
        <v>287</v>
      </c>
      <c r="H65" s="112">
        <f>VLOOKUP(C65,'定員数（R5）'!$B$2:$D$297,2,0)</f>
        <v>30</v>
      </c>
      <c r="I65" s="112">
        <f>VLOOKUP(C65,'定員数（R5）'!$B$2:$D$297,3,0)</f>
        <v>400</v>
      </c>
      <c r="J65" s="112" t="s">
        <v>59</v>
      </c>
      <c r="K65" s="112" t="s">
        <v>286</v>
      </c>
      <c r="L65" s="112" t="s">
        <v>287</v>
      </c>
      <c r="M65" s="112"/>
      <c r="N65" s="112"/>
      <c r="O65" s="112"/>
      <c r="P65" s="112" t="s">
        <v>59</v>
      </c>
      <c r="Q65" s="112" t="s">
        <v>286</v>
      </c>
      <c r="R65" s="112" t="s">
        <v>287</v>
      </c>
      <c r="S65" s="112">
        <v>0</v>
      </c>
      <c r="T65" s="112" t="s">
        <v>863</v>
      </c>
      <c r="V65" s="104" t="s">
        <v>1188</v>
      </c>
      <c r="W65" s="104" t="s">
        <v>284</v>
      </c>
      <c r="Y65" s="104" t="s">
        <v>1188</v>
      </c>
      <c r="Z65" s="95" t="str">
        <f t="shared" si="0"/>
        <v>〇</v>
      </c>
      <c r="AA65" s="36" t="s">
        <v>281</v>
      </c>
      <c r="AB65" s="36" t="str">
        <f t="shared" si="3"/>
        <v>✕</v>
      </c>
      <c r="AC65" s="36" t="s">
        <v>1188</v>
      </c>
      <c r="AD65" s="36" t="str">
        <f t="shared" si="2"/>
        <v>〇</v>
      </c>
    </row>
    <row r="66" spans="1:30" ht="17.25" customHeight="1">
      <c r="A66" s="111" t="s">
        <v>288</v>
      </c>
      <c r="B66" s="112">
        <v>63</v>
      </c>
      <c r="C66" s="111" t="s">
        <v>1334</v>
      </c>
      <c r="D66" s="112" t="s">
        <v>1518</v>
      </c>
      <c r="E66" s="112" t="s">
        <v>189</v>
      </c>
      <c r="F66" s="112" t="s">
        <v>1021</v>
      </c>
      <c r="G66" s="112" t="s">
        <v>239</v>
      </c>
      <c r="H66" s="112">
        <f>VLOOKUP(C66,'定員数（R5）'!$B$2:$D$297,2,0)</f>
        <v>56</v>
      </c>
      <c r="I66" s="112">
        <f>VLOOKUP(C66,'定員数（R5）'!$B$2:$D$297,3,0)</f>
        <v>400</v>
      </c>
      <c r="J66" s="112" t="s">
        <v>189</v>
      </c>
      <c r="K66" s="112" t="s">
        <v>1021</v>
      </c>
      <c r="L66" s="112" t="s">
        <v>239</v>
      </c>
      <c r="M66" s="112"/>
      <c r="N66" s="112"/>
      <c r="O66" s="112"/>
      <c r="P66" s="112" t="s">
        <v>189</v>
      </c>
      <c r="Q66" s="112" t="s">
        <v>1021</v>
      </c>
      <c r="R66" s="112" t="s">
        <v>239</v>
      </c>
      <c r="S66" s="112">
        <v>0</v>
      </c>
      <c r="T66" s="112" t="s">
        <v>863</v>
      </c>
      <c r="V66" s="104" t="s">
        <v>1334</v>
      </c>
      <c r="W66" s="104" t="s">
        <v>288</v>
      </c>
      <c r="Y66" s="104" t="s">
        <v>1334</v>
      </c>
      <c r="Z66" s="95" t="str">
        <f t="shared" si="0"/>
        <v>〇</v>
      </c>
      <c r="AA66" s="36" t="s">
        <v>285</v>
      </c>
      <c r="AB66" s="36" t="str">
        <f t="shared" si="3"/>
        <v>✕</v>
      </c>
      <c r="AC66" s="36" t="s">
        <v>1334</v>
      </c>
      <c r="AD66" s="36" t="str">
        <f t="shared" si="2"/>
        <v>〇</v>
      </c>
    </row>
    <row r="67" spans="1:30" ht="17.25" customHeight="1">
      <c r="A67" s="111" t="s">
        <v>289</v>
      </c>
      <c r="B67" s="112">
        <v>64</v>
      </c>
      <c r="C67" s="111" t="s">
        <v>1190</v>
      </c>
      <c r="D67" s="112" t="s">
        <v>1535</v>
      </c>
      <c r="E67" s="112" t="s">
        <v>59</v>
      </c>
      <c r="F67" s="112" t="s">
        <v>286</v>
      </c>
      <c r="G67" s="112" t="s">
        <v>287</v>
      </c>
      <c r="H67" s="112">
        <f>VLOOKUP(C67,'定員数（R5）'!$B$2:$D$297,2,0)</f>
        <v>40</v>
      </c>
      <c r="I67" s="112">
        <f>VLOOKUP(C67,'定員数（R5）'!$B$2:$D$297,3,0)</f>
        <v>400</v>
      </c>
      <c r="J67" s="112" t="s">
        <v>59</v>
      </c>
      <c r="K67" s="112" t="s">
        <v>286</v>
      </c>
      <c r="L67" s="112" t="s">
        <v>287</v>
      </c>
      <c r="M67" s="112"/>
      <c r="N67" s="112"/>
      <c r="O67" s="112"/>
      <c r="P67" s="112" t="s">
        <v>59</v>
      </c>
      <c r="Q67" s="112" t="s">
        <v>286</v>
      </c>
      <c r="R67" s="112" t="s">
        <v>287</v>
      </c>
      <c r="S67" s="112">
        <v>0</v>
      </c>
      <c r="T67" s="112" t="s">
        <v>863</v>
      </c>
      <c r="V67" s="104" t="s">
        <v>1190</v>
      </c>
      <c r="W67" s="104" t="s">
        <v>289</v>
      </c>
      <c r="Y67" s="104" t="s">
        <v>1190</v>
      </c>
      <c r="Z67" s="95" t="str">
        <f t="shared" si="0"/>
        <v>〇</v>
      </c>
      <c r="AA67" s="36" t="s">
        <v>1318</v>
      </c>
      <c r="AB67" s="36" t="str">
        <f t="shared" si="3"/>
        <v>✕</v>
      </c>
      <c r="AC67" s="36" t="s">
        <v>1190</v>
      </c>
      <c r="AD67" s="36" t="str">
        <f t="shared" si="2"/>
        <v>〇</v>
      </c>
    </row>
    <row r="68" spans="1:30" ht="17.25" customHeight="1">
      <c r="A68" s="111" t="s">
        <v>291</v>
      </c>
      <c r="B68" s="112">
        <v>65</v>
      </c>
      <c r="C68" s="111" t="s">
        <v>1191</v>
      </c>
      <c r="D68" s="112" t="s">
        <v>1536</v>
      </c>
      <c r="E68" s="112" t="s">
        <v>59</v>
      </c>
      <c r="F68" s="112" t="s">
        <v>293</v>
      </c>
      <c r="G68" s="112" t="s">
        <v>294</v>
      </c>
      <c r="H68" s="112">
        <f>VLOOKUP(C68,'定員数（R5）'!$B$2:$D$297,2,0)</f>
        <v>30</v>
      </c>
      <c r="I68" s="112">
        <f>VLOOKUP(C68,'定員数（R5）'!$B$2:$D$297,3,0)</f>
        <v>400</v>
      </c>
      <c r="J68" s="112" t="s">
        <v>59</v>
      </c>
      <c r="K68" s="112" t="s">
        <v>293</v>
      </c>
      <c r="L68" s="112" t="s">
        <v>294</v>
      </c>
      <c r="M68" s="112"/>
      <c r="N68" s="112"/>
      <c r="O68" s="112"/>
      <c r="P68" s="112" t="s">
        <v>59</v>
      </c>
      <c r="Q68" s="112" t="s">
        <v>293</v>
      </c>
      <c r="R68" s="112" t="s">
        <v>294</v>
      </c>
      <c r="S68" s="112">
        <v>0</v>
      </c>
      <c r="T68" s="112" t="s">
        <v>863</v>
      </c>
      <c r="V68" s="104" t="s">
        <v>1191</v>
      </c>
      <c r="W68" s="104" t="s">
        <v>291</v>
      </c>
      <c r="Y68" s="104" t="s">
        <v>1191</v>
      </c>
      <c r="Z68" s="95" t="str">
        <f t="shared" ref="Z68:Z131" si="4">IF(C68=Y68,"〇","✕")</f>
        <v>〇</v>
      </c>
      <c r="AA68" s="36" t="s">
        <v>290</v>
      </c>
      <c r="AB68" s="36" t="str">
        <f t="shared" ref="AB68:AB99" si="5">IF(C68=AA68,"〇","✕")</f>
        <v>✕</v>
      </c>
      <c r="AC68" s="36" t="s">
        <v>1191</v>
      </c>
      <c r="AD68" s="36" t="str">
        <f t="shared" ref="AD68:AD131" si="6">IF(C68=AC68,"〇","✕")</f>
        <v>〇</v>
      </c>
    </row>
    <row r="69" spans="1:30" ht="17.25" customHeight="1">
      <c r="A69" s="111" t="s">
        <v>295</v>
      </c>
      <c r="B69" s="112">
        <v>66</v>
      </c>
      <c r="C69" s="111" t="s">
        <v>1192</v>
      </c>
      <c r="D69" s="112" t="s">
        <v>1537</v>
      </c>
      <c r="E69" s="112" t="s">
        <v>189</v>
      </c>
      <c r="F69" s="112" t="s">
        <v>297</v>
      </c>
      <c r="G69" s="112" t="s">
        <v>1538</v>
      </c>
      <c r="H69" s="112">
        <f>VLOOKUP(C69,'定員数（R5）'!$B$2:$D$297,2,0)</f>
        <v>59</v>
      </c>
      <c r="I69" s="112">
        <f>VLOOKUP(C69,'定員数（R5）'!$B$2:$D$297,3,0)</f>
        <v>400</v>
      </c>
      <c r="J69" s="112" t="s">
        <v>189</v>
      </c>
      <c r="K69" s="112" t="s">
        <v>297</v>
      </c>
      <c r="L69" s="112" t="s">
        <v>1538</v>
      </c>
      <c r="M69" s="112"/>
      <c r="N69" s="112"/>
      <c r="O69" s="112"/>
      <c r="P69" s="112" t="s">
        <v>189</v>
      </c>
      <c r="Q69" s="112" t="s">
        <v>297</v>
      </c>
      <c r="R69" s="112" t="s">
        <v>1538</v>
      </c>
      <c r="S69" s="112">
        <v>0</v>
      </c>
      <c r="T69" s="112" t="s">
        <v>863</v>
      </c>
      <c r="V69" s="104" t="s">
        <v>1192</v>
      </c>
      <c r="W69" s="104" t="s">
        <v>295</v>
      </c>
      <c r="Y69" s="104" t="s">
        <v>1192</v>
      </c>
      <c r="Z69" s="95" t="str">
        <f t="shared" si="4"/>
        <v>〇</v>
      </c>
      <c r="AA69" s="36" t="s">
        <v>292</v>
      </c>
      <c r="AB69" s="36" t="str">
        <f t="shared" si="5"/>
        <v>✕</v>
      </c>
      <c r="AC69" s="36" t="s">
        <v>1192</v>
      </c>
      <c r="AD69" s="36" t="str">
        <f t="shared" si="6"/>
        <v>〇</v>
      </c>
    </row>
    <row r="70" spans="1:30" ht="17.25" customHeight="1">
      <c r="A70" s="111" t="s">
        <v>298</v>
      </c>
      <c r="B70" s="112">
        <v>67</v>
      </c>
      <c r="C70" s="111" t="s">
        <v>1193</v>
      </c>
      <c r="D70" s="112" t="s">
        <v>1539</v>
      </c>
      <c r="E70" s="112" t="s">
        <v>59</v>
      </c>
      <c r="F70" s="112" t="s">
        <v>1355</v>
      </c>
      <c r="G70" s="112" t="s">
        <v>300</v>
      </c>
      <c r="H70" s="112">
        <f>VLOOKUP(C70,'定員数（R5）'!$B$2:$D$297,2,0)</f>
        <v>99</v>
      </c>
      <c r="I70" s="112">
        <f>VLOOKUP(C70,'定員数（R5）'!$B$2:$D$297,3,0)</f>
        <v>500</v>
      </c>
      <c r="J70" s="112" t="s">
        <v>59</v>
      </c>
      <c r="K70" s="112" t="s">
        <v>1355</v>
      </c>
      <c r="L70" s="112" t="s">
        <v>300</v>
      </c>
      <c r="M70" s="112"/>
      <c r="N70" s="112"/>
      <c r="O70" s="112"/>
      <c r="P70" s="112" t="s">
        <v>59</v>
      </c>
      <c r="Q70" s="112" t="s">
        <v>1355</v>
      </c>
      <c r="R70" s="112" t="s">
        <v>300</v>
      </c>
      <c r="S70" s="112">
        <v>0</v>
      </c>
      <c r="T70" s="112" t="s">
        <v>863</v>
      </c>
      <c r="V70" s="104" t="s">
        <v>1193</v>
      </c>
      <c r="W70" s="104" t="s">
        <v>298</v>
      </c>
      <c r="Y70" s="104" t="s">
        <v>1193</v>
      </c>
      <c r="Z70" s="95" t="str">
        <f t="shared" si="4"/>
        <v>〇</v>
      </c>
      <c r="AA70" s="36" t="s">
        <v>296</v>
      </c>
      <c r="AB70" s="36" t="str">
        <f t="shared" si="5"/>
        <v>✕</v>
      </c>
      <c r="AC70" s="36" t="s">
        <v>1193</v>
      </c>
      <c r="AD70" s="36" t="str">
        <f t="shared" si="6"/>
        <v>〇</v>
      </c>
    </row>
    <row r="71" spans="1:30" ht="17.25" customHeight="1">
      <c r="A71" s="111" t="s">
        <v>301</v>
      </c>
      <c r="B71" s="112">
        <v>68</v>
      </c>
      <c r="C71" s="111" t="s">
        <v>302</v>
      </c>
      <c r="D71" s="112" t="s">
        <v>1540</v>
      </c>
      <c r="E71" s="112" t="s">
        <v>59</v>
      </c>
      <c r="F71" s="112" t="s">
        <v>304</v>
      </c>
      <c r="G71" s="112" t="s">
        <v>305</v>
      </c>
      <c r="H71" s="112">
        <f>VLOOKUP(C71,'定員数（R5）'!$B$2:$D$297,2,0)</f>
        <v>59</v>
      </c>
      <c r="I71" s="112">
        <f>VLOOKUP(C71,'定員数（R5）'!$B$2:$D$297,3,0)</f>
        <v>400</v>
      </c>
      <c r="J71" s="112" t="s">
        <v>59</v>
      </c>
      <c r="K71" s="112" t="s">
        <v>304</v>
      </c>
      <c r="L71" s="112" t="s">
        <v>305</v>
      </c>
      <c r="M71" s="112"/>
      <c r="N71" s="112"/>
      <c r="O71" s="112"/>
      <c r="P71" s="112" t="s">
        <v>59</v>
      </c>
      <c r="Q71" s="112" t="s">
        <v>304</v>
      </c>
      <c r="R71" s="112" t="s">
        <v>305</v>
      </c>
      <c r="S71" s="112">
        <v>0</v>
      </c>
      <c r="T71" s="112" t="s">
        <v>863</v>
      </c>
      <c r="V71" s="104" t="s">
        <v>302</v>
      </c>
      <c r="W71" s="104" t="s">
        <v>301</v>
      </c>
      <c r="Y71" s="104" t="s">
        <v>302</v>
      </c>
      <c r="Z71" s="95" t="str">
        <f t="shared" si="4"/>
        <v>〇</v>
      </c>
      <c r="AA71" s="36" t="s">
        <v>299</v>
      </c>
      <c r="AB71" s="36" t="str">
        <f t="shared" si="5"/>
        <v>✕</v>
      </c>
      <c r="AC71" s="36" t="s">
        <v>302</v>
      </c>
      <c r="AD71" s="36" t="str">
        <f t="shared" si="6"/>
        <v>〇</v>
      </c>
    </row>
    <row r="72" spans="1:30" ht="17.25" customHeight="1">
      <c r="A72" s="111" t="s">
        <v>306</v>
      </c>
      <c r="B72" s="112">
        <v>69</v>
      </c>
      <c r="C72" s="111" t="s">
        <v>1194</v>
      </c>
      <c r="D72" s="112" t="s">
        <v>1541</v>
      </c>
      <c r="E72" s="112" t="s">
        <v>189</v>
      </c>
      <c r="F72" s="112" t="s">
        <v>1542</v>
      </c>
      <c r="G72" s="112" t="s">
        <v>1532</v>
      </c>
      <c r="H72" s="112">
        <f>VLOOKUP(C72,'定員数（R5）'!$B$2:$D$297,2,0)</f>
        <v>27</v>
      </c>
      <c r="I72" s="112">
        <f>VLOOKUP(C72,'定員数（R5）'!$B$2:$D$297,3,0)</f>
        <v>400</v>
      </c>
      <c r="J72" s="112" t="s">
        <v>189</v>
      </c>
      <c r="K72" s="112" t="s">
        <v>1911</v>
      </c>
      <c r="L72" s="112" t="s">
        <v>1532</v>
      </c>
      <c r="M72" s="112"/>
      <c r="N72" s="112"/>
      <c r="O72" s="112"/>
      <c r="P72" s="112" t="s">
        <v>189</v>
      </c>
      <c r="Q72" s="112" t="s">
        <v>1911</v>
      </c>
      <c r="R72" s="112" t="s">
        <v>1532</v>
      </c>
      <c r="S72" s="112">
        <v>0</v>
      </c>
      <c r="T72" s="112" t="s">
        <v>863</v>
      </c>
      <c r="V72" s="104" t="s">
        <v>1194</v>
      </c>
      <c r="W72" s="104" t="s">
        <v>306</v>
      </c>
      <c r="Y72" s="104" t="s">
        <v>1194</v>
      </c>
      <c r="Z72" s="95" t="str">
        <f t="shared" si="4"/>
        <v>〇</v>
      </c>
      <c r="AA72" s="36" t="s">
        <v>302</v>
      </c>
      <c r="AB72" s="36" t="str">
        <f t="shared" si="5"/>
        <v>✕</v>
      </c>
      <c r="AC72" s="36" t="s">
        <v>1194</v>
      </c>
      <c r="AD72" s="36" t="str">
        <f t="shared" si="6"/>
        <v>〇</v>
      </c>
    </row>
    <row r="73" spans="1:30" ht="17.25" customHeight="1">
      <c r="A73" s="111" t="s">
        <v>309</v>
      </c>
      <c r="B73" s="112">
        <v>70</v>
      </c>
      <c r="C73" s="111" t="s">
        <v>1335</v>
      </c>
      <c r="D73" s="112" t="s">
        <v>1343</v>
      </c>
      <c r="E73" s="112" t="s">
        <v>189</v>
      </c>
      <c r="F73" s="112" t="s">
        <v>310</v>
      </c>
      <c r="G73" s="112" t="s">
        <v>311</v>
      </c>
      <c r="H73" s="112">
        <f>VLOOKUP(C73,'定員数（R5）'!$B$2:$D$297,2,0)</f>
        <v>29</v>
      </c>
      <c r="I73" s="112">
        <f>VLOOKUP(C73,'定員数（R5）'!$B$2:$D$297,3,0)</f>
        <v>400</v>
      </c>
      <c r="J73" s="112" t="s">
        <v>189</v>
      </c>
      <c r="K73" s="112" t="s">
        <v>310</v>
      </c>
      <c r="L73" s="112" t="s">
        <v>311</v>
      </c>
      <c r="M73" s="112"/>
      <c r="N73" s="112"/>
      <c r="O73" s="112"/>
      <c r="P73" s="112" t="s">
        <v>189</v>
      </c>
      <c r="Q73" s="112" t="s">
        <v>310</v>
      </c>
      <c r="R73" s="112" t="s">
        <v>311</v>
      </c>
      <c r="S73" s="112">
        <v>0</v>
      </c>
      <c r="T73" s="112" t="s">
        <v>863</v>
      </c>
      <c r="V73" s="104" t="s">
        <v>1335</v>
      </c>
      <c r="W73" s="104" t="s">
        <v>309</v>
      </c>
      <c r="Y73" s="104" t="s">
        <v>1335</v>
      </c>
      <c r="Z73" s="95" t="str">
        <f t="shared" si="4"/>
        <v>〇</v>
      </c>
      <c r="AA73" s="36" t="s">
        <v>307</v>
      </c>
      <c r="AB73" s="36" t="str">
        <f t="shared" si="5"/>
        <v>✕</v>
      </c>
      <c r="AC73" s="36" t="s">
        <v>1335</v>
      </c>
      <c r="AD73" s="36" t="str">
        <f t="shared" si="6"/>
        <v>〇</v>
      </c>
    </row>
    <row r="74" spans="1:30" ht="17.25" customHeight="1">
      <c r="A74" s="111" t="s">
        <v>312</v>
      </c>
      <c r="B74" s="112">
        <v>71</v>
      </c>
      <c r="C74" s="111" t="s">
        <v>1196</v>
      </c>
      <c r="D74" s="112" t="s">
        <v>1543</v>
      </c>
      <c r="E74" s="112" t="s">
        <v>59</v>
      </c>
      <c r="F74" s="112" t="s">
        <v>314</v>
      </c>
      <c r="G74" s="112" t="s">
        <v>315</v>
      </c>
      <c r="H74" s="112">
        <f>VLOOKUP(C74,'定員数（R5）'!$B$2:$D$297,2,0)</f>
        <v>30</v>
      </c>
      <c r="I74" s="112">
        <f>VLOOKUP(C74,'定員数（R5）'!$B$2:$D$297,3,0)</f>
        <v>400</v>
      </c>
      <c r="J74" s="112" t="s">
        <v>59</v>
      </c>
      <c r="K74" s="112" t="s">
        <v>1843</v>
      </c>
      <c r="L74" s="112" t="s">
        <v>315</v>
      </c>
      <c r="M74" s="112"/>
      <c r="N74" s="112"/>
      <c r="O74" s="112"/>
      <c r="P74" s="112" t="s">
        <v>59</v>
      </c>
      <c r="Q74" s="112" t="s">
        <v>1843</v>
      </c>
      <c r="R74" s="112" t="s">
        <v>315</v>
      </c>
      <c r="S74" s="112">
        <v>0</v>
      </c>
      <c r="T74" s="112" t="s">
        <v>863</v>
      </c>
      <c r="V74" s="104" t="s">
        <v>1196</v>
      </c>
      <c r="W74" s="104" t="s">
        <v>312</v>
      </c>
      <c r="Y74" s="104" t="s">
        <v>1196</v>
      </c>
      <c r="Z74" s="95" t="str">
        <f t="shared" si="4"/>
        <v>〇</v>
      </c>
      <c r="AA74" s="36" t="s">
        <v>1319</v>
      </c>
      <c r="AB74" s="36" t="str">
        <f t="shared" si="5"/>
        <v>✕</v>
      </c>
      <c r="AC74" s="36" t="s">
        <v>1196</v>
      </c>
      <c r="AD74" s="36" t="str">
        <f t="shared" si="6"/>
        <v>〇</v>
      </c>
    </row>
    <row r="75" spans="1:30" ht="17.25" customHeight="1">
      <c r="A75" s="111" t="s">
        <v>316</v>
      </c>
      <c r="B75" s="112">
        <v>72</v>
      </c>
      <c r="C75" s="111" t="s">
        <v>1197</v>
      </c>
      <c r="D75" s="112" t="s">
        <v>1544</v>
      </c>
      <c r="E75" s="112" t="s">
        <v>318</v>
      </c>
      <c r="F75" s="112" t="s">
        <v>319</v>
      </c>
      <c r="G75" s="112" t="s">
        <v>320</v>
      </c>
      <c r="H75" s="112">
        <f>VLOOKUP(C75,'定員数（R5）'!$B$2:$D$297,2,0)</f>
        <v>48</v>
      </c>
      <c r="I75" s="112">
        <f>VLOOKUP(C75,'定員数（R5）'!$B$2:$D$297,3,0)</f>
        <v>400</v>
      </c>
      <c r="J75" s="112" t="s">
        <v>318</v>
      </c>
      <c r="K75" s="112" t="s">
        <v>319</v>
      </c>
      <c r="L75" s="112" t="s">
        <v>320</v>
      </c>
      <c r="M75" s="112"/>
      <c r="N75" s="112"/>
      <c r="O75" s="112"/>
      <c r="P75" s="112" t="s">
        <v>318</v>
      </c>
      <c r="Q75" s="112" t="s">
        <v>319</v>
      </c>
      <c r="R75" s="112" t="s">
        <v>320</v>
      </c>
      <c r="S75" s="112">
        <v>20409</v>
      </c>
      <c r="T75" s="112" t="s">
        <v>1869</v>
      </c>
      <c r="V75" s="104" t="s">
        <v>1197</v>
      </c>
      <c r="W75" s="104" t="s">
        <v>316</v>
      </c>
      <c r="Y75" s="104" t="s">
        <v>1197</v>
      </c>
      <c r="Z75" s="95" t="str">
        <f t="shared" si="4"/>
        <v>〇</v>
      </c>
      <c r="AA75" s="36" t="s">
        <v>313</v>
      </c>
      <c r="AB75" s="36" t="str">
        <f t="shared" si="5"/>
        <v>✕</v>
      </c>
      <c r="AC75" s="36" t="s">
        <v>1197</v>
      </c>
      <c r="AD75" s="36" t="str">
        <f t="shared" si="6"/>
        <v>〇</v>
      </c>
    </row>
    <row r="76" spans="1:30" ht="17.25" customHeight="1">
      <c r="A76" s="111" t="s">
        <v>321</v>
      </c>
      <c r="B76" s="112">
        <v>73</v>
      </c>
      <c r="C76" s="111" t="s">
        <v>1198</v>
      </c>
      <c r="D76" s="112" t="s">
        <v>1545</v>
      </c>
      <c r="E76" s="112" t="s">
        <v>189</v>
      </c>
      <c r="F76" s="112" t="s">
        <v>1546</v>
      </c>
      <c r="G76" s="112" t="s">
        <v>1547</v>
      </c>
      <c r="H76" s="112">
        <f>VLOOKUP(C76,'定員数（R5）'!$B$2:$D$297,2,0)</f>
        <v>40</v>
      </c>
      <c r="I76" s="112">
        <f>VLOOKUP(C76,'定員数（R5）'!$B$2:$D$297,3,0)</f>
        <v>400</v>
      </c>
      <c r="J76" s="112" t="s">
        <v>189</v>
      </c>
      <c r="K76" s="112" t="s">
        <v>1844</v>
      </c>
      <c r="L76" s="112" t="s">
        <v>1831</v>
      </c>
      <c r="M76" s="112"/>
      <c r="N76" s="112"/>
      <c r="O76" s="112"/>
      <c r="P76" s="112" t="s">
        <v>189</v>
      </c>
      <c r="Q76" s="112" t="s">
        <v>1844</v>
      </c>
      <c r="R76" s="112" t="s">
        <v>1831</v>
      </c>
      <c r="S76" s="112">
        <v>306340</v>
      </c>
      <c r="T76" s="112" t="s">
        <v>1870</v>
      </c>
      <c r="V76" s="104" t="s">
        <v>1198</v>
      </c>
      <c r="W76" s="104" t="s">
        <v>321</v>
      </c>
      <c r="Y76" s="104" t="s">
        <v>1198</v>
      </c>
      <c r="Z76" s="95" t="str">
        <f t="shared" si="4"/>
        <v>〇</v>
      </c>
      <c r="AA76" s="36" t="s">
        <v>317</v>
      </c>
      <c r="AB76" s="36" t="str">
        <f t="shared" si="5"/>
        <v>✕</v>
      </c>
      <c r="AC76" s="36" t="s">
        <v>1198</v>
      </c>
      <c r="AD76" s="36" t="str">
        <f t="shared" si="6"/>
        <v>〇</v>
      </c>
    </row>
    <row r="77" spans="1:30" ht="17.25" customHeight="1">
      <c r="A77" s="111" t="s">
        <v>324</v>
      </c>
      <c r="B77" s="112">
        <v>74</v>
      </c>
      <c r="C77" s="111" t="s">
        <v>1199</v>
      </c>
      <c r="D77" s="112" t="s">
        <v>1548</v>
      </c>
      <c r="E77" s="112" t="s">
        <v>59</v>
      </c>
      <c r="F77" s="112" t="s">
        <v>125</v>
      </c>
      <c r="G77" s="112" t="s">
        <v>126</v>
      </c>
      <c r="H77" s="112">
        <f>VLOOKUP(C77,'定員数（R5）'!$B$2:$D$297,2,0)</f>
        <v>90</v>
      </c>
      <c r="I77" s="112">
        <f>VLOOKUP(C77,'定員数（R5）'!$B$2:$D$297,3,0)</f>
        <v>500</v>
      </c>
      <c r="J77" s="112" t="s">
        <v>59</v>
      </c>
      <c r="K77" s="112" t="s">
        <v>125</v>
      </c>
      <c r="L77" s="112" t="s">
        <v>126</v>
      </c>
      <c r="M77" s="112"/>
      <c r="N77" s="112"/>
      <c r="O77" s="112"/>
      <c r="P77" s="112" t="s">
        <v>59</v>
      </c>
      <c r="Q77" s="112" t="s">
        <v>125</v>
      </c>
      <c r="R77" s="112" t="s">
        <v>126</v>
      </c>
      <c r="S77" s="112">
        <v>0</v>
      </c>
      <c r="T77" s="112" t="s">
        <v>863</v>
      </c>
      <c r="V77" s="104" t="s">
        <v>1199</v>
      </c>
      <c r="W77" s="104" t="s">
        <v>324</v>
      </c>
      <c r="Y77" s="104" t="s">
        <v>1199</v>
      </c>
      <c r="Z77" s="95" t="str">
        <f t="shared" si="4"/>
        <v>〇</v>
      </c>
      <c r="AA77" s="36" t="s">
        <v>322</v>
      </c>
      <c r="AB77" s="36" t="str">
        <f t="shared" si="5"/>
        <v>✕</v>
      </c>
      <c r="AC77" s="36" t="s">
        <v>1199</v>
      </c>
      <c r="AD77" s="36" t="str">
        <f t="shared" si="6"/>
        <v>〇</v>
      </c>
    </row>
    <row r="78" spans="1:30" ht="17.25" customHeight="1">
      <c r="A78" s="111" t="s">
        <v>326</v>
      </c>
      <c r="B78" s="112">
        <v>75</v>
      </c>
      <c r="C78" s="111" t="s">
        <v>1549</v>
      </c>
      <c r="D78" s="112" t="s">
        <v>328</v>
      </c>
      <c r="E78" s="112" t="s">
        <v>189</v>
      </c>
      <c r="F78" s="112" t="s">
        <v>329</v>
      </c>
      <c r="G78" s="112" t="s">
        <v>330</v>
      </c>
      <c r="H78" s="112">
        <f>VLOOKUP(C78,'定員数（R5）'!$B$2:$D$297,2,0)</f>
        <v>46</v>
      </c>
      <c r="I78" s="112">
        <f>VLOOKUP(C78,'定員数（R5）'!$B$2:$D$297,3,0)</f>
        <v>400</v>
      </c>
      <c r="J78" s="112" t="s">
        <v>189</v>
      </c>
      <c r="K78" s="112" t="s">
        <v>329</v>
      </c>
      <c r="L78" s="112" t="s">
        <v>330</v>
      </c>
      <c r="M78" s="112"/>
      <c r="N78" s="112"/>
      <c r="O78" s="112"/>
      <c r="P78" s="112" t="s">
        <v>189</v>
      </c>
      <c r="Q78" s="112" t="s">
        <v>329</v>
      </c>
      <c r="R78" s="112" t="s">
        <v>330</v>
      </c>
      <c r="S78" s="112">
        <v>0</v>
      </c>
      <c r="T78" s="112" t="s">
        <v>863</v>
      </c>
      <c r="V78" s="104" t="s">
        <v>1549</v>
      </c>
      <c r="W78" s="104" t="s">
        <v>326</v>
      </c>
      <c r="Y78" s="104" t="s">
        <v>1549</v>
      </c>
      <c r="Z78" s="95" t="str">
        <f t="shared" si="4"/>
        <v>〇</v>
      </c>
      <c r="AA78" s="36" t="s">
        <v>325</v>
      </c>
      <c r="AB78" s="36" t="str">
        <f t="shared" si="5"/>
        <v>✕</v>
      </c>
      <c r="AC78" s="36" t="s">
        <v>1549</v>
      </c>
      <c r="AD78" s="36" t="str">
        <f t="shared" si="6"/>
        <v>〇</v>
      </c>
    </row>
    <row r="79" spans="1:30" ht="17.25" customHeight="1">
      <c r="A79" s="111" t="s">
        <v>331</v>
      </c>
      <c r="B79" s="112">
        <v>76</v>
      </c>
      <c r="C79" s="111" t="s">
        <v>1201</v>
      </c>
      <c r="D79" s="112" t="s">
        <v>1550</v>
      </c>
      <c r="E79" s="112" t="s">
        <v>189</v>
      </c>
      <c r="F79" s="112" t="s">
        <v>333</v>
      </c>
      <c r="G79" s="112" t="s">
        <v>334</v>
      </c>
      <c r="H79" s="112">
        <f>VLOOKUP(C79,'定員数（R5）'!$B$2:$D$297,2,0)</f>
        <v>40</v>
      </c>
      <c r="I79" s="112">
        <f>VLOOKUP(C79,'定員数（R5）'!$B$2:$D$297,3,0)</f>
        <v>400</v>
      </c>
      <c r="J79" s="112" t="s">
        <v>189</v>
      </c>
      <c r="K79" s="112" t="s">
        <v>333</v>
      </c>
      <c r="L79" s="112" t="s">
        <v>334</v>
      </c>
      <c r="M79" s="112"/>
      <c r="N79" s="112"/>
      <c r="O79" s="112"/>
      <c r="P79" s="112" t="s">
        <v>189</v>
      </c>
      <c r="Q79" s="112" t="s">
        <v>333</v>
      </c>
      <c r="R79" s="112" t="s">
        <v>334</v>
      </c>
      <c r="S79" s="112">
        <v>0</v>
      </c>
      <c r="T79" s="112" t="s">
        <v>863</v>
      </c>
      <c r="V79" s="104" t="s">
        <v>1201</v>
      </c>
      <c r="W79" s="104" t="s">
        <v>331</v>
      </c>
      <c r="Y79" s="104" t="s">
        <v>1201</v>
      </c>
      <c r="Z79" s="95" t="str">
        <f t="shared" si="4"/>
        <v>〇</v>
      </c>
      <c r="AA79" s="36" t="s">
        <v>327</v>
      </c>
      <c r="AB79" s="36" t="str">
        <f t="shared" si="5"/>
        <v>✕</v>
      </c>
      <c r="AC79" s="36" t="s">
        <v>1201</v>
      </c>
      <c r="AD79" s="36" t="str">
        <f t="shared" si="6"/>
        <v>〇</v>
      </c>
    </row>
    <row r="80" spans="1:30" ht="17.25" customHeight="1">
      <c r="A80" s="111" t="s">
        <v>335</v>
      </c>
      <c r="B80" s="112">
        <v>77</v>
      </c>
      <c r="C80" s="111" t="s">
        <v>1202</v>
      </c>
      <c r="D80" s="112" t="s">
        <v>1551</v>
      </c>
      <c r="E80" s="112" t="s">
        <v>189</v>
      </c>
      <c r="F80" s="112" t="s">
        <v>338</v>
      </c>
      <c r="G80" s="112" t="s">
        <v>339</v>
      </c>
      <c r="H80" s="112">
        <f>VLOOKUP(C80,'定員数（R5）'!$B$2:$D$297,2,0)</f>
        <v>30</v>
      </c>
      <c r="I80" s="112">
        <f>VLOOKUP(C80,'定員数（R5）'!$B$2:$D$297,3,0)</f>
        <v>400</v>
      </c>
      <c r="J80" s="112" t="s">
        <v>189</v>
      </c>
      <c r="K80" s="112" t="s">
        <v>338</v>
      </c>
      <c r="L80" s="112" t="s">
        <v>339</v>
      </c>
      <c r="M80" s="112"/>
      <c r="N80" s="112"/>
      <c r="O80" s="112"/>
      <c r="P80" s="112" t="s">
        <v>189</v>
      </c>
      <c r="Q80" s="112" t="s">
        <v>338</v>
      </c>
      <c r="R80" s="112" t="s">
        <v>339</v>
      </c>
      <c r="S80" s="112">
        <v>57778</v>
      </c>
      <c r="T80" s="112" t="s">
        <v>1871</v>
      </c>
      <c r="V80" s="104" t="s">
        <v>1202</v>
      </c>
      <c r="W80" s="104" t="s">
        <v>335</v>
      </c>
      <c r="Y80" s="104" t="s">
        <v>1202</v>
      </c>
      <c r="Z80" s="95" t="str">
        <f t="shared" si="4"/>
        <v>〇</v>
      </c>
      <c r="AA80" s="36" t="s">
        <v>332</v>
      </c>
      <c r="AB80" s="36" t="str">
        <f t="shared" si="5"/>
        <v>✕</v>
      </c>
      <c r="AC80" s="36" t="s">
        <v>1202</v>
      </c>
      <c r="AD80" s="36" t="str">
        <f t="shared" si="6"/>
        <v>〇</v>
      </c>
    </row>
    <row r="81" spans="1:30" ht="17.25" customHeight="1">
      <c r="A81" s="111" t="s">
        <v>340</v>
      </c>
      <c r="B81" s="112">
        <v>78</v>
      </c>
      <c r="C81" s="111" t="s">
        <v>1203</v>
      </c>
      <c r="D81" s="112" t="s">
        <v>1552</v>
      </c>
      <c r="E81" s="112" t="s">
        <v>189</v>
      </c>
      <c r="F81" s="112" t="s">
        <v>342</v>
      </c>
      <c r="G81" s="112" t="s">
        <v>343</v>
      </c>
      <c r="H81" s="112">
        <f>VLOOKUP(C81,'定員数（R5）'!$B$2:$D$297,2,0)</f>
        <v>38</v>
      </c>
      <c r="I81" s="112">
        <f>VLOOKUP(C81,'定員数（R5）'!$B$2:$D$297,3,0)</f>
        <v>400</v>
      </c>
      <c r="J81" s="112" t="s">
        <v>189</v>
      </c>
      <c r="K81" s="112" t="s">
        <v>342</v>
      </c>
      <c r="L81" s="112" t="s">
        <v>343</v>
      </c>
      <c r="M81" s="112"/>
      <c r="N81" s="112"/>
      <c r="O81" s="112"/>
      <c r="P81" s="112" t="s">
        <v>189</v>
      </c>
      <c r="Q81" s="112" t="s">
        <v>342</v>
      </c>
      <c r="R81" s="112" t="s">
        <v>343</v>
      </c>
      <c r="S81" s="112">
        <v>0</v>
      </c>
      <c r="T81" s="112" t="s">
        <v>863</v>
      </c>
      <c r="V81" s="104" t="s">
        <v>1203</v>
      </c>
      <c r="W81" s="104" t="s">
        <v>340</v>
      </c>
      <c r="Y81" s="104" t="s">
        <v>1203</v>
      </c>
      <c r="Z81" s="95" t="str">
        <f t="shared" si="4"/>
        <v>〇</v>
      </c>
      <c r="AA81" s="36" t="s">
        <v>336</v>
      </c>
      <c r="AB81" s="36" t="str">
        <f t="shared" si="5"/>
        <v>✕</v>
      </c>
      <c r="AC81" s="36" t="s">
        <v>1203</v>
      </c>
      <c r="AD81" s="36" t="str">
        <f t="shared" si="6"/>
        <v>〇</v>
      </c>
    </row>
    <row r="82" spans="1:30" ht="17.25" customHeight="1">
      <c r="A82" s="111" t="s">
        <v>344</v>
      </c>
      <c r="B82" s="112">
        <v>79</v>
      </c>
      <c r="C82" s="111" t="s">
        <v>1204</v>
      </c>
      <c r="D82" s="112" t="s">
        <v>1553</v>
      </c>
      <c r="E82" s="112" t="s">
        <v>189</v>
      </c>
      <c r="F82" s="112" t="s">
        <v>346</v>
      </c>
      <c r="G82" s="112" t="s">
        <v>347</v>
      </c>
      <c r="H82" s="112">
        <f>VLOOKUP(C82,'定員数（R5）'!$B$2:$D$297,2,0)</f>
        <v>50</v>
      </c>
      <c r="I82" s="112">
        <f>VLOOKUP(C82,'定員数（R5）'!$B$2:$D$297,3,0)</f>
        <v>400</v>
      </c>
      <c r="J82" s="112" t="s">
        <v>189</v>
      </c>
      <c r="K82" s="112" t="s">
        <v>346</v>
      </c>
      <c r="L82" s="112" t="s">
        <v>347</v>
      </c>
      <c r="M82" s="112"/>
      <c r="N82" s="112"/>
      <c r="O82" s="112"/>
      <c r="P82" s="112" t="s">
        <v>189</v>
      </c>
      <c r="Q82" s="112" t="s">
        <v>346</v>
      </c>
      <c r="R82" s="112" t="s">
        <v>347</v>
      </c>
      <c r="S82" s="112">
        <v>51842</v>
      </c>
      <c r="T82" s="112" t="s">
        <v>1872</v>
      </c>
      <c r="V82" s="104" t="s">
        <v>1204</v>
      </c>
      <c r="W82" s="104" t="s">
        <v>344</v>
      </c>
      <c r="Y82" s="104" t="s">
        <v>1204</v>
      </c>
      <c r="Z82" s="95" t="str">
        <f t="shared" si="4"/>
        <v>〇</v>
      </c>
      <c r="AA82" s="36" t="s">
        <v>341</v>
      </c>
      <c r="AB82" s="36" t="str">
        <f t="shared" si="5"/>
        <v>✕</v>
      </c>
      <c r="AC82" s="36" t="s">
        <v>1204</v>
      </c>
      <c r="AD82" s="36" t="str">
        <f t="shared" si="6"/>
        <v>〇</v>
      </c>
    </row>
    <row r="83" spans="1:30" ht="17.25" customHeight="1">
      <c r="A83" s="111" t="s">
        <v>348</v>
      </c>
      <c r="B83" s="112">
        <v>80</v>
      </c>
      <c r="C83" s="111" t="s">
        <v>1205</v>
      </c>
      <c r="D83" s="112" t="s">
        <v>1554</v>
      </c>
      <c r="E83" s="112" t="s">
        <v>189</v>
      </c>
      <c r="F83" s="112" t="s">
        <v>350</v>
      </c>
      <c r="G83" s="112" t="s">
        <v>351</v>
      </c>
      <c r="H83" s="112">
        <f>VLOOKUP(C83,'定員数（R5）'!$B$2:$D$297,2,0)</f>
        <v>20</v>
      </c>
      <c r="I83" s="112">
        <f>VLOOKUP(C83,'定員数（R5）'!$B$2:$D$297,3,0)</f>
        <v>400</v>
      </c>
      <c r="J83" s="112" t="s">
        <v>189</v>
      </c>
      <c r="K83" s="112" t="s">
        <v>350</v>
      </c>
      <c r="L83" s="112" t="s">
        <v>351</v>
      </c>
      <c r="M83" s="112"/>
      <c r="N83" s="112"/>
      <c r="O83" s="112"/>
      <c r="P83" s="112" t="s">
        <v>189</v>
      </c>
      <c r="Q83" s="112" t="s">
        <v>350</v>
      </c>
      <c r="R83" s="112" t="s">
        <v>351</v>
      </c>
      <c r="S83" s="112">
        <v>0</v>
      </c>
      <c r="T83" s="112" t="s">
        <v>863</v>
      </c>
      <c r="V83" s="104" t="s">
        <v>1205</v>
      </c>
      <c r="W83" s="104" t="s">
        <v>348</v>
      </c>
      <c r="Y83" s="104" t="s">
        <v>1205</v>
      </c>
      <c r="Z83" s="95" t="str">
        <f t="shared" si="4"/>
        <v>〇</v>
      </c>
      <c r="AA83" s="36" t="s">
        <v>345</v>
      </c>
      <c r="AB83" s="36" t="str">
        <f t="shared" si="5"/>
        <v>✕</v>
      </c>
      <c r="AC83" s="36" t="s">
        <v>1205</v>
      </c>
      <c r="AD83" s="36" t="str">
        <f t="shared" si="6"/>
        <v>〇</v>
      </c>
    </row>
    <row r="84" spans="1:30" ht="17.25" customHeight="1">
      <c r="A84" s="111" t="s">
        <v>352</v>
      </c>
      <c r="B84" s="112">
        <v>81</v>
      </c>
      <c r="C84" s="111" t="s">
        <v>1206</v>
      </c>
      <c r="D84" s="112" t="s">
        <v>1555</v>
      </c>
      <c r="E84" s="112" t="s">
        <v>189</v>
      </c>
      <c r="F84" s="112" t="s">
        <v>354</v>
      </c>
      <c r="G84" s="112" t="s">
        <v>355</v>
      </c>
      <c r="H84" s="112">
        <f>VLOOKUP(C84,'定員数（R5）'!$B$2:$D$297,2,0)</f>
        <v>30</v>
      </c>
      <c r="I84" s="112">
        <f>VLOOKUP(C84,'定員数（R5）'!$B$2:$D$297,3,0)</f>
        <v>400</v>
      </c>
      <c r="J84" s="112" t="s">
        <v>189</v>
      </c>
      <c r="K84" s="112" t="s">
        <v>354</v>
      </c>
      <c r="L84" s="112" t="s">
        <v>355</v>
      </c>
      <c r="M84" s="112"/>
      <c r="N84" s="112"/>
      <c r="O84" s="112"/>
      <c r="P84" s="112" t="s">
        <v>189</v>
      </c>
      <c r="Q84" s="112" t="s">
        <v>354</v>
      </c>
      <c r="R84" s="112" t="s">
        <v>355</v>
      </c>
      <c r="S84" s="112">
        <v>185655</v>
      </c>
      <c r="T84" s="112" t="s">
        <v>1873</v>
      </c>
      <c r="V84" s="104" t="s">
        <v>1206</v>
      </c>
      <c r="W84" s="104" t="s">
        <v>352</v>
      </c>
      <c r="Y84" s="104" t="s">
        <v>1206</v>
      </c>
      <c r="Z84" s="95" t="str">
        <f t="shared" si="4"/>
        <v>〇</v>
      </c>
      <c r="AA84" s="36" t="s">
        <v>349</v>
      </c>
      <c r="AB84" s="36" t="str">
        <f t="shared" si="5"/>
        <v>✕</v>
      </c>
      <c r="AC84" s="36" t="s">
        <v>1206</v>
      </c>
      <c r="AD84" s="36" t="str">
        <f t="shared" si="6"/>
        <v>〇</v>
      </c>
    </row>
    <row r="85" spans="1:30" ht="17.25" customHeight="1">
      <c r="A85" s="111" t="s">
        <v>356</v>
      </c>
      <c r="B85" s="112">
        <v>82</v>
      </c>
      <c r="C85" s="111" t="s">
        <v>1336</v>
      </c>
      <c r="D85" s="112" t="s">
        <v>1343</v>
      </c>
      <c r="E85" s="112" t="s">
        <v>189</v>
      </c>
      <c r="F85" s="112" t="s">
        <v>310</v>
      </c>
      <c r="G85" s="112" t="s">
        <v>311</v>
      </c>
      <c r="H85" s="112">
        <f>VLOOKUP(C85,'定員数（R5）'!$B$2:$D$297,2,0)</f>
        <v>58</v>
      </c>
      <c r="I85" s="112">
        <f>VLOOKUP(C85,'定員数（R5）'!$B$2:$D$297,3,0)</f>
        <v>400</v>
      </c>
      <c r="J85" s="112" t="s">
        <v>189</v>
      </c>
      <c r="K85" s="112" t="s">
        <v>310</v>
      </c>
      <c r="L85" s="112" t="s">
        <v>311</v>
      </c>
      <c r="M85" s="112"/>
      <c r="N85" s="112"/>
      <c r="O85" s="112"/>
      <c r="P85" s="112" t="s">
        <v>189</v>
      </c>
      <c r="Q85" s="112" t="s">
        <v>310</v>
      </c>
      <c r="R85" s="112" t="s">
        <v>311</v>
      </c>
      <c r="S85" s="112">
        <v>0</v>
      </c>
      <c r="T85" s="112" t="s">
        <v>863</v>
      </c>
      <c r="V85" s="104" t="s">
        <v>1336</v>
      </c>
      <c r="W85" s="104" t="s">
        <v>356</v>
      </c>
      <c r="Y85" s="104" t="s">
        <v>1336</v>
      </c>
      <c r="Z85" s="95" t="str">
        <f t="shared" si="4"/>
        <v>〇</v>
      </c>
      <c r="AA85" s="36" t="s">
        <v>353</v>
      </c>
      <c r="AB85" s="36" t="str">
        <f t="shared" si="5"/>
        <v>✕</v>
      </c>
      <c r="AC85" s="36" t="s">
        <v>1336</v>
      </c>
      <c r="AD85" s="36" t="str">
        <f t="shared" si="6"/>
        <v>〇</v>
      </c>
    </row>
    <row r="86" spans="1:30" ht="17.25" customHeight="1">
      <c r="A86" s="111" t="s">
        <v>357</v>
      </c>
      <c r="B86" s="112">
        <v>83</v>
      </c>
      <c r="C86" s="111" t="s">
        <v>1208</v>
      </c>
      <c r="D86" s="112" t="s">
        <v>1556</v>
      </c>
      <c r="E86" s="112" t="s">
        <v>189</v>
      </c>
      <c r="F86" s="112" t="s">
        <v>360</v>
      </c>
      <c r="G86" s="112" t="s">
        <v>361</v>
      </c>
      <c r="H86" s="112">
        <f>VLOOKUP(C86,'定員数（R5）'!$B$2:$D$297,2,0)</f>
        <v>59</v>
      </c>
      <c r="I86" s="112">
        <f>VLOOKUP(C86,'定員数（R5）'!$B$2:$D$297,3,0)</f>
        <v>400</v>
      </c>
      <c r="J86" s="112" t="s">
        <v>189</v>
      </c>
      <c r="K86" s="112" t="s">
        <v>360</v>
      </c>
      <c r="L86" s="112" t="s">
        <v>361</v>
      </c>
      <c r="M86" s="112"/>
      <c r="N86" s="112"/>
      <c r="O86" s="112"/>
      <c r="P86" s="112" t="s">
        <v>189</v>
      </c>
      <c r="Q86" s="112" t="s">
        <v>360</v>
      </c>
      <c r="R86" s="112" t="s">
        <v>361</v>
      </c>
      <c r="S86" s="112">
        <v>0</v>
      </c>
      <c r="T86" s="112" t="s">
        <v>863</v>
      </c>
      <c r="V86" s="104" t="s">
        <v>1208</v>
      </c>
      <c r="W86" s="104" t="s">
        <v>357</v>
      </c>
      <c r="Y86" s="104" t="s">
        <v>1208</v>
      </c>
      <c r="Z86" s="95" t="str">
        <f t="shared" si="4"/>
        <v>〇</v>
      </c>
      <c r="AA86" s="36" t="s">
        <v>1320</v>
      </c>
      <c r="AB86" s="36" t="str">
        <f t="shared" si="5"/>
        <v>✕</v>
      </c>
      <c r="AC86" s="36" t="s">
        <v>1208</v>
      </c>
      <c r="AD86" s="36" t="str">
        <f t="shared" si="6"/>
        <v>〇</v>
      </c>
    </row>
    <row r="87" spans="1:30" ht="17.25" customHeight="1">
      <c r="A87" s="111" t="s">
        <v>362</v>
      </c>
      <c r="B87" s="112">
        <v>84</v>
      </c>
      <c r="C87" s="111" t="s">
        <v>1209</v>
      </c>
      <c r="D87" s="112" t="s">
        <v>1557</v>
      </c>
      <c r="E87" s="112" t="s">
        <v>189</v>
      </c>
      <c r="F87" s="112" t="s">
        <v>1546</v>
      </c>
      <c r="G87" s="112" t="s">
        <v>1547</v>
      </c>
      <c r="H87" s="112">
        <f>VLOOKUP(C87,'定員数（R5）'!$B$2:$D$297,2,0)</f>
        <v>28</v>
      </c>
      <c r="I87" s="112">
        <f>VLOOKUP(C87,'定員数（R5）'!$B$2:$D$297,3,0)</f>
        <v>400</v>
      </c>
      <c r="J87" s="112" t="s">
        <v>189</v>
      </c>
      <c r="K87" s="112" t="s">
        <v>1844</v>
      </c>
      <c r="L87" s="112" t="s">
        <v>1831</v>
      </c>
      <c r="M87" s="112"/>
      <c r="N87" s="112"/>
      <c r="O87" s="112"/>
      <c r="P87" s="112" t="s">
        <v>189</v>
      </c>
      <c r="Q87" s="112" t="s">
        <v>1844</v>
      </c>
      <c r="R87" s="112" t="s">
        <v>1831</v>
      </c>
      <c r="S87" s="112">
        <v>184000</v>
      </c>
      <c r="T87" s="112" t="s">
        <v>1874</v>
      </c>
      <c r="V87" s="104" t="s">
        <v>1209</v>
      </c>
      <c r="W87" s="104" t="s">
        <v>362</v>
      </c>
      <c r="Y87" s="104" t="s">
        <v>1209</v>
      </c>
      <c r="Z87" s="95" t="str">
        <f t="shared" si="4"/>
        <v>〇</v>
      </c>
      <c r="AA87" s="36" t="s">
        <v>358</v>
      </c>
      <c r="AB87" s="36" t="str">
        <f t="shared" si="5"/>
        <v>✕</v>
      </c>
      <c r="AC87" s="36" t="s">
        <v>1209</v>
      </c>
      <c r="AD87" s="36" t="str">
        <f t="shared" si="6"/>
        <v>〇</v>
      </c>
    </row>
    <row r="88" spans="1:30" ht="17.25" customHeight="1">
      <c r="A88" s="111" t="s">
        <v>364</v>
      </c>
      <c r="B88" s="112">
        <v>85</v>
      </c>
      <c r="C88" s="111" t="s">
        <v>1210</v>
      </c>
      <c r="D88" s="112" t="s">
        <v>1558</v>
      </c>
      <c r="E88" s="112" t="s">
        <v>189</v>
      </c>
      <c r="F88" s="112" t="s">
        <v>366</v>
      </c>
      <c r="G88" s="112" t="s">
        <v>212</v>
      </c>
      <c r="H88" s="112">
        <f>VLOOKUP(C88,'定員数（R5）'!$B$2:$D$297,2,0)</f>
        <v>56</v>
      </c>
      <c r="I88" s="112">
        <f>VLOOKUP(C88,'定員数（R5）'!$B$2:$D$297,3,0)</f>
        <v>400</v>
      </c>
      <c r="J88" s="112" t="s">
        <v>189</v>
      </c>
      <c r="K88" s="112" t="s">
        <v>366</v>
      </c>
      <c r="L88" s="112" t="s">
        <v>212</v>
      </c>
      <c r="M88" s="112"/>
      <c r="N88" s="112"/>
      <c r="O88" s="112"/>
      <c r="P88" s="112" t="s">
        <v>189</v>
      </c>
      <c r="Q88" s="112" t="s">
        <v>366</v>
      </c>
      <c r="R88" s="112" t="s">
        <v>212</v>
      </c>
      <c r="S88" s="112">
        <v>0</v>
      </c>
      <c r="T88" s="112" t="s">
        <v>863</v>
      </c>
      <c r="V88" s="104" t="s">
        <v>1210</v>
      </c>
      <c r="W88" s="104" t="s">
        <v>364</v>
      </c>
      <c r="Y88" s="104" t="s">
        <v>1210</v>
      </c>
      <c r="Z88" s="95" t="str">
        <f t="shared" si="4"/>
        <v>〇</v>
      </c>
      <c r="AA88" s="36" t="s">
        <v>363</v>
      </c>
      <c r="AB88" s="36" t="str">
        <f t="shared" si="5"/>
        <v>✕</v>
      </c>
      <c r="AC88" s="36" t="s">
        <v>1210</v>
      </c>
      <c r="AD88" s="36" t="str">
        <f t="shared" si="6"/>
        <v>〇</v>
      </c>
    </row>
    <row r="89" spans="1:30" ht="17.25" customHeight="1">
      <c r="A89" s="111" t="s">
        <v>367</v>
      </c>
      <c r="B89" s="112">
        <v>86</v>
      </c>
      <c r="C89" s="111" t="s">
        <v>1211</v>
      </c>
      <c r="D89" s="112" t="s">
        <v>1559</v>
      </c>
      <c r="E89" s="112" t="s">
        <v>189</v>
      </c>
      <c r="F89" s="112" t="s">
        <v>369</v>
      </c>
      <c r="G89" s="112" t="s">
        <v>370</v>
      </c>
      <c r="H89" s="112">
        <f>VLOOKUP(C89,'定員数（R5）'!$B$2:$D$297,2,0)</f>
        <v>59</v>
      </c>
      <c r="I89" s="112">
        <f>VLOOKUP(C89,'定員数（R5）'!$B$2:$D$297,3,0)</f>
        <v>400</v>
      </c>
      <c r="J89" s="112" t="s">
        <v>189</v>
      </c>
      <c r="K89" s="112" t="s">
        <v>369</v>
      </c>
      <c r="L89" s="112" t="s">
        <v>370</v>
      </c>
      <c r="M89" s="112"/>
      <c r="N89" s="112"/>
      <c r="O89" s="112"/>
      <c r="P89" s="112" t="s">
        <v>189</v>
      </c>
      <c r="Q89" s="112" t="s">
        <v>369</v>
      </c>
      <c r="R89" s="112" t="s">
        <v>370</v>
      </c>
      <c r="S89" s="112">
        <v>0</v>
      </c>
      <c r="T89" s="112" t="s">
        <v>863</v>
      </c>
      <c r="V89" s="104" t="s">
        <v>1211</v>
      </c>
      <c r="W89" s="104" t="s">
        <v>367</v>
      </c>
      <c r="Y89" s="104" t="s">
        <v>1211</v>
      </c>
      <c r="Z89" s="95" t="str">
        <f t="shared" si="4"/>
        <v>〇</v>
      </c>
      <c r="AA89" s="36" t="s">
        <v>365</v>
      </c>
      <c r="AB89" s="36" t="str">
        <f t="shared" si="5"/>
        <v>✕</v>
      </c>
      <c r="AC89" s="36" t="s">
        <v>1211</v>
      </c>
      <c r="AD89" s="36" t="str">
        <f t="shared" si="6"/>
        <v>〇</v>
      </c>
    </row>
    <row r="90" spans="1:30" ht="17.25" customHeight="1">
      <c r="A90" s="111" t="s">
        <v>371</v>
      </c>
      <c r="B90" s="112">
        <v>87</v>
      </c>
      <c r="C90" s="111" t="s">
        <v>372</v>
      </c>
      <c r="D90" s="112" t="s">
        <v>1560</v>
      </c>
      <c r="E90" s="112" t="s">
        <v>59</v>
      </c>
      <c r="F90" s="112" t="s">
        <v>373</v>
      </c>
      <c r="G90" s="112" t="s">
        <v>374</v>
      </c>
      <c r="H90" s="112">
        <f>VLOOKUP(C90,'定員数（R5）'!$B$2:$D$297,2,0)</f>
        <v>60</v>
      </c>
      <c r="I90" s="112">
        <f>VLOOKUP(C90,'定員数（R5）'!$B$2:$D$297,3,0)</f>
        <v>500</v>
      </c>
      <c r="J90" s="112" t="s">
        <v>59</v>
      </c>
      <c r="K90" s="112" t="s">
        <v>373</v>
      </c>
      <c r="L90" s="112" t="s">
        <v>374</v>
      </c>
      <c r="M90" s="112"/>
      <c r="N90" s="112"/>
      <c r="O90" s="112"/>
      <c r="P90" s="112" t="s">
        <v>59</v>
      </c>
      <c r="Q90" s="112" t="s">
        <v>373</v>
      </c>
      <c r="R90" s="112" t="s">
        <v>374</v>
      </c>
      <c r="S90" s="112">
        <v>0</v>
      </c>
      <c r="T90" s="112" t="s">
        <v>863</v>
      </c>
      <c r="V90" s="104" t="s">
        <v>372</v>
      </c>
      <c r="W90" s="104" t="s">
        <v>371</v>
      </c>
      <c r="Y90" s="104" t="s">
        <v>372</v>
      </c>
      <c r="Z90" s="95" t="str">
        <f t="shared" si="4"/>
        <v>〇</v>
      </c>
      <c r="AA90" s="36" t="s">
        <v>368</v>
      </c>
      <c r="AB90" s="36" t="str">
        <f t="shared" si="5"/>
        <v>✕</v>
      </c>
      <c r="AC90" s="36" t="s">
        <v>372</v>
      </c>
      <c r="AD90" s="36" t="str">
        <f t="shared" si="6"/>
        <v>〇</v>
      </c>
    </row>
    <row r="91" spans="1:30" ht="17.25" customHeight="1">
      <c r="A91" s="111" t="s">
        <v>375</v>
      </c>
      <c r="B91" s="112">
        <v>88</v>
      </c>
      <c r="C91" s="111" t="s">
        <v>376</v>
      </c>
      <c r="D91" s="112" t="s">
        <v>1561</v>
      </c>
      <c r="E91" s="112" t="s">
        <v>59</v>
      </c>
      <c r="F91" s="112" t="s">
        <v>84</v>
      </c>
      <c r="G91" s="112" t="s">
        <v>85</v>
      </c>
      <c r="H91" s="112">
        <f>VLOOKUP(C91,'定員数（R5）'!$B$2:$D$297,2,0)</f>
        <v>50</v>
      </c>
      <c r="I91" s="112">
        <f>VLOOKUP(C91,'定員数（R5）'!$B$2:$D$297,3,0)</f>
        <v>400</v>
      </c>
      <c r="J91" s="112" t="s">
        <v>59</v>
      </c>
      <c r="K91" s="112" t="s">
        <v>84</v>
      </c>
      <c r="L91" s="112" t="s">
        <v>85</v>
      </c>
      <c r="M91" s="112"/>
      <c r="N91" s="112"/>
      <c r="O91" s="112"/>
      <c r="P91" s="112" t="s">
        <v>59</v>
      </c>
      <c r="Q91" s="112" t="s">
        <v>84</v>
      </c>
      <c r="R91" s="112" t="s">
        <v>85</v>
      </c>
      <c r="S91" s="112">
        <v>0</v>
      </c>
      <c r="T91" s="112" t="s">
        <v>863</v>
      </c>
      <c r="V91" s="104" t="s">
        <v>376</v>
      </c>
      <c r="W91" s="104" t="s">
        <v>375</v>
      </c>
      <c r="Y91" s="104" t="s">
        <v>376</v>
      </c>
      <c r="Z91" s="95" t="str">
        <f t="shared" si="4"/>
        <v>〇</v>
      </c>
      <c r="AA91" s="36" t="s">
        <v>372</v>
      </c>
      <c r="AB91" s="36" t="str">
        <f t="shared" si="5"/>
        <v>✕</v>
      </c>
      <c r="AC91" s="36" t="s">
        <v>376</v>
      </c>
      <c r="AD91" s="36" t="str">
        <f t="shared" si="6"/>
        <v>〇</v>
      </c>
    </row>
    <row r="92" spans="1:30" ht="17.25" customHeight="1">
      <c r="A92" s="111" t="s">
        <v>377</v>
      </c>
      <c r="B92" s="112">
        <v>89</v>
      </c>
      <c r="C92" s="111" t="s">
        <v>378</v>
      </c>
      <c r="D92" s="112" t="s">
        <v>1562</v>
      </c>
      <c r="E92" s="112" t="s">
        <v>59</v>
      </c>
      <c r="F92" s="112" t="s">
        <v>379</v>
      </c>
      <c r="G92" s="112" t="s">
        <v>380</v>
      </c>
      <c r="H92" s="112">
        <f>VLOOKUP(C92,'定員数（R5）'!$B$2:$D$297,2,0)</f>
        <v>96</v>
      </c>
      <c r="I92" s="112">
        <f>VLOOKUP(C92,'定員数（R5）'!$B$2:$D$297,3,0)</f>
        <v>500</v>
      </c>
      <c r="J92" s="112" t="s">
        <v>59</v>
      </c>
      <c r="K92" s="112" t="s">
        <v>379</v>
      </c>
      <c r="L92" s="112" t="s">
        <v>380</v>
      </c>
      <c r="M92" s="112"/>
      <c r="N92" s="112"/>
      <c r="O92" s="112"/>
      <c r="P92" s="112" t="s">
        <v>59</v>
      </c>
      <c r="Q92" s="112" t="s">
        <v>379</v>
      </c>
      <c r="R92" s="112" t="s">
        <v>380</v>
      </c>
      <c r="S92" s="112">
        <v>0</v>
      </c>
      <c r="T92" s="112" t="s">
        <v>863</v>
      </c>
      <c r="V92" s="104" t="s">
        <v>378</v>
      </c>
      <c r="W92" s="104" t="s">
        <v>377</v>
      </c>
      <c r="Y92" s="104" t="s">
        <v>378</v>
      </c>
      <c r="Z92" s="95" t="str">
        <f t="shared" si="4"/>
        <v>〇</v>
      </c>
      <c r="AA92" s="36" t="s">
        <v>376</v>
      </c>
      <c r="AB92" s="36" t="str">
        <f t="shared" si="5"/>
        <v>✕</v>
      </c>
      <c r="AC92" s="36" t="s">
        <v>378</v>
      </c>
      <c r="AD92" s="36" t="str">
        <f t="shared" si="6"/>
        <v>〇</v>
      </c>
    </row>
    <row r="93" spans="1:30" ht="17.25" customHeight="1">
      <c r="A93" s="111" t="s">
        <v>381</v>
      </c>
      <c r="B93" s="112">
        <v>90</v>
      </c>
      <c r="C93" s="111" t="s">
        <v>382</v>
      </c>
      <c r="D93" s="112" t="s">
        <v>1563</v>
      </c>
      <c r="E93" s="112" t="s">
        <v>59</v>
      </c>
      <c r="F93" s="112" t="s">
        <v>383</v>
      </c>
      <c r="G93" s="112" t="s">
        <v>384</v>
      </c>
      <c r="H93" s="112">
        <f>VLOOKUP(C93,'定員数（R5）'!$B$2:$D$297,2,0)</f>
        <v>36</v>
      </c>
      <c r="I93" s="112">
        <f>VLOOKUP(C93,'定員数（R5）'!$B$2:$D$297,3,0)</f>
        <v>400</v>
      </c>
      <c r="J93" s="112" t="s">
        <v>59</v>
      </c>
      <c r="K93" s="112" t="s">
        <v>383</v>
      </c>
      <c r="L93" s="112" t="s">
        <v>384</v>
      </c>
      <c r="M93" s="112"/>
      <c r="N93" s="112"/>
      <c r="O93" s="112"/>
      <c r="P93" s="112" t="s">
        <v>59</v>
      </c>
      <c r="Q93" s="112" t="s">
        <v>383</v>
      </c>
      <c r="R93" s="112" t="s">
        <v>384</v>
      </c>
      <c r="S93" s="112">
        <v>394160</v>
      </c>
      <c r="T93" s="112" t="s">
        <v>1875</v>
      </c>
      <c r="V93" s="104" t="s">
        <v>382</v>
      </c>
      <c r="W93" s="104" t="s">
        <v>381</v>
      </c>
      <c r="Y93" s="104" t="s">
        <v>382</v>
      </c>
      <c r="Z93" s="95" t="str">
        <f t="shared" si="4"/>
        <v>〇</v>
      </c>
      <c r="AA93" s="36" t="s">
        <v>378</v>
      </c>
      <c r="AB93" s="36" t="str">
        <f t="shared" si="5"/>
        <v>✕</v>
      </c>
      <c r="AC93" s="36" t="s">
        <v>382</v>
      </c>
      <c r="AD93" s="36" t="str">
        <f t="shared" si="6"/>
        <v>〇</v>
      </c>
    </row>
    <row r="94" spans="1:30" ht="17.25" customHeight="1">
      <c r="A94" s="111" t="s">
        <v>385</v>
      </c>
      <c r="B94" s="112">
        <v>91</v>
      </c>
      <c r="C94" s="111" t="s">
        <v>386</v>
      </c>
      <c r="D94" s="112" t="s">
        <v>1564</v>
      </c>
      <c r="E94" s="112" t="s">
        <v>189</v>
      </c>
      <c r="F94" s="112" t="s">
        <v>387</v>
      </c>
      <c r="G94" s="112" t="s">
        <v>388</v>
      </c>
      <c r="H94" s="112">
        <f>VLOOKUP(C94,'定員数（R5）'!$B$2:$D$297,2,0)</f>
        <v>40</v>
      </c>
      <c r="I94" s="112">
        <f>VLOOKUP(C94,'定員数（R5）'!$B$2:$D$297,3,0)</f>
        <v>400</v>
      </c>
      <c r="J94" s="112" t="s">
        <v>189</v>
      </c>
      <c r="K94" s="112" t="s">
        <v>387</v>
      </c>
      <c r="L94" s="112" t="s">
        <v>388</v>
      </c>
      <c r="M94" s="112"/>
      <c r="N94" s="112"/>
      <c r="O94" s="112"/>
      <c r="P94" s="112" t="s">
        <v>189</v>
      </c>
      <c r="Q94" s="112" t="s">
        <v>387</v>
      </c>
      <c r="R94" s="112" t="s">
        <v>388</v>
      </c>
      <c r="S94" s="112">
        <v>0</v>
      </c>
      <c r="T94" s="112" t="s">
        <v>863</v>
      </c>
      <c r="V94" s="104" t="s">
        <v>386</v>
      </c>
      <c r="W94" s="104" t="s">
        <v>385</v>
      </c>
      <c r="Y94" s="104" t="s">
        <v>386</v>
      </c>
      <c r="Z94" s="95" t="str">
        <f t="shared" si="4"/>
        <v>〇</v>
      </c>
      <c r="AA94" s="36" t="s">
        <v>382</v>
      </c>
      <c r="AB94" s="36" t="str">
        <f t="shared" si="5"/>
        <v>✕</v>
      </c>
      <c r="AC94" s="36" t="s">
        <v>386</v>
      </c>
      <c r="AD94" s="36" t="str">
        <f t="shared" si="6"/>
        <v>〇</v>
      </c>
    </row>
    <row r="95" spans="1:30" ht="17.25" customHeight="1">
      <c r="A95" s="111" t="s">
        <v>389</v>
      </c>
      <c r="B95" s="112">
        <v>92</v>
      </c>
      <c r="C95" s="111" t="s">
        <v>390</v>
      </c>
      <c r="D95" s="112" t="s">
        <v>1565</v>
      </c>
      <c r="E95" s="112" t="s">
        <v>392</v>
      </c>
      <c r="F95" s="112" t="s">
        <v>393</v>
      </c>
      <c r="G95" s="112" t="s">
        <v>394</v>
      </c>
      <c r="H95" s="112">
        <f>VLOOKUP(C95,'定員数（R5）'!$B$2:$D$297,2,0)</f>
        <v>36</v>
      </c>
      <c r="I95" s="112">
        <f>VLOOKUP(C95,'定員数（R5）'!$B$2:$D$297,3,0)</f>
        <v>400</v>
      </c>
      <c r="J95" s="112" t="s">
        <v>392</v>
      </c>
      <c r="K95" s="112" t="s">
        <v>393</v>
      </c>
      <c r="L95" s="112" t="s">
        <v>394</v>
      </c>
      <c r="M95" s="112"/>
      <c r="N95" s="112"/>
      <c r="O95" s="112"/>
      <c r="P95" s="112" t="s">
        <v>392</v>
      </c>
      <c r="Q95" s="112" t="s">
        <v>393</v>
      </c>
      <c r="R95" s="112" t="s">
        <v>394</v>
      </c>
      <c r="S95" s="112">
        <v>0</v>
      </c>
      <c r="T95" s="112" t="s">
        <v>863</v>
      </c>
      <c r="V95" s="104" t="s">
        <v>390</v>
      </c>
      <c r="W95" s="104" t="s">
        <v>389</v>
      </c>
      <c r="Y95" s="104" t="s">
        <v>390</v>
      </c>
      <c r="Z95" s="95" t="str">
        <f t="shared" si="4"/>
        <v>〇</v>
      </c>
      <c r="AA95" s="36" t="s">
        <v>386</v>
      </c>
      <c r="AB95" s="36" t="str">
        <f t="shared" si="5"/>
        <v>✕</v>
      </c>
      <c r="AC95" s="36" t="s">
        <v>390</v>
      </c>
      <c r="AD95" s="36" t="str">
        <f t="shared" si="6"/>
        <v>〇</v>
      </c>
    </row>
    <row r="96" spans="1:30" ht="17.25" customHeight="1">
      <c r="A96" s="111" t="s">
        <v>395</v>
      </c>
      <c r="B96" s="112">
        <v>93</v>
      </c>
      <c r="C96" s="111" t="s">
        <v>396</v>
      </c>
      <c r="D96" s="112" t="s">
        <v>1566</v>
      </c>
      <c r="E96" s="112" t="s">
        <v>189</v>
      </c>
      <c r="F96" s="112" t="s">
        <v>1542</v>
      </c>
      <c r="G96" s="112" t="s">
        <v>1532</v>
      </c>
      <c r="H96" s="112">
        <f>VLOOKUP(C96,'定員数（R5）'!$B$2:$D$297,2,0)</f>
        <v>30</v>
      </c>
      <c r="I96" s="112">
        <f>VLOOKUP(C96,'定員数（R5）'!$B$2:$D$297,3,0)</f>
        <v>400</v>
      </c>
      <c r="J96" s="112" t="s">
        <v>189</v>
      </c>
      <c r="K96" s="112" t="s">
        <v>1911</v>
      </c>
      <c r="L96" s="112" t="s">
        <v>1532</v>
      </c>
      <c r="M96" s="112"/>
      <c r="N96" s="112"/>
      <c r="O96" s="112"/>
      <c r="P96" s="112" t="s">
        <v>189</v>
      </c>
      <c r="Q96" s="112" t="s">
        <v>1911</v>
      </c>
      <c r="R96" s="112" t="s">
        <v>1532</v>
      </c>
      <c r="S96" s="112">
        <v>0</v>
      </c>
      <c r="T96" s="112" t="s">
        <v>863</v>
      </c>
      <c r="V96" s="104" t="s">
        <v>396</v>
      </c>
      <c r="W96" s="104" t="s">
        <v>395</v>
      </c>
      <c r="Y96" s="104" t="s">
        <v>396</v>
      </c>
      <c r="Z96" s="95" t="str">
        <f t="shared" si="4"/>
        <v>〇</v>
      </c>
      <c r="AA96" s="36" t="s">
        <v>390</v>
      </c>
      <c r="AB96" s="36" t="str">
        <f t="shared" si="5"/>
        <v>✕</v>
      </c>
      <c r="AC96" s="36" t="s">
        <v>396</v>
      </c>
      <c r="AD96" s="36" t="str">
        <f t="shared" si="6"/>
        <v>〇</v>
      </c>
    </row>
    <row r="97" spans="1:30" ht="17.25" customHeight="1">
      <c r="A97" s="111" t="s">
        <v>397</v>
      </c>
      <c r="B97" s="112">
        <v>94</v>
      </c>
      <c r="C97" s="111" t="s">
        <v>398</v>
      </c>
      <c r="D97" s="112" t="s">
        <v>1567</v>
      </c>
      <c r="E97" s="112" t="s">
        <v>189</v>
      </c>
      <c r="F97" s="112" t="s">
        <v>399</v>
      </c>
      <c r="G97" s="112" t="s">
        <v>400</v>
      </c>
      <c r="H97" s="112">
        <f>VLOOKUP(C97,'定員数（R5）'!$B$2:$D$297,2,0)</f>
        <v>36</v>
      </c>
      <c r="I97" s="112">
        <f>VLOOKUP(C97,'定員数（R5）'!$B$2:$D$297,3,0)</f>
        <v>400</v>
      </c>
      <c r="J97" s="112" t="s">
        <v>189</v>
      </c>
      <c r="K97" s="112" t="s">
        <v>399</v>
      </c>
      <c r="L97" s="112" t="s">
        <v>400</v>
      </c>
      <c r="M97" s="112"/>
      <c r="N97" s="112"/>
      <c r="O97" s="112"/>
      <c r="P97" s="112" t="s">
        <v>189</v>
      </c>
      <c r="Q97" s="112" t="s">
        <v>399</v>
      </c>
      <c r="R97" s="112" t="s">
        <v>400</v>
      </c>
      <c r="S97" s="112">
        <v>0</v>
      </c>
      <c r="T97" s="112" t="s">
        <v>863</v>
      </c>
      <c r="V97" s="104" t="s">
        <v>398</v>
      </c>
      <c r="W97" s="104" t="s">
        <v>397</v>
      </c>
      <c r="Y97" s="104" t="s">
        <v>398</v>
      </c>
      <c r="Z97" s="95" t="str">
        <f t="shared" si="4"/>
        <v>〇</v>
      </c>
      <c r="AA97" s="36" t="s">
        <v>396</v>
      </c>
      <c r="AB97" s="36" t="str">
        <f t="shared" si="5"/>
        <v>✕</v>
      </c>
      <c r="AC97" s="36" t="s">
        <v>398</v>
      </c>
      <c r="AD97" s="36" t="str">
        <f t="shared" si="6"/>
        <v>〇</v>
      </c>
    </row>
    <row r="98" spans="1:30" ht="17.25" customHeight="1">
      <c r="A98" s="111" t="s">
        <v>401</v>
      </c>
      <c r="B98" s="112">
        <v>95</v>
      </c>
      <c r="C98" s="111" t="s">
        <v>402</v>
      </c>
      <c r="D98" s="112" t="s">
        <v>1568</v>
      </c>
      <c r="E98" s="112" t="s">
        <v>189</v>
      </c>
      <c r="F98" s="112" t="s">
        <v>403</v>
      </c>
      <c r="G98" s="112" t="s">
        <v>404</v>
      </c>
      <c r="H98" s="112">
        <f>VLOOKUP(C98,'定員数（R5）'!$B$2:$D$297,2,0)</f>
        <v>20</v>
      </c>
      <c r="I98" s="112">
        <f>VLOOKUP(C98,'定員数（R5）'!$B$2:$D$297,3,0)</f>
        <v>400</v>
      </c>
      <c r="J98" s="112" t="s">
        <v>189</v>
      </c>
      <c r="K98" s="112" t="s">
        <v>403</v>
      </c>
      <c r="L98" s="112" t="s">
        <v>404</v>
      </c>
      <c r="M98" s="112"/>
      <c r="N98" s="112"/>
      <c r="O98" s="112"/>
      <c r="P98" s="112" t="s">
        <v>189</v>
      </c>
      <c r="Q98" s="112" t="s">
        <v>403</v>
      </c>
      <c r="R98" s="112" t="s">
        <v>404</v>
      </c>
      <c r="S98" s="112">
        <v>0</v>
      </c>
      <c r="T98" s="112" t="s">
        <v>863</v>
      </c>
      <c r="V98" s="104" t="s">
        <v>402</v>
      </c>
      <c r="W98" s="104" t="s">
        <v>401</v>
      </c>
      <c r="Y98" s="104" t="s">
        <v>402</v>
      </c>
      <c r="Z98" s="95" t="str">
        <f t="shared" si="4"/>
        <v>〇</v>
      </c>
      <c r="AA98" s="36" t="s">
        <v>398</v>
      </c>
      <c r="AB98" s="36" t="str">
        <f t="shared" si="5"/>
        <v>✕</v>
      </c>
      <c r="AC98" s="36" t="s">
        <v>402</v>
      </c>
      <c r="AD98" s="36" t="str">
        <f t="shared" si="6"/>
        <v>〇</v>
      </c>
    </row>
    <row r="99" spans="1:30" ht="17.25" customHeight="1">
      <c r="A99" s="111" t="s">
        <v>405</v>
      </c>
      <c r="B99" s="112">
        <v>96</v>
      </c>
      <c r="C99" s="111" t="s">
        <v>406</v>
      </c>
      <c r="D99" s="112" t="s">
        <v>1559</v>
      </c>
      <c r="E99" s="112" t="s">
        <v>189</v>
      </c>
      <c r="F99" s="112" t="s">
        <v>369</v>
      </c>
      <c r="G99" s="112" t="s">
        <v>407</v>
      </c>
      <c r="H99" s="112">
        <f>VLOOKUP(C99,'定員数（R5）'!$B$2:$D$297,2,0)</f>
        <v>59</v>
      </c>
      <c r="I99" s="112">
        <f>VLOOKUP(C99,'定員数（R5）'!$B$2:$D$297,3,0)</f>
        <v>400</v>
      </c>
      <c r="J99" s="112" t="s">
        <v>189</v>
      </c>
      <c r="K99" s="112" t="s">
        <v>369</v>
      </c>
      <c r="L99" s="112" t="s">
        <v>407</v>
      </c>
      <c r="M99" s="112"/>
      <c r="N99" s="112"/>
      <c r="O99" s="112"/>
      <c r="P99" s="112" t="s">
        <v>189</v>
      </c>
      <c r="Q99" s="112" t="s">
        <v>369</v>
      </c>
      <c r="R99" s="112" t="s">
        <v>407</v>
      </c>
      <c r="S99" s="112">
        <v>0</v>
      </c>
      <c r="T99" s="112" t="s">
        <v>863</v>
      </c>
      <c r="V99" s="104" t="s">
        <v>406</v>
      </c>
      <c r="W99" s="104" t="s">
        <v>405</v>
      </c>
      <c r="Y99" s="104" t="s">
        <v>406</v>
      </c>
      <c r="Z99" s="95" t="str">
        <f t="shared" si="4"/>
        <v>〇</v>
      </c>
      <c r="AA99" s="36" t="s">
        <v>402</v>
      </c>
      <c r="AB99" s="36" t="str">
        <f t="shared" si="5"/>
        <v>✕</v>
      </c>
      <c r="AC99" s="36" t="s">
        <v>406</v>
      </c>
      <c r="AD99" s="36" t="str">
        <f t="shared" si="6"/>
        <v>〇</v>
      </c>
    </row>
    <row r="100" spans="1:30" ht="17.25" customHeight="1">
      <c r="A100" s="111" t="s">
        <v>408</v>
      </c>
      <c r="B100" s="112">
        <v>97</v>
      </c>
      <c r="C100" s="111" t="s">
        <v>409</v>
      </c>
      <c r="D100" s="112" t="s">
        <v>1569</v>
      </c>
      <c r="E100" s="112" t="s">
        <v>59</v>
      </c>
      <c r="F100" s="112" t="s">
        <v>215</v>
      </c>
      <c r="G100" s="112" t="s">
        <v>216</v>
      </c>
      <c r="H100" s="112">
        <f>VLOOKUP(C100,'定員数（R5）'!$B$2:$D$297,2,0)</f>
        <v>20</v>
      </c>
      <c r="I100" s="112">
        <f>VLOOKUP(C100,'定員数（R5）'!$B$2:$D$297,3,0)</f>
        <v>400</v>
      </c>
      <c r="J100" s="112" t="s">
        <v>59</v>
      </c>
      <c r="K100" s="112" t="s">
        <v>215</v>
      </c>
      <c r="L100" s="112" t="s">
        <v>216</v>
      </c>
      <c r="M100" s="112"/>
      <c r="N100" s="112"/>
      <c r="O100" s="112"/>
      <c r="P100" s="112" t="s">
        <v>59</v>
      </c>
      <c r="Q100" s="112" t="s">
        <v>215</v>
      </c>
      <c r="R100" s="112" t="s">
        <v>216</v>
      </c>
      <c r="S100" s="112">
        <v>0</v>
      </c>
      <c r="T100" s="112" t="s">
        <v>863</v>
      </c>
      <c r="V100" s="104" t="s">
        <v>409</v>
      </c>
      <c r="W100" s="104" t="s">
        <v>408</v>
      </c>
      <c r="Y100" s="104" t="s">
        <v>409</v>
      </c>
      <c r="Z100" s="95" t="str">
        <f t="shared" si="4"/>
        <v>〇</v>
      </c>
      <c r="AA100" s="36" t="s">
        <v>406</v>
      </c>
      <c r="AB100" s="36" t="str">
        <f t="shared" ref="AB100:AB131" si="7">IF(C100=AA100,"〇","✕")</f>
        <v>✕</v>
      </c>
      <c r="AC100" s="36" t="s">
        <v>409</v>
      </c>
      <c r="AD100" s="36" t="str">
        <f t="shared" si="6"/>
        <v>〇</v>
      </c>
    </row>
    <row r="101" spans="1:30" ht="17.25" customHeight="1">
      <c r="A101" s="111" t="s">
        <v>410</v>
      </c>
      <c r="B101" s="112">
        <v>98</v>
      </c>
      <c r="C101" s="111" t="s">
        <v>411</v>
      </c>
      <c r="D101" s="112" t="s">
        <v>1570</v>
      </c>
      <c r="E101" s="112" t="s">
        <v>189</v>
      </c>
      <c r="F101" s="112" t="s">
        <v>412</v>
      </c>
      <c r="G101" s="112" t="s">
        <v>1571</v>
      </c>
      <c r="H101" s="112">
        <f>VLOOKUP(C101,'定員数（R5）'!$B$2:$D$297,2,0)</f>
        <v>36</v>
      </c>
      <c r="I101" s="112">
        <f>VLOOKUP(C101,'定員数（R5）'!$B$2:$D$297,3,0)</f>
        <v>400</v>
      </c>
      <c r="J101" s="112" t="s">
        <v>189</v>
      </c>
      <c r="K101" s="112" t="s">
        <v>412</v>
      </c>
      <c r="L101" s="112" t="s">
        <v>1571</v>
      </c>
      <c r="M101" s="112"/>
      <c r="N101" s="112"/>
      <c r="O101" s="112"/>
      <c r="P101" s="112" t="s">
        <v>189</v>
      </c>
      <c r="Q101" s="112" t="s">
        <v>412</v>
      </c>
      <c r="R101" s="112" t="s">
        <v>1571</v>
      </c>
      <c r="S101" s="112">
        <v>0</v>
      </c>
      <c r="T101" s="112" t="s">
        <v>863</v>
      </c>
      <c r="V101" s="104" t="s">
        <v>411</v>
      </c>
      <c r="W101" s="104" t="s">
        <v>410</v>
      </c>
      <c r="Y101" s="104" t="s">
        <v>411</v>
      </c>
      <c r="Z101" s="95" t="str">
        <f t="shared" si="4"/>
        <v>〇</v>
      </c>
      <c r="AA101" s="36" t="s">
        <v>409</v>
      </c>
      <c r="AB101" s="36" t="str">
        <f t="shared" si="7"/>
        <v>✕</v>
      </c>
      <c r="AC101" s="36" t="s">
        <v>411</v>
      </c>
      <c r="AD101" s="36" t="str">
        <f t="shared" si="6"/>
        <v>〇</v>
      </c>
    </row>
    <row r="102" spans="1:30" ht="17.25" customHeight="1">
      <c r="A102" s="111" t="s">
        <v>413</v>
      </c>
      <c r="B102" s="112">
        <v>99</v>
      </c>
      <c r="C102" s="111" t="s">
        <v>414</v>
      </c>
      <c r="D102" s="112" t="s">
        <v>1572</v>
      </c>
      <c r="E102" s="112" t="s">
        <v>189</v>
      </c>
      <c r="F102" s="112" t="s">
        <v>1356</v>
      </c>
      <c r="G102" s="112" t="s">
        <v>1357</v>
      </c>
      <c r="H102" s="112">
        <f>VLOOKUP(C102,'定員数（R5）'!$B$2:$D$297,2,0)</f>
        <v>28</v>
      </c>
      <c r="I102" s="112">
        <f>VLOOKUP(C102,'定員数（R5）'!$B$2:$D$297,3,0)</f>
        <v>400</v>
      </c>
      <c r="J102" s="112" t="s">
        <v>189</v>
      </c>
      <c r="K102" s="112" t="s">
        <v>1356</v>
      </c>
      <c r="L102" s="112" t="s">
        <v>1357</v>
      </c>
      <c r="M102" s="112"/>
      <c r="N102" s="112"/>
      <c r="O102" s="112"/>
      <c r="P102" s="112" t="s">
        <v>189</v>
      </c>
      <c r="Q102" s="112" t="s">
        <v>1356</v>
      </c>
      <c r="R102" s="112" t="s">
        <v>1357</v>
      </c>
      <c r="S102" s="112">
        <v>0</v>
      </c>
      <c r="T102" s="112" t="s">
        <v>863</v>
      </c>
      <c r="V102" s="104" t="s">
        <v>414</v>
      </c>
      <c r="W102" s="104" t="s">
        <v>413</v>
      </c>
      <c r="Y102" s="104" t="s">
        <v>414</v>
      </c>
      <c r="Z102" s="95" t="str">
        <f t="shared" si="4"/>
        <v>〇</v>
      </c>
      <c r="AA102" s="36" t="s">
        <v>411</v>
      </c>
      <c r="AB102" s="36" t="str">
        <f t="shared" si="7"/>
        <v>✕</v>
      </c>
      <c r="AC102" s="36" t="s">
        <v>414</v>
      </c>
      <c r="AD102" s="36" t="str">
        <f t="shared" si="6"/>
        <v>〇</v>
      </c>
    </row>
    <row r="103" spans="1:30" ht="17.25" customHeight="1">
      <c r="A103" s="111" t="s">
        <v>415</v>
      </c>
      <c r="B103" s="112">
        <v>100</v>
      </c>
      <c r="C103" s="111" t="s">
        <v>416</v>
      </c>
      <c r="D103" s="112" t="s">
        <v>1573</v>
      </c>
      <c r="E103" s="112" t="s">
        <v>189</v>
      </c>
      <c r="F103" s="112" t="s">
        <v>417</v>
      </c>
      <c r="G103" s="112" t="s">
        <v>418</v>
      </c>
      <c r="H103" s="112">
        <f>VLOOKUP(C103,'定員数（R5）'!$B$2:$D$297,2,0)</f>
        <v>55</v>
      </c>
      <c r="I103" s="112">
        <f>VLOOKUP(C103,'定員数（R5）'!$B$2:$D$297,3,0)</f>
        <v>400</v>
      </c>
      <c r="J103" s="112" t="s">
        <v>189</v>
      </c>
      <c r="K103" s="112" t="s">
        <v>417</v>
      </c>
      <c r="L103" s="112" t="s">
        <v>418</v>
      </c>
      <c r="M103" s="112"/>
      <c r="N103" s="112"/>
      <c r="O103" s="112"/>
      <c r="P103" s="112" t="s">
        <v>189</v>
      </c>
      <c r="Q103" s="112" t="s">
        <v>417</v>
      </c>
      <c r="R103" s="112" t="s">
        <v>418</v>
      </c>
      <c r="S103" s="112">
        <v>0</v>
      </c>
      <c r="T103" s="112" t="s">
        <v>863</v>
      </c>
      <c r="V103" s="104" t="s">
        <v>416</v>
      </c>
      <c r="W103" s="104" t="s">
        <v>415</v>
      </c>
      <c r="Y103" s="104" t="s">
        <v>416</v>
      </c>
      <c r="Z103" s="95" t="str">
        <f t="shared" si="4"/>
        <v>〇</v>
      </c>
      <c r="AA103" s="36" t="s">
        <v>414</v>
      </c>
      <c r="AB103" s="36" t="str">
        <f t="shared" si="7"/>
        <v>✕</v>
      </c>
      <c r="AC103" s="36" t="s">
        <v>416</v>
      </c>
      <c r="AD103" s="36" t="str">
        <f t="shared" si="6"/>
        <v>〇</v>
      </c>
    </row>
    <row r="104" spans="1:30" ht="17.25" customHeight="1">
      <c r="A104" s="111" t="s">
        <v>419</v>
      </c>
      <c r="B104" s="112">
        <v>101</v>
      </c>
      <c r="C104" s="111" t="s">
        <v>1212</v>
      </c>
      <c r="D104" s="112" t="s">
        <v>1574</v>
      </c>
      <c r="E104" s="112" t="s">
        <v>318</v>
      </c>
      <c r="F104" s="112" t="s">
        <v>422</v>
      </c>
      <c r="G104" s="112" t="s">
        <v>423</v>
      </c>
      <c r="H104" s="112">
        <f>VLOOKUP(C104,'定員数（R5）'!$B$2:$D$297,2,0)</f>
        <v>30</v>
      </c>
      <c r="I104" s="112">
        <f>VLOOKUP(C104,'定員数（R5）'!$B$2:$D$297,3,0)</f>
        <v>400</v>
      </c>
      <c r="J104" s="112" t="s">
        <v>318</v>
      </c>
      <c r="K104" s="112" t="s">
        <v>422</v>
      </c>
      <c r="L104" s="112" t="s">
        <v>423</v>
      </c>
      <c r="M104" s="112"/>
      <c r="N104" s="112"/>
      <c r="O104" s="112"/>
      <c r="P104" s="112" t="s">
        <v>318</v>
      </c>
      <c r="Q104" s="112" t="s">
        <v>422</v>
      </c>
      <c r="R104" s="112" t="s">
        <v>423</v>
      </c>
      <c r="S104" s="112">
        <v>0</v>
      </c>
      <c r="T104" s="112" t="s">
        <v>863</v>
      </c>
      <c r="V104" s="104" t="s">
        <v>1212</v>
      </c>
      <c r="W104" s="104" t="s">
        <v>419</v>
      </c>
      <c r="Y104" s="104" t="s">
        <v>1212</v>
      </c>
      <c r="Z104" s="95" t="str">
        <f t="shared" si="4"/>
        <v>〇</v>
      </c>
      <c r="AA104" s="36" t="s">
        <v>416</v>
      </c>
      <c r="AB104" s="36" t="str">
        <f t="shared" si="7"/>
        <v>✕</v>
      </c>
      <c r="AC104" s="36" t="s">
        <v>1212</v>
      </c>
      <c r="AD104" s="36" t="str">
        <f t="shared" si="6"/>
        <v>〇</v>
      </c>
    </row>
    <row r="105" spans="1:30" ht="17.25" customHeight="1">
      <c r="A105" s="111" t="s">
        <v>424</v>
      </c>
      <c r="B105" s="112">
        <v>102</v>
      </c>
      <c r="C105" s="111" t="s">
        <v>1213</v>
      </c>
      <c r="D105" s="112" t="s">
        <v>1047</v>
      </c>
      <c r="E105" s="112" t="s">
        <v>59</v>
      </c>
      <c r="F105" s="112" t="s">
        <v>427</v>
      </c>
      <c r="G105" s="112" t="s">
        <v>428</v>
      </c>
      <c r="H105" s="112">
        <f>VLOOKUP(C105,'定員数（R5）'!$B$2:$D$297,2,0)</f>
        <v>56</v>
      </c>
      <c r="I105" s="112">
        <f>VLOOKUP(C105,'定員数（R5）'!$B$2:$D$297,3,0)</f>
        <v>400</v>
      </c>
      <c r="J105" s="112" t="s">
        <v>59</v>
      </c>
      <c r="K105" s="112" t="s">
        <v>427</v>
      </c>
      <c r="L105" s="112" t="s">
        <v>428</v>
      </c>
      <c r="M105" s="112"/>
      <c r="N105" s="112"/>
      <c r="O105" s="112"/>
      <c r="P105" s="112" t="s">
        <v>59</v>
      </c>
      <c r="Q105" s="112" t="s">
        <v>427</v>
      </c>
      <c r="R105" s="112" t="s">
        <v>428</v>
      </c>
      <c r="S105" s="112">
        <v>0</v>
      </c>
      <c r="T105" s="112" t="s">
        <v>863</v>
      </c>
      <c r="V105" s="104" t="s">
        <v>1213</v>
      </c>
      <c r="W105" s="104" t="s">
        <v>424</v>
      </c>
      <c r="Y105" s="104" t="s">
        <v>1213</v>
      </c>
      <c r="Z105" s="95" t="str">
        <f t="shared" si="4"/>
        <v>〇</v>
      </c>
      <c r="AA105" s="36" t="s">
        <v>420</v>
      </c>
      <c r="AB105" s="36" t="str">
        <f t="shared" si="7"/>
        <v>✕</v>
      </c>
      <c r="AC105" s="36" t="s">
        <v>1213</v>
      </c>
      <c r="AD105" s="36" t="str">
        <f t="shared" si="6"/>
        <v>〇</v>
      </c>
    </row>
    <row r="106" spans="1:30" ht="17.25" customHeight="1">
      <c r="A106" s="111" t="s">
        <v>429</v>
      </c>
      <c r="B106" s="112">
        <v>103</v>
      </c>
      <c r="C106" s="111" t="s">
        <v>1214</v>
      </c>
      <c r="D106" s="112" t="s">
        <v>1556</v>
      </c>
      <c r="E106" s="112" t="s">
        <v>189</v>
      </c>
      <c r="F106" s="112" t="s">
        <v>360</v>
      </c>
      <c r="G106" s="112" t="s">
        <v>361</v>
      </c>
      <c r="H106" s="112">
        <f>VLOOKUP(C106,'定員数（R5）'!$B$2:$D$297,2,0)</f>
        <v>59</v>
      </c>
      <c r="I106" s="112">
        <f>VLOOKUP(C106,'定員数（R5）'!$B$2:$D$297,3,0)</f>
        <v>400</v>
      </c>
      <c r="J106" s="112" t="s">
        <v>189</v>
      </c>
      <c r="K106" s="112" t="s">
        <v>360</v>
      </c>
      <c r="L106" s="112" t="s">
        <v>361</v>
      </c>
      <c r="M106" s="112"/>
      <c r="N106" s="112"/>
      <c r="O106" s="112"/>
      <c r="P106" s="112" t="s">
        <v>189</v>
      </c>
      <c r="Q106" s="112" t="s">
        <v>360</v>
      </c>
      <c r="R106" s="112" t="s">
        <v>361</v>
      </c>
      <c r="S106" s="112">
        <v>0</v>
      </c>
      <c r="T106" s="112" t="s">
        <v>863</v>
      </c>
      <c r="V106" s="104" t="s">
        <v>1214</v>
      </c>
      <c r="W106" s="104" t="s">
        <v>429</v>
      </c>
      <c r="Y106" s="104" t="s">
        <v>1214</v>
      </c>
      <c r="Z106" s="95" t="str">
        <f t="shared" si="4"/>
        <v>〇</v>
      </c>
      <c r="AA106" s="36" t="s">
        <v>425</v>
      </c>
      <c r="AB106" s="36" t="str">
        <f t="shared" si="7"/>
        <v>✕</v>
      </c>
      <c r="AC106" s="36" t="s">
        <v>1214</v>
      </c>
      <c r="AD106" s="36" t="str">
        <f t="shared" si="6"/>
        <v>〇</v>
      </c>
    </row>
    <row r="107" spans="1:30" ht="17.25" customHeight="1">
      <c r="A107" s="111" t="s">
        <v>431</v>
      </c>
      <c r="B107" s="112">
        <v>104</v>
      </c>
      <c r="C107" s="111" t="s">
        <v>1215</v>
      </c>
      <c r="D107" s="112" t="s">
        <v>1575</v>
      </c>
      <c r="E107" s="112" t="s">
        <v>189</v>
      </c>
      <c r="F107" s="112" t="s">
        <v>1022</v>
      </c>
      <c r="G107" s="112" t="s">
        <v>433</v>
      </c>
      <c r="H107" s="112">
        <f>VLOOKUP(C107,'定員数（R5）'!$B$2:$D$297,2,0)</f>
        <v>50</v>
      </c>
      <c r="I107" s="112">
        <f>VLOOKUP(C107,'定員数（R5）'!$B$2:$D$297,3,0)</f>
        <v>400</v>
      </c>
      <c r="J107" s="112" t="s">
        <v>189</v>
      </c>
      <c r="K107" s="112" t="s">
        <v>1022</v>
      </c>
      <c r="L107" s="112" t="s">
        <v>433</v>
      </c>
      <c r="M107" s="112"/>
      <c r="N107" s="112"/>
      <c r="O107" s="112"/>
      <c r="P107" s="112" t="s">
        <v>189</v>
      </c>
      <c r="Q107" s="112" t="s">
        <v>1022</v>
      </c>
      <c r="R107" s="112" t="s">
        <v>433</v>
      </c>
      <c r="S107" s="112">
        <v>0</v>
      </c>
      <c r="T107" s="112" t="s">
        <v>863</v>
      </c>
      <c r="V107" s="104" t="s">
        <v>1215</v>
      </c>
      <c r="W107" s="104" t="s">
        <v>431</v>
      </c>
      <c r="Y107" s="104" t="s">
        <v>1215</v>
      </c>
      <c r="Z107" s="95" t="str">
        <f t="shared" si="4"/>
        <v>〇</v>
      </c>
      <c r="AA107" s="36" t="s">
        <v>430</v>
      </c>
      <c r="AB107" s="36" t="str">
        <f t="shared" si="7"/>
        <v>✕</v>
      </c>
      <c r="AC107" s="36" t="s">
        <v>1215</v>
      </c>
      <c r="AD107" s="36" t="str">
        <f t="shared" si="6"/>
        <v>〇</v>
      </c>
    </row>
    <row r="108" spans="1:30" ht="17.25" customHeight="1">
      <c r="A108" s="111" t="s">
        <v>434</v>
      </c>
      <c r="B108" s="112">
        <v>105</v>
      </c>
      <c r="C108" s="111" t="s">
        <v>1216</v>
      </c>
      <c r="D108" s="112" t="s">
        <v>1575</v>
      </c>
      <c r="E108" s="112" t="s">
        <v>189</v>
      </c>
      <c r="F108" s="112" t="s">
        <v>1022</v>
      </c>
      <c r="G108" s="112" t="s">
        <v>433</v>
      </c>
      <c r="H108" s="112">
        <f>VLOOKUP(C108,'定員数（R5）'!$B$2:$D$297,2,0)</f>
        <v>50</v>
      </c>
      <c r="I108" s="112">
        <f>VLOOKUP(C108,'定員数（R5）'!$B$2:$D$297,3,0)</f>
        <v>400</v>
      </c>
      <c r="J108" s="112" t="s">
        <v>189</v>
      </c>
      <c r="K108" s="112" t="s">
        <v>1022</v>
      </c>
      <c r="L108" s="112" t="s">
        <v>433</v>
      </c>
      <c r="M108" s="112"/>
      <c r="N108" s="112"/>
      <c r="O108" s="112"/>
      <c r="P108" s="112" t="s">
        <v>189</v>
      </c>
      <c r="Q108" s="112" t="s">
        <v>1022</v>
      </c>
      <c r="R108" s="112" t="s">
        <v>433</v>
      </c>
      <c r="S108" s="112">
        <v>0</v>
      </c>
      <c r="T108" s="112" t="s">
        <v>863</v>
      </c>
      <c r="V108" s="104" t="s">
        <v>1216</v>
      </c>
      <c r="W108" s="104" t="s">
        <v>434</v>
      </c>
      <c r="Y108" s="104" t="s">
        <v>1216</v>
      </c>
      <c r="Z108" s="95" t="str">
        <f t="shared" si="4"/>
        <v>〇</v>
      </c>
      <c r="AA108" s="36" t="s">
        <v>432</v>
      </c>
      <c r="AB108" s="36" t="str">
        <f t="shared" si="7"/>
        <v>✕</v>
      </c>
      <c r="AC108" s="36" t="s">
        <v>1216</v>
      </c>
      <c r="AD108" s="36" t="str">
        <f t="shared" si="6"/>
        <v>〇</v>
      </c>
    </row>
    <row r="109" spans="1:30" ht="17.25" customHeight="1">
      <c r="A109" s="111" t="s">
        <v>436</v>
      </c>
      <c r="B109" s="112">
        <v>106</v>
      </c>
      <c r="C109" s="111" t="s">
        <v>1217</v>
      </c>
      <c r="D109" s="112" t="s">
        <v>1576</v>
      </c>
      <c r="E109" s="112" t="s">
        <v>189</v>
      </c>
      <c r="F109" s="112" t="s">
        <v>438</v>
      </c>
      <c r="G109" s="112" t="s">
        <v>439</v>
      </c>
      <c r="H109" s="112">
        <f>VLOOKUP(C109,'定員数（R5）'!$B$2:$D$297,2,0)</f>
        <v>59</v>
      </c>
      <c r="I109" s="112">
        <f>VLOOKUP(C109,'定員数（R5）'!$B$2:$D$297,3,0)</f>
        <v>400</v>
      </c>
      <c r="J109" s="112" t="s">
        <v>189</v>
      </c>
      <c r="K109" s="112" t="s">
        <v>438</v>
      </c>
      <c r="L109" s="112" t="s">
        <v>439</v>
      </c>
      <c r="M109" s="112"/>
      <c r="N109" s="112"/>
      <c r="O109" s="112"/>
      <c r="P109" s="112" t="s">
        <v>189</v>
      </c>
      <c r="Q109" s="112" t="s">
        <v>438</v>
      </c>
      <c r="R109" s="112" t="s">
        <v>439</v>
      </c>
      <c r="S109" s="112">
        <v>0</v>
      </c>
      <c r="T109" s="112" t="s">
        <v>863</v>
      </c>
      <c r="V109" s="104" t="s">
        <v>1217</v>
      </c>
      <c r="W109" s="104" t="s">
        <v>436</v>
      </c>
      <c r="Y109" s="104" t="s">
        <v>1217</v>
      </c>
      <c r="Z109" s="95" t="str">
        <f t="shared" si="4"/>
        <v>〇</v>
      </c>
      <c r="AA109" s="36" t="s">
        <v>435</v>
      </c>
      <c r="AB109" s="36" t="str">
        <f t="shared" si="7"/>
        <v>✕</v>
      </c>
      <c r="AC109" s="36" t="s">
        <v>1217</v>
      </c>
      <c r="AD109" s="36" t="str">
        <f t="shared" si="6"/>
        <v>〇</v>
      </c>
    </row>
    <row r="110" spans="1:30" ht="17.25" customHeight="1">
      <c r="A110" s="111" t="s">
        <v>440</v>
      </c>
      <c r="B110" s="112">
        <v>107</v>
      </c>
      <c r="C110" s="111" t="s">
        <v>1218</v>
      </c>
      <c r="D110" s="112" t="s">
        <v>1577</v>
      </c>
      <c r="E110" s="112" t="s">
        <v>189</v>
      </c>
      <c r="F110" s="112" t="s">
        <v>443</v>
      </c>
      <c r="G110" s="112" t="s">
        <v>444</v>
      </c>
      <c r="H110" s="112">
        <f>VLOOKUP(C110,'定員数（R5）'!$B$2:$D$297,2,0)</f>
        <v>80</v>
      </c>
      <c r="I110" s="112">
        <f>VLOOKUP(C110,'定員数（R5）'!$B$2:$D$297,3,0)</f>
        <v>500</v>
      </c>
      <c r="J110" s="112" t="s">
        <v>189</v>
      </c>
      <c r="K110" s="112" t="s">
        <v>443</v>
      </c>
      <c r="L110" s="112" t="s">
        <v>444</v>
      </c>
      <c r="M110" s="112"/>
      <c r="N110" s="112"/>
      <c r="O110" s="112"/>
      <c r="P110" s="112" t="s">
        <v>189</v>
      </c>
      <c r="Q110" s="112" t="s">
        <v>443</v>
      </c>
      <c r="R110" s="112" t="s">
        <v>444</v>
      </c>
      <c r="S110" s="112">
        <v>0</v>
      </c>
      <c r="T110" s="112" t="s">
        <v>863</v>
      </c>
      <c r="V110" s="104" t="s">
        <v>1218</v>
      </c>
      <c r="W110" s="104" t="s">
        <v>440</v>
      </c>
      <c r="Y110" s="104" t="s">
        <v>1218</v>
      </c>
      <c r="Z110" s="95" t="str">
        <f t="shared" si="4"/>
        <v>〇</v>
      </c>
      <c r="AA110" s="36" t="s">
        <v>437</v>
      </c>
      <c r="AB110" s="36" t="str">
        <f t="shared" si="7"/>
        <v>✕</v>
      </c>
      <c r="AC110" s="36" t="s">
        <v>1218</v>
      </c>
      <c r="AD110" s="36" t="str">
        <f t="shared" si="6"/>
        <v>〇</v>
      </c>
    </row>
    <row r="111" spans="1:30" ht="17.25" customHeight="1">
      <c r="A111" s="111" t="s">
        <v>467</v>
      </c>
      <c r="B111" s="112">
        <v>108</v>
      </c>
      <c r="C111" s="111" t="s">
        <v>1219</v>
      </c>
      <c r="D111" s="112" t="s">
        <v>1578</v>
      </c>
      <c r="E111" s="112" t="s">
        <v>189</v>
      </c>
      <c r="F111" s="112" t="s">
        <v>470</v>
      </c>
      <c r="G111" s="112" t="s">
        <v>471</v>
      </c>
      <c r="H111" s="112">
        <f>VLOOKUP(C111,'定員数（R5）'!$B$2:$D$297,2,0)</f>
        <v>20</v>
      </c>
      <c r="I111" s="112">
        <f>VLOOKUP(C111,'定員数（R5）'!$B$2:$D$297,3,0)</f>
        <v>400</v>
      </c>
      <c r="J111" s="112" t="s">
        <v>189</v>
      </c>
      <c r="K111" s="112" t="s">
        <v>1845</v>
      </c>
      <c r="L111" s="112" t="s">
        <v>471</v>
      </c>
      <c r="M111" s="112"/>
      <c r="N111" s="112"/>
      <c r="O111" s="112"/>
      <c r="P111" s="112" t="s">
        <v>189</v>
      </c>
      <c r="Q111" s="112" t="s">
        <v>1845</v>
      </c>
      <c r="R111" s="112" t="s">
        <v>471</v>
      </c>
      <c r="S111" s="112">
        <v>0</v>
      </c>
      <c r="T111" s="112" t="s">
        <v>863</v>
      </c>
      <c r="V111" s="104" t="s">
        <v>1219</v>
      </c>
      <c r="W111" s="104" t="s">
        <v>467</v>
      </c>
      <c r="Y111" s="104" t="s">
        <v>1219</v>
      </c>
      <c r="Z111" s="95" t="str">
        <f t="shared" si="4"/>
        <v>〇</v>
      </c>
      <c r="AA111" s="36" t="s">
        <v>441</v>
      </c>
      <c r="AB111" s="36" t="str">
        <f t="shared" si="7"/>
        <v>✕</v>
      </c>
      <c r="AC111" s="36" t="s">
        <v>1219</v>
      </c>
      <c r="AD111" s="36" t="str">
        <f t="shared" si="6"/>
        <v>〇</v>
      </c>
    </row>
    <row r="112" spans="1:30" ht="17.25" customHeight="1">
      <c r="A112" s="111" t="s">
        <v>445</v>
      </c>
      <c r="B112" s="112">
        <v>109</v>
      </c>
      <c r="C112" s="111" t="s">
        <v>1220</v>
      </c>
      <c r="D112" s="112" t="s">
        <v>194</v>
      </c>
      <c r="E112" s="112" t="s">
        <v>195</v>
      </c>
      <c r="F112" s="112" t="s">
        <v>196</v>
      </c>
      <c r="G112" s="112" t="s">
        <v>447</v>
      </c>
      <c r="H112" s="112">
        <f>VLOOKUP(C112,'定員数（R5）'!$B$2:$D$297,2,0)</f>
        <v>40</v>
      </c>
      <c r="I112" s="112">
        <f>VLOOKUP(C112,'定員数（R5）'!$B$2:$D$297,3,0)</f>
        <v>400</v>
      </c>
      <c r="J112" s="112" t="s">
        <v>195</v>
      </c>
      <c r="K112" s="112" t="s">
        <v>196</v>
      </c>
      <c r="L112" s="112" t="s">
        <v>447</v>
      </c>
      <c r="M112" s="112"/>
      <c r="N112" s="112"/>
      <c r="O112" s="112"/>
      <c r="P112" s="112" t="s">
        <v>195</v>
      </c>
      <c r="Q112" s="112" t="s">
        <v>196</v>
      </c>
      <c r="R112" s="112" t="s">
        <v>447</v>
      </c>
      <c r="S112" s="112">
        <v>0</v>
      </c>
      <c r="T112" s="112" t="s">
        <v>863</v>
      </c>
      <c r="V112" s="104" t="s">
        <v>1220</v>
      </c>
      <c r="W112" s="104" t="s">
        <v>445</v>
      </c>
      <c r="Y112" s="104" t="s">
        <v>1220</v>
      </c>
      <c r="Z112" s="95" t="str">
        <f t="shared" si="4"/>
        <v>〇</v>
      </c>
      <c r="AA112" s="36" t="s">
        <v>473</v>
      </c>
      <c r="AB112" s="36" t="str">
        <f t="shared" si="7"/>
        <v>✕</v>
      </c>
      <c r="AC112" s="36" t="s">
        <v>1220</v>
      </c>
      <c r="AD112" s="36" t="str">
        <f t="shared" si="6"/>
        <v>〇</v>
      </c>
    </row>
    <row r="113" spans="1:31" ht="17.25" customHeight="1">
      <c r="A113" s="111" t="s">
        <v>448</v>
      </c>
      <c r="B113" s="112">
        <v>110</v>
      </c>
      <c r="C113" s="111" t="s">
        <v>1221</v>
      </c>
      <c r="D113" s="112" t="s">
        <v>1556</v>
      </c>
      <c r="E113" s="112" t="s">
        <v>189</v>
      </c>
      <c r="F113" s="112" t="s">
        <v>360</v>
      </c>
      <c r="G113" s="112" t="s">
        <v>361</v>
      </c>
      <c r="H113" s="112">
        <f>VLOOKUP(C113,'定員数（R5）'!$B$2:$D$297,2,0)</f>
        <v>59</v>
      </c>
      <c r="I113" s="112">
        <f>VLOOKUP(C113,'定員数（R5）'!$B$2:$D$297,3,0)</f>
        <v>400</v>
      </c>
      <c r="J113" s="112" t="s">
        <v>189</v>
      </c>
      <c r="K113" s="112" t="s">
        <v>360</v>
      </c>
      <c r="L113" s="112" t="s">
        <v>361</v>
      </c>
      <c r="M113" s="112"/>
      <c r="N113" s="112"/>
      <c r="O113" s="112"/>
      <c r="P113" s="112" t="s">
        <v>189</v>
      </c>
      <c r="Q113" s="112" t="s">
        <v>360</v>
      </c>
      <c r="R113" s="112" t="s">
        <v>361</v>
      </c>
      <c r="S113" s="112">
        <v>0</v>
      </c>
      <c r="T113" s="112" t="s">
        <v>863</v>
      </c>
      <c r="V113" s="104" t="s">
        <v>1221</v>
      </c>
      <c r="W113" s="104" t="s">
        <v>448</v>
      </c>
      <c r="Y113" s="104" t="s">
        <v>1221</v>
      </c>
      <c r="Z113" s="95" t="str">
        <f t="shared" si="4"/>
        <v>〇</v>
      </c>
      <c r="AA113" s="36" t="s">
        <v>468</v>
      </c>
      <c r="AB113" s="36" t="str">
        <f t="shared" si="7"/>
        <v>✕</v>
      </c>
      <c r="AC113" s="36" t="s">
        <v>1221</v>
      </c>
      <c r="AD113" s="36" t="str">
        <f t="shared" si="6"/>
        <v>〇</v>
      </c>
    </row>
    <row r="114" spans="1:31" ht="17.25" customHeight="1">
      <c r="A114" s="111" t="s">
        <v>450</v>
      </c>
      <c r="B114" s="112">
        <v>111</v>
      </c>
      <c r="C114" s="111" t="s">
        <v>1222</v>
      </c>
      <c r="D114" s="112" t="s">
        <v>1579</v>
      </c>
      <c r="E114" s="112" t="s">
        <v>189</v>
      </c>
      <c r="F114" s="112" t="s">
        <v>438</v>
      </c>
      <c r="G114" s="112" t="s">
        <v>439</v>
      </c>
      <c r="H114" s="112">
        <f>VLOOKUP(C114,'定員数（R5）'!$B$2:$D$297,2,0)</f>
        <v>59</v>
      </c>
      <c r="I114" s="112">
        <f>VLOOKUP(C114,'定員数（R5）'!$B$2:$D$297,3,0)</f>
        <v>400</v>
      </c>
      <c r="J114" s="112" t="s">
        <v>189</v>
      </c>
      <c r="K114" s="112" t="s">
        <v>438</v>
      </c>
      <c r="L114" s="112" t="s">
        <v>439</v>
      </c>
      <c r="M114" s="112"/>
      <c r="N114" s="112"/>
      <c r="O114" s="112"/>
      <c r="P114" s="112" t="s">
        <v>189</v>
      </c>
      <c r="Q114" s="112" t="s">
        <v>438</v>
      </c>
      <c r="R114" s="112" t="s">
        <v>439</v>
      </c>
      <c r="S114" s="112">
        <v>0</v>
      </c>
      <c r="T114" s="112" t="s">
        <v>863</v>
      </c>
      <c r="V114" s="104" t="s">
        <v>1222</v>
      </c>
      <c r="W114" s="104" t="s">
        <v>450</v>
      </c>
      <c r="Y114" s="104" t="s">
        <v>1222</v>
      </c>
      <c r="Z114" s="95" t="str">
        <f t="shared" si="4"/>
        <v>〇</v>
      </c>
      <c r="AA114" s="36" t="s">
        <v>446</v>
      </c>
      <c r="AB114" s="36" t="str">
        <f t="shared" si="7"/>
        <v>✕</v>
      </c>
      <c r="AC114" s="36" t="s">
        <v>1222</v>
      </c>
      <c r="AD114" s="36" t="str">
        <f t="shared" si="6"/>
        <v>〇</v>
      </c>
    </row>
    <row r="115" spans="1:31" ht="17.25" customHeight="1">
      <c r="A115" s="111" t="s">
        <v>452</v>
      </c>
      <c r="B115" s="112">
        <v>112</v>
      </c>
      <c r="C115" s="111" t="s">
        <v>1223</v>
      </c>
      <c r="D115" s="112" t="s">
        <v>1580</v>
      </c>
      <c r="E115" s="112" t="s">
        <v>189</v>
      </c>
      <c r="F115" s="112" t="s">
        <v>454</v>
      </c>
      <c r="G115" s="112" t="s">
        <v>455</v>
      </c>
      <c r="H115" s="112">
        <f>VLOOKUP(C115,'定員数（R5）'!$B$2:$D$297,2,0)</f>
        <v>40</v>
      </c>
      <c r="I115" s="112">
        <f>VLOOKUP(C115,'定員数（R5）'!$B$2:$D$297,3,0)</f>
        <v>400</v>
      </c>
      <c r="J115" s="112" t="s">
        <v>189</v>
      </c>
      <c r="K115" s="112" t="s">
        <v>454</v>
      </c>
      <c r="L115" s="112" t="s">
        <v>455</v>
      </c>
      <c r="M115" s="112"/>
      <c r="N115" s="112"/>
      <c r="O115" s="112"/>
      <c r="P115" s="112" t="s">
        <v>189</v>
      </c>
      <c r="Q115" s="112" t="s">
        <v>454</v>
      </c>
      <c r="R115" s="112" t="s">
        <v>455</v>
      </c>
      <c r="S115" s="112">
        <v>0</v>
      </c>
      <c r="T115" s="112" t="s">
        <v>863</v>
      </c>
      <c r="V115" s="104" t="s">
        <v>1223</v>
      </c>
      <c r="W115" s="104" t="s">
        <v>452</v>
      </c>
      <c r="Y115" s="104" t="s">
        <v>1223</v>
      </c>
      <c r="Z115" s="95" t="str">
        <f t="shared" si="4"/>
        <v>〇</v>
      </c>
      <c r="AA115" s="36" t="s">
        <v>449</v>
      </c>
      <c r="AB115" s="36" t="str">
        <f t="shared" si="7"/>
        <v>✕</v>
      </c>
      <c r="AC115" s="36" t="s">
        <v>1223</v>
      </c>
      <c r="AD115" s="36" t="str">
        <f t="shared" si="6"/>
        <v>〇</v>
      </c>
    </row>
    <row r="116" spans="1:31" ht="17.25" customHeight="1">
      <c r="A116" s="111" t="s">
        <v>456</v>
      </c>
      <c r="B116" s="112">
        <v>113</v>
      </c>
      <c r="C116" s="111" t="s">
        <v>1224</v>
      </c>
      <c r="D116" s="112" t="s">
        <v>1581</v>
      </c>
      <c r="E116" s="112" t="s">
        <v>189</v>
      </c>
      <c r="F116" s="112" t="s">
        <v>458</v>
      </c>
      <c r="G116" s="112" t="s">
        <v>459</v>
      </c>
      <c r="H116" s="112">
        <f>VLOOKUP(C116,'定員数（R5）'!$B$2:$D$297,2,0)</f>
        <v>40</v>
      </c>
      <c r="I116" s="112">
        <f>VLOOKUP(C116,'定員数（R5）'!$B$2:$D$297,3,0)</f>
        <v>400</v>
      </c>
      <c r="J116" s="112" t="s">
        <v>189</v>
      </c>
      <c r="K116" s="112" t="s">
        <v>458</v>
      </c>
      <c r="L116" s="112" t="s">
        <v>459</v>
      </c>
      <c r="M116" s="112"/>
      <c r="N116" s="112"/>
      <c r="O116" s="112"/>
      <c r="P116" s="112" t="s">
        <v>189</v>
      </c>
      <c r="Q116" s="112" t="s">
        <v>458</v>
      </c>
      <c r="R116" s="112" t="s">
        <v>459</v>
      </c>
      <c r="S116" s="112">
        <v>0</v>
      </c>
      <c r="T116" s="112" t="s">
        <v>863</v>
      </c>
      <c r="V116" s="104" t="s">
        <v>1224</v>
      </c>
      <c r="W116" s="104" t="s">
        <v>456</v>
      </c>
      <c r="Y116" s="104" t="s">
        <v>1224</v>
      </c>
      <c r="Z116" s="95" t="str">
        <f t="shared" si="4"/>
        <v>〇</v>
      </c>
      <c r="AA116" s="36" t="s">
        <v>451</v>
      </c>
      <c r="AB116" s="36" t="str">
        <f t="shared" si="7"/>
        <v>✕</v>
      </c>
      <c r="AC116" s="36" t="s">
        <v>1224</v>
      </c>
      <c r="AD116" s="36" t="str">
        <f t="shared" si="6"/>
        <v>〇</v>
      </c>
    </row>
    <row r="117" spans="1:31" ht="17.25" customHeight="1">
      <c r="A117" s="111" t="s">
        <v>460</v>
      </c>
      <c r="B117" s="112">
        <v>114</v>
      </c>
      <c r="C117" s="111" t="s">
        <v>461</v>
      </c>
      <c r="D117" s="112" t="s">
        <v>462</v>
      </c>
      <c r="E117" s="112" t="s">
        <v>189</v>
      </c>
      <c r="F117" s="112" t="s">
        <v>463</v>
      </c>
      <c r="G117" s="112" t="s">
        <v>464</v>
      </c>
      <c r="H117" s="112">
        <f>VLOOKUP(C117,'定員数（R5）'!$B$2:$D$297,2,0)</f>
        <v>28</v>
      </c>
      <c r="I117" s="112">
        <f>VLOOKUP(C117,'定員数（R5）'!$B$2:$D$297,3,0)</f>
        <v>400</v>
      </c>
      <c r="J117" s="112" t="s">
        <v>189</v>
      </c>
      <c r="K117" s="112" t="s">
        <v>463</v>
      </c>
      <c r="L117" s="112" t="s">
        <v>464</v>
      </c>
      <c r="M117" s="112"/>
      <c r="N117" s="112"/>
      <c r="O117" s="112"/>
      <c r="P117" s="112" t="s">
        <v>189</v>
      </c>
      <c r="Q117" s="112" t="s">
        <v>463</v>
      </c>
      <c r="R117" s="112" t="s">
        <v>464</v>
      </c>
      <c r="S117" s="112">
        <v>0</v>
      </c>
      <c r="T117" s="112" t="s">
        <v>863</v>
      </c>
      <c r="V117" s="104" t="s">
        <v>461</v>
      </c>
      <c r="W117" s="104" t="s">
        <v>460</v>
      </c>
      <c r="Y117" s="104" t="s">
        <v>461</v>
      </c>
      <c r="Z117" s="95" t="str">
        <f t="shared" si="4"/>
        <v>〇</v>
      </c>
      <c r="AA117" s="36" t="s">
        <v>453</v>
      </c>
      <c r="AB117" s="36" t="str">
        <f t="shared" si="7"/>
        <v>✕</v>
      </c>
      <c r="AC117" s="36" t="s">
        <v>461</v>
      </c>
      <c r="AD117" s="36" t="str">
        <f t="shared" si="6"/>
        <v>〇</v>
      </c>
    </row>
    <row r="118" spans="1:31" ht="17.25" customHeight="1">
      <c r="A118" s="111" t="s">
        <v>472</v>
      </c>
      <c r="B118" s="112">
        <v>115</v>
      </c>
      <c r="C118" s="111" t="s">
        <v>1682</v>
      </c>
      <c r="D118" s="112" t="s">
        <v>1582</v>
      </c>
      <c r="E118" s="112" t="s">
        <v>189</v>
      </c>
      <c r="F118" s="112" t="s">
        <v>474</v>
      </c>
      <c r="G118" s="112" t="s">
        <v>1583</v>
      </c>
      <c r="H118" s="112">
        <f>VLOOKUP(C118,'定員数（R5）'!$B$2:$D$297,2,0)</f>
        <v>30</v>
      </c>
      <c r="I118" s="112">
        <f>VLOOKUP(C118,'定員数（R5）'!$B$2:$D$297,3,0)</f>
        <v>400</v>
      </c>
      <c r="J118" s="112" t="s">
        <v>189</v>
      </c>
      <c r="K118" s="112" t="s">
        <v>474</v>
      </c>
      <c r="L118" s="112" t="s">
        <v>1583</v>
      </c>
      <c r="M118" s="112"/>
      <c r="N118" s="112"/>
      <c r="O118" s="112"/>
      <c r="P118" s="112" t="s">
        <v>189</v>
      </c>
      <c r="Q118" s="112" t="s">
        <v>474</v>
      </c>
      <c r="R118" s="112" t="s">
        <v>1583</v>
      </c>
      <c r="S118" s="112">
        <v>0</v>
      </c>
      <c r="T118" s="112" t="s">
        <v>863</v>
      </c>
      <c r="V118" s="104" t="s">
        <v>473</v>
      </c>
      <c r="W118" s="104" t="s">
        <v>472</v>
      </c>
      <c r="Y118" s="104" t="s">
        <v>1682</v>
      </c>
      <c r="Z118" s="95" t="str">
        <f t="shared" si="4"/>
        <v>〇</v>
      </c>
      <c r="AA118" s="36" t="s">
        <v>457</v>
      </c>
      <c r="AB118" s="36" t="str">
        <f t="shared" si="7"/>
        <v>✕</v>
      </c>
      <c r="AC118" s="36" t="s">
        <v>1682</v>
      </c>
      <c r="AD118" s="36" t="str">
        <f t="shared" si="6"/>
        <v>〇</v>
      </c>
    </row>
    <row r="119" spans="1:31" ht="17.25" customHeight="1">
      <c r="A119" s="111" t="s">
        <v>465</v>
      </c>
      <c r="B119" s="112">
        <v>116</v>
      </c>
      <c r="C119" s="111" t="s">
        <v>466</v>
      </c>
      <c r="D119" s="112" t="s">
        <v>1584</v>
      </c>
      <c r="E119" s="112" t="s">
        <v>59</v>
      </c>
      <c r="F119" s="112" t="s">
        <v>174</v>
      </c>
      <c r="G119" s="112" t="s">
        <v>175</v>
      </c>
      <c r="H119" s="112">
        <f>VLOOKUP(C119,'定員数（R5）'!$B$2:$D$297,2,0)</f>
        <v>59</v>
      </c>
      <c r="I119" s="112">
        <f>VLOOKUP(C119,'定員数（R5）'!$B$2:$D$297,3,0)</f>
        <v>400</v>
      </c>
      <c r="J119" s="112" t="s">
        <v>59</v>
      </c>
      <c r="K119" s="112" t="s">
        <v>174</v>
      </c>
      <c r="L119" s="112" t="s">
        <v>175</v>
      </c>
      <c r="M119" s="112"/>
      <c r="N119" s="112"/>
      <c r="O119" s="112"/>
      <c r="P119" s="112" t="s">
        <v>59</v>
      </c>
      <c r="Q119" s="112" t="s">
        <v>174</v>
      </c>
      <c r="R119" s="112" t="s">
        <v>175</v>
      </c>
      <c r="S119" s="112">
        <v>225785</v>
      </c>
      <c r="T119" s="112" t="s">
        <v>1876</v>
      </c>
      <c r="V119" s="104" t="s">
        <v>466</v>
      </c>
      <c r="W119" s="104" t="s">
        <v>465</v>
      </c>
      <c r="Y119" s="104" t="s">
        <v>466</v>
      </c>
      <c r="Z119" s="95" t="str">
        <f t="shared" si="4"/>
        <v>〇</v>
      </c>
      <c r="AA119" s="36" t="s">
        <v>466</v>
      </c>
      <c r="AB119" s="36" t="str">
        <f t="shared" si="7"/>
        <v>〇</v>
      </c>
      <c r="AC119" s="36" t="s">
        <v>466</v>
      </c>
      <c r="AD119" s="36" t="str">
        <f t="shared" si="6"/>
        <v>〇</v>
      </c>
    </row>
    <row r="120" spans="1:31" ht="17.25" customHeight="1">
      <c r="A120" s="111" t="s">
        <v>475</v>
      </c>
      <c r="B120" s="112">
        <v>117</v>
      </c>
      <c r="C120" s="111" t="s">
        <v>1225</v>
      </c>
      <c r="D120" s="112" t="s">
        <v>1585</v>
      </c>
      <c r="E120" s="112" t="s">
        <v>59</v>
      </c>
      <c r="F120" s="112" t="s">
        <v>150</v>
      </c>
      <c r="G120" s="112" t="s">
        <v>477</v>
      </c>
      <c r="H120" s="112">
        <f>VLOOKUP(C120,'定員数（R5）'!$B$2:$D$297,2,0)</f>
        <v>90</v>
      </c>
      <c r="I120" s="112">
        <f>VLOOKUP(C120,'定員数（R5）'!$B$2:$D$297,3,0)</f>
        <v>500</v>
      </c>
      <c r="J120" s="112" t="s">
        <v>59</v>
      </c>
      <c r="K120" s="112" t="s">
        <v>150</v>
      </c>
      <c r="L120" s="112" t="s">
        <v>477</v>
      </c>
      <c r="M120" s="112"/>
      <c r="N120" s="112"/>
      <c r="O120" s="112"/>
      <c r="P120" s="112" t="s">
        <v>59</v>
      </c>
      <c r="Q120" s="112" t="s">
        <v>150</v>
      </c>
      <c r="R120" s="112" t="s">
        <v>477</v>
      </c>
      <c r="S120" s="112">
        <v>0</v>
      </c>
      <c r="T120" s="112" t="s">
        <v>863</v>
      </c>
      <c r="V120" s="104" t="s">
        <v>1225</v>
      </c>
      <c r="W120" s="104" t="s">
        <v>475</v>
      </c>
      <c r="Y120" s="104" t="s">
        <v>1225</v>
      </c>
      <c r="Z120" s="95" t="str">
        <f t="shared" si="4"/>
        <v>〇</v>
      </c>
      <c r="AA120" s="36" t="s">
        <v>461</v>
      </c>
      <c r="AB120" s="36" t="str">
        <f t="shared" si="7"/>
        <v>✕</v>
      </c>
      <c r="AC120" s="36" t="s">
        <v>1225</v>
      </c>
      <c r="AD120" s="36" t="str">
        <f t="shared" si="6"/>
        <v>〇</v>
      </c>
    </row>
    <row r="121" spans="1:31" ht="17.25" customHeight="1">
      <c r="A121" s="111" t="s">
        <v>478</v>
      </c>
      <c r="B121" s="112">
        <v>118</v>
      </c>
      <c r="C121" s="111" t="s">
        <v>1226</v>
      </c>
      <c r="D121" s="112" t="s">
        <v>1586</v>
      </c>
      <c r="E121" s="112" t="s">
        <v>189</v>
      </c>
      <c r="F121" s="112" t="s">
        <v>438</v>
      </c>
      <c r="G121" s="112" t="s">
        <v>439</v>
      </c>
      <c r="H121" s="112">
        <f>VLOOKUP(C121,'定員数（R5）'!$B$2:$D$297,2,0)</f>
        <v>59</v>
      </c>
      <c r="I121" s="112">
        <f>VLOOKUP(C121,'定員数（R5）'!$B$2:$D$297,3,0)</f>
        <v>400</v>
      </c>
      <c r="J121" s="112" t="s">
        <v>189</v>
      </c>
      <c r="K121" s="112" t="s">
        <v>438</v>
      </c>
      <c r="L121" s="112" t="s">
        <v>439</v>
      </c>
      <c r="M121" s="112"/>
      <c r="N121" s="112"/>
      <c r="O121" s="112"/>
      <c r="P121" s="112" t="s">
        <v>189</v>
      </c>
      <c r="Q121" s="112" t="s">
        <v>438</v>
      </c>
      <c r="R121" s="112" t="s">
        <v>439</v>
      </c>
      <c r="S121" s="112">
        <v>0</v>
      </c>
      <c r="T121" s="112" t="s">
        <v>863</v>
      </c>
      <c r="V121" s="104" t="s">
        <v>1226</v>
      </c>
      <c r="W121" s="104" t="s">
        <v>478</v>
      </c>
      <c r="Y121" s="104" t="s">
        <v>1226</v>
      </c>
      <c r="Z121" s="95" t="str">
        <f t="shared" si="4"/>
        <v>〇</v>
      </c>
      <c r="AA121" s="36" t="s">
        <v>476</v>
      </c>
      <c r="AB121" s="36" t="str">
        <f t="shared" si="7"/>
        <v>✕</v>
      </c>
      <c r="AC121" s="36" t="s">
        <v>1226</v>
      </c>
      <c r="AD121" s="36" t="str">
        <f t="shared" si="6"/>
        <v>〇</v>
      </c>
    </row>
    <row r="122" spans="1:31" ht="17.25" customHeight="1">
      <c r="A122" s="111" t="s">
        <v>480</v>
      </c>
      <c r="B122" s="112">
        <v>119</v>
      </c>
      <c r="C122" s="111" t="s">
        <v>1227</v>
      </c>
      <c r="D122" s="112" t="s">
        <v>1587</v>
      </c>
      <c r="E122" s="168" t="s">
        <v>1822</v>
      </c>
      <c r="F122" s="168" t="s">
        <v>1823</v>
      </c>
      <c r="G122" s="168" t="s">
        <v>1824</v>
      </c>
      <c r="H122" s="112">
        <f>VLOOKUP(C122,'定員数（R5）'!$B$2:$D$297,2,0)</f>
        <v>50</v>
      </c>
      <c r="I122" s="112">
        <f>VLOOKUP(C122,'定員数（R5）'!$B$2:$D$297,3,0)</f>
        <v>400</v>
      </c>
      <c r="J122" s="168" t="s">
        <v>1822</v>
      </c>
      <c r="K122" s="168" t="s">
        <v>1823</v>
      </c>
      <c r="L122" s="168" t="s">
        <v>1824</v>
      </c>
      <c r="M122" s="168" t="s">
        <v>1365</v>
      </c>
      <c r="N122" s="168"/>
      <c r="O122" s="168"/>
      <c r="P122" s="113" t="s">
        <v>1476</v>
      </c>
      <c r="Q122" s="113" t="s">
        <v>1588</v>
      </c>
      <c r="R122" s="113" t="s">
        <v>1589</v>
      </c>
      <c r="S122" s="112">
        <v>0</v>
      </c>
      <c r="T122" s="112" t="s">
        <v>863</v>
      </c>
      <c r="V122" s="104" t="s">
        <v>1227</v>
      </c>
      <c r="W122" s="104" t="s">
        <v>480</v>
      </c>
      <c r="Y122" s="104" t="s">
        <v>1227</v>
      </c>
      <c r="Z122" s="95" t="str">
        <f t="shared" si="4"/>
        <v>〇</v>
      </c>
      <c r="AA122" s="36" t="s">
        <v>479</v>
      </c>
      <c r="AB122" s="36" t="str">
        <f t="shared" si="7"/>
        <v>✕</v>
      </c>
      <c r="AC122" s="36" t="s">
        <v>1227</v>
      </c>
      <c r="AD122" s="36" t="str">
        <f t="shared" si="6"/>
        <v>〇</v>
      </c>
    </row>
    <row r="123" spans="1:31" ht="17.25" customHeight="1">
      <c r="A123" s="111" t="s">
        <v>482</v>
      </c>
      <c r="B123" s="112">
        <v>120</v>
      </c>
      <c r="C123" s="111" t="s">
        <v>1228</v>
      </c>
      <c r="D123" s="112" t="s">
        <v>1590</v>
      </c>
      <c r="E123" s="112" t="s">
        <v>189</v>
      </c>
      <c r="F123" s="112" t="s">
        <v>443</v>
      </c>
      <c r="G123" s="112" t="s">
        <v>444</v>
      </c>
      <c r="H123" s="112">
        <f>VLOOKUP(C123,'定員数（R5）'!$B$2:$D$297,2,0)</f>
        <v>50</v>
      </c>
      <c r="I123" s="112">
        <f>VLOOKUP(C123,'定員数（R5）'!$B$2:$D$297,3,0)</f>
        <v>400</v>
      </c>
      <c r="J123" s="112" t="s">
        <v>189</v>
      </c>
      <c r="K123" s="112" t="s">
        <v>443</v>
      </c>
      <c r="L123" s="112" t="s">
        <v>444</v>
      </c>
      <c r="M123" s="112"/>
      <c r="N123" s="112"/>
      <c r="O123" s="112"/>
      <c r="P123" s="112" t="s">
        <v>189</v>
      </c>
      <c r="Q123" s="112" t="s">
        <v>443</v>
      </c>
      <c r="R123" s="112" t="s">
        <v>444</v>
      </c>
      <c r="S123" s="112">
        <v>0</v>
      </c>
      <c r="T123" s="112" t="s">
        <v>863</v>
      </c>
      <c r="V123" s="104" t="s">
        <v>1228</v>
      </c>
      <c r="W123" s="104" t="s">
        <v>482</v>
      </c>
      <c r="Y123" s="104" t="s">
        <v>1228</v>
      </c>
      <c r="Z123" s="95" t="str">
        <f t="shared" si="4"/>
        <v>〇</v>
      </c>
      <c r="AA123" s="36" t="s">
        <v>481</v>
      </c>
      <c r="AB123" s="36" t="str">
        <f t="shared" si="7"/>
        <v>✕</v>
      </c>
      <c r="AC123" s="36" t="s">
        <v>1228</v>
      </c>
      <c r="AD123" s="36" t="str">
        <f t="shared" si="6"/>
        <v>〇</v>
      </c>
      <c r="AE123" s="36" t="s">
        <v>1365</v>
      </c>
    </row>
    <row r="124" spans="1:31" ht="17.25" customHeight="1">
      <c r="A124" s="111" t="s">
        <v>484</v>
      </c>
      <c r="B124" s="112">
        <v>121</v>
      </c>
      <c r="C124" s="111" t="s">
        <v>1683</v>
      </c>
      <c r="D124" s="112" t="s">
        <v>1582</v>
      </c>
      <c r="E124" s="112" t="s">
        <v>189</v>
      </c>
      <c r="F124" s="112" t="s">
        <v>474</v>
      </c>
      <c r="G124" s="112" t="s">
        <v>1359</v>
      </c>
      <c r="H124" s="112">
        <f>VLOOKUP(C124,'定員数（R5）'!$B$2:$D$297,2,0)</f>
        <v>30</v>
      </c>
      <c r="I124" s="112">
        <f>VLOOKUP(C124,'定員数（R5）'!$B$2:$D$297,3,0)</f>
        <v>400</v>
      </c>
      <c r="J124" s="112" t="s">
        <v>189</v>
      </c>
      <c r="K124" s="112" t="s">
        <v>474</v>
      </c>
      <c r="L124" s="112" t="s">
        <v>1359</v>
      </c>
      <c r="M124" s="112"/>
      <c r="N124" s="112"/>
      <c r="O124" s="112"/>
      <c r="P124" s="112" t="s">
        <v>189</v>
      </c>
      <c r="Q124" s="112" t="s">
        <v>474</v>
      </c>
      <c r="R124" s="112" t="s">
        <v>1359</v>
      </c>
      <c r="S124" s="112">
        <v>0</v>
      </c>
      <c r="T124" s="112" t="s">
        <v>863</v>
      </c>
      <c r="V124" s="104" t="s">
        <v>1229</v>
      </c>
      <c r="W124" s="104" t="s">
        <v>484</v>
      </c>
      <c r="Y124" s="104" t="s">
        <v>1683</v>
      </c>
      <c r="Z124" s="95" t="str">
        <f t="shared" si="4"/>
        <v>〇</v>
      </c>
      <c r="AA124" s="36" t="s">
        <v>483</v>
      </c>
      <c r="AB124" s="36" t="str">
        <f t="shared" si="7"/>
        <v>✕</v>
      </c>
      <c r="AC124" s="36" t="s">
        <v>1691</v>
      </c>
      <c r="AD124" s="36" t="str">
        <f t="shared" si="6"/>
        <v>〇</v>
      </c>
    </row>
    <row r="125" spans="1:31" ht="17.25" customHeight="1">
      <c r="A125" s="111" t="s">
        <v>486</v>
      </c>
      <c r="B125" s="112">
        <v>122</v>
      </c>
      <c r="C125" s="111" t="s">
        <v>1230</v>
      </c>
      <c r="D125" s="112" t="s">
        <v>1591</v>
      </c>
      <c r="E125" s="112" t="s">
        <v>59</v>
      </c>
      <c r="F125" s="112" t="s">
        <v>488</v>
      </c>
      <c r="G125" s="112" t="s">
        <v>489</v>
      </c>
      <c r="H125" s="112">
        <f>VLOOKUP(C125,'定員数（R5）'!$B$2:$D$297,2,0)</f>
        <v>30</v>
      </c>
      <c r="I125" s="112">
        <f>VLOOKUP(C125,'定員数（R5）'!$B$2:$D$297,3,0)</f>
        <v>400</v>
      </c>
      <c r="J125" s="112" t="s">
        <v>59</v>
      </c>
      <c r="K125" s="112" t="s">
        <v>488</v>
      </c>
      <c r="L125" s="112" t="s">
        <v>489</v>
      </c>
      <c r="M125" s="112"/>
      <c r="N125" s="112"/>
      <c r="O125" s="112"/>
      <c r="P125" s="112" t="s">
        <v>59</v>
      </c>
      <c r="Q125" s="112" t="s">
        <v>488</v>
      </c>
      <c r="R125" s="112" t="s">
        <v>489</v>
      </c>
      <c r="S125" s="112">
        <v>0</v>
      </c>
      <c r="T125" s="112" t="s">
        <v>863</v>
      </c>
      <c r="V125" s="104" t="s">
        <v>1230</v>
      </c>
      <c r="W125" s="104" t="s">
        <v>486</v>
      </c>
      <c r="Y125" s="104" t="s">
        <v>1230</v>
      </c>
      <c r="Z125" s="95" t="str">
        <f t="shared" si="4"/>
        <v>〇</v>
      </c>
      <c r="AA125" s="36" t="s">
        <v>485</v>
      </c>
      <c r="AB125" s="36" t="str">
        <f t="shared" si="7"/>
        <v>✕</v>
      </c>
      <c r="AC125" s="36" t="s">
        <v>1230</v>
      </c>
      <c r="AD125" s="36" t="str">
        <f t="shared" si="6"/>
        <v>〇</v>
      </c>
    </row>
    <row r="126" spans="1:31" ht="17.25" customHeight="1">
      <c r="A126" s="111" t="s">
        <v>490</v>
      </c>
      <c r="B126" s="112">
        <v>123</v>
      </c>
      <c r="C126" s="111" t="s">
        <v>1231</v>
      </c>
      <c r="D126" s="112" t="s">
        <v>1592</v>
      </c>
      <c r="E126" s="112" t="s">
        <v>189</v>
      </c>
      <c r="F126" s="112" t="s">
        <v>282</v>
      </c>
      <c r="G126" s="112" t="s">
        <v>492</v>
      </c>
      <c r="H126" s="112">
        <f>VLOOKUP(C126,'定員数（R5）'!$B$2:$D$297,2,0)</f>
        <v>59</v>
      </c>
      <c r="I126" s="112">
        <f>VLOOKUP(C126,'定員数（R5）'!$B$2:$D$297,3,0)</f>
        <v>400</v>
      </c>
      <c r="J126" s="112" t="s">
        <v>189</v>
      </c>
      <c r="K126" s="112" t="s">
        <v>282</v>
      </c>
      <c r="L126" s="112" t="s">
        <v>492</v>
      </c>
      <c r="M126" s="112"/>
      <c r="N126" s="112"/>
      <c r="O126" s="112"/>
      <c r="P126" s="112" t="s">
        <v>189</v>
      </c>
      <c r="Q126" s="112" t="s">
        <v>282</v>
      </c>
      <c r="R126" s="112" t="s">
        <v>492</v>
      </c>
      <c r="S126" s="112">
        <v>27152</v>
      </c>
      <c r="T126" s="112" t="s">
        <v>1877</v>
      </c>
      <c r="V126" s="104" t="s">
        <v>1231</v>
      </c>
      <c r="W126" s="104" t="s">
        <v>490</v>
      </c>
      <c r="Y126" s="104" t="s">
        <v>1231</v>
      </c>
      <c r="Z126" s="95" t="str">
        <f t="shared" si="4"/>
        <v>〇</v>
      </c>
      <c r="AA126" s="36" t="s">
        <v>487</v>
      </c>
      <c r="AB126" s="36" t="str">
        <f t="shared" si="7"/>
        <v>✕</v>
      </c>
      <c r="AC126" s="36" t="s">
        <v>1231</v>
      </c>
      <c r="AD126" s="36" t="str">
        <f t="shared" si="6"/>
        <v>〇</v>
      </c>
    </row>
    <row r="127" spans="1:31" ht="17.25" customHeight="1">
      <c r="A127" s="111" t="s">
        <v>493</v>
      </c>
      <c r="B127" s="112">
        <v>124</v>
      </c>
      <c r="C127" s="111" t="s">
        <v>1232</v>
      </c>
      <c r="D127" s="112" t="s">
        <v>1593</v>
      </c>
      <c r="E127" s="112" t="s">
        <v>189</v>
      </c>
      <c r="F127" s="112" t="s">
        <v>454</v>
      </c>
      <c r="G127" s="112" t="s">
        <v>455</v>
      </c>
      <c r="H127" s="112">
        <f>VLOOKUP(C127,'定員数（R5）'!$B$2:$D$297,2,0)</f>
        <v>59</v>
      </c>
      <c r="I127" s="112">
        <f>VLOOKUP(C127,'定員数（R5）'!$B$2:$D$297,3,0)</f>
        <v>400</v>
      </c>
      <c r="J127" s="112" t="s">
        <v>189</v>
      </c>
      <c r="K127" s="112" t="s">
        <v>454</v>
      </c>
      <c r="L127" s="112" t="s">
        <v>455</v>
      </c>
      <c r="M127" s="112"/>
      <c r="N127" s="112"/>
      <c r="O127" s="112"/>
      <c r="P127" s="112" t="s">
        <v>189</v>
      </c>
      <c r="Q127" s="112" t="s">
        <v>454</v>
      </c>
      <c r="R127" s="112" t="s">
        <v>455</v>
      </c>
      <c r="S127" s="112">
        <v>0</v>
      </c>
      <c r="T127" s="112" t="s">
        <v>863</v>
      </c>
      <c r="V127" s="104" t="s">
        <v>1232</v>
      </c>
      <c r="W127" s="104" t="s">
        <v>493</v>
      </c>
      <c r="Y127" s="104" t="s">
        <v>1232</v>
      </c>
      <c r="Z127" s="95" t="str">
        <f t="shared" si="4"/>
        <v>〇</v>
      </c>
      <c r="AA127" s="36" t="s">
        <v>491</v>
      </c>
      <c r="AB127" s="36" t="str">
        <f t="shared" si="7"/>
        <v>✕</v>
      </c>
      <c r="AC127" s="36" t="s">
        <v>1232</v>
      </c>
      <c r="AD127" s="36" t="str">
        <f t="shared" si="6"/>
        <v>〇</v>
      </c>
    </row>
    <row r="128" spans="1:31" ht="17.25" customHeight="1">
      <c r="A128" s="111" t="s">
        <v>495</v>
      </c>
      <c r="B128" s="112">
        <v>125</v>
      </c>
      <c r="C128" s="111" t="s">
        <v>1233</v>
      </c>
      <c r="D128" s="112" t="s">
        <v>1594</v>
      </c>
      <c r="E128" s="112" t="s">
        <v>59</v>
      </c>
      <c r="F128" s="112" t="s">
        <v>215</v>
      </c>
      <c r="G128" s="112" t="s">
        <v>497</v>
      </c>
      <c r="H128" s="112">
        <f>VLOOKUP(C128,'定員数（R5）'!$B$2:$D$297,2,0)</f>
        <v>60</v>
      </c>
      <c r="I128" s="112">
        <f>VLOOKUP(C128,'定員数（R5）'!$B$2:$D$297,3,0)</f>
        <v>500</v>
      </c>
      <c r="J128" s="112" t="s">
        <v>59</v>
      </c>
      <c r="K128" s="112" t="s">
        <v>215</v>
      </c>
      <c r="L128" s="112" t="s">
        <v>497</v>
      </c>
      <c r="M128" s="112"/>
      <c r="N128" s="112"/>
      <c r="O128" s="112"/>
      <c r="P128" s="112" t="s">
        <v>59</v>
      </c>
      <c r="Q128" s="112" t="s">
        <v>215</v>
      </c>
      <c r="R128" s="112" t="s">
        <v>497</v>
      </c>
      <c r="S128" s="112">
        <v>0</v>
      </c>
      <c r="T128" s="112" t="s">
        <v>863</v>
      </c>
      <c r="V128" s="104" t="s">
        <v>1233</v>
      </c>
      <c r="W128" s="104" t="s">
        <v>495</v>
      </c>
      <c r="Y128" s="104" t="s">
        <v>1233</v>
      </c>
      <c r="Z128" s="95" t="str">
        <f t="shared" si="4"/>
        <v>〇</v>
      </c>
      <c r="AA128" s="36" t="s">
        <v>494</v>
      </c>
      <c r="AB128" s="36" t="str">
        <f t="shared" si="7"/>
        <v>✕</v>
      </c>
      <c r="AC128" s="36" t="s">
        <v>1233</v>
      </c>
      <c r="AD128" s="36" t="str">
        <f t="shared" si="6"/>
        <v>〇</v>
      </c>
    </row>
    <row r="129" spans="1:30" ht="17.25" customHeight="1">
      <c r="A129" s="111" t="s">
        <v>498</v>
      </c>
      <c r="B129" s="112">
        <v>126</v>
      </c>
      <c r="C129" s="111" t="s">
        <v>1234</v>
      </c>
      <c r="D129" s="112" t="s">
        <v>1595</v>
      </c>
      <c r="E129" s="112" t="s">
        <v>189</v>
      </c>
      <c r="F129" s="112" t="s">
        <v>360</v>
      </c>
      <c r="G129" s="112" t="s">
        <v>500</v>
      </c>
      <c r="H129" s="112">
        <f>VLOOKUP(C129,'定員数（R5）'!$B$2:$D$297,2,0)</f>
        <v>60</v>
      </c>
      <c r="I129" s="112">
        <f>VLOOKUP(C129,'定員数（R5）'!$B$2:$D$297,3,0)</f>
        <v>500</v>
      </c>
      <c r="J129" s="112" t="s">
        <v>189</v>
      </c>
      <c r="K129" s="112" t="s">
        <v>360</v>
      </c>
      <c r="L129" s="112" t="s">
        <v>500</v>
      </c>
      <c r="M129" s="112"/>
      <c r="N129" s="112"/>
      <c r="O129" s="112"/>
      <c r="P129" s="112" t="s">
        <v>189</v>
      </c>
      <c r="Q129" s="112" t="s">
        <v>360</v>
      </c>
      <c r="R129" s="112" t="s">
        <v>500</v>
      </c>
      <c r="S129" s="112">
        <v>0</v>
      </c>
      <c r="T129" s="112" t="s">
        <v>863</v>
      </c>
      <c r="V129" s="104" t="s">
        <v>1234</v>
      </c>
      <c r="W129" s="104" t="s">
        <v>498</v>
      </c>
      <c r="Y129" s="104" t="s">
        <v>1234</v>
      </c>
      <c r="Z129" s="95" t="str">
        <f t="shared" si="4"/>
        <v>〇</v>
      </c>
      <c r="AA129" s="36" t="s">
        <v>496</v>
      </c>
      <c r="AB129" s="36" t="str">
        <f t="shared" si="7"/>
        <v>✕</v>
      </c>
      <c r="AC129" s="36" t="s">
        <v>1234</v>
      </c>
      <c r="AD129" s="36" t="str">
        <f t="shared" si="6"/>
        <v>〇</v>
      </c>
    </row>
    <row r="130" spans="1:30" ht="17.25" customHeight="1">
      <c r="A130" s="111" t="s">
        <v>501</v>
      </c>
      <c r="B130" s="112">
        <v>127</v>
      </c>
      <c r="C130" s="111" t="s">
        <v>1235</v>
      </c>
      <c r="D130" s="112" t="s">
        <v>1596</v>
      </c>
      <c r="E130" s="112" t="s">
        <v>59</v>
      </c>
      <c r="F130" s="112" t="s">
        <v>228</v>
      </c>
      <c r="G130" s="112" t="s">
        <v>503</v>
      </c>
      <c r="H130" s="112">
        <f>VLOOKUP(C130,'定員数（R5）'!$B$2:$D$297,2,0)</f>
        <v>40</v>
      </c>
      <c r="I130" s="112">
        <f>VLOOKUP(C130,'定員数（R5）'!$B$2:$D$297,3,0)</f>
        <v>400</v>
      </c>
      <c r="J130" s="112" t="s">
        <v>59</v>
      </c>
      <c r="K130" s="112" t="s">
        <v>228</v>
      </c>
      <c r="L130" s="112" t="s">
        <v>503</v>
      </c>
      <c r="M130" s="112"/>
      <c r="N130" s="112"/>
      <c r="O130" s="112"/>
      <c r="P130" s="112" t="s">
        <v>59</v>
      </c>
      <c r="Q130" s="112" t="s">
        <v>228</v>
      </c>
      <c r="R130" s="112" t="s">
        <v>503</v>
      </c>
      <c r="S130" s="112">
        <v>0</v>
      </c>
      <c r="T130" s="112" t="s">
        <v>863</v>
      </c>
      <c r="V130" s="104" t="s">
        <v>1235</v>
      </c>
      <c r="W130" s="104" t="s">
        <v>501</v>
      </c>
      <c r="Y130" s="104" t="s">
        <v>1235</v>
      </c>
      <c r="Z130" s="95" t="str">
        <f t="shared" si="4"/>
        <v>〇</v>
      </c>
      <c r="AA130" s="36" t="s">
        <v>499</v>
      </c>
      <c r="AB130" s="36" t="str">
        <f t="shared" si="7"/>
        <v>✕</v>
      </c>
      <c r="AC130" s="36" t="s">
        <v>1235</v>
      </c>
      <c r="AD130" s="36" t="str">
        <f t="shared" si="6"/>
        <v>〇</v>
      </c>
    </row>
    <row r="131" spans="1:30" ht="17.25" customHeight="1">
      <c r="A131" s="111" t="s">
        <v>504</v>
      </c>
      <c r="B131" s="112">
        <v>128</v>
      </c>
      <c r="C131" s="111" t="s">
        <v>1236</v>
      </c>
      <c r="D131" s="112" t="s">
        <v>1597</v>
      </c>
      <c r="E131" s="112" t="s">
        <v>189</v>
      </c>
      <c r="F131" s="112" t="s">
        <v>369</v>
      </c>
      <c r="G131" s="112" t="s">
        <v>506</v>
      </c>
      <c r="H131" s="112">
        <f>VLOOKUP(C131,'定員数（R5）'!$B$2:$D$297,2,0)</f>
        <v>48</v>
      </c>
      <c r="I131" s="112">
        <f>VLOOKUP(C131,'定員数（R5）'!$B$2:$D$297,3,0)</f>
        <v>400</v>
      </c>
      <c r="J131" s="112" t="s">
        <v>189</v>
      </c>
      <c r="K131" s="112" t="s">
        <v>369</v>
      </c>
      <c r="L131" s="112" t="s">
        <v>506</v>
      </c>
      <c r="M131" s="112"/>
      <c r="N131" s="112"/>
      <c r="O131" s="112"/>
      <c r="P131" s="112" t="s">
        <v>189</v>
      </c>
      <c r="Q131" s="112" t="s">
        <v>369</v>
      </c>
      <c r="R131" s="112" t="s">
        <v>506</v>
      </c>
      <c r="S131" s="112">
        <v>0</v>
      </c>
      <c r="T131" s="112" t="s">
        <v>863</v>
      </c>
      <c r="V131" s="104" t="s">
        <v>1236</v>
      </c>
      <c r="W131" s="104" t="s">
        <v>504</v>
      </c>
      <c r="Y131" s="104" t="s">
        <v>1236</v>
      </c>
      <c r="Z131" s="95" t="str">
        <f t="shared" si="4"/>
        <v>〇</v>
      </c>
      <c r="AA131" s="36" t="s">
        <v>502</v>
      </c>
      <c r="AB131" s="36" t="str">
        <f t="shared" si="7"/>
        <v>✕</v>
      </c>
      <c r="AC131" s="36" t="s">
        <v>1236</v>
      </c>
      <c r="AD131" s="36" t="str">
        <f t="shared" si="6"/>
        <v>〇</v>
      </c>
    </row>
    <row r="132" spans="1:30" ht="17.25" customHeight="1">
      <c r="A132" s="111" t="s">
        <v>507</v>
      </c>
      <c r="B132" s="112">
        <v>129</v>
      </c>
      <c r="C132" s="111" t="s">
        <v>1237</v>
      </c>
      <c r="D132" s="112" t="s">
        <v>1598</v>
      </c>
      <c r="E132" s="112" t="s">
        <v>189</v>
      </c>
      <c r="F132" s="112" t="s">
        <v>509</v>
      </c>
      <c r="G132" s="112" t="s">
        <v>510</v>
      </c>
      <c r="H132" s="112">
        <f>VLOOKUP(C132,'定員数（R5）'!$B$2:$D$297,2,0)</f>
        <v>30</v>
      </c>
      <c r="I132" s="112">
        <f>VLOOKUP(C132,'定員数（R5）'!$B$2:$D$297,3,0)</f>
        <v>400</v>
      </c>
      <c r="J132" s="112" t="s">
        <v>189</v>
      </c>
      <c r="K132" s="112" t="s">
        <v>509</v>
      </c>
      <c r="L132" s="112" t="s">
        <v>510</v>
      </c>
      <c r="M132" s="112"/>
      <c r="N132" s="112"/>
      <c r="O132" s="112"/>
      <c r="P132" s="112" t="s">
        <v>189</v>
      </c>
      <c r="Q132" s="112" t="s">
        <v>509</v>
      </c>
      <c r="R132" s="112" t="s">
        <v>510</v>
      </c>
      <c r="S132" s="112">
        <v>400000</v>
      </c>
      <c r="T132" s="112" t="s">
        <v>1878</v>
      </c>
      <c r="V132" s="104" t="s">
        <v>1237</v>
      </c>
      <c r="W132" s="104" t="s">
        <v>1914</v>
      </c>
      <c r="Y132" s="104" t="s">
        <v>1237</v>
      </c>
      <c r="Z132" s="95" t="str">
        <f t="shared" ref="Z132:Z195" si="8">IF(C132=Y132,"〇","✕")</f>
        <v>〇</v>
      </c>
      <c r="AA132" s="36" t="s">
        <v>505</v>
      </c>
      <c r="AB132" s="36" t="str">
        <f t="shared" ref="AB132:AB163" si="9">IF(C132=AA132,"〇","✕")</f>
        <v>✕</v>
      </c>
      <c r="AC132" s="36" t="s">
        <v>1237</v>
      </c>
      <c r="AD132" s="36" t="str">
        <f t="shared" ref="AD132:AD195" si="10">IF(C132=AC132,"〇","✕")</f>
        <v>〇</v>
      </c>
    </row>
    <row r="133" spans="1:30" ht="17.25" customHeight="1">
      <c r="A133" s="111" t="s">
        <v>511</v>
      </c>
      <c r="B133" s="112">
        <v>130</v>
      </c>
      <c r="C133" s="111" t="s">
        <v>512</v>
      </c>
      <c r="D133" s="112" t="s">
        <v>1599</v>
      </c>
      <c r="E133" s="112" t="s">
        <v>189</v>
      </c>
      <c r="F133" s="112" t="s">
        <v>513</v>
      </c>
      <c r="G133" s="112" t="s">
        <v>514</v>
      </c>
      <c r="H133" s="112">
        <f>VLOOKUP(C133,'定員数（R5）'!$B$2:$D$297,2,0)</f>
        <v>50</v>
      </c>
      <c r="I133" s="112">
        <f>VLOOKUP(C133,'定員数（R5）'!$B$2:$D$297,3,0)</f>
        <v>400</v>
      </c>
      <c r="J133" s="112" t="s">
        <v>189</v>
      </c>
      <c r="K133" s="112" t="s">
        <v>513</v>
      </c>
      <c r="L133" s="112" t="s">
        <v>514</v>
      </c>
      <c r="M133" s="112"/>
      <c r="N133" s="112"/>
      <c r="O133" s="112"/>
      <c r="P133" s="112" t="s">
        <v>189</v>
      </c>
      <c r="Q133" s="112" t="s">
        <v>513</v>
      </c>
      <c r="R133" s="112" t="s">
        <v>514</v>
      </c>
      <c r="S133" s="112">
        <v>0</v>
      </c>
      <c r="T133" s="112" t="s">
        <v>863</v>
      </c>
      <c r="V133" s="104" t="s">
        <v>512</v>
      </c>
      <c r="W133" s="104" t="s">
        <v>511</v>
      </c>
      <c r="Y133" s="104" t="s">
        <v>512</v>
      </c>
      <c r="Z133" s="95" t="str">
        <f t="shared" si="8"/>
        <v>〇</v>
      </c>
      <c r="AA133" s="36" t="s">
        <v>508</v>
      </c>
      <c r="AB133" s="36" t="str">
        <f t="shared" si="9"/>
        <v>✕</v>
      </c>
      <c r="AC133" s="36" t="s">
        <v>512</v>
      </c>
      <c r="AD133" s="36" t="str">
        <f t="shared" si="10"/>
        <v>〇</v>
      </c>
    </row>
    <row r="134" spans="1:30" ht="17.25" customHeight="1">
      <c r="A134" s="111" t="s">
        <v>515</v>
      </c>
      <c r="B134" s="112">
        <v>131</v>
      </c>
      <c r="C134" s="111" t="s">
        <v>1238</v>
      </c>
      <c r="D134" s="112" t="s">
        <v>1595</v>
      </c>
      <c r="E134" s="112" t="s">
        <v>189</v>
      </c>
      <c r="F134" s="112" t="s">
        <v>360</v>
      </c>
      <c r="G134" s="112" t="s">
        <v>500</v>
      </c>
      <c r="H134" s="112">
        <f>VLOOKUP(C134,'定員数（R5）'!$B$2:$D$297,2,0)</f>
        <v>59</v>
      </c>
      <c r="I134" s="112">
        <f>VLOOKUP(C134,'定員数（R5）'!$B$2:$D$297,3,0)</f>
        <v>400</v>
      </c>
      <c r="J134" s="112" t="s">
        <v>189</v>
      </c>
      <c r="K134" s="112" t="s">
        <v>360</v>
      </c>
      <c r="L134" s="112" t="s">
        <v>500</v>
      </c>
      <c r="M134" s="112"/>
      <c r="N134" s="112"/>
      <c r="O134" s="112"/>
      <c r="P134" s="112" t="s">
        <v>189</v>
      </c>
      <c r="Q134" s="112" t="s">
        <v>360</v>
      </c>
      <c r="R134" s="112" t="s">
        <v>500</v>
      </c>
      <c r="S134" s="112">
        <v>0</v>
      </c>
      <c r="T134" s="112" t="s">
        <v>863</v>
      </c>
      <c r="V134" s="104" t="s">
        <v>1238</v>
      </c>
      <c r="W134" s="104" t="s">
        <v>515</v>
      </c>
      <c r="Y134" s="104" t="s">
        <v>1238</v>
      </c>
      <c r="Z134" s="95" t="str">
        <f t="shared" si="8"/>
        <v>〇</v>
      </c>
      <c r="AA134" s="36" t="s">
        <v>512</v>
      </c>
      <c r="AB134" s="36" t="str">
        <f t="shared" si="9"/>
        <v>✕</v>
      </c>
      <c r="AC134" s="36" t="s">
        <v>1238</v>
      </c>
      <c r="AD134" s="36" t="str">
        <f t="shared" si="10"/>
        <v>〇</v>
      </c>
    </row>
    <row r="135" spans="1:30" ht="17.25" customHeight="1">
      <c r="A135" s="111" t="s">
        <v>517</v>
      </c>
      <c r="B135" s="112">
        <v>132</v>
      </c>
      <c r="C135" s="111" t="s">
        <v>1239</v>
      </c>
      <c r="D135" s="112" t="s">
        <v>1592</v>
      </c>
      <c r="E135" s="112" t="s">
        <v>189</v>
      </c>
      <c r="F135" s="112" t="s">
        <v>282</v>
      </c>
      <c r="G135" s="112" t="s">
        <v>492</v>
      </c>
      <c r="H135" s="112">
        <f>VLOOKUP(C135,'定員数（R5）'!$B$2:$D$297,2,0)</f>
        <v>59</v>
      </c>
      <c r="I135" s="112">
        <f>VLOOKUP(C135,'定員数（R5）'!$B$2:$D$297,3,0)</f>
        <v>400</v>
      </c>
      <c r="J135" s="112" t="s">
        <v>189</v>
      </c>
      <c r="K135" s="112" t="s">
        <v>282</v>
      </c>
      <c r="L135" s="112" t="s">
        <v>492</v>
      </c>
      <c r="M135" s="112"/>
      <c r="N135" s="112"/>
      <c r="O135" s="112"/>
      <c r="P135" s="112" t="s">
        <v>189</v>
      </c>
      <c r="Q135" s="112" t="s">
        <v>282</v>
      </c>
      <c r="R135" s="112" t="s">
        <v>492</v>
      </c>
      <c r="S135" s="112">
        <v>0</v>
      </c>
      <c r="T135" s="112" t="s">
        <v>863</v>
      </c>
      <c r="V135" s="104" t="s">
        <v>1239</v>
      </c>
      <c r="W135" s="104" t="s">
        <v>517</v>
      </c>
      <c r="Y135" s="104" t="s">
        <v>1239</v>
      </c>
      <c r="Z135" s="95" t="str">
        <f t="shared" si="8"/>
        <v>〇</v>
      </c>
      <c r="AA135" s="36" t="s">
        <v>516</v>
      </c>
      <c r="AB135" s="36" t="str">
        <f t="shared" si="9"/>
        <v>✕</v>
      </c>
      <c r="AC135" s="36" t="s">
        <v>1239</v>
      </c>
      <c r="AD135" s="36" t="str">
        <f t="shared" si="10"/>
        <v>〇</v>
      </c>
    </row>
    <row r="136" spans="1:30" ht="17.25" customHeight="1">
      <c r="A136" s="111" t="s">
        <v>519</v>
      </c>
      <c r="B136" s="112">
        <v>133</v>
      </c>
      <c r="C136" s="111" t="s">
        <v>1240</v>
      </c>
      <c r="D136" s="112" t="s">
        <v>1600</v>
      </c>
      <c r="E136" s="112" t="s">
        <v>189</v>
      </c>
      <c r="F136" s="112" t="s">
        <v>1022</v>
      </c>
      <c r="G136" s="112" t="s">
        <v>433</v>
      </c>
      <c r="H136" s="112">
        <f>VLOOKUP(C136,'定員数（R5）'!$B$2:$D$297,2,0)</f>
        <v>90</v>
      </c>
      <c r="I136" s="112">
        <f>VLOOKUP(C136,'定員数（R5）'!$B$2:$D$297,3,0)</f>
        <v>500</v>
      </c>
      <c r="J136" s="112" t="s">
        <v>189</v>
      </c>
      <c r="K136" s="112" t="s">
        <v>1022</v>
      </c>
      <c r="L136" s="112" t="s">
        <v>433</v>
      </c>
      <c r="M136" s="112"/>
      <c r="N136" s="112"/>
      <c r="O136" s="112"/>
      <c r="P136" s="112" t="s">
        <v>189</v>
      </c>
      <c r="Q136" s="112" t="s">
        <v>1022</v>
      </c>
      <c r="R136" s="112" t="s">
        <v>433</v>
      </c>
      <c r="S136" s="112">
        <v>0</v>
      </c>
      <c r="T136" s="112" t="s">
        <v>863</v>
      </c>
      <c r="V136" s="104" t="s">
        <v>1240</v>
      </c>
      <c r="W136" s="104" t="s">
        <v>519</v>
      </c>
      <c r="Y136" s="104" t="s">
        <v>1240</v>
      </c>
      <c r="Z136" s="95" t="str">
        <f t="shared" si="8"/>
        <v>〇</v>
      </c>
      <c r="AA136" s="36" t="s">
        <v>518</v>
      </c>
      <c r="AB136" s="36" t="str">
        <f t="shared" si="9"/>
        <v>✕</v>
      </c>
      <c r="AC136" s="36" t="s">
        <v>1240</v>
      </c>
      <c r="AD136" s="36" t="str">
        <f t="shared" si="10"/>
        <v>〇</v>
      </c>
    </row>
    <row r="137" spans="1:30" ht="17.25" customHeight="1">
      <c r="A137" s="111" t="s">
        <v>524</v>
      </c>
      <c r="B137" s="112">
        <v>134</v>
      </c>
      <c r="C137" s="111" t="s">
        <v>1337</v>
      </c>
      <c r="D137" s="112" t="s">
        <v>1343</v>
      </c>
      <c r="E137" s="112" t="s">
        <v>189</v>
      </c>
      <c r="F137" s="112" t="s">
        <v>310</v>
      </c>
      <c r="G137" s="112" t="s">
        <v>311</v>
      </c>
      <c r="H137" s="112">
        <f>VLOOKUP(C137,'定員数（R5）'!$B$2:$D$297,2,0)</f>
        <v>60</v>
      </c>
      <c r="I137" s="112">
        <f>VLOOKUP(C137,'定員数（R5）'!$B$2:$D$297,3,0)</f>
        <v>500</v>
      </c>
      <c r="J137" s="112" t="s">
        <v>189</v>
      </c>
      <c r="K137" s="112" t="s">
        <v>310</v>
      </c>
      <c r="L137" s="112" t="s">
        <v>311</v>
      </c>
      <c r="M137" s="112"/>
      <c r="N137" s="112"/>
      <c r="O137" s="112"/>
      <c r="P137" s="112" t="s">
        <v>189</v>
      </c>
      <c r="Q137" s="112" t="s">
        <v>310</v>
      </c>
      <c r="R137" s="112" t="s">
        <v>311</v>
      </c>
      <c r="S137" s="112">
        <v>0</v>
      </c>
      <c r="T137" s="112" t="s">
        <v>863</v>
      </c>
      <c r="V137" s="104" t="s">
        <v>1337</v>
      </c>
      <c r="W137" s="104" t="s">
        <v>524</v>
      </c>
      <c r="Y137" s="104" t="s">
        <v>1337</v>
      </c>
      <c r="Z137" s="95" t="str">
        <f t="shared" si="8"/>
        <v>〇</v>
      </c>
      <c r="AA137" s="36" t="s">
        <v>520</v>
      </c>
      <c r="AB137" s="36" t="str">
        <f t="shared" si="9"/>
        <v>✕</v>
      </c>
      <c r="AC137" s="36" t="s">
        <v>1337</v>
      </c>
      <c r="AD137" s="36" t="str">
        <f t="shared" si="10"/>
        <v>〇</v>
      </c>
    </row>
    <row r="138" spans="1:30" ht="17.25" customHeight="1">
      <c r="A138" s="111" t="s">
        <v>521</v>
      </c>
      <c r="B138" s="112">
        <v>135</v>
      </c>
      <c r="C138" s="111" t="s">
        <v>1242</v>
      </c>
      <c r="D138" s="112" t="s">
        <v>1601</v>
      </c>
      <c r="E138" s="112" t="s">
        <v>189</v>
      </c>
      <c r="F138" s="112" t="s">
        <v>523</v>
      </c>
      <c r="G138" s="112" t="s">
        <v>1360</v>
      </c>
      <c r="H138" s="112">
        <f>VLOOKUP(C138,'定員数（R5）'!$B$2:$D$297,2,0)</f>
        <v>50</v>
      </c>
      <c r="I138" s="112">
        <f>VLOOKUP(C138,'定員数（R5）'!$B$2:$D$297,3,0)</f>
        <v>400</v>
      </c>
      <c r="J138" s="112" t="s">
        <v>189</v>
      </c>
      <c r="K138" s="112" t="s">
        <v>523</v>
      </c>
      <c r="L138" s="112" t="s">
        <v>1360</v>
      </c>
      <c r="M138" s="112"/>
      <c r="N138" s="112"/>
      <c r="O138" s="112"/>
      <c r="P138" s="112" t="s">
        <v>189</v>
      </c>
      <c r="Q138" s="112" t="s">
        <v>523</v>
      </c>
      <c r="R138" s="112" t="s">
        <v>1360</v>
      </c>
      <c r="S138" s="112">
        <v>0</v>
      </c>
      <c r="T138" s="112" t="s">
        <v>863</v>
      </c>
      <c r="V138" s="104" t="s">
        <v>1242</v>
      </c>
      <c r="W138" s="104" t="s">
        <v>521</v>
      </c>
      <c r="Y138" s="104" t="s">
        <v>1242</v>
      </c>
      <c r="Z138" s="95" t="str">
        <f t="shared" si="8"/>
        <v>〇</v>
      </c>
      <c r="AA138" s="36" t="s">
        <v>522</v>
      </c>
      <c r="AB138" s="36" t="str">
        <f t="shared" si="9"/>
        <v>〇</v>
      </c>
      <c r="AC138" s="36" t="s">
        <v>1242</v>
      </c>
      <c r="AD138" s="36" t="str">
        <f t="shared" si="10"/>
        <v>〇</v>
      </c>
    </row>
    <row r="139" spans="1:30" ht="17.25" customHeight="1">
      <c r="A139" s="111" t="s">
        <v>1244</v>
      </c>
      <c r="B139" s="112">
        <v>136</v>
      </c>
      <c r="C139" s="111" t="s">
        <v>1243</v>
      </c>
      <c r="D139" s="112" t="s">
        <v>1602</v>
      </c>
      <c r="E139" s="112" t="s">
        <v>189</v>
      </c>
      <c r="F139" s="112" t="s">
        <v>526</v>
      </c>
      <c r="G139" s="112" t="s">
        <v>527</v>
      </c>
      <c r="H139" s="112">
        <f>VLOOKUP(C139,'定員数（R5）'!$B$2:$D$297,2,0)</f>
        <v>30</v>
      </c>
      <c r="I139" s="112">
        <f>VLOOKUP(C139,'定員数（R5）'!$B$2:$D$297,3,0)</f>
        <v>400</v>
      </c>
      <c r="J139" s="112" t="s">
        <v>189</v>
      </c>
      <c r="K139" s="112" t="s">
        <v>526</v>
      </c>
      <c r="L139" s="112" t="s">
        <v>527</v>
      </c>
      <c r="M139" s="112"/>
      <c r="N139" s="112"/>
      <c r="O139" s="112"/>
      <c r="P139" s="112" t="s">
        <v>189</v>
      </c>
      <c r="Q139" s="112" t="s">
        <v>526</v>
      </c>
      <c r="R139" s="112" t="s">
        <v>527</v>
      </c>
      <c r="S139" s="112">
        <v>0</v>
      </c>
      <c r="T139" s="112" t="s">
        <v>863</v>
      </c>
      <c r="V139" s="104" t="s">
        <v>1243</v>
      </c>
      <c r="W139" s="104" t="s">
        <v>1244</v>
      </c>
      <c r="Y139" s="104" t="s">
        <v>1243</v>
      </c>
      <c r="Z139" s="95" t="str">
        <f t="shared" si="8"/>
        <v>〇</v>
      </c>
      <c r="AA139" s="36" t="s">
        <v>1321</v>
      </c>
      <c r="AB139" s="36" t="str">
        <f t="shared" si="9"/>
        <v>✕</v>
      </c>
      <c r="AC139" s="36" t="s">
        <v>1243</v>
      </c>
      <c r="AD139" s="36" t="str">
        <f t="shared" si="10"/>
        <v>〇</v>
      </c>
    </row>
    <row r="140" spans="1:30" ht="17.25" customHeight="1">
      <c r="A140" s="111" t="s">
        <v>528</v>
      </c>
      <c r="B140" s="112">
        <v>137</v>
      </c>
      <c r="C140" s="111" t="s">
        <v>1245</v>
      </c>
      <c r="D140" s="112" t="s">
        <v>1345</v>
      </c>
      <c r="E140" s="112" t="s">
        <v>189</v>
      </c>
      <c r="F140" s="112" t="s">
        <v>531</v>
      </c>
      <c r="G140" s="112" t="s">
        <v>532</v>
      </c>
      <c r="H140" s="112">
        <f>VLOOKUP(C140,'定員数（R5）'!$B$2:$D$297,2,0)</f>
        <v>30</v>
      </c>
      <c r="I140" s="112">
        <f>VLOOKUP(C140,'定員数（R5）'!$B$2:$D$297,3,0)</f>
        <v>400</v>
      </c>
      <c r="J140" s="112" t="s">
        <v>189</v>
      </c>
      <c r="K140" s="112" t="s">
        <v>531</v>
      </c>
      <c r="L140" s="112" t="s">
        <v>532</v>
      </c>
      <c r="M140" s="112"/>
      <c r="N140" s="112"/>
      <c r="O140" s="112"/>
      <c r="P140" s="112" t="s">
        <v>189</v>
      </c>
      <c r="Q140" s="112" t="s">
        <v>531</v>
      </c>
      <c r="R140" s="112" t="s">
        <v>532</v>
      </c>
      <c r="S140" s="112">
        <v>0</v>
      </c>
      <c r="T140" s="112" t="s">
        <v>863</v>
      </c>
      <c r="V140" s="104" t="s">
        <v>1245</v>
      </c>
      <c r="W140" s="104" t="s">
        <v>528</v>
      </c>
      <c r="Y140" s="104" t="s">
        <v>1245</v>
      </c>
      <c r="Z140" s="95" t="str">
        <f t="shared" si="8"/>
        <v>〇</v>
      </c>
      <c r="AA140" s="36" t="s">
        <v>525</v>
      </c>
      <c r="AB140" s="36" t="str">
        <f t="shared" si="9"/>
        <v>✕</v>
      </c>
      <c r="AC140" s="36" t="s">
        <v>1245</v>
      </c>
      <c r="AD140" s="36" t="str">
        <f t="shared" si="10"/>
        <v>〇</v>
      </c>
    </row>
    <row r="141" spans="1:30" ht="17.25" customHeight="1">
      <c r="A141" s="111" t="s">
        <v>533</v>
      </c>
      <c r="B141" s="112">
        <v>138</v>
      </c>
      <c r="C141" s="111" t="s">
        <v>1246</v>
      </c>
      <c r="D141" s="112" t="s">
        <v>1346</v>
      </c>
      <c r="E141" s="112" t="s">
        <v>1358</v>
      </c>
      <c r="F141" s="112" t="s">
        <v>535</v>
      </c>
      <c r="G141" s="112" t="s">
        <v>536</v>
      </c>
      <c r="H141" s="112">
        <f>VLOOKUP(C141,'定員数（R5）'!$B$2:$D$297,2,0)</f>
        <v>30</v>
      </c>
      <c r="I141" s="112">
        <f>VLOOKUP(C141,'定員数（R5）'!$B$2:$D$297,3,0)</f>
        <v>400</v>
      </c>
      <c r="J141" s="112" t="s">
        <v>189</v>
      </c>
      <c r="K141" s="112" t="s">
        <v>535</v>
      </c>
      <c r="L141" s="112" t="s">
        <v>536</v>
      </c>
      <c r="M141" s="112"/>
      <c r="N141" s="112"/>
      <c r="O141" s="112"/>
      <c r="P141" s="112" t="s">
        <v>189</v>
      </c>
      <c r="Q141" s="112" t="s">
        <v>535</v>
      </c>
      <c r="R141" s="112" t="s">
        <v>536</v>
      </c>
      <c r="S141" s="112">
        <v>400000</v>
      </c>
      <c r="T141" s="112" t="s">
        <v>1879</v>
      </c>
      <c r="V141" s="104" t="s">
        <v>1246</v>
      </c>
      <c r="W141" s="104" t="s">
        <v>533</v>
      </c>
      <c r="Y141" s="104" t="s">
        <v>1246</v>
      </c>
      <c r="Z141" s="95" t="str">
        <f t="shared" si="8"/>
        <v>〇</v>
      </c>
      <c r="AA141" s="36" t="s">
        <v>529</v>
      </c>
      <c r="AB141" s="36" t="str">
        <f t="shared" si="9"/>
        <v>✕</v>
      </c>
      <c r="AC141" s="36" t="s">
        <v>1246</v>
      </c>
      <c r="AD141" s="36" t="str">
        <f t="shared" si="10"/>
        <v>〇</v>
      </c>
    </row>
    <row r="142" spans="1:30" ht="17.25" customHeight="1">
      <c r="A142" s="111" t="s">
        <v>537</v>
      </c>
      <c r="B142" s="112">
        <v>139</v>
      </c>
      <c r="C142" s="111" t="s">
        <v>1247</v>
      </c>
      <c r="D142" s="112" t="s">
        <v>1572</v>
      </c>
      <c r="E142" s="112" t="s">
        <v>189</v>
      </c>
      <c r="F142" s="112" t="s">
        <v>1356</v>
      </c>
      <c r="G142" s="112" t="s">
        <v>1357</v>
      </c>
      <c r="H142" s="112">
        <f>VLOOKUP(C142,'定員数（R5）'!$B$2:$D$297,2,0)</f>
        <v>30</v>
      </c>
      <c r="I142" s="112">
        <f>VLOOKUP(C142,'定員数（R5）'!$B$2:$D$297,3,0)</f>
        <v>400</v>
      </c>
      <c r="J142" s="112" t="s">
        <v>189</v>
      </c>
      <c r="K142" s="112" t="s">
        <v>1356</v>
      </c>
      <c r="L142" s="112" t="s">
        <v>1357</v>
      </c>
      <c r="M142" s="112"/>
      <c r="N142" s="112"/>
      <c r="O142" s="112"/>
      <c r="P142" s="112" t="s">
        <v>189</v>
      </c>
      <c r="Q142" s="112" t="s">
        <v>1356</v>
      </c>
      <c r="R142" s="112" t="s">
        <v>1357</v>
      </c>
      <c r="S142" s="112">
        <v>0</v>
      </c>
      <c r="T142" s="112" t="s">
        <v>863</v>
      </c>
      <c r="V142" s="104" t="s">
        <v>1247</v>
      </c>
      <c r="W142" s="104" t="s">
        <v>537</v>
      </c>
      <c r="Y142" s="104" t="s">
        <v>1247</v>
      </c>
      <c r="Z142" s="95" t="str">
        <f t="shared" si="8"/>
        <v>〇</v>
      </c>
      <c r="AA142" s="36" t="s">
        <v>534</v>
      </c>
      <c r="AB142" s="36" t="str">
        <f t="shared" si="9"/>
        <v>✕</v>
      </c>
      <c r="AC142" s="36" t="s">
        <v>1247</v>
      </c>
      <c r="AD142" s="36" t="str">
        <f t="shared" si="10"/>
        <v>〇</v>
      </c>
    </row>
    <row r="143" spans="1:30" ht="17.25" customHeight="1">
      <c r="A143" s="111" t="s">
        <v>539</v>
      </c>
      <c r="B143" s="112">
        <v>140</v>
      </c>
      <c r="C143" s="111" t="s">
        <v>1248</v>
      </c>
      <c r="D143" s="112" t="s">
        <v>1347</v>
      </c>
      <c r="E143" s="112" t="s">
        <v>189</v>
      </c>
      <c r="F143" s="112" t="s">
        <v>443</v>
      </c>
      <c r="G143" s="112" t="s">
        <v>541</v>
      </c>
      <c r="H143" s="112">
        <f>VLOOKUP(C143,'定員数（R5）'!$B$2:$D$297,2,0)</f>
        <v>50</v>
      </c>
      <c r="I143" s="112">
        <f>VLOOKUP(C143,'定員数（R5）'!$B$2:$D$297,3,0)</f>
        <v>400</v>
      </c>
      <c r="J143" s="112" t="s">
        <v>189</v>
      </c>
      <c r="K143" s="112" t="s">
        <v>443</v>
      </c>
      <c r="L143" s="112" t="s">
        <v>541</v>
      </c>
      <c r="M143" s="112"/>
      <c r="N143" s="112"/>
      <c r="O143" s="112"/>
      <c r="P143" s="112" t="s">
        <v>189</v>
      </c>
      <c r="Q143" s="112" t="s">
        <v>443</v>
      </c>
      <c r="R143" s="112" t="s">
        <v>541</v>
      </c>
      <c r="S143" s="112">
        <v>0</v>
      </c>
      <c r="T143" s="112" t="s">
        <v>863</v>
      </c>
      <c r="V143" s="104" t="s">
        <v>1248</v>
      </c>
      <c r="W143" s="104" t="s">
        <v>539</v>
      </c>
      <c r="Y143" s="104" t="s">
        <v>1248</v>
      </c>
      <c r="Z143" s="95" t="str">
        <f t="shared" si="8"/>
        <v>〇</v>
      </c>
      <c r="AA143" s="36" t="s">
        <v>538</v>
      </c>
      <c r="AB143" s="36" t="str">
        <f t="shared" si="9"/>
        <v>✕</v>
      </c>
      <c r="AC143" s="36" t="s">
        <v>1248</v>
      </c>
      <c r="AD143" s="36" t="str">
        <f t="shared" si="10"/>
        <v>〇</v>
      </c>
    </row>
    <row r="144" spans="1:30" ht="17.25" customHeight="1">
      <c r="A144" s="111" t="s">
        <v>542</v>
      </c>
      <c r="B144" s="112">
        <v>141</v>
      </c>
      <c r="C144" s="111" t="s">
        <v>1249</v>
      </c>
      <c r="D144" s="112" t="s">
        <v>1347</v>
      </c>
      <c r="E144" s="112" t="s">
        <v>189</v>
      </c>
      <c r="F144" s="112" t="s">
        <v>443</v>
      </c>
      <c r="G144" s="112" t="s">
        <v>541</v>
      </c>
      <c r="H144" s="112">
        <f>VLOOKUP(C144,'定員数（R5）'!$B$2:$D$297,2,0)</f>
        <v>30</v>
      </c>
      <c r="I144" s="112">
        <f>VLOOKUP(C144,'定員数（R5）'!$B$2:$D$297,3,0)</f>
        <v>400</v>
      </c>
      <c r="J144" s="112" t="s">
        <v>189</v>
      </c>
      <c r="K144" s="112" t="s">
        <v>443</v>
      </c>
      <c r="L144" s="112" t="s">
        <v>541</v>
      </c>
      <c r="M144" s="112"/>
      <c r="N144" s="112"/>
      <c r="O144" s="112"/>
      <c r="P144" s="112" t="s">
        <v>189</v>
      </c>
      <c r="Q144" s="112" t="s">
        <v>443</v>
      </c>
      <c r="R144" s="112" t="s">
        <v>541</v>
      </c>
      <c r="S144" s="112">
        <v>0</v>
      </c>
      <c r="T144" s="112" t="s">
        <v>863</v>
      </c>
      <c r="V144" s="104" t="s">
        <v>1249</v>
      </c>
      <c r="W144" s="104" t="s">
        <v>542</v>
      </c>
      <c r="Y144" s="104" t="s">
        <v>1249</v>
      </c>
      <c r="Z144" s="95" t="str">
        <f t="shared" si="8"/>
        <v>〇</v>
      </c>
      <c r="AA144" s="36" t="s">
        <v>540</v>
      </c>
      <c r="AB144" s="36" t="str">
        <f t="shared" si="9"/>
        <v>✕</v>
      </c>
      <c r="AC144" s="36" t="s">
        <v>1249</v>
      </c>
      <c r="AD144" s="36" t="str">
        <f t="shared" si="10"/>
        <v>〇</v>
      </c>
    </row>
    <row r="145" spans="1:30" ht="17.25" customHeight="1">
      <c r="A145" s="111" t="s">
        <v>544</v>
      </c>
      <c r="B145" s="112">
        <v>142</v>
      </c>
      <c r="C145" s="111" t="s">
        <v>1250</v>
      </c>
      <c r="D145" s="112" t="s">
        <v>1348</v>
      </c>
      <c r="E145" s="112" t="s">
        <v>59</v>
      </c>
      <c r="F145" s="112" t="s">
        <v>286</v>
      </c>
      <c r="G145" s="112" t="s">
        <v>546</v>
      </c>
      <c r="H145" s="112">
        <f>VLOOKUP(C145,'定員数（R5）'!$B$2:$D$297,2,0)</f>
        <v>102</v>
      </c>
      <c r="I145" s="112">
        <f>VLOOKUP(C145,'定員数（R5）'!$B$2:$D$297,3,0)</f>
        <v>500</v>
      </c>
      <c r="J145" s="112" t="s">
        <v>59</v>
      </c>
      <c r="K145" s="112" t="s">
        <v>286</v>
      </c>
      <c r="L145" s="112" t="s">
        <v>546</v>
      </c>
      <c r="M145" s="112"/>
      <c r="N145" s="112"/>
      <c r="O145" s="112"/>
      <c r="P145" s="112" t="s">
        <v>59</v>
      </c>
      <c r="Q145" s="112" t="s">
        <v>286</v>
      </c>
      <c r="R145" s="112" t="s">
        <v>546</v>
      </c>
      <c r="S145" s="112">
        <v>0</v>
      </c>
      <c r="T145" s="112" t="s">
        <v>863</v>
      </c>
      <c r="V145" s="104" t="s">
        <v>1250</v>
      </c>
      <c r="W145" s="104" t="s">
        <v>544</v>
      </c>
      <c r="Y145" s="104" t="s">
        <v>1250</v>
      </c>
      <c r="Z145" s="95" t="str">
        <f t="shared" si="8"/>
        <v>〇</v>
      </c>
      <c r="AA145" s="36" t="s">
        <v>543</v>
      </c>
      <c r="AB145" s="36" t="str">
        <f t="shared" si="9"/>
        <v>✕</v>
      </c>
      <c r="AC145" s="36" t="s">
        <v>1250</v>
      </c>
      <c r="AD145" s="36" t="str">
        <f t="shared" si="10"/>
        <v>〇</v>
      </c>
    </row>
    <row r="146" spans="1:30" ht="17.25" customHeight="1">
      <c r="A146" s="111" t="s">
        <v>547</v>
      </c>
      <c r="B146" s="112">
        <v>143</v>
      </c>
      <c r="C146" s="111" t="s">
        <v>1251</v>
      </c>
      <c r="D146" s="112" t="s">
        <v>1111</v>
      </c>
      <c r="E146" s="112" t="s">
        <v>189</v>
      </c>
      <c r="F146" s="112" t="s">
        <v>338</v>
      </c>
      <c r="G146" s="112" t="s">
        <v>339</v>
      </c>
      <c r="H146" s="112">
        <f>VLOOKUP(C146,'定員数（R5）'!$B$2:$D$297,2,0)</f>
        <v>50</v>
      </c>
      <c r="I146" s="112">
        <f>VLOOKUP(C146,'定員数（R5）'!$B$2:$D$297,3,0)</f>
        <v>400</v>
      </c>
      <c r="J146" s="112" t="s">
        <v>189</v>
      </c>
      <c r="K146" s="112" t="s">
        <v>338</v>
      </c>
      <c r="L146" s="112" t="s">
        <v>339</v>
      </c>
      <c r="M146" s="112"/>
      <c r="N146" s="112"/>
      <c r="O146" s="112"/>
      <c r="P146" s="112" t="s">
        <v>189</v>
      </c>
      <c r="Q146" s="112" t="s">
        <v>338</v>
      </c>
      <c r="R146" s="112" t="s">
        <v>339</v>
      </c>
      <c r="S146" s="112">
        <v>144668</v>
      </c>
      <c r="T146" s="112" t="s">
        <v>1880</v>
      </c>
      <c r="V146" s="104" t="s">
        <v>1251</v>
      </c>
      <c r="W146" s="104" t="s">
        <v>547</v>
      </c>
      <c r="Y146" s="104" t="s">
        <v>1251</v>
      </c>
      <c r="Z146" s="95" t="str">
        <f t="shared" si="8"/>
        <v>〇</v>
      </c>
      <c r="AA146" s="36" t="s">
        <v>545</v>
      </c>
      <c r="AB146" s="36" t="str">
        <f t="shared" si="9"/>
        <v>✕</v>
      </c>
      <c r="AC146" s="36" t="s">
        <v>1251</v>
      </c>
      <c r="AD146" s="36" t="str">
        <f t="shared" si="10"/>
        <v>〇</v>
      </c>
    </row>
    <row r="147" spans="1:30" ht="17.25" customHeight="1">
      <c r="A147" s="111" t="s">
        <v>549</v>
      </c>
      <c r="B147" s="112">
        <v>144</v>
      </c>
      <c r="C147" s="111" t="s">
        <v>1252</v>
      </c>
      <c r="D147" s="112" t="s">
        <v>1349</v>
      </c>
      <c r="E147" s="112" t="s">
        <v>189</v>
      </c>
      <c r="F147" s="112" t="s">
        <v>552</v>
      </c>
      <c r="G147" s="112" t="s">
        <v>1603</v>
      </c>
      <c r="H147" s="112">
        <f>VLOOKUP(C147,'定員数（R5）'!$B$2:$D$297,2,0)</f>
        <v>59</v>
      </c>
      <c r="I147" s="112">
        <f>VLOOKUP(C147,'定員数（R5）'!$B$2:$D$297,3,0)</f>
        <v>400</v>
      </c>
      <c r="J147" s="112" t="s">
        <v>189</v>
      </c>
      <c r="K147" s="112" t="s">
        <v>552</v>
      </c>
      <c r="L147" s="112" t="s">
        <v>1603</v>
      </c>
      <c r="M147" s="112"/>
      <c r="N147" s="112"/>
      <c r="O147" s="112"/>
      <c r="P147" s="112" t="s">
        <v>189</v>
      </c>
      <c r="Q147" s="112" t="s">
        <v>552</v>
      </c>
      <c r="R147" s="112" t="s">
        <v>1603</v>
      </c>
      <c r="S147" s="112">
        <v>0</v>
      </c>
      <c r="T147" s="112" t="s">
        <v>863</v>
      </c>
      <c r="V147" s="104" t="s">
        <v>1252</v>
      </c>
      <c r="W147" s="104" t="s">
        <v>549</v>
      </c>
      <c r="Y147" s="104" t="s">
        <v>1252</v>
      </c>
      <c r="Z147" s="95" t="str">
        <f t="shared" si="8"/>
        <v>〇</v>
      </c>
      <c r="AA147" s="36" t="s">
        <v>548</v>
      </c>
      <c r="AB147" s="36" t="str">
        <f t="shared" si="9"/>
        <v>✕</v>
      </c>
      <c r="AC147" s="36" t="s">
        <v>1252</v>
      </c>
      <c r="AD147" s="36" t="str">
        <f t="shared" si="10"/>
        <v>〇</v>
      </c>
    </row>
    <row r="148" spans="1:30" ht="17.25" customHeight="1">
      <c r="A148" s="111" t="s">
        <v>553</v>
      </c>
      <c r="B148" s="112">
        <v>145</v>
      </c>
      <c r="C148" s="111" t="s">
        <v>1253</v>
      </c>
      <c r="D148" s="112" t="s">
        <v>1350</v>
      </c>
      <c r="E148" s="112" t="s">
        <v>189</v>
      </c>
      <c r="F148" s="112" t="s">
        <v>1022</v>
      </c>
      <c r="G148" s="112" t="s">
        <v>433</v>
      </c>
      <c r="H148" s="112">
        <f>VLOOKUP(C148,'定員数（R5）'!$B$2:$D$297,2,0)</f>
        <v>59</v>
      </c>
      <c r="I148" s="112">
        <f>VLOOKUP(C148,'定員数（R5）'!$B$2:$D$297,3,0)</f>
        <v>400</v>
      </c>
      <c r="J148" s="112" t="s">
        <v>189</v>
      </c>
      <c r="K148" s="112" t="s">
        <v>1022</v>
      </c>
      <c r="L148" s="112" t="s">
        <v>433</v>
      </c>
      <c r="M148" s="112"/>
      <c r="N148" s="112"/>
      <c r="O148" s="112"/>
      <c r="P148" s="112" t="s">
        <v>189</v>
      </c>
      <c r="Q148" s="112" t="s">
        <v>1022</v>
      </c>
      <c r="R148" s="112" t="s">
        <v>433</v>
      </c>
      <c r="S148" s="112">
        <v>15225</v>
      </c>
      <c r="T148" s="112" t="s">
        <v>1881</v>
      </c>
      <c r="V148" s="104" t="s">
        <v>1253</v>
      </c>
      <c r="W148" s="104" t="s">
        <v>553</v>
      </c>
      <c r="Y148" s="104" t="s">
        <v>1253</v>
      </c>
      <c r="Z148" s="95" t="str">
        <f t="shared" si="8"/>
        <v>〇</v>
      </c>
      <c r="AA148" s="36" t="s">
        <v>550</v>
      </c>
      <c r="AB148" s="36" t="str">
        <f t="shared" si="9"/>
        <v>✕</v>
      </c>
      <c r="AC148" s="36" t="s">
        <v>1253</v>
      </c>
      <c r="AD148" s="36" t="str">
        <f t="shared" si="10"/>
        <v>〇</v>
      </c>
    </row>
    <row r="149" spans="1:30" ht="17.25" customHeight="1">
      <c r="A149" s="111" t="s">
        <v>555</v>
      </c>
      <c r="B149" s="112">
        <v>146</v>
      </c>
      <c r="C149" s="111" t="s">
        <v>1254</v>
      </c>
      <c r="D149" s="112" t="s">
        <v>1351</v>
      </c>
      <c r="E149" s="112" t="s">
        <v>189</v>
      </c>
      <c r="F149" s="112" t="s">
        <v>387</v>
      </c>
      <c r="G149" s="112" t="s">
        <v>557</v>
      </c>
      <c r="H149" s="112">
        <f>VLOOKUP(C149,'定員数（R5）'!$B$2:$D$297,2,0)</f>
        <v>46</v>
      </c>
      <c r="I149" s="112">
        <f>VLOOKUP(C149,'定員数（R5）'!$B$2:$D$297,3,0)</f>
        <v>400</v>
      </c>
      <c r="J149" s="112" t="s">
        <v>189</v>
      </c>
      <c r="K149" s="112" t="s">
        <v>387</v>
      </c>
      <c r="L149" s="112" t="s">
        <v>557</v>
      </c>
      <c r="M149" s="112"/>
      <c r="N149" s="112"/>
      <c r="O149" s="112"/>
      <c r="P149" s="112" t="s">
        <v>189</v>
      </c>
      <c r="Q149" s="112" t="s">
        <v>387</v>
      </c>
      <c r="R149" s="112" t="s">
        <v>557</v>
      </c>
      <c r="S149" s="112">
        <v>0</v>
      </c>
      <c r="T149" s="112" t="s">
        <v>863</v>
      </c>
      <c r="V149" s="104" t="s">
        <v>1254</v>
      </c>
      <c r="W149" s="104" t="s">
        <v>555</v>
      </c>
      <c r="Y149" s="104" t="s">
        <v>1254</v>
      </c>
      <c r="Z149" s="95" t="str">
        <f t="shared" si="8"/>
        <v>〇</v>
      </c>
      <c r="AA149" s="36" t="s">
        <v>554</v>
      </c>
      <c r="AB149" s="36" t="str">
        <f t="shared" si="9"/>
        <v>✕</v>
      </c>
      <c r="AC149" s="36" t="s">
        <v>1254</v>
      </c>
      <c r="AD149" s="36" t="str">
        <f t="shared" si="10"/>
        <v>〇</v>
      </c>
    </row>
    <row r="150" spans="1:30" ht="17.25" customHeight="1">
      <c r="A150" s="111" t="s">
        <v>717</v>
      </c>
      <c r="B150" s="112">
        <v>147</v>
      </c>
      <c r="C150" s="111" t="s">
        <v>1255</v>
      </c>
      <c r="D150" s="112" t="s">
        <v>1604</v>
      </c>
      <c r="E150" s="112" t="s">
        <v>59</v>
      </c>
      <c r="F150" s="112" t="s">
        <v>718</v>
      </c>
      <c r="G150" s="112" t="s">
        <v>1361</v>
      </c>
      <c r="H150" s="112">
        <f>VLOOKUP(C150,'定員数（R5）'!$B$2:$D$297,2,0)</f>
        <v>40</v>
      </c>
      <c r="I150" s="112">
        <f>VLOOKUP(C150,'定員数（R5）'!$B$2:$D$297,3,0)</f>
        <v>400</v>
      </c>
      <c r="J150" s="112" t="s">
        <v>59</v>
      </c>
      <c r="K150" s="112" t="s">
        <v>718</v>
      </c>
      <c r="L150" s="112" t="s">
        <v>1361</v>
      </c>
      <c r="M150" s="112"/>
      <c r="N150" s="112"/>
      <c r="O150" s="112"/>
      <c r="P150" s="112" t="s">
        <v>59</v>
      </c>
      <c r="Q150" s="112" t="s">
        <v>718</v>
      </c>
      <c r="R150" s="112" t="s">
        <v>1361</v>
      </c>
      <c r="S150" s="112">
        <v>26000</v>
      </c>
      <c r="T150" s="112" t="s">
        <v>1882</v>
      </c>
      <c r="V150" s="104" t="s">
        <v>1255</v>
      </c>
      <c r="W150" s="104" t="s">
        <v>717</v>
      </c>
      <c r="Y150" s="104" t="s">
        <v>1255</v>
      </c>
      <c r="Z150" s="95" t="str">
        <f t="shared" si="8"/>
        <v>〇</v>
      </c>
      <c r="AA150" s="36" t="s">
        <v>556</v>
      </c>
      <c r="AB150" s="36" t="str">
        <f t="shared" si="9"/>
        <v>✕</v>
      </c>
      <c r="AC150" s="36" t="s">
        <v>1255</v>
      </c>
      <c r="AD150" s="36" t="str">
        <f t="shared" si="10"/>
        <v>〇</v>
      </c>
    </row>
    <row r="151" spans="1:30" ht="17.25" customHeight="1">
      <c r="A151" s="111" t="s">
        <v>802</v>
      </c>
      <c r="B151" s="112">
        <v>148</v>
      </c>
      <c r="C151" s="111" t="s">
        <v>1605</v>
      </c>
      <c r="D151" s="112" t="s">
        <v>1606</v>
      </c>
      <c r="E151" s="112" t="s">
        <v>189</v>
      </c>
      <c r="F151" s="112" t="s">
        <v>803</v>
      </c>
      <c r="G151" s="112" t="s">
        <v>1025</v>
      </c>
      <c r="H151" s="112">
        <f>VLOOKUP(C151,'定員数（R5）'!$B$2:$D$297,2,0)</f>
        <v>58</v>
      </c>
      <c r="I151" s="112">
        <f>VLOOKUP(C151,'定員数（R5）'!$B$2:$D$297,3,0)</f>
        <v>400</v>
      </c>
      <c r="J151" s="112" t="s">
        <v>189</v>
      </c>
      <c r="K151" s="112" t="s">
        <v>803</v>
      </c>
      <c r="L151" s="112" t="s">
        <v>1025</v>
      </c>
      <c r="M151" s="112"/>
      <c r="N151" s="112"/>
      <c r="O151" s="112"/>
      <c r="P151" s="112" t="s">
        <v>189</v>
      </c>
      <c r="Q151" s="112" t="s">
        <v>803</v>
      </c>
      <c r="R151" s="112" t="s">
        <v>1025</v>
      </c>
      <c r="S151" s="112">
        <v>0</v>
      </c>
      <c r="T151" s="112" t="s">
        <v>863</v>
      </c>
      <c r="V151" s="104" t="s">
        <v>1605</v>
      </c>
      <c r="W151" s="104" t="s">
        <v>802</v>
      </c>
      <c r="Y151" s="104" t="s">
        <v>1605</v>
      </c>
      <c r="Z151" s="95" t="str">
        <f t="shared" si="8"/>
        <v>〇</v>
      </c>
      <c r="AA151" s="36" t="s">
        <v>1023</v>
      </c>
      <c r="AB151" s="36" t="str">
        <f t="shared" si="9"/>
        <v>✕</v>
      </c>
      <c r="AC151" s="36" t="s">
        <v>1338</v>
      </c>
      <c r="AD151" s="36" t="str">
        <f t="shared" si="10"/>
        <v>〇</v>
      </c>
    </row>
    <row r="152" spans="1:30" ht="17.25" customHeight="1">
      <c r="A152" s="111" t="s">
        <v>706</v>
      </c>
      <c r="B152" s="112">
        <v>149</v>
      </c>
      <c r="C152" s="111" t="s">
        <v>1026</v>
      </c>
      <c r="D152" s="112" t="s">
        <v>1607</v>
      </c>
      <c r="E152" s="112" t="s">
        <v>59</v>
      </c>
      <c r="F152" s="112" t="s">
        <v>488</v>
      </c>
      <c r="G152" s="112" t="s">
        <v>489</v>
      </c>
      <c r="H152" s="112">
        <f>VLOOKUP(C152,'定員数（R5）'!$B$2:$D$297,2,0)</f>
        <v>33</v>
      </c>
      <c r="I152" s="112">
        <f>VLOOKUP(C152,'定員数（R5）'!$B$2:$D$297,3,0)</f>
        <v>400</v>
      </c>
      <c r="J152" s="112" t="s">
        <v>59</v>
      </c>
      <c r="K152" s="112" t="s">
        <v>488</v>
      </c>
      <c r="L152" s="112" t="s">
        <v>489</v>
      </c>
      <c r="M152" s="112"/>
      <c r="N152" s="112"/>
      <c r="O152" s="112"/>
      <c r="P152" s="112" t="s">
        <v>59</v>
      </c>
      <c r="Q152" s="112" t="s">
        <v>488</v>
      </c>
      <c r="R152" s="112" t="s">
        <v>489</v>
      </c>
      <c r="S152" s="112">
        <v>0</v>
      </c>
      <c r="T152" s="112" t="s">
        <v>863</v>
      </c>
      <c r="V152" s="97" t="s">
        <v>1026</v>
      </c>
      <c r="W152" s="104" t="s">
        <v>706</v>
      </c>
      <c r="Y152" s="104" t="s">
        <v>1026</v>
      </c>
      <c r="Z152" s="95" t="str">
        <f t="shared" si="8"/>
        <v>〇</v>
      </c>
      <c r="AA152" s="36" t="s">
        <v>1151</v>
      </c>
      <c r="AB152" s="36" t="str">
        <f t="shared" si="9"/>
        <v>✕</v>
      </c>
      <c r="AC152" s="36" t="s">
        <v>1026</v>
      </c>
      <c r="AD152" s="36" t="str">
        <f t="shared" si="10"/>
        <v>〇</v>
      </c>
    </row>
    <row r="153" spans="1:30" ht="17.25" customHeight="1">
      <c r="A153" s="111" t="s">
        <v>777</v>
      </c>
      <c r="B153" s="112">
        <v>150</v>
      </c>
      <c r="C153" s="111" t="s">
        <v>1027</v>
      </c>
      <c r="D153" s="112" t="s">
        <v>778</v>
      </c>
      <c r="E153" s="112" t="s">
        <v>189</v>
      </c>
      <c r="F153" s="112" t="s">
        <v>779</v>
      </c>
      <c r="G153" s="112" t="s">
        <v>780</v>
      </c>
      <c r="H153" s="112">
        <f>VLOOKUP(C153,'定員数（R5）'!$B$2:$D$297,2,0)</f>
        <v>38</v>
      </c>
      <c r="I153" s="112">
        <f>VLOOKUP(C153,'定員数（R5）'!$B$2:$D$297,3,0)</f>
        <v>400</v>
      </c>
      <c r="J153" s="112" t="s">
        <v>189</v>
      </c>
      <c r="K153" s="112" t="s">
        <v>779</v>
      </c>
      <c r="L153" s="112" t="s">
        <v>780</v>
      </c>
      <c r="M153" s="112"/>
      <c r="N153" s="112"/>
      <c r="O153" s="112"/>
      <c r="P153" s="112" t="s">
        <v>189</v>
      </c>
      <c r="Q153" s="112" t="s">
        <v>779</v>
      </c>
      <c r="R153" s="112" t="s">
        <v>780</v>
      </c>
      <c r="S153" s="112">
        <v>0</v>
      </c>
      <c r="T153" s="112" t="s">
        <v>863</v>
      </c>
      <c r="V153" s="104" t="s">
        <v>1027</v>
      </c>
      <c r="W153" s="104" t="s">
        <v>777</v>
      </c>
      <c r="Y153" s="104" t="s">
        <v>1027</v>
      </c>
      <c r="Z153" s="95" t="str">
        <f t="shared" si="8"/>
        <v>〇</v>
      </c>
      <c r="AA153" s="36" t="s">
        <v>1026</v>
      </c>
      <c r="AB153" s="36" t="str">
        <f t="shared" si="9"/>
        <v>✕</v>
      </c>
      <c r="AC153" s="36" t="s">
        <v>1027</v>
      </c>
      <c r="AD153" s="36" t="str">
        <f t="shared" si="10"/>
        <v>〇</v>
      </c>
    </row>
    <row r="154" spans="1:30" ht="17.25" customHeight="1">
      <c r="A154" s="111" t="s">
        <v>1256</v>
      </c>
      <c r="B154" s="112">
        <v>151</v>
      </c>
      <c r="C154" s="111" t="s">
        <v>1028</v>
      </c>
      <c r="D154" s="112" t="s">
        <v>1608</v>
      </c>
      <c r="E154" s="112" t="s">
        <v>59</v>
      </c>
      <c r="F154" s="112" t="s">
        <v>1029</v>
      </c>
      <c r="G154" s="112" t="s">
        <v>1362</v>
      </c>
      <c r="H154" s="112">
        <f>VLOOKUP(C154,'定員数（R5）'!$B$2:$D$297,2,0)</f>
        <v>40</v>
      </c>
      <c r="I154" s="112">
        <f>VLOOKUP(C154,'定員数（R5）'!$B$2:$D$297,3,0)</f>
        <v>400</v>
      </c>
      <c r="J154" s="112" t="s">
        <v>59</v>
      </c>
      <c r="K154" s="112" t="s">
        <v>1029</v>
      </c>
      <c r="L154" s="112" t="s">
        <v>1846</v>
      </c>
      <c r="M154" s="112"/>
      <c r="N154" s="112"/>
      <c r="O154" s="112"/>
      <c r="P154" s="112" t="s">
        <v>59</v>
      </c>
      <c r="Q154" s="112" t="s">
        <v>1029</v>
      </c>
      <c r="R154" s="112" t="s">
        <v>1846</v>
      </c>
      <c r="S154" s="112">
        <v>0</v>
      </c>
      <c r="T154" s="112" t="s">
        <v>863</v>
      </c>
      <c r="V154" s="104" t="s">
        <v>1028</v>
      </c>
      <c r="W154" s="104" t="s">
        <v>1256</v>
      </c>
      <c r="Y154" s="104" t="s">
        <v>1028</v>
      </c>
      <c r="Z154" s="95" t="str">
        <f t="shared" si="8"/>
        <v>〇</v>
      </c>
      <c r="AA154" s="36" t="s">
        <v>1027</v>
      </c>
      <c r="AB154" s="36" t="str">
        <f t="shared" si="9"/>
        <v>✕</v>
      </c>
      <c r="AC154" s="36" t="s">
        <v>1028</v>
      </c>
      <c r="AD154" s="36" t="str">
        <f t="shared" si="10"/>
        <v>〇</v>
      </c>
    </row>
    <row r="155" spans="1:30" ht="17.25" customHeight="1">
      <c r="A155" s="111" t="s">
        <v>1258</v>
      </c>
      <c r="B155" s="112">
        <v>152</v>
      </c>
      <c r="C155" s="111" t="s">
        <v>1609</v>
      </c>
      <c r="D155" s="112" t="s">
        <v>1352</v>
      </c>
      <c r="E155" s="112" t="s">
        <v>189</v>
      </c>
      <c r="F155" s="112" t="s">
        <v>761</v>
      </c>
      <c r="G155" s="112" t="s">
        <v>762</v>
      </c>
      <c r="H155" s="112">
        <f>VLOOKUP(C155,'定員数（R5）'!$B$2:$D$297,2,0)</f>
        <v>30</v>
      </c>
      <c r="I155" s="112">
        <f>VLOOKUP(C155,'定員数（R5）'!$B$2:$D$297,3,0)</f>
        <v>400</v>
      </c>
      <c r="J155" s="112" t="s">
        <v>189</v>
      </c>
      <c r="K155" s="112" t="s">
        <v>761</v>
      </c>
      <c r="L155" s="112" t="s">
        <v>1847</v>
      </c>
      <c r="M155" s="112"/>
      <c r="N155" s="112"/>
      <c r="O155" s="112"/>
      <c r="P155" s="112" t="s">
        <v>189</v>
      </c>
      <c r="Q155" s="112" t="s">
        <v>761</v>
      </c>
      <c r="R155" s="112" t="s">
        <v>1847</v>
      </c>
      <c r="S155" s="112">
        <v>0</v>
      </c>
      <c r="T155" s="112" t="s">
        <v>863</v>
      </c>
      <c r="V155" s="104" t="s">
        <v>1609</v>
      </c>
      <c r="W155" s="104" t="s">
        <v>1258</v>
      </c>
      <c r="Y155" s="104" t="s">
        <v>1609</v>
      </c>
      <c r="Z155" s="95" t="str">
        <f t="shared" si="8"/>
        <v>〇</v>
      </c>
      <c r="AA155" s="36" t="s">
        <v>1028</v>
      </c>
      <c r="AB155" s="36" t="str">
        <f t="shared" si="9"/>
        <v>✕</v>
      </c>
      <c r="AC155" s="36" t="s">
        <v>1339</v>
      </c>
      <c r="AD155" s="36" t="str">
        <f t="shared" si="10"/>
        <v>〇</v>
      </c>
    </row>
    <row r="156" spans="1:30" ht="17.25" customHeight="1">
      <c r="A156" s="111" t="s">
        <v>1259</v>
      </c>
      <c r="B156" s="112">
        <v>153</v>
      </c>
      <c r="C156" s="111" t="s">
        <v>1031</v>
      </c>
      <c r="D156" s="112" t="s">
        <v>1606</v>
      </c>
      <c r="E156" s="112" t="s">
        <v>189</v>
      </c>
      <c r="F156" s="112" t="s">
        <v>803</v>
      </c>
      <c r="G156" s="112" t="s">
        <v>1025</v>
      </c>
      <c r="H156" s="112">
        <f>VLOOKUP(C156,'定員数（R5）'!$B$2:$D$297,2,0)</f>
        <v>59</v>
      </c>
      <c r="I156" s="112">
        <f>VLOOKUP(C156,'定員数（R5）'!$B$2:$D$297,3,0)</f>
        <v>400</v>
      </c>
      <c r="J156" s="112" t="s">
        <v>189</v>
      </c>
      <c r="K156" s="112" t="s">
        <v>803</v>
      </c>
      <c r="L156" s="112" t="s">
        <v>1025</v>
      </c>
      <c r="M156" s="112"/>
      <c r="N156" s="112"/>
      <c r="O156" s="112"/>
      <c r="P156" s="112" t="s">
        <v>189</v>
      </c>
      <c r="Q156" s="112" t="s">
        <v>803</v>
      </c>
      <c r="R156" s="112" t="s">
        <v>1025</v>
      </c>
      <c r="S156" s="112">
        <v>0</v>
      </c>
      <c r="T156" s="112" t="s">
        <v>863</v>
      </c>
      <c r="V156" s="104" t="s">
        <v>1031</v>
      </c>
      <c r="W156" s="104" t="s">
        <v>1259</v>
      </c>
      <c r="Y156" s="104" t="s">
        <v>1031</v>
      </c>
      <c r="Z156" s="95" t="str">
        <f t="shared" si="8"/>
        <v>〇</v>
      </c>
      <c r="AA156" s="36" t="s">
        <v>1030</v>
      </c>
      <c r="AB156" s="36" t="str">
        <f t="shared" si="9"/>
        <v>✕</v>
      </c>
      <c r="AC156" s="36" t="s">
        <v>1031</v>
      </c>
      <c r="AD156" s="36" t="str">
        <f t="shared" si="10"/>
        <v>〇</v>
      </c>
    </row>
    <row r="157" spans="1:30" ht="17.25" customHeight="1">
      <c r="A157" s="111" t="s">
        <v>1260</v>
      </c>
      <c r="B157" s="112">
        <v>154</v>
      </c>
      <c r="C157" s="111" t="s">
        <v>1032</v>
      </c>
      <c r="D157" s="112" t="s">
        <v>1610</v>
      </c>
      <c r="E157" s="112" t="s">
        <v>189</v>
      </c>
      <c r="F157" s="112" t="s">
        <v>1022</v>
      </c>
      <c r="G157" s="112" t="s">
        <v>433</v>
      </c>
      <c r="H157" s="112">
        <f>VLOOKUP(C157,'定員数（R5）'!$B$2:$D$297,2,0)</f>
        <v>59</v>
      </c>
      <c r="I157" s="112">
        <f>VLOOKUP(C157,'定員数（R5）'!$B$2:$D$297,3,0)</f>
        <v>400</v>
      </c>
      <c r="J157" s="112" t="s">
        <v>189</v>
      </c>
      <c r="K157" s="112" t="s">
        <v>1022</v>
      </c>
      <c r="L157" s="112" t="s">
        <v>433</v>
      </c>
      <c r="M157" s="112"/>
      <c r="N157" s="112"/>
      <c r="O157" s="112"/>
      <c r="P157" s="112" t="s">
        <v>189</v>
      </c>
      <c r="Q157" s="112" t="s">
        <v>1022</v>
      </c>
      <c r="R157" s="112" t="s">
        <v>433</v>
      </c>
      <c r="S157" s="112">
        <v>0</v>
      </c>
      <c r="T157" s="112" t="s">
        <v>863</v>
      </c>
      <c r="V157" s="104" t="s">
        <v>1032</v>
      </c>
      <c r="W157" s="104" t="s">
        <v>1260</v>
      </c>
      <c r="Y157" s="104" t="s">
        <v>1032</v>
      </c>
      <c r="Z157" s="95" t="str">
        <f t="shared" si="8"/>
        <v>〇</v>
      </c>
      <c r="AA157" s="36" t="s">
        <v>1031</v>
      </c>
      <c r="AB157" s="36" t="str">
        <f t="shared" si="9"/>
        <v>✕</v>
      </c>
      <c r="AC157" s="36" t="s">
        <v>1032</v>
      </c>
      <c r="AD157" s="36" t="str">
        <f t="shared" si="10"/>
        <v>〇</v>
      </c>
    </row>
    <row r="158" spans="1:30" ht="17.25" customHeight="1">
      <c r="A158" s="111" t="s">
        <v>1262</v>
      </c>
      <c r="B158" s="112">
        <v>155</v>
      </c>
      <c r="C158" s="111" t="s">
        <v>1611</v>
      </c>
      <c r="D158" s="112" t="s">
        <v>1612</v>
      </c>
      <c r="E158" s="112" t="s">
        <v>1358</v>
      </c>
      <c r="F158" s="112" t="s">
        <v>535</v>
      </c>
      <c r="G158" s="112" t="s">
        <v>536</v>
      </c>
      <c r="H158" s="112">
        <f>VLOOKUP(C158,'定員数（R5）'!$B$2:$D$297,2,0)</f>
        <v>40</v>
      </c>
      <c r="I158" s="112">
        <f>VLOOKUP(C158,'定員数（R5）'!$B$2:$D$297,3,0)</f>
        <v>400</v>
      </c>
      <c r="J158" s="112" t="s">
        <v>189</v>
      </c>
      <c r="K158" s="112" t="s">
        <v>535</v>
      </c>
      <c r="L158" s="112" t="s">
        <v>536</v>
      </c>
      <c r="M158" s="112"/>
      <c r="N158" s="112"/>
      <c r="O158" s="112"/>
      <c r="P158" s="112" t="s">
        <v>189</v>
      </c>
      <c r="Q158" s="112" t="s">
        <v>535</v>
      </c>
      <c r="R158" s="112" t="s">
        <v>536</v>
      </c>
      <c r="S158" s="112">
        <v>400000</v>
      </c>
      <c r="T158" s="112" t="s">
        <v>1883</v>
      </c>
      <c r="V158" s="104" t="s">
        <v>1611</v>
      </c>
      <c r="W158" s="104" t="s">
        <v>1262</v>
      </c>
      <c r="Y158" s="104" t="s">
        <v>1611</v>
      </c>
      <c r="Z158" s="95" t="str">
        <f t="shared" si="8"/>
        <v>〇</v>
      </c>
      <c r="AA158" s="36" t="s">
        <v>1032</v>
      </c>
      <c r="AB158" s="36" t="str">
        <f t="shared" si="9"/>
        <v>✕</v>
      </c>
      <c r="AC158" s="36" t="s">
        <v>1340</v>
      </c>
      <c r="AD158" s="36" t="str">
        <f t="shared" si="10"/>
        <v>〇</v>
      </c>
    </row>
    <row r="159" spans="1:30" ht="17.25" customHeight="1">
      <c r="A159" s="111" t="s">
        <v>1264</v>
      </c>
      <c r="B159" s="112">
        <v>156</v>
      </c>
      <c r="C159" s="111" t="s">
        <v>1613</v>
      </c>
      <c r="D159" s="112" t="s">
        <v>1614</v>
      </c>
      <c r="E159" s="112" t="s">
        <v>182</v>
      </c>
      <c r="F159" s="112" t="s">
        <v>773</v>
      </c>
      <c r="G159" s="112" t="s">
        <v>774</v>
      </c>
      <c r="H159" s="112">
        <f>VLOOKUP(C159,'定員数（R5）'!$B$2:$D$297,2,0)</f>
        <v>40</v>
      </c>
      <c r="I159" s="112">
        <f>VLOOKUP(C159,'定員数（R5）'!$B$2:$D$297,3,0)</f>
        <v>400</v>
      </c>
      <c r="J159" s="112" t="s">
        <v>182</v>
      </c>
      <c r="K159" s="112" t="s">
        <v>1848</v>
      </c>
      <c r="L159" s="112" t="s">
        <v>774</v>
      </c>
      <c r="M159" s="112"/>
      <c r="N159" s="112"/>
      <c r="O159" s="112"/>
      <c r="P159" s="112" t="s">
        <v>182</v>
      </c>
      <c r="Q159" s="112" t="s">
        <v>1848</v>
      </c>
      <c r="R159" s="112" t="s">
        <v>774</v>
      </c>
      <c r="S159" s="112">
        <v>0</v>
      </c>
      <c r="T159" s="112" t="s">
        <v>863</v>
      </c>
      <c r="V159" s="104" t="s">
        <v>1613</v>
      </c>
      <c r="W159" s="104" t="s">
        <v>1264</v>
      </c>
      <c r="Y159" s="104" t="s">
        <v>1613</v>
      </c>
      <c r="Z159" s="95" t="str">
        <f t="shared" si="8"/>
        <v>〇</v>
      </c>
      <c r="AA159" s="36" t="s">
        <v>1033</v>
      </c>
      <c r="AB159" s="36" t="str">
        <f t="shared" si="9"/>
        <v>✕</v>
      </c>
      <c r="AC159" s="36" t="s">
        <v>1341</v>
      </c>
      <c r="AD159" s="36" t="str">
        <f t="shared" si="10"/>
        <v>〇</v>
      </c>
    </row>
    <row r="160" spans="1:30" ht="17.25" customHeight="1">
      <c r="A160" s="111" t="s">
        <v>1615</v>
      </c>
      <c r="B160" s="112">
        <v>157</v>
      </c>
      <c r="C160" s="111" t="s">
        <v>1418</v>
      </c>
      <c r="D160" s="112" t="s">
        <v>1576</v>
      </c>
      <c r="E160" s="112" t="s">
        <v>189</v>
      </c>
      <c r="F160" s="112" t="s">
        <v>438</v>
      </c>
      <c r="G160" s="112" t="s">
        <v>439</v>
      </c>
      <c r="H160" s="112">
        <f>VLOOKUP(C160,'定員数（R5）'!$B$2:$D$297,2,0)</f>
        <v>60</v>
      </c>
      <c r="I160" s="112">
        <f>VLOOKUP(C160,'定員数（R5）'!$B$2:$D$297,3,0)</f>
        <v>500</v>
      </c>
      <c r="J160" s="112" t="s">
        <v>189</v>
      </c>
      <c r="K160" s="112" t="s">
        <v>438</v>
      </c>
      <c r="L160" s="112" t="s">
        <v>439</v>
      </c>
      <c r="M160" s="112"/>
      <c r="N160" s="112"/>
      <c r="O160" s="112"/>
      <c r="P160" s="112" t="s">
        <v>189</v>
      </c>
      <c r="Q160" s="112" t="s">
        <v>438</v>
      </c>
      <c r="R160" s="112" t="s">
        <v>439</v>
      </c>
      <c r="S160" s="112">
        <v>0</v>
      </c>
      <c r="T160" s="112" t="s">
        <v>863</v>
      </c>
      <c r="V160" s="104" t="s">
        <v>1418</v>
      </c>
      <c r="W160" s="104" t="s">
        <v>1615</v>
      </c>
      <c r="Y160" s="104" t="s">
        <v>1418</v>
      </c>
      <c r="Z160" s="95" t="str">
        <f t="shared" si="8"/>
        <v>〇</v>
      </c>
      <c r="AA160" s="36" t="s">
        <v>1034</v>
      </c>
      <c r="AB160" s="36" t="str">
        <f t="shared" si="9"/>
        <v>✕</v>
      </c>
      <c r="AC160" s="36" t="s">
        <v>1308</v>
      </c>
      <c r="AD160" s="36" t="str">
        <f t="shared" si="10"/>
        <v>〇</v>
      </c>
    </row>
    <row r="161" spans="1:30" ht="17.25" customHeight="1">
      <c r="A161" s="111" t="s">
        <v>813</v>
      </c>
      <c r="B161" s="112">
        <v>158</v>
      </c>
      <c r="C161" s="111" t="s">
        <v>1326</v>
      </c>
      <c r="D161" s="112" t="s">
        <v>1616</v>
      </c>
      <c r="E161" s="112" t="s">
        <v>189</v>
      </c>
      <c r="F161" s="112" t="s">
        <v>783</v>
      </c>
      <c r="G161" s="112" t="s">
        <v>814</v>
      </c>
      <c r="H161" s="112">
        <f>VLOOKUP(C161,'定員数（R5）'!$B$2:$D$297,2,0)</f>
        <v>40</v>
      </c>
      <c r="I161" s="112">
        <f>VLOOKUP(C161,'定員数（R5）'!$B$2:$D$297,3,0)</f>
        <v>400</v>
      </c>
      <c r="J161" s="112" t="s">
        <v>189</v>
      </c>
      <c r="K161" s="112" t="s">
        <v>783</v>
      </c>
      <c r="L161" s="112" t="s">
        <v>814</v>
      </c>
      <c r="M161" s="112"/>
      <c r="N161" s="112"/>
      <c r="O161" s="112"/>
      <c r="P161" s="112" t="s">
        <v>189</v>
      </c>
      <c r="Q161" s="112" t="s">
        <v>783</v>
      </c>
      <c r="R161" s="112" t="s">
        <v>814</v>
      </c>
      <c r="S161" s="112">
        <v>0</v>
      </c>
      <c r="T161" s="112" t="s">
        <v>863</v>
      </c>
      <c r="V161" s="104" t="s">
        <v>1326</v>
      </c>
      <c r="W161" s="104" t="s">
        <v>813</v>
      </c>
      <c r="Y161" s="104" t="s">
        <v>1326</v>
      </c>
      <c r="Z161" s="95" t="str">
        <f t="shared" si="8"/>
        <v>〇</v>
      </c>
      <c r="AA161" s="36" t="s">
        <v>1308</v>
      </c>
      <c r="AB161" s="36" t="str">
        <f t="shared" si="9"/>
        <v>✕</v>
      </c>
      <c r="AC161" s="36" t="s">
        <v>1309</v>
      </c>
      <c r="AD161" s="36" t="str">
        <f t="shared" si="10"/>
        <v>〇</v>
      </c>
    </row>
    <row r="162" spans="1:30" ht="17.25" customHeight="1">
      <c r="A162" s="111" t="s">
        <v>825</v>
      </c>
      <c r="B162" s="112">
        <v>159</v>
      </c>
      <c r="C162" s="111" t="s">
        <v>1310</v>
      </c>
      <c r="D162" s="112" t="s">
        <v>1617</v>
      </c>
      <c r="E162" s="112" t="s">
        <v>189</v>
      </c>
      <c r="F162" s="112" t="s">
        <v>1363</v>
      </c>
      <c r="G162" s="112" t="s">
        <v>826</v>
      </c>
      <c r="H162" s="112">
        <f>VLOOKUP(C162,'定員数（R5）'!$B$2:$D$297,2,0)</f>
        <v>40</v>
      </c>
      <c r="I162" s="112">
        <f>VLOOKUP(C162,'定員数（R5）'!$B$2:$D$297,3,0)</f>
        <v>400</v>
      </c>
      <c r="J162" s="112" t="s">
        <v>189</v>
      </c>
      <c r="K162" s="112" t="s">
        <v>1363</v>
      </c>
      <c r="L162" s="112" t="s">
        <v>826</v>
      </c>
      <c r="M162" s="112"/>
      <c r="N162" s="112"/>
      <c r="O162" s="112"/>
      <c r="P162" s="112" t="s">
        <v>189</v>
      </c>
      <c r="Q162" s="112" t="s">
        <v>1363</v>
      </c>
      <c r="R162" s="112" t="s">
        <v>826</v>
      </c>
      <c r="S162" s="112">
        <v>0</v>
      </c>
      <c r="T162" s="112" t="s">
        <v>863</v>
      </c>
      <c r="V162" s="104" t="s">
        <v>1310</v>
      </c>
      <c r="W162" s="104" t="s">
        <v>825</v>
      </c>
      <c r="Y162" s="104" t="s">
        <v>1310</v>
      </c>
      <c r="Z162" s="95" t="str">
        <f t="shared" si="8"/>
        <v>〇</v>
      </c>
      <c r="AA162" s="36" t="s">
        <v>1330</v>
      </c>
      <c r="AB162" s="36" t="str">
        <f t="shared" si="9"/>
        <v>✕</v>
      </c>
      <c r="AC162" s="36" t="s">
        <v>1310</v>
      </c>
      <c r="AD162" s="36" t="str">
        <f t="shared" si="10"/>
        <v>〇</v>
      </c>
    </row>
    <row r="163" spans="1:30" ht="17.25" customHeight="1">
      <c r="A163" s="111" t="s">
        <v>831</v>
      </c>
      <c r="B163" s="112">
        <v>160</v>
      </c>
      <c r="C163" s="111" t="s">
        <v>1311</v>
      </c>
      <c r="D163" s="112" t="s">
        <v>1618</v>
      </c>
      <c r="E163" s="112" t="s">
        <v>189</v>
      </c>
      <c r="F163" s="112" t="s">
        <v>832</v>
      </c>
      <c r="G163" s="112" t="s">
        <v>833</v>
      </c>
      <c r="H163" s="112">
        <f>VLOOKUP(C163,'定員数（R5）'!$B$2:$D$297,2,0)</f>
        <v>40</v>
      </c>
      <c r="I163" s="112">
        <f>VLOOKUP(C163,'定員数（R5）'!$B$2:$D$297,3,0)</f>
        <v>400</v>
      </c>
      <c r="J163" s="112" t="s">
        <v>189</v>
      </c>
      <c r="K163" s="112" t="s">
        <v>832</v>
      </c>
      <c r="L163" s="112" t="s">
        <v>833</v>
      </c>
      <c r="M163" s="112"/>
      <c r="N163" s="112"/>
      <c r="O163" s="112"/>
      <c r="P163" s="112" t="s">
        <v>189</v>
      </c>
      <c r="Q163" s="112" t="s">
        <v>832</v>
      </c>
      <c r="R163" s="112" t="s">
        <v>833</v>
      </c>
      <c r="S163" s="112">
        <v>0</v>
      </c>
      <c r="T163" s="112" t="s">
        <v>863</v>
      </c>
      <c r="V163" s="104" t="s">
        <v>1311</v>
      </c>
      <c r="W163" s="104" t="s">
        <v>831</v>
      </c>
      <c r="Y163" s="104" t="s">
        <v>1311</v>
      </c>
      <c r="Z163" s="95" t="str">
        <f t="shared" si="8"/>
        <v>〇</v>
      </c>
      <c r="AA163" s="36" t="s">
        <v>1331</v>
      </c>
      <c r="AB163" s="36" t="str">
        <f t="shared" si="9"/>
        <v>✕</v>
      </c>
      <c r="AC163" s="36" t="s">
        <v>1311</v>
      </c>
      <c r="AD163" s="36" t="str">
        <f t="shared" si="10"/>
        <v>〇</v>
      </c>
    </row>
    <row r="164" spans="1:30" ht="17.25" customHeight="1">
      <c r="A164" s="111" t="s">
        <v>827</v>
      </c>
      <c r="B164" s="112">
        <v>161</v>
      </c>
      <c r="C164" s="111" t="s">
        <v>1419</v>
      </c>
      <c r="D164" s="112" t="s">
        <v>1619</v>
      </c>
      <c r="E164" s="112" t="s">
        <v>189</v>
      </c>
      <c r="F164" s="112" t="s">
        <v>454</v>
      </c>
      <c r="G164" s="112" t="s">
        <v>828</v>
      </c>
      <c r="H164" s="112">
        <f>VLOOKUP(C164,'定員数（R5）'!$B$2:$D$297,2,0)</f>
        <v>40</v>
      </c>
      <c r="I164" s="112">
        <f>VLOOKUP(C164,'定員数（R5）'!$B$2:$D$297,3,0)</f>
        <v>400</v>
      </c>
      <c r="J164" s="112" t="s">
        <v>189</v>
      </c>
      <c r="K164" s="112" t="s">
        <v>454</v>
      </c>
      <c r="L164" s="112" t="s">
        <v>828</v>
      </c>
      <c r="M164" s="112"/>
      <c r="N164" s="112"/>
      <c r="O164" s="112"/>
      <c r="P164" s="112" t="s">
        <v>189</v>
      </c>
      <c r="Q164" s="112" t="s">
        <v>454</v>
      </c>
      <c r="R164" s="112" t="s">
        <v>828</v>
      </c>
      <c r="S164" s="112">
        <v>0</v>
      </c>
      <c r="T164" s="112" t="s">
        <v>863</v>
      </c>
      <c r="V164" s="104" t="s">
        <v>1419</v>
      </c>
      <c r="W164" s="104" t="s">
        <v>827</v>
      </c>
      <c r="Y164" s="104" t="s">
        <v>1419</v>
      </c>
      <c r="Z164" s="95" t="str">
        <f t="shared" si="8"/>
        <v>〇</v>
      </c>
      <c r="AA164" s="36" t="s">
        <v>1332</v>
      </c>
      <c r="AB164" s="36" t="str">
        <f t="shared" ref="AB164:AB165" si="11">IF(C164=AA164,"〇","✕")</f>
        <v>✕</v>
      </c>
      <c r="AC164" s="36" t="s">
        <v>1312</v>
      </c>
      <c r="AD164" s="36" t="str">
        <f t="shared" si="10"/>
        <v>〇</v>
      </c>
    </row>
    <row r="165" spans="1:30" ht="17.25" customHeight="1">
      <c r="A165" s="111" t="s">
        <v>1620</v>
      </c>
      <c r="B165" s="112">
        <v>162</v>
      </c>
      <c r="C165" s="111" t="s">
        <v>1621</v>
      </c>
      <c r="D165" s="112" t="s">
        <v>1622</v>
      </c>
      <c r="E165" s="112" t="s">
        <v>189</v>
      </c>
      <c r="F165" s="112" t="s">
        <v>1623</v>
      </c>
      <c r="G165" s="112" t="s">
        <v>1624</v>
      </c>
      <c r="H165" s="112">
        <f>VLOOKUP(C165,'定員数（R5）'!$B$2:$D$297,2,0)</f>
        <v>40</v>
      </c>
      <c r="I165" s="112">
        <f>VLOOKUP(C165,'定員数（R5）'!$B$2:$D$297,3,0)</f>
        <v>400</v>
      </c>
      <c r="J165" s="112" t="s">
        <v>189</v>
      </c>
      <c r="K165" s="112" t="s">
        <v>1623</v>
      </c>
      <c r="L165" s="112" t="s">
        <v>1624</v>
      </c>
      <c r="M165" s="112"/>
      <c r="N165" s="112"/>
      <c r="O165" s="112"/>
      <c r="P165" s="112" t="s">
        <v>189</v>
      </c>
      <c r="Q165" s="112" t="s">
        <v>1623</v>
      </c>
      <c r="R165" s="112" t="s">
        <v>1624</v>
      </c>
      <c r="S165" s="112">
        <v>313500</v>
      </c>
      <c r="T165" s="112" t="s">
        <v>1884</v>
      </c>
      <c r="V165" s="104" t="s">
        <v>1621</v>
      </c>
      <c r="W165" s="104" t="s">
        <v>1620</v>
      </c>
      <c r="Y165" s="104" t="s">
        <v>1621</v>
      </c>
      <c r="Z165" s="95" t="str">
        <f t="shared" si="8"/>
        <v>〇</v>
      </c>
      <c r="AA165" s="36" t="s">
        <v>954</v>
      </c>
      <c r="AB165" s="36" t="str">
        <f t="shared" si="11"/>
        <v>✕</v>
      </c>
      <c r="AC165" s="36" t="s">
        <v>1621</v>
      </c>
      <c r="AD165" s="36" t="str">
        <f t="shared" si="10"/>
        <v>〇</v>
      </c>
    </row>
    <row r="166" spans="1:30" ht="17.25" customHeight="1">
      <c r="A166" s="111" t="s">
        <v>1625</v>
      </c>
      <c r="B166" s="112">
        <v>163</v>
      </c>
      <c r="C166" s="111" t="s">
        <v>1626</v>
      </c>
      <c r="D166" s="112" t="s">
        <v>1627</v>
      </c>
      <c r="E166" s="112" t="s">
        <v>189</v>
      </c>
      <c r="F166" s="112" t="s">
        <v>443</v>
      </c>
      <c r="G166" s="112" t="s">
        <v>541</v>
      </c>
      <c r="H166" s="112">
        <f>VLOOKUP(C166,'定員数（R5）'!$B$2:$D$297,2,0)</f>
        <v>30</v>
      </c>
      <c r="I166" s="112">
        <f>VLOOKUP(C166,'定員数（R5）'!$B$2:$D$297,3,0)</f>
        <v>400</v>
      </c>
      <c r="J166" s="112" t="s">
        <v>189</v>
      </c>
      <c r="K166" s="112" t="s">
        <v>443</v>
      </c>
      <c r="L166" s="112" t="s">
        <v>541</v>
      </c>
      <c r="M166" s="112"/>
      <c r="N166" s="112"/>
      <c r="O166" s="112"/>
      <c r="P166" s="112" t="s">
        <v>189</v>
      </c>
      <c r="Q166" s="112" t="s">
        <v>443</v>
      </c>
      <c r="R166" s="112" t="s">
        <v>541</v>
      </c>
      <c r="S166" s="112">
        <v>0</v>
      </c>
      <c r="T166" s="112" t="s">
        <v>863</v>
      </c>
      <c r="V166" s="104" t="s">
        <v>1626</v>
      </c>
      <c r="W166" s="104" t="s">
        <v>1625</v>
      </c>
      <c r="Y166" s="104" t="s">
        <v>1626</v>
      </c>
      <c r="Z166" s="95" t="str">
        <f t="shared" si="8"/>
        <v>〇</v>
      </c>
      <c r="AC166" s="36" t="s">
        <v>1626</v>
      </c>
      <c r="AD166" s="36" t="str">
        <f t="shared" si="10"/>
        <v>〇</v>
      </c>
    </row>
    <row r="167" spans="1:30" ht="17.25" customHeight="1">
      <c r="A167" s="111" t="s">
        <v>1628</v>
      </c>
      <c r="B167" s="112">
        <v>164</v>
      </c>
      <c r="C167" s="111" t="s">
        <v>1629</v>
      </c>
      <c r="D167" s="112" t="s">
        <v>1630</v>
      </c>
      <c r="E167" s="112" t="s">
        <v>189</v>
      </c>
      <c r="F167" s="112" t="s">
        <v>803</v>
      </c>
      <c r="G167" s="112" t="s">
        <v>1025</v>
      </c>
      <c r="H167" s="112">
        <f>VLOOKUP(C167,'定員数（R5）'!$B$2:$D$297,2,0)</f>
        <v>40</v>
      </c>
      <c r="I167" s="112">
        <f>VLOOKUP(C167,'定員数（R5）'!$B$2:$D$297,3,0)</f>
        <v>400</v>
      </c>
      <c r="J167" s="112" t="s">
        <v>189</v>
      </c>
      <c r="K167" s="112" t="s">
        <v>803</v>
      </c>
      <c r="L167" s="112" t="s">
        <v>1025</v>
      </c>
      <c r="M167" s="112"/>
      <c r="N167" s="112"/>
      <c r="O167" s="112"/>
      <c r="P167" s="112" t="s">
        <v>189</v>
      </c>
      <c r="Q167" s="112" t="s">
        <v>803</v>
      </c>
      <c r="R167" s="112" t="s">
        <v>1025</v>
      </c>
      <c r="S167" s="112">
        <v>0</v>
      </c>
      <c r="T167" s="112" t="s">
        <v>863</v>
      </c>
      <c r="V167" s="104" t="s">
        <v>1629</v>
      </c>
      <c r="W167" s="104" t="s">
        <v>1628</v>
      </c>
      <c r="Y167" s="104" t="s">
        <v>1629</v>
      </c>
      <c r="Z167" s="95" t="str">
        <f t="shared" si="8"/>
        <v>〇</v>
      </c>
      <c r="AC167" s="36" t="s">
        <v>1629</v>
      </c>
      <c r="AD167" s="36" t="str">
        <f t="shared" si="10"/>
        <v>〇</v>
      </c>
    </row>
    <row r="168" spans="1:30" ht="17.25" customHeight="1">
      <c r="A168" s="111" t="s">
        <v>1631</v>
      </c>
      <c r="B168" s="112">
        <v>165</v>
      </c>
      <c r="C168" s="111" t="s">
        <v>1632</v>
      </c>
      <c r="D168" s="112" t="s">
        <v>1633</v>
      </c>
      <c r="E168" s="112" t="s">
        <v>59</v>
      </c>
      <c r="F168" s="112" t="s">
        <v>566</v>
      </c>
      <c r="G168" s="112" t="s">
        <v>1634</v>
      </c>
      <c r="H168" s="112">
        <f>VLOOKUP(C168,'定員数（R5）'!$B$2:$D$297,2,0)</f>
        <v>60</v>
      </c>
      <c r="I168" s="112">
        <f>VLOOKUP(C168,'定員数（R5）'!$B$2:$D$297,3,0)</f>
        <v>500</v>
      </c>
      <c r="J168" s="112" t="s">
        <v>59</v>
      </c>
      <c r="K168" s="112" t="s">
        <v>566</v>
      </c>
      <c r="L168" s="112" t="s">
        <v>1634</v>
      </c>
      <c r="M168" s="112"/>
      <c r="N168" s="112"/>
      <c r="O168" s="112"/>
      <c r="P168" s="112" t="s">
        <v>59</v>
      </c>
      <c r="Q168" s="112" t="s">
        <v>566</v>
      </c>
      <c r="R168" s="112" t="s">
        <v>1634</v>
      </c>
      <c r="S168" s="112">
        <v>0</v>
      </c>
      <c r="T168" s="112" t="s">
        <v>863</v>
      </c>
      <c r="V168" s="104" t="s">
        <v>1632</v>
      </c>
      <c r="W168" s="104" t="s">
        <v>1631</v>
      </c>
      <c r="Y168" s="104" t="s">
        <v>1632</v>
      </c>
      <c r="Z168" s="95" t="str">
        <f t="shared" si="8"/>
        <v>〇</v>
      </c>
      <c r="AC168" s="36" t="s">
        <v>1632</v>
      </c>
      <c r="AD168" s="36" t="str">
        <f t="shared" si="10"/>
        <v>〇</v>
      </c>
    </row>
    <row r="169" spans="1:30" ht="17.25" customHeight="1">
      <c r="A169" s="111" t="s">
        <v>1635</v>
      </c>
      <c r="B169" s="112">
        <v>166</v>
      </c>
      <c r="C169" s="111" t="s">
        <v>1636</v>
      </c>
      <c r="D169" s="112" t="s">
        <v>1637</v>
      </c>
      <c r="E169" s="112" t="s">
        <v>59</v>
      </c>
      <c r="F169" s="112" t="s">
        <v>228</v>
      </c>
      <c r="G169" s="112" t="s">
        <v>229</v>
      </c>
      <c r="H169" s="112">
        <f>VLOOKUP(C169,'定員数（R5）'!$B$2:$D$297,2,0)</f>
        <v>70</v>
      </c>
      <c r="I169" s="112">
        <f>VLOOKUP(C169,'定員数（R5）'!$B$2:$D$297,3,0)</f>
        <v>500</v>
      </c>
      <c r="J169" s="112" t="s">
        <v>59</v>
      </c>
      <c r="K169" s="112" t="s">
        <v>228</v>
      </c>
      <c r="L169" s="112" t="s">
        <v>229</v>
      </c>
      <c r="M169" s="112"/>
      <c r="N169" s="112"/>
      <c r="O169" s="112"/>
      <c r="P169" s="112" t="s">
        <v>59</v>
      </c>
      <c r="Q169" s="112" t="s">
        <v>228</v>
      </c>
      <c r="R169" s="112" t="s">
        <v>229</v>
      </c>
      <c r="S169" s="112">
        <v>0</v>
      </c>
      <c r="T169" s="112" t="s">
        <v>863</v>
      </c>
      <c r="V169" s="104" t="s">
        <v>1636</v>
      </c>
      <c r="W169" s="104" t="s">
        <v>1780</v>
      </c>
      <c r="Y169" s="104" t="s">
        <v>1636</v>
      </c>
      <c r="Z169" s="95" t="str">
        <f t="shared" si="8"/>
        <v>〇</v>
      </c>
      <c r="AC169" s="36" t="s">
        <v>1636</v>
      </c>
      <c r="AD169" s="36" t="str">
        <f t="shared" si="10"/>
        <v>〇</v>
      </c>
    </row>
    <row r="170" spans="1:30" ht="17.25" customHeight="1">
      <c r="A170" s="111" t="s">
        <v>1284</v>
      </c>
      <c r="B170" s="112">
        <v>167</v>
      </c>
      <c r="C170" s="111" t="s">
        <v>1144</v>
      </c>
      <c r="D170" s="112" t="s">
        <v>159</v>
      </c>
      <c r="E170" s="112" t="s">
        <v>59</v>
      </c>
      <c r="F170" s="112" t="s">
        <v>160</v>
      </c>
      <c r="G170" s="112" t="s">
        <v>745</v>
      </c>
      <c r="H170" s="112">
        <f>VLOOKUP(C170,'定員数（R5）'!$B$2:$D$297,2,0)</f>
        <v>50</v>
      </c>
      <c r="I170" s="112">
        <f>VLOOKUP(C170,'定員数（R5）'!$B$2:$D$297,3,0)</f>
        <v>400</v>
      </c>
      <c r="J170" s="112" t="s">
        <v>59</v>
      </c>
      <c r="K170" s="112" t="s">
        <v>160</v>
      </c>
      <c r="L170" s="112" t="s">
        <v>745</v>
      </c>
      <c r="M170" s="112"/>
      <c r="N170" s="112"/>
      <c r="O170" s="112"/>
      <c r="P170" s="112" t="s">
        <v>59</v>
      </c>
      <c r="Q170" s="112" t="s">
        <v>160</v>
      </c>
      <c r="R170" s="112" t="s">
        <v>745</v>
      </c>
      <c r="S170" s="112">
        <v>77932</v>
      </c>
      <c r="T170" s="112" t="s">
        <v>1885</v>
      </c>
      <c r="V170" s="120" t="s">
        <v>1144</v>
      </c>
      <c r="W170" s="104" t="s">
        <v>1284</v>
      </c>
      <c r="Y170" s="104" t="s">
        <v>1144</v>
      </c>
      <c r="Z170" s="95" t="str">
        <f t="shared" si="8"/>
        <v>〇</v>
      </c>
      <c r="AC170" s="36" t="s">
        <v>1144</v>
      </c>
      <c r="AD170" s="36" t="str">
        <f t="shared" si="10"/>
        <v>〇</v>
      </c>
    </row>
    <row r="171" spans="1:30" ht="17.25" customHeight="1">
      <c r="A171" s="111" t="s">
        <v>1638</v>
      </c>
      <c r="B171" s="112">
        <v>168</v>
      </c>
      <c r="C171" s="111" t="s">
        <v>1639</v>
      </c>
      <c r="D171" s="112" t="s">
        <v>1630</v>
      </c>
      <c r="E171" s="112" t="s">
        <v>189</v>
      </c>
      <c r="F171" s="112" t="s">
        <v>803</v>
      </c>
      <c r="G171" s="112" t="s">
        <v>1025</v>
      </c>
      <c r="H171" s="112">
        <f>VLOOKUP(C171,'定員数（R5）'!$B$2:$D$297,2,0)</f>
        <v>30</v>
      </c>
      <c r="I171" s="112">
        <f>VLOOKUP(C171,'定員数（R5）'!$B$2:$D$297,3,0)</f>
        <v>400</v>
      </c>
      <c r="J171" s="112" t="s">
        <v>189</v>
      </c>
      <c r="K171" s="112" t="s">
        <v>803</v>
      </c>
      <c r="L171" s="112" t="s">
        <v>1025</v>
      </c>
      <c r="M171" s="112"/>
      <c r="N171" s="112"/>
      <c r="O171" s="112"/>
      <c r="P171" s="112" t="s">
        <v>189</v>
      </c>
      <c r="Q171" s="112" t="s">
        <v>803</v>
      </c>
      <c r="R171" s="112" t="s">
        <v>1025</v>
      </c>
      <c r="S171" s="112">
        <v>0</v>
      </c>
      <c r="T171" s="112" t="s">
        <v>863</v>
      </c>
      <c r="V171" s="104" t="s">
        <v>1639</v>
      </c>
      <c r="W171" s="104" t="s">
        <v>1638</v>
      </c>
      <c r="Y171" s="104" t="s">
        <v>1639</v>
      </c>
      <c r="Z171" s="95" t="str">
        <f t="shared" si="8"/>
        <v>〇</v>
      </c>
      <c r="AC171" s="36" t="s">
        <v>1639</v>
      </c>
      <c r="AD171" s="36" t="str">
        <f t="shared" si="10"/>
        <v>〇</v>
      </c>
    </row>
    <row r="172" spans="1:30" ht="17.25" customHeight="1">
      <c r="A172" s="111" t="s">
        <v>1640</v>
      </c>
      <c r="B172" s="112">
        <v>169</v>
      </c>
      <c r="C172" s="111" t="s">
        <v>1641</v>
      </c>
      <c r="D172" s="112" t="s">
        <v>772</v>
      </c>
      <c r="E172" s="112" t="s">
        <v>182</v>
      </c>
      <c r="F172" s="112" t="s">
        <v>773</v>
      </c>
      <c r="G172" s="112" t="s">
        <v>774</v>
      </c>
      <c r="H172" s="112">
        <f>VLOOKUP(C172,'定員数（R5）'!$B$2:$D$297,2,0)</f>
        <v>20</v>
      </c>
      <c r="I172" s="112">
        <f>VLOOKUP(C172,'定員数（R5）'!$B$2:$D$297,3,0)</f>
        <v>400</v>
      </c>
      <c r="J172" s="112" t="s">
        <v>182</v>
      </c>
      <c r="K172" s="112" t="s">
        <v>1848</v>
      </c>
      <c r="L172" s="112" t="s">
        <v>774</v>
      </c>
      <c r="M172" s="112"/>
      <c r="N172" s="112"/>
      <c r="O172" s="112"/>
      <c r="P172" s="112" t="s">
        <v>182</v>
      </c>
      <c r="Q172" s="112" t="s">
        <v>1848</v>
      </c>
      <c r="R172" s="112" t="s">
        <v>774</v>
      </c>
      <c r="S172" s="112">
        <v>0</v>
      </c>
      <c r="T172" s="112" t="s">
        <v>863</v>
      </c>
      <c r="V172" s="104" t="s">
        <v>1641</v>
      </c>
      <c r="W172" s="104" t="s">
        <v>1640</v>
      </c>
      <c r="Y172" s="104" t="s">
        <v>1641</v>
      </c>
      <c r="Z172" s="95" t="str">
        <f t="shared" si="8"/>
        <v>〇</v>
      </c>
      <c r="AC172" s="36" t="s">
        <v>1641</v>
      </c>
      <c r="AD172" s="36" t="str">
        <f t="shared" si="10"/>
        <v>〇</v>
      </c>
    </row>
    <row r="173" spans="1:30" ht="17.25" customHeight="1">
      <c r="A173" s="111" t="s">
        <v>1771</v>
      </c>
      <c r="B173" s="112">
        <v>170</v>
      </c>
      <c r="C173" s="111" t="s">
        <v>1643</v>
      </c>
      <c r="D173" s="112" t="s">
        <v>1644</v>
      </c>
      <c r="E173" s="112" t="s">
        <v>189</v>
      </c>
      <c r="F173" s="112" t="s">
        <v>1645</v>
      </c>
      <c r="G173" s="112" t="s">
        <v>1646</v>
      </c>
      <c r="H173" s="112">
        <f>VLOOKUP(C173,'定員数（R5）'!$B$2:$D$297,2,0)</f>
        <v>40</v>
      </c>
      <c r="I173" s="112">
        <f>VLOOKUP(C173,'定員数（R5）'!$B$2:$D$297,3,0)</f>
        <v>400</v>
      </c>
      <c r="J173" s="112" t="s">
        <v>189</v>
      </c>
      <c r="K173" s="112" t="s">
        <v>1645</v>
      </c>
      <c r="L173" s="112" t="s">
        <v>1646</v>
      </c>
      <c r="M173" s="112"/>
      <c r="N173" s="112"/>
      <c r="O173" s="112"/>
      <c r="P173" s="112" t="s">
        <v>189</v>
      </c>
      <c r="Q173" s="112" t="s">
        <v>1645</v>
      </c>
      <c r="R173" s="112" t="s">
        <v>1646</v>
      </c>
      <c r="S173" s="112">
        <v>338108</v>
      </c>
      <c r="T173" s="112" t="s">
        <v>1886</v>
      </c>
      <c r="V173" s="104" t="s">
        <v>1643</v>
      </c>
      <c r="W173" s="104" t="s">
        <v>1642</v>
      </c>
      <c r="Y173" s="104" t="s">
        <v>1643</v>
      </c>
      <c r="Z173" s="95" t="str">
        <f t="shared" si="8"/>
        <v>〇</v>
      </c>
      <c r="AC173" s="36" t="s">
        <v>1643</v>
      </c>
      <c r="AD173" s="36" t="str">
        <f t="shared" si="10"/>
        <v>〇</v>
      </c>
    </row>
    <row r="174" spans="1:30" ht="17.25" customHeight="1">
      <c r="A174" s="111" t="s">
        <v>558</v>
      </c>
      <c r="B174" s="112">
        <v>201</v>
      </c>
      <c r="C174" s="111" t="s">
        <v>1265</v>
      </c>
      <c r="D174" s="112" t="s">
        <v>1036</v>
      </c>
      <c r="E174" s="112" t="s">
        <v>59</v>
      </c>
      <c r="F174" s="112" t="s">
        <v>263</v>
      </c>
      <c r="G174" s="112" t="s">
        <v>1366</v>
      </c>
      <c r="H174" s="112">
        <f>VLOOKUP(C174,'定員数（R5）'!$B$2:$D$297,2,0)</f>
        <v>195</v>
      </c>
      <c r="I174" s="112">
        <f>VLOOKUP(C174,'定員数（R5）'!$B$2:$D$297,3,0)</f>
        <v>500</v>
      </c>
      <c r="J174" s="112" t="s">
        <v>59</v>
      </c>
      <c r="K174" s="112" t="s">
        <v>263</v>
      </c>
      <c r="L174" s="112" t="s">
        <v>1366</v>
      </c>
      <c r="M174" s="112"/>
      <c r="N174" s="112"/>
      <c r="O174" s="112"/>
      <c r="P174" s="112" t="s">
        <v>59</v>
      </c>
      <c r="Q174" s="112" t="s">
        <v>263</v>
      </c>
      <c r="R174" s="112" t="s">
        <v>1366</v>
      </c>
      <c r="S174" s="112">
        <v>0</v>
      </c>
      <c r="T174" s="112" t="s">
        <v>863</v>
      </c>
      <c r="V174" s="104" t="s">
        <v>1035</v>
      </c>
      <c r="W174" s="104" t="s">
        <v>558</v>
      </c>
      <c r="Y174" s="104" t="s">
        <v>1265</v>
      </c>
      <c r="Z174" s="95" t="str">
        <f t="shared" si="8"/>
        <v>〇</v>
      </c>
      <c r="AC174" s="36" t="s">
        <v>1035</v>
      </c>
      <c r="AD174" s="36" t="str">
        <f t="shared" si="10"/>
        <v>〇</v>
      </c>
    </row>
    <row r="175" spans="1:30" ht="17.25" customHeight="1">
      <c r="A175" s="111" t="s">
        <v>559</v>
      </c>
      <c r="B175" s="112">
        <v>202</v>
      </c>
      <c r="C175" s="111" t="s">
        <v>924</v>
      </c>
      <c r="D175" s="112" t="s">
        <v>1038</v>
      </c>
      <c r="E175" s="112" t="s">
        <v>59</v>
      </c>
      <c r="F175" s="112" t="s">
        <v>560</v>
      </c>
      <c r="G175" s="112" t="s">
        <v>561</v>
      </c>
      <c r="H175" s="112">
        <f>VLOOKUP(C175,'定員数（R5）'!$B$2:$D$297,2,0)</f>
        <v>90</v>
      </c>
      <c r="I175" s="112">
        <f>VLOOKUP(C175,'定員数（R5）'!$B$2:$D$297,3,0)</f>
        <v>500</v>
      </c>
      <c r="J175" s="112" t="s">
        <v>59</v>
      </c>
      <c r="K175" s="112" t="s">
        <v>560</v>
      </c>
      <c r="L175" s="112" t="s">
        <v>561</v>
      </c>
      <c r="M175" s="112"/>
      <c r="N175" s="112"/>
      <c r="O175" s="112"/>
      <c r="P175" s="112" t="s">
        <v>59</v>
      </c>
      <c r="Q175" s="112" t="s">
        <v>560</v>
      </c>
      <c r="R175" s="112" t="s">
        <v>561</v>
      </c>
      <c r="S175" s="112">
        <v>0</v>
      </c>
      <c r="T175" s="112" t="s">
        <v>863</v>
      </c>
      <c r="V175" s="104" t="s">
        <v>1037</v>
      </c>
      <c r="W175" s="104" t="s">
        <v>559</v>
      </c>
      <c r="Y175" s="104" t="s">
        <v>924</v>
      </c>
      <c r="Z175" s="95" t="str">
        <f t="shared" si="8"/>
        <v>〇</v>
      </c>
      <c r="AC175" s="36" t="s">
        <v>1037</v>
      </c>
      <c r="AD175" s="36" t="str">
        <f t="shared" si="10"/>
        <v>〇</v>
      </c>
    </row>
    <row r="176" spans="1:30" ht="17.25" customHeight="1">
      <c r="A176" s="111" t="s">
        <v>562</v>
      </c>
      <c r="B176" s="112">
        <v>203</v>
      </c>
      <c r="C176" s="111" t="s">
        <v>935</v>
      </c>
      <c r="D176" s="112" t="s">
        <v>1040</v>
      </c>
      <c r="E176" s="112" t="s">
        <v>59</v>
      </c>
      <c r="F176" s="112" t="s">
        <v>563</v>
      </c>
      <c r="G176" s="112" t="s">
        <v>564</v>
      </c>
      <c r="H176" s="112">
        <f>VLOOKUP(C176,'定員数（R5）'!$B$2:$D$297,2,0)</f>
        <v>156</v>
      </c>
      <c r="I176" s="112">
        <f>VLOOKUP(C176,'定員数（R5）'!$B$2:$D$297,3,0)</f>
        <v>500</v>
      </c>
      <c r="J176" s="112" t="s">
        <v>59</v>
      </c>
      <c r="K176" s="112" t="s">
        <v>563</v>
      </c>
      <c r="L176" s="112" t="s">
        <v>564</v>
      </c>
      <c r="M176" s="112"/>
      <c r="N176" s="112"/>
      <c r="O176" s="112"/>
      <c r="P176" s="112" t="s">
        <v>59</v>
      </c>
      <c r="Q176" s="112" t="s">
        <v>563</v>
      </c>
      <c r="R176" s="112" t="s">
        <v>564</v>
      </c>
      <c r="S176" s="112">
        <v>0</v>
      </c>
      <c r="T176" s="112" t="s">
        <v>863</v>
      </c>
      <c r="V176" s="104" t="s">
        <v>1039</v>
      </c>
      <c r="W176" s="104" t="s">
        <v>562</v>
      </c>
      <c r="Y176" s="104" t="s">
        <v>935</v>
      </c>
      <c r="Z176" s="95" t="str">
        <f t="shared" si="8"/>
        <v>〇</v>
      </c>
      <c r="AC176" s="36" t="s">
        <v>1039</v>
      </c>
      <c r="AD176" s="36" t="str">
        <f t="shared" si="10"/>
        <v>〇</v>
      </c>
    </row>
    <row r="177" spans="1:30" ht="17.25" customHeight="1">
      <c r="A177" s="111" t="s">
        <v>565</v>
      </c>
      <c r="B177" s="112">
        <v>204</v>
      </c>
      <c r="C177" s="111" t="s">
        <v>897</v>
      </c>
      <c r="D177" s="112" t="s">
        <v>1042</v>
      </c>
      <c r="E177" s="112" t="s">
        <v>59</v>
      </c>
      <c r="F177" s="112" t="s">
        <v>566</v>
      </c>
      <c r="G177" s="112" t="s">
        <v>567</v>
      </c>
      <c r="H177" s="112">
        <f>VLOOKUP(C177,'定員数（R5）'!$B$2:$D$297,2,0)</f>
        <v>59</v>
      </c>
      <c r="I177" s="112">
        <f>VLOOKUP(C177,'定員数（R5）'!$B$2:$D$297,3,0)</f>
        <v>400</v>
      </c>
      <c r="J177" s="112" t="s">
        <v>59</v>
      </c>
      <c r="K177" s="112" t="s">
        <v>566</v>
      </c>
      <c r="L177" s="112" t="s">
        <v>567</v>
      </c>
      <c r="M177" s="112"/>
      <c r="N177" s="112"/>
      <c r="O177" s="112"/>
      <c r="P177" s="112" t="s">
        <v>59</v>
      </c>
      <c r="Q177" s="112" t="s">
        <v>566</v>
      </c>
      <c r="R177" s="112" t="s">
        <v>567</v>
      </c>
      <c r="S177" s="112">
        <v>0</v>
      </c>
      <c r="T177" s="112" t="s">
        <v>863</v>
      </c>
      <c r="V177" s="104" t="s">
        <v>1041</v>
      </c>
      <c r="W177" s="104" t="s">
        <v>565</v>
      </c>
      <c r="Y177" s="104" t="s">
        <v>897</v>
      </c>
      <c r="Z177" s="95" t="str">
        <f t="shared" si="8"/>
        <v>〇</v>
      </c>
      <c r="AC177" s="36" t="s">
        <v>1041</v>
      </c>
      <c r="AD177" s="36" t="str">
        <f t="shared" si="10"/>
        <v>〇</v>
      </c>
    </row>
    <row r="178" spans="1:30" ht="17.25" customHeight="1">
      <c r="A178" s="111" t="s">
        <v>568</v>
      </c>
      <c r="B178" s="112">
        <v>205</v>
      </c>
      <c r="C178" s="111" t="s">
        <v>1043</v>
      </c>
      <c r="D178" s="112" t="s">
        <v>1044</v>
      </c>
      <c r="E178" s="112" t="s">
        <v>182</v>
      </c>
      <c r="F178" s="112" t="s">
        <v>569</v>
      </c>
      <c r="G178" s="112" t="s">
        <v>570</v>
      </c>
      <c r="H178" s="112">
        <f>VLOOKUP(C178,'定員数（R5）'!$B$2:$D$297,2,0)</f>
        <v>36</v>
      </c>
      <c r="I178" s="112">
        <f>VLOOKUP(C178,'定員数（R5）'!$B$2:$D$297,3,0)</f>
        <v>400</v>
      </c>
      <c r="J178" s="112" t="s">
        <v>182</v>
      </c>
      <c r="K178" s="112" t="s">
        <v>569</v>
      </c>
      <c r="L178" s="112" t="s">
        <v>570</v>
      </c>
      <c r="M178" s="112"/>
      <c r="N178" s="112"/>
      <c r="O178" s="112"/>
      <c r="P178" s="112" t="s">
        <v>182</v>
      </c>
      <c r="Q178" s="112" t="s">
        <v>569</v>
      </c>
      <c r="R178" s="112" t="s">
        <v>570</v>
      </c>
      <c r="S178" s="112">
        <v>0</v>
      </c>
      <c r="T178" s="112" t="s">
        <v>863</v>
      </c>
      <c r="V178" s="104" t="s">
        <v>1043</v>
      </c>
      <c r="W178" s="104" t="s">
        <v>568</v>
      </c>
      <c r="Y178" s="104" t="s">
        <v>905</v>
      </c>
      <c r="Z178" s="95" t="str">
        <f t="shared" si="8"/>
        <v>✕</v>
      </c>
      <c r="AC178" s="36" t="s">
        <v>1692</v>
      </c>
      <c r="AD178" s="36" t="str">
        <f t="shared" si="10"/>
        <v>✕</v>
      </c>
    </row>
    <row r="179" spans="1:30" ht="17.25" customHeight="1">
      <c r="A179" s="111" t="s">
        <v>571</v>
      </c>
      <c r="B179" s="112">
        <v>206</v>
      </c>
      <c r="C179" s="111" t="s">
        <v>898</v>
      </c>
      <c r="D179" s="112" t="s">
        <v>1045</v>
      </c>
      <c r="E179" s="112" t="s">
        <v>59</v>
      </c>
      <c r="F179" s="112" t="s">
        <v>174</v>
      </c>
      <c r="G179" s="112" t="s">
        <v>572</v>
      </c>
      <c r="H179" s="112">
        <f>VLOOKUP(C179,'定員数（R5）'!$B$2:$D$297,2,0)</f>
        <v>155</v>
      </c>
      <c r="I179" s="112">
        <f>VLOOKUP(C179,'定員数（R5）'!$B$2:$D$297,3,0)</f>
        <v>500</v>
      </c>
      <c r="J179" s="112" t="s">
        <v>59</v>
      </c>
      <c r="K179" s="112" t="s">
        <v>174</v>
      </c>
      <c r="L179" s="112" t="s">
        <v>572</v>
      </c>
      <c r="M179" s="112"/>
      <c r="N179" s="112"/>
      <c r="O179" s="112"/>
      <c r="P179" s="112" t="s">
        <v>59</v>
      </c>
      <c r="Q179" s="112" t="s">
        <v>174</v>
      </c>
      <c r="R179" s="112" t="s">
        <v>572</v>
      </c>
      <c r="S179" s="112">
        <v>0</v>
      </c>
      <c r="T179" s="112" t="s">
        <v>863</v>
      </c>
      <c r="V179" s="97" t="s">
        <v>1303</v>
      </c>
      <c r="W179" s="104" t="s">
        <v>571</v>
      </c>
      <c r="Y179" s="104" t="s">
        <v>898</v>
      </c>
      <c r="Z179" s="95" t="str">
        <f t="shared" si="8"/>
        <v>〇</v>
      </c>
      <c r="AC179" s="36" t="s">
        <v>1303</v>
      </c>
      <c r="AD179" s="36" t="str">
        <f t="shared" si="10"/>
        <v>〇</v>
      </c>
    </row>
    <row r="180" spans="1:30" ht="17.25" customHeight="1">
      <c r="A180" s="111" t="s">
        <v>573</v>
      </c>
      <c r="B180" s="112">
        <v>207</v>
      </c>
      <c r="C180" s="111" t="s">
        <v>903</v>
      </c>
      <c r="D180" s="112" t="s">
        <v>1046</v>
      </c>
      <c r="E180" s="112" t="s">
        <v>59</v>
      </c>
      <c r="F180" s="112" t="s">
        <v>574</v>
      </c>
      <c r="G180" s="112" t="s">
        <v>575</v>
      </c>
      <c r="H180" s="112">
        <f>VLOOKUP(C180,'定員数（R5）'!$B$2:$D$297,2,0)</f>
        <v>175</v>
      </c>
      <c r="I180" s="112">
        <f>VLOOKUP(C180,'定員数（R5）'!$B$2:$D$297,3,0)</f>
        <v>500</v>
      </c>
      <c r="J180" s="112" t="s">
        <v>59</v>
      </c>
      <c r="K180" s="112" t="s">
        <v>574</v>
      </c>
      <c r="L180" s="112" t="s">
        <v>575</v>
      </c>
      <c r="M180" s="112"/>
      <c r="N180" s="112"/>
      <c r="O180" s="112"/>
      <c r="P180" s="112" t="s">
        <v>59</v>
      </c>
      <c r="Q180" s="112" t="s">
        <v>574</v>
      </c>
      <c r="R180" s="112" t="s">
        <v>575</v>
      </c>
      <c r="S180" s="112">
        <v>0</v>
      </c>
      <c r="T180" s="112" t="s">
        <v>863</v>
      </c>
      <c r="V180" s="104" t="s">
        <v>1304</v>
      </c>
      <c r="W180" s="104" t="s">
        <v>573</v>
      </c>
      <c r="Y180" s="104" t="s">
        <v>903</v>
      </c>
      <c r="Z180" s="95" t="str">
        <f t="shared" si="8"/>
        <v>〇</v>
      </c>
      <c r="AC180" s="36" t="s">
        <v>1304</v>
      </c>
      <c r="AD180" s="36" t="str">
        <f t="shared" si="10"/>
        <v>〇</v>
      </c>
    </row>
    <row r="181" spans="1:30" ht="17.25" customHeight="1">
      <c r="A181" s="111" t="s">
        <v>576</v>
      </c>
      <c r="B181" s="112">
        <v>208</v>
      </c>
      <c r="C181" s="111" t="s">
        <v>889</v>
      </c>
      <c r="D181" s="112" t="s">
        <v>1047</v>
      </c>
      <c r="E181" s="112" t="s">
        <v>59</v>
      </c>
      <c r="F181" s="112" t="s">
        <v>427</v>
      </c>
      <c r="G181" s="112" t="s">
        <v>577</v>
      </c>
      <c r="H181" s="112">
        <f>VLOOKUP(C181,'定員数（R5）'!$B$2:$D$297,2,0)</f>
        <v>148</v>
      </c>
      <c r="I181" s="112">
        <f>VLOOKUP(C181,'定員数（R5）'!$B$2:$D$297,3,0)</f>
        <v>500</v>
      </c>
      <c r="J181" s="112" t="s">
        <v>59</v>
      </c>
      <c r="K181" s="112" t="s">
        <v>427</v>
      </c>
      <c r="L181" s="112" t="s">
        <v>577</v>
      </c>
      <c r="M181" s="112"/>
      <c r="N181" s="112"/>
      <c r="O181" s="112"/>
      <c r="P181" s="112" t="s">
        <v>59</v>
      </c>
      <c r="Q181" s="112" t="s">
        <v>427</v>
      </c>
      <c r="R181" s="112" t="s">
        <v>577</v>
      </c>
      <c r="S181" s="112">
        <v>84765</v>
      </c>
      <c r="T181" s="112" t="s">
        <v>1887</v>
      </c>
      <c r="V181" s="104" t="s">
        <v>1305</v>
      </c>
      <c r="W181" s="104" t="s">
        <v>576</v>
      </c>
      <c r="Y181" s="104" t="s">
        <v>889</v>
      </c>
      <c r="Z181" s="95" t="str">
        <f t="shared" si="8"/>
        <v>〇</v>
      </c>
      <c r="AC181" s="36" t="s">
        <v>1305</v>
      </c>
      <c r="AD181" s="36" t="str">
        <f t="shared" si="10"/>
        <v>〇</v>
      </c>
    </row>
    <row r="182" spans="1:30" ht="17.25" customHeight="1">
      <c r="A182" s="111" t="s">
        <v>578</v>
      </c>
      <c r="B182" s="112">
        <v>209</v>
      </c>
      <c r="C182" s="111" t="s">
        <v>579</v>
      </c>
      <c r="D182" s="112" t="s">
        <v>1048</v>
      </c>
      <c r="E182" s="112" t="s">
        <v>59</v>
      </c>
      <c r="F182" s="112" t="s">
        <v>580</v>
      </c>
      <c r="G182" s="112" t="s">
        <v>581</v>
      </c>
      <c r="H182" s="112">
        <f>VLOOKUP(C182,'定員数（R5）'!$B$2:$D$297,2,0)</f>
        <v>195</v>
      </c>
      <c r="I182" s="112">
        <f>VLOOKUP(C182,'定員数（R5）'!$B$2:$D$297,3,0)</f>
        <v>500</v>
      </c>
      <c r="J182" s="112" t="s">
        <v>59</v>
      </c>
      <c r="K182" s="112" t="s">
        <v>580</v>
      </c>
      <c r="L182" s="112" t="s">
        <v>581</v>
      </c>
      <c r="M182" s="112"/>
      <c r="N182" s="112"/>
      <c r="O182" s="112"/>
      <c r="P182" s="112" t="s">
        <v>59</v>
      </c>
      <c r="Q182" s="112" t="s">
        <v>580</v>
      </c>
      <c r="R182" s="112" t="s">
        <v>581</v>
      </c>
      <c r="S182" s="112">
        <v>0</v>
      </c>
      <c r="T182" s="112" t="s">
        <v>863</v>
      </c>
      <c r="V182" s="104" t="s">
        <v>579</v>
      </c>
      <c r="W182" s="104" t="s">
        <v>578</v>
      </c>
      <c r="Y182" s="104" t="s">
        <v>579</v>
      </c>
      <c r="Z182" s="95" t="str">
        <f t="shared" si="8"/>
        <v>〇</v>
      </c>
      <c r="AC182" s="36" t="s">
        <v>579</v>
      </c>
      <c r="AD182" s="36" t="str">
        <f t="shared" si="10"/>
        <v>〇</v>
      </c>
    </row>
    <row r="183" spans="1:30" ht="17.25" customHeight="1">
      <c r="A183" s="111" t="s">
        <v>582</v>
      </c>
      <c r="B183" s="112">
        <v>210</v>
      </c>
      <c r="C183" s="111" t="s">
        <v>583</v>
      </c>
      <c r="D183" s="112" t="s">
        <v>1049</v>
      </c>
      <c r="E183" s="112" t="s">
        <v>59</v>
      </c>
      <c r="F183" s="112" t="s">
        <v>584</v>
      </c>
      <c r="G183" s="112" t="s">
        <v>585</v>
      </c>
      <c r="H183" s="112">
        <f>VLOOKUP(C183,'定員数（R5）'!$B$2:$D$297,2,0)</f>
        <v>195</v>
      </c>
      <c r="I183" s="112">
        <f>VLOOKUP(C183,'定員数（R5）'!$B$2:$D$297,3,0)</f>
        <v>500</v>
      </c>
      <c r="J183" s="112" t="s">
        <v>59</v>
      </c>
      <c r="K183" s="112" t="s">
        <v>584</v>
      </c>
      <c r="L183" s="112" t="s">
        <v>585</v>
      </c>
      <c r="M183" s="112"/>
      <c r="N183" s="112"/>
      <c r="O183" s="112"/>
      <c r="P183" s="112" t="s">
        <v>59</v>
      </c>
      <c r="Q183" s="112" t="s">
        <v>584</v>
      </c>
      <c r="R183" s="112" t="s">
        <v>585</v>
      </c>
      <c r="S183" s="112">
        <v>0</v>
      </c>
      <c r="T183" s="112" t="s">
        <v>863</v>
      </c>
      <c r="V183" s="104" t="s">
        <v>583</v>
      </c>
      <c r="W183" s="104" t="s">
        <v>582</v>
      </c>
      <c r="Y183" s="104" t="s">
        <v>583</v>
      </c>
      <c r="Z183" s="95" t="str">
        <f t="shared" si="8"/>
        <v>〇</v>
      </c>
      <c r="AC183" s="36" t="s">
        <v>583</v>
      </c>
      <c r="AD183" s="36" t="str">
        <f t="shared" si="10"/>
        <v>〇</v>
      </c>
    </row>
    <row r="184" spans="1:30" ht="17.25" customHeight="1">
      <c r="A184" s="111" t="s">
        <v>586</v>
      </c>
      <c r="B184" s="112">
        <v>211</v>
      </c>
      <c r="C184" s="111" t="s">
        <v>587</v>
      </c>
      <c r="D184" s="112" t="s">
        <v>1046</v>
      </c>
      <c r="E184" s="112" t="s">
        <v>59</v>
      </c>
      <c r="F184" s="112" t="s">
        <v>574</v>
      </c>
      <c r="G184" s="112" t="s">
        <v>575</v>
      </c>
      <c r="H184" s="112">
        <f>VLOOKUP(C184,'定員数（R5）'!$B$2:$D$297,2,0)</f>
        <v>300</v>
      </c>
      <c r="I184" s="112">
        <f>VLOOKUP(C184,'定員数（R5）'!$B$2:$D$297,3,0)</f>
        <v>500</v>
      </c>
      <c r="J184" s="112" t="s">
        <v>59</v>
      </c>
      <c r="K184" s="112" t="s">
        <v>574</v>
      </c>
      <c r="L184" s="112" t="s">
        <v>575</v>
      </c>
      <c r="M184" s="112"/>
      <c r="N184" s="112"/>
      <c r="O184" s="112"/>
      <c r="P184" s="112" t="s">
        <v>59</v>
      </c>
      <c r="Q184" s="112" t="s">
        <v>574</v>
      </c>
      <c r="R184" s="112" t="s">
        <v>575</v>
      </c>
      <c r="S184" s="112">
        <v>0</v>
      </c>
      <c r="T184" s="112" t="s">
        <v>863</v>
      </c>
      <c r="V184" s="104" t="s">
        <v>587</v>
      </c>
      <c r="W184" s="104" t="s">
        <v>586</v>
      </c>
      <c r="Y184" s="104" t="s">
        <v>587</v>
      </c>
      <c r="Z184" s="95" t="str">
        <f t="shared" si="8"/>
        <v>〇</v>
      </c>
      <c r="AC184" s="36" t="s">
        <v>587</v>
      </c>
      <c r="AD184" s="36" t="str">
        <f t="shared" si="10"/>
        <v>〇</v>
      </c>
    </row>
    <row r="185" spans="1:30" ht="17.25" customHeight="1">
      <c r="A185" s="111" t="s">
        <v>588</v>
      </c>
      <c r="B185" s="112">
        <v>212</v>
      </c>
      <c r="C185" s="111" t="s">
        <v>589</v>
      </c>
      <c r="D185" s="112" t="s">
        <v>1050</v>
      </c>
      <c r="E185" s="112" t="s">
        <v>59</v>
      </c>
      <c r="F185" s="112" t="s">
        <v>590</v>
      </c>
      <c r="G185" s="112" t="s">
        <v>591</v>
      </c>
      <c r="H185" s="112">
        <f>VLOOKUP(C185,'定員数（R5）'!$B$2:$D$297,2,0)</f>
        <v>135</v>
      </c>
      <c r="I185" s="112">
        <f>VLOOKUP(C185,'定員数（R5）'!$B$2:$D$297,3,0)</f>
        <v>500</v>
      </c>
      <c r="J185" s="112" t="s">
        <v>59</v>
      </c>
      <c r="K185" s="112" t="s">
        <v>590</v>
      </c>
      <c r="L185" s="112" t="s">
        <v>591</v>
      </c>
      <c r="M185" s="112"/>
      <c r="N185" s="112"/>
      <c r="O185" s="112"/>
      <c r="P185" s="112" t="s">
        <v>59</v>
      </c>
      <c r="Q185" s="112" t="s">
        <v>590</v>
      </c>
      <c r="R185" s="112" t="s">
        <v>591</v>
      </c>
      <c r="S185" s="112">
        <v>0</v>
      </c>
      <c r="T185" s="112" t="s">
        <v>863</v>
      </c>
      <c r="V185" s="104" t="s">
        <v>589</v>
      </c>
      <c r="W185" s="104" t="s">
        <v>588</v>
      </c>
      <c r="Y185" s="104" t="s">
        <v>589</v>
      </c>
      <c r="Z185" s="95" t="str">
        <f t="shared" si="8"/>
        <v>〇</v>
      </c>
      <c r="AC185" s="36" t="s">
        <v>589</v>
      </c>
      <c r="AD185" s="36" t="str">
        <f t="shared" si="10"/>
        <v>〇</v>
      </c>
    </row>
    <row r="186" spans="1:30" ht="17.25" customHeight="1">
      <c r="A186" s="111" t="s">
        <v>592</v>
      </c>
      <c r="B186" s="112">
        <v>213</v>
      </c>
      <c r="C186" s="111" t="s">
        <v>593</v>
      </c>
      <c r="D186" s="112" t="s">
        <v>1051</v>
      </c>
      <c r="E186" s="112" t="s">
        <v>59</v>
      </c>
      <c r="F186" s="112" t="s">
        <v>594</v>
      </c>
      <c r="G186" s="112" t="s">
        <v>595</v>
      </c>
      <c r="H186" s="112">
        <f>VLOOKUP(C186,'定員数（R5）'!$B$2:$D$297,2,0)</f>
        <v>190</v>
      </c>
      <c r="I186" s="112">
        <f>VLOOKUP(C186,'定員数（R5）'!$B$2:$D$297,3,0)</f>
        <v>500</v>
      </c>
      <c r="J186" s="112" t="s">
        <v>59</v>
      </c>
      <c r="K186" s="112" t="s">
        <v>594</v>
      </c>
      <c r="L186" s="112" t="s">
        <v>595</v>
      </c>
      <c r="M186" s="112"/>
      <c r="N186" s="112"/>
      <c r="O186" s="112"/>
      <c r="P186" s="112" t="s">
        <v>59</v>
      </c>
      <c r="Q186" s="112" t="s">
        <v>594</v>
      </c>
      <c r="R186" s="112" t="s">
        <v>595</v>
      </c>
      <c r="S186" s="112">
        <v>0</v>
      </c>
      <c r="T186" s="112" t="s">
        <v>863</v>
      </c>
      <c r="V186" s="104" t="s">
        <v>593</v>
      </c>
      <c r="W186" s="104" t="s">
        <v>592</v>
      </c>
      <c r="Y186" s="104" t="s">
        <v>593</v>
      </c>
      <c r="Z186" s="95" t="str">
        <f t="shared" si="8"/>
        <v>〇</v>
      </c>
      <c r="AC186" s="36" t="s">
        <v>593</v>
      </c>
      <c r="AD186" s="36" t="str">
        <f t="shared" si="10"/>
        <v>〇</v>
      </c>
    </row>
    <row r="187" spans="1:30" ht="17.25" customHeight="1">
      <c r="A187" s="111" t="s">
        <v>596</v>
      </c>
      <c r="B187" s="112">
        <v>214</v>
      </c>
      <c r="C187" s="111" t="s">
        <v>597</v>
      </c>
      <c r="D187" s="112" t="s">
        <v>1052</v>
      </c>
      <c r="E187" s="112" t="s">
        <v>59</v>
      </c>
      <c r="F187" s="112" t="s">
        <v>598</v>
      </c>
      <c r="G187" s="112" t="s">
        <v>1367</v>
      </c>
      <c r="H187" s="112">
        <f>VLOOKUP(C187,'定員数（R5）'!$B$2:$D$297,2,0)</f>
        <v>220</v>
      </c>
      <c r="I187" s="112">
        <f>VLOOKUP(C187,'定員数（R5）'!$B$2:$D$297,3,0)</f>
        <v>500</v>
      </c>
      <c r="J187" s="112" t="s">
        <v>59</v>
      </c>
      <c r="K187" s="112" t="s">
        <v>598</v>
      </c>
      <c r="L187" s="112" t="s">
        <v>1367</v>
      </c>
      <c r="M187" s="112"/>
      <c r="N187" s="112"/>
      <c r="O187" s="112"/>
      <c r="P187" s="112" t="s">
        <v>59</v>
      </c>
      <c r="Q187" s="112" t="s">
        <v>598</v>
      </c>
      <c r="R187" s="112" t="s">
        <v>1367</v>
      </c>
      <c r="S187" s="112">
        <v>0</v>
      </c>
      <c r="T187" s="112" t="s">
        <v>863</v>
      </c>
      <c r="V187" s="104" t="s">
        <v>597</v>
      </c>
      <c r="W187" s="104" t="s">
        <v>596</v>
      </c>
      <c r="Y187" s="104" t="s">
        <v>597</v>
      </c>
      <c r="Z187" s="95" t="str">
        <f t="shared" si="8"/>
        <v>〇</v>
      </c>
      <c r="AC187" s="36" t="s">
        <v>597</v>
      </c>
      <c r="AD187" s="36" t="str">
        <f t="shared" si="10"/>
        <v>〇</v>
      </c>
    </row>
    <row r="188" spans="1:30" ht="17.25" customHeight="1">
      <c r="A188" s="111" t="s">
        <v>599</v>
      </c>
      <c r="B188" s="112">
        <v>215</v>
      </c>
      <c r="C188" s="111" t="s">
        <v>600</v>
      </c>
      <c r="D188" s="112" t="s">
        <v>1053</v>
      </c>
      <c r="E188" s="112" t="s">
        <v>59</v>
      </c>
      <c r="F188" s="112" t="s">
        <v>601</v>
      </c>
      <c r="G188" s="112" t="s">
        <v>602</v>
      </c>
      <c r="H188" s="112">
        <f>VLOOKUP(C188,'定員数（R5）'!$B$2:$D$297,2,0)</f>
        <v>70</v>
      </c>
      <c r="I188" s="112">
        <f>VLOOKUP(C188,'定員数（R5）'!$B$2:$D$297,3,0)</f>
        <v>500</v>
      </c>
      <c r="J188" s="112" t="s">
        <v>59</v>
      </c>
      <c r="K188" s="112" t="s">
        <v>601</v>
      </c>
      <c r="L188" s="112" t="s">
        <v>602</v>
      </c>
      <c r="M188" s="112"/>
      <c r="N188" s="112"/>
      <c r="O188" s="112"/>
      <c r="P188" s="112" t="s">
        <v>59</v>
      </c>
      <c r="Q188" s="112" t="s">
        <v>601</v>
      </c>
      <c r="R188" s="112" t="s">
        <v>602</v>
      </c>
      <c r="S188" s="112">
        <v>0</v>
      </c>
      <c r="T188" s="112" t="s">
        <v>863</v>
      </c>
      <c r="V188" s="104" t="s">
        <v>600</v>
      </c>
      <c r="W188" s="104" t="s">
        <v>599</v>
      </c>
      <c r="Y188" s="104" t="s">
        <v>600</v>
      </c>
      <c r="Z188" s="95" t="str">
        <f t="shared" si="8"/>
        <v>〇</v>
      </c>
      <c r="AC188" s="36" t="s">
        <v>600</v>
      </c>
      <c r="AD188" s="36" t="str">
        <f t="shared" si="10"/>
        <v>〇</v>
      </c>
    </row>
    <row r="189" spans="1:30" ht="17.25" customHeight="1">
      <c r="A189" s="111" t="s">
        <v>603</v>
      </c>
      <c r="B189" s="112">
        <v>216</v>
      </c>
      <c r="C189" s="111" t="s">
        <v>604</v>
      </c>
      <c r="D189" s="112" t="s">
        <v>1054</v>
      </c>
      <c r="E189" s="112" t="s">
        <v>59</v>
      </c>
      <c r="F189" s="112" t="s">
        <v>605</v>
      </c>
      <c r="G189" s="112" t="s">
        <v>606</v>
      </c>
      <c r="H189" s="112">
        <f>VLOOKUP(C189,'定員数（R5）'!$B$2:$D$297,2,0)</f>
        <v>100</v>
      </c>
      <c r="I189" s="112">
        <f>VLOOKUP(C189,'定員数（R5）'!$B$2:$D$297,3,0)</f>
        <v>500</v>
      </c>
      <c r="J189" s="112" t="s">
        <v>59</v>
      </c>
      <c r="K189" s="112" t="s">
        <v>605</v>
      </c>
      <c r="L189" s="112" t="s">
        <v>606</v>
      </c>
      <c r="M189" s="112"/>
      <c r="N189" s="112"/>
      <c r="O189" s="112"/>
      <c r="P189" s="112" t="s">
        <v>59</v>
      </c>
      <c r="Q189" s="112" t="s">
        <v>605</v>
      </c>
      <c r="R189" s="112" t="s">
        <v>606</v>
      </c>
      <c r="S189" s="112">
        <v>0</v>
      </c>
      <c r="T189" s="112" t="s">
        <v>863</v>
      </c>
      <c r="V189" s="104" t="s">
        <v>604</v>
      </c>
      <c r="W189" s="104" t="s">
        <v>603</v>
      </c>
      <c r="Y189" s="104" t="s">
        <v>604</v>
      </c>
      <c r="Z189" s="95" t="str">
        <f t="shared" si="8"/>
        <v>〇</v>
      </c>
      <c r="AC189" s="36" t="s">
        <v>604</v>
      </c>
      <c r="AD189" s="36" t="str">
        <f t="shared" si="10"/>
        <v>〇</v>
      </c>
    </row>
    <row r="190" spans="1:30" ht="17.25" customHeight="1">
      <c r="A190" s="111" t="s">
        <v>607</v>
      </c>
      <c r="B190" s="112">
        <v>217</v>
      </c>
      <c r="C190" s="111" t="s">
        <v>608</v>
      </c>
      <c r="D190" s="112" t="s">
        <v>1055</v>
      </c>
      <c r="E190" s="112" t="s">
        <v>59</v>
      </c>
      <c r="F190" s="112" t="s">
        <v>609</v>
      </c>
      <c r="G190" s="112" t="s">
        <v>610</v>
      </c>
      <c r="H190" s="112">
        <f>VLOOKUP(C190,'定員数（R5）'!$B$2:$D$297,2,0)</f>
        <v>120</v>
      </c>
      <c r="I190" s="112">
        <f>VLOOKUP(C190,'定員数（R5）'!$B$2:$D$297,3,0)</f>
        <v>500</v>
      </c>
      <c r="J190" s="112" t="s">
        <v>59</v>
      </c>
      <c r="K190" s="112" t="s">
        <v>609</v>
      </c>
      <c r="L190" s="112" t="s">
        <v>610</v>
      </c>
      <c r="M190" s="112"/>
      <c r="N190" s="112"/>
      <c r="O190" s="112"/>
      <c r="P190" s="112" t="s">
        <v>59</v>
      </c>
      <c r="Q190" s="112" t="s">
        <v>609</v>
      </c>
      <c r="R190" s="112" t="s">
        <v>610</v>
      </c>
      <c r="S190" s="112">
        <v>0</v>
      </c>
      <c r="T190" s="112" t="s">
        <v>863</v>
      </c>
      <c r="V190" s="104" t="s">
        <v>608</v>
      </c>
      <c r="W190" s="104" t="s">
        <v>607</v>
      </c>
      <c r="Y190" s="104" t="s">
        <v>608</v>
      </c>
      <c r="Z190" s="95" t="str">
        <f t="shared" si="8"/>
        <v>〇</v>
      </c>
      <c r="AC190" s="36" t="s">
        <v>608</v>
      </c>
      <c r="AD190" s="36" t="str">
        <f t="shared" si="10"/>
        <v>〇</v>
      </c>
    </row>
    <row r="191" spans="1:30" ht="17.25" customHeight="1">
      <c r="A191" s="111" t="s">
        <v>611</v>
      </c>
      <c r="B191" s="112">
        <v>218</v>
      </c>
      <c r="C191" s="111" t="s">
        <v>612</v>
      </c>
      <c r="D191" s="112" t="s">
        <v>1056</v>
      </c>
      <c r="E191" s="112" t="s">
        <v>59</v>
      </c>
      <c r="F191" s="112" t="s">
        <v>613</v>
      </c>
      <c r="G191" s="112" t="s">
        <v>614</v>
      </c>
      <c r="H191" s="112">
        <f>VLOOKUP(C191,'定員数（R5）'!$B$2:$D$297,2,0)</f>
        <v>155</v>
      </c>
      <c r="I191" s="112">
        <f>VLOOKUP(C191,'定員数（R5）'!$B$2:$D$297,3,0)</f>
        <v>500</v>
      </c>
      <c r="J191" s="112" t="s">
        <v>59</v>
      </c>
      <c r="K191" s="112" t="s">
        <v>613</v>
      </c>
      <c r="L191" s="112" t="s">
        <v>614</v>
      </c>
      <c r="M191" s="112"/>
      <c r="N191" s="112"/>
      <c r="O191" s="112"/>
      <c r="P191" s="112" t="s">
        <v>59</v>
      </c>
      <c r="Q191" s="112" t="s">
        <v>613</v>
      </c>
      <c r="R191" s="112" t="s">
        <v>614</v>
      </c>
      <c r="S191" s="112">
        <v>0</v>
      </c>
      <c r="T191" s="112" t="s">
        <v>863</v>
      </c>
      <c r="V191" s="104" t="s">
        <v>612</v>
      </c>
      <c r="W191" s="104" t="s">
        <v>611</v>
      </c>
      <c r="Y191" s="104" t="s">
        <v>612</v>
      </c>
      <c r="Z191" s="95" t="str">
        <f t="shared" si="8"/>
        <v>〇</v>
      </c>
      <c r="AC191" s="36" t="s">
        <v>612</v>
      </c>
      <c r="AD191" s="36" t="str">
        <f t="shared" si="10"/>
        <v>〇</v>
      </c>
    </row>
    <row r="192" spans="1:30" ht="17.25" customHeight="1">
      <c r="A192" s="111" t="s">
        <v>615</v>
      </c>
      <c r="B192" s="112">
        <v>219</v>
      </c>
      <c r="C192" s="111" t="s">
        <v>616</v>
      </c>
      <c r="D192" s="112" t="s">
        <v>1057</v>
      </c>
      <c r="E192" s="112" t="s">
        <v>59</v>
      </c>
      <c r="F192" s="112" t="s">
        <v>617</v>
      </c>
      <c r="G192" s="112" t="s">
        <v>618</v>
      </c>
      <c r="H192" s="112">
        <f>VLOOKUP(C192,'定員数（R5）'!$B$2:$D$297,2,0)</f>
        <v>110</v>
      </c>
      <c r="I192" s="112">
        <f>VLOOKUP(C192,'定員数（R5）'!$B$2:$D$297,3,0)</f>
        <v>500</v>
      </c>
      <c r="J192" s="112" t="s">
        <v>59</v>
      </c>
      <c r="K192" s="112" t="s">
        <v>617</v>
      </c>
      <c r="L192" s="112" t="s">
        <v>618</v>
      </c>
      <c r="M192" s="112"/>
      <c r="N192" s="112"/>
      <c r="O192" s="112"/>
      <c r="P192" s="112" t="s">
        <v>59</v>
      </c>
      <c r="Q192" s="112" t="s">
        <v>617</v>
      </c>
      <c r="R192" s="112" t="s">
        <v>618</v>
      </c>
      <c r="S192" s="112">
        <v>0</v>
      </c>
      <c r="T192" s="112" t="s">
        <v>863</v>
      </c>
      <c r="V192" s="104" t="s">
        <v>616</v>
      </c>
      <c r="W192" s="104" t="s">
        <v>615</v>
      </c>
      <c r="Y192" s="104" t="s">
        <v>616</v>
      </c>
      <c r="Z192" s="95" t="str">
        <f t="shared" si="8"/>
        <v>〇</v>
      </c>
      <c r="AC192" s="36" t="s">
        <v>616</v>
      </c>
      <c r="AD192" s="36" t="str">
        <f t="shared" si="10"/>
        <v>〇</v>
      </c>
    </row>
    <row r="193" spans="1:30" ht="17.25" customHeight="1">
      <c r="A193" s="111" t="s">
        <v>619</v>
      </c>
      <c r="B193" s="112">
        <v>220</v>
      </c>
      <c r="C193" s="111" t="s">
        <v>620</v>
      </c>
      <c r="D193" s="112" t="s">
        <v>1058</v>
      </c>
      <c r="E193" s="112" t="s">
        <v>59</v>
      </c>
      <c r="F193" s="112" t="s">
        <v>621</v>
      </c>
      <c r="G193" s="112" t="s">
        <v>622</v>
      </c>
      <c r="H193" s="112">
        <f>VLOOKUP(C193,'定員数（R5）'!$B$2:$D$297,2,0)</f>
        <v>280</v>
      </c>
      <c r="I193" s="112">
        <f>VLOOKUP(C193,'定員数（R5）'!$B$2:$D$297,3,0)</f>
        <v>500</v>
      </c>
      <c r="J193" s="112" t="s">
        <v>59</v>
      </c>
      <c r="K193" s="112" t="s">
        <v>621</v>
      </c>
      <c r="L193" s="112" t="s">
        <v>622</v>
      </c>
      <c r="M193" s="112"/>
      <c r="N193" s="112"/>
      <c r="O193" s="112"/>
      <c r="P193" s="112" t="s">
        <v>59</v>
      </c>
      <c r="Q193" s="112" t="s">
        <v>621</v>
      </c>
      <c r="R193" s="112" t="s">
        <v>622</v>
      </c>
      <c r="S193" s="112">
        <v>0</v>
      </c>
      <c r="T193" s="112" t="s">
        <v>863</v>
      </c>
      <c r="V193" s="104" t="s">
        <v>620</v>
      </c>
      <c r="W193" s="104" t="s">
        <v>619</v>
      </c>
      <c r="Y193" s="104" t="s">
        <v>620</v>
      </c>
      <c r="Z193" s="95" t="str">
        <f t="shared" si="8"/>
        <v>〇</v>
      </c>
      <c r="AC193" s="36" t="s">
        <v>620</v>
      </c>
      <c r="AD193" s="36" t="str">
        <f t="shared" si="10"/>
        <v>〇</v>
      </c>
    </row>
    <row r="194" spans="1:30" ht="17.25" customHeight="1">
      <c r="A194" s="111" t="s">
        <v>623</v>
      </c>
      <c r="B194" s="112">
        <v>221</v>
      </c>
      <c r="C194" s="111" t="s">
        <v>1266</v>
      </c>
      <c r="D194" s="112" t="s">
        <v>1060</v>
      </c>
      <c r="E194" s="112" t="s">
        <v>59</v>
      </c>
      <c r="F194" s="112" t="s">
        <v>203</v>
      </c>
      <c r="G194" s="112" t="s">
        <v>204</v>
      </c>
      <c r="H194" s="112">
        <f>VLOOKUP(C194,'定員数（R5）'!$B$2:$D$297,2,0)</f>
        <v>315</v>
      </c>
      <c r="I194" s="112">
        <f>VLOOKUP(C194,'定員数（R5）'!$B$2:$D$297,3,0)</f>
        <v>500</v>
      </c>
      <c r="J194" s="112" t="s">
        <v>59</v>
      </c>
      <c r="K194" s="112" t="s">
        <v>203</v>
      </c>
      <c r="L194" s="112" t="s">
        <v>204</v>
      </c>
      <c r="M194" s="112"/>
      <c r="N194" s="112"/>
      <c r="O194" s="112"/>
      <c r="P194" s="112" t="s">
        <v>59</v>
      </c>
      <c r="Q194" s="112" t="s">
        <v>203</v>
      </c>
      <c r="R194" s="112" t="s">
        <v>204</v>
      </c>
      <c r="S194" s="112">
        <v>0</v>
      </c>
      <c r="T194" s="112" t="s">
        <v>863</v>
      </c>
      <c r="V194" s="104" t="s">
        <v>1059</v>
      </c>
      <c r="W194" s="104" t="s">
        <v>623</v>
      </c>
      <c r="Y194" s="104" t="s">
        <v>1266</v>
      </c>
      <c r="Z194" s="95" t="str">
        <f t="shared" si="8"/>
        <v>〇</v>
      </c>
      <c r="AC194" s="36" t="s">
        <v>1059</v>
      </c>
      <c r="AD194" s="36" t="str">
        <f t="shared" si="10"/>
        <v>〇</v>
      </c>
    </row>
    <row r="195" spans="1:30" ht="17.25" customHeight="1">
      <c r="A195" s="111" t="s">
        <v>624</v>
      </c>
      <c r="B195" s="112">
        <v>222</v>
      </c>
      <c r="C195" s="111" t="s">
        <v>1267</v>
      </c>
      <c r="D195" s="112" t="s">
        <v>1062</v>
      </c>
      <c r="E195" s="112" t="s">
        <v>59</v>
      </c>
      <c r="F195" s="112" t="s">
        <v>625</v>
      </c>
      <c r="G195" s="112" t="s">
        <v>626</v>
      </c>
      <c r="H195" s="112">
        <f>VLOOKUP(C195,'定員数（R5）'!$B$2:$D$297,2,0)</f>
        <v>85</v>
      </c>
      <c r="I195" s="112">
        <f>VLOOKUP(C195,'定員数（R5）'!$B$2:$D$297,3,0)</f>
        <v>500</v>
      </c>
      <c r="J195" s="112" t="s">
        <v>59</v>
      </c>
      <c r="K195" s="112" t="s">
        <v>625</v>
      </c>
      <c r="L195" s="112" t="s">
        <v>626</v>
      </c>
      <c r="M195" s="112"/>
      <c r="N195" s="112"/>
      <c r="O195" s="112"/>
      <c r="P195" s="112" t="s">
        <v>59</v>
      </c>
      <c r="Q195" s="112" t="s">
        <v>625</v>
      </c>
      <c r="R195" s="112" t="s">
        <v>626</v>
      </c>
      <c r="S195" s="112">
        <v>0</v>
      </c>
      <c r="T195" s="112" t="s">
        <v>863</v>
      </c>
      <c r="V195" s="104" t="s">
        <v>1061</v>
      </c>
      <c r="W195" s="104" t="s">
        <v>624</v>
      </c>
      <c r="Y195" s="104" t="s">
        <v>1267</v>
      </c>
      <c r="Z195" s="95" t="str">
        <f t="shared" si="8"/>
        <v>〇</v>
      </c>
      <c r="AC195" s="36" t="s">
        <v>1061</v>
      </c>
      <c r="AD195" s="36" t="str">
        <f t="shared" si="10"/>
        <v>〇</v>
      </c>
    </row>
    <row r="196" spans="1:30" ht="17.25" customHeight="1">
      <c r="A196" s="111" t="s">
        <v>627</v>
      </c>
      <c r="B196" s="112">
        <v>223</v>
      </c>
      <c r="C196" s="111" t="s">
        <v>1268</v>
      </c>
      <c r="D196" s="112" t="s">
        <v>1064</v>
      </c>
      <c r="E196" s="112" t="s">
        <v>59</v>
      </c>
      <c r="F196" s="112" t="s">
        <v>628</v>
      </c>
      <c r="G196" s="112" t="s">
        <v>629</v>
      </c>
      <c r="H196" s="112">
        <f>VLOOKUP(C196,'定員数（R5）'!$B$2:$D$297,2,0)</f>
        <v>85</v>
      </c>
      <c r="I196" s="112">
        <f>VLOOKUP(C196,'定員数（R5）'!$B$2:$D$297,3,0)</f>
        <v>500</v>
      </c>
      <c r="J196" s="112" t="s">
        <v>59</v>
      </c>
      <c r="K196" s="112" t="s">
        <v>628</v>
      </c>
      <c r="L196" s="112" t="s">
        <v>629</v>
      </c>
      <c r="M196" s="112"/>
      <c r="N196" s="112"/>
      <c r="O196" s="112"/>
      <c r="P196" s="112" t="s">
        <v>59</v>
      </c>
      <c r="Q196" s="112" t="s">
        <v>628</v>
      </c>
      <c r="R196" s="112" t="s">
        <v>629</v>
      </c>
      <c r="S196" s="112">
        <v>0</v>
      </c>
      <c r="T196" s="112" t="s">
        <v>863</v>
      </c>
      <c r="V196" s="104" t="s">
        <v>1063</v>
      </c>
      <c r="W196" s="104" t="s">
        <v>627</v>
      </c>
      <c r="Y196" s="104" t="s">
        <v>1268</v>
      </c>
      <c r="Z196" s="95" t="str">
        <f t="shared" ref="Z196:Z259" si="12">IF(C196=Y196,"〇","✕")</f>
        <v>〇</v>
      </c>
      <c r="AC196" s="36" t="s">
        <v>1063</v>
      </c>
      <c r="AD196" s="36" t="str">
        <f t="shared" ref="AD196:AD259" si="13">IF(C196=AC196,"〇","✕")</f>
        <v>〇</v>
      </c>
    </row>
    <row r="197" spans="1:30" ht="17.25" customHeight="1">
      <c r="A197" s="111" t="s">
        <v>630</v>
      </c>
      <c r="B197" s="112">
        <v>224</v>
      </c>
      <c r="C197" s="111" t="s">
        <v>1269</v>
      </c>
      <c r="D197" s="112" t="s">
        <v>1066</v>
      </c>
      <c r="E197" s="112" t="s">
        <v>59</v>
      </c>
      <c r="F197" s="112" t="s">
        <v>631</v>
      </c>
      <c r="G197" s="112" t="s">
        <v>632</v>
      </c>
      <c r="H197" s="112">
        <f>VLOOKUP(C197,'定員数（R5）'!$B$2:$D$297,2,0)</f>
        <v>200</v>
      </c>
      <c r="I197" s="112">
        <f>VLOOKUP(C197,'定員数（R5）'!$B$2:$D$297,3,0)</f>
        <v>500</v>
      </c>
      <c r="J197" s="112" t="s">
        <v>59</v>
      </c>
      <c r="K197" s="112" t="s">
        <v>631</v>
      </c>
      <c r="L197" s="112" t="s">
        <v>632</v>
      </c>
      <c r="M197" s="112"/>
      <c r="N197" s="112"/>
      <c r="O197" s="112"/>
      <c r="P197" s="112" t="s">
        <v>59</v>
      </c>
      <c r="Q197" s="112" t="s">
        <v>631</v>
      </c>
      <c r="R197" s="112" t="s">
        <v>632</v>
      </c>
      <c r="S197" s="112">
        <v>0</v>
      </c>
      <c r="T197" s="112" t="s">
        <v>863</v>
      </c>
      <c r="V197" s="104" t="s">
        <v>1065</v>
      </c>
      <c r="W197" s="104" t="s">
        <v>630</v>
      </c>
      <c r="Y197" s="104" t="s">
        <v>1269</v>
      </c>
      <c r="Z197" s="95" t="str">
        <f t="shared" si="12"/>
        <v>〇</v>
      </c>
      <c r="AC197" s="36" t="s">
        <v>1065</v>
      </c>
      <c r="AD197" s="36" t="str">
        <f t="shared" si="13"/>
        <v>〇</v>
      </c>
    </row>
    <row r="198" spans="1:30" ht="17.25" customHeight="1">
      <c r="A198" s="111" t="s">
        <v>633</v>
      </c>
      <c r="B198" s="112">
        <v>225</v>
      </c>
      <c r="C198" s="111" t="s">
        <v>1270</v>
      </c>
      <c r="D198" s="112" t="s">
        <v>1068</v>
      </c>
      <c r="E198" s="112" t="s">
        <v>59</v>
      </c>
      <c r="F198" s="112" t="s">
        <v>634</v>
      </c>
      <c r="G198" s="112" t="s">
        <v>635</v>
      </c>
      <c r="H198" s="112">
        <f>VLOOKUP(C198,'定員数（R5）'!$B$2:$D$297,2,0)</f>
        <v>140</v>
      </c>
      <c r="I198" s="112">
        <f>VLOOKUP(C198,'定員数（R5）'!$B$2:$D$297,3,0)</f>
        <v>500</v>
      </c>
      <c r="J198" s="112" t="s">
        <v>59</v>
      </c>
      <c r="K198" s="112" t="s">
        <v>634</v>
      </c>
      <c r="L198" s="112" t="s">
        <v>635</v>
      </c>
      <c r="M198" s="112"/>
      <c r="N198" s="112"/>
      <c r="O198" s="112"/>
      <c r="P198" s="112" t="s">
        <v>59</v>
      </c>
      <c r="Q198" s="112" t="s">
        <v>634</v>
      </c>
      <c r="R198" s="112" t="s">
        <v>635</v>
      </c>
      <c r="S198" s="112">
        <v>0</v>
      </c>
      <c r="T198" s="112" t="s">
        <v>863</v>
      </c>
      <c r="V198" s="104" t="s">
        <v>1067</v>
      </c>
      <c r="W198" s="104" t="s">
        <v>633</v>
      </c>
      <c r="Y198" s="104" t="s">
        <v>1270</v>
      </c>
      <c r="Z198" s="95" t="str">
        <f t="shared" si="12"/>
        <v>〇</v>
      </c>
      <c r="AC198" s="36" t="s">
        <v>1067</v>
      </c>
      <c r="AD198" s="36" t="str">
        <f t="shared" si="13"/>
        <v>〇</v>
      </c>
    </row>
    <row r="199" spans="1:30" ht="17.25" customHeight="1">
      <c r="A199" s="111" t="s">
        <v>636</v>
      </c>
      <c r="B199" s="112">
        <v>226</v>
      </c>
      <c r="C199" s="111" t="s">
        <v>1271</v>
      </c>
      <c r="D199" s="112" t="s">
        <v>1044</v>
      </c>
      <c r="E199" s="112" t="s">
        <v>182</v>
      </c>
      <c r="F199" s="112" t="s">
        <v>569</v>
      </c>
      <c r="G199" s="112" t="s">
        <v>570</v>
      </c>
      <c r="H199" s="112">
        <f>VLOOKUP(C199,'定員数（R5）'!$B$2:$D$297,2,0)</f>
        <v>35</v>
      </c>
      <c r="I199" s="112">
        <f>VLOOKUP(C199,'定員数（R5）'!$B$2:$D$297,3,0)</f>
        <v>400</v>
      </c>
      <c r="J199" s="112" t="s">
        <v>182</v>
      </c>
      <c r="K199" s="112" t="s">
        <v>569</v>
      </c>
      <c r="L199" s="112" t="s">
        <v>570</v>
      </c>
      <c r="M199" s="112"/>
      <c r="N199" s="112"/>
      <c r="O199" s="112"/>
      <c r="P199" s="112" t="s">
        <v>182</v>
      </c>
      <c r="Q199" s="112" t="s">
        <v>569</v>
      </c>
      <c r="R199" s="112" t="s">
        <v>570</v>
      </c>
      <c r="S199" s="112">
        <v>0</v>
      </c>
      <c r="T199" s="112" t="s">
        <v>863</v>
      </c>
      <c r="V199" s="104" t="s">
        <v>1069</v>
      </c>
      <c r="W199" s="104" t="s">
        <v>636</v>
      </c>
      <c r="Y199" s="104" t="s">
        <v>1271</v>
      </c>
      <c r="Z199" s="95" t="str">
        <f t="shared" si="12"/>
        <v>〇</v>
      </c>
      <c r="AC199" s="36" t="s">
        <v>1069</v>
      </c>
      <c r="AD199" s="36" t="str">
        <f t="shared" si="13"/>
        <v>〇</v>
      </c>
    </row>
    <row r="200" spans="1:30" ht="17.25" customHeight="1">
      <c r="A200" s="111" t="s">
        <v>637</v>
      </c>
      <c r="B200" s="112">
        <v>227</v>
      </c>
      <c r="C200" s="111" t="s">
        <v>1070</v>
      </c>
      <c r="D200" s="112" t="s">
        <v>1071</v>
      </c>
      <c r="E200" s="112" t="s">
        <v>59</v>
      </c>
      <c r="F200" s="112" t="s">
        <v>609</v>
      </c>
      <c r="G200" s="112" t="s">
        <v>610</v>
      </c>
      <c r="H200" s="112">
        <f>VLOOKUP(C200,'定員数（R5）'!$B$2:$D$297,2,0)</f>
        <v>190</v>
      </c>
      <c r="I200" s="112">
        <f>VLOOKUP(C200,'定員数（R5）'!$B$2:$D$297,3,0)</f>
        <v>500</v>
      </c>
      <c r="J200" s="112" t="s">
        <v>59</v>
      </c>
      <c r="K200" s="112" t="s">
        <v>609</v>
      </c>
      <c r="L200" s="112" t="s">
        <v>610</v>
      </c>
      <c r="M200" s="112"/>
      <c r="N200" s="112"/>
      <c r="O200" s="112"/>
      <c r="P200" s="112" t="s">
        <v>59</v>
      </c>
      <c r="Q200" s="112" t="s">
        <v>609</v>
      </c>
      <c r="R200" s="112" t="s">
        <v>610</v>
      </c>
      <c r="S200" s="112">
        <v>0</v>
      </c>
      <c r="T200" s="112" t="s">
        <v>863</v>
      </c>
      <c r="V200" s="104" t="s">
        <v>1070</v>
      </c>
      <c r="W200" s="104" t="s">
        <v>637</v>
      </c>
      <c r="Y200" s="104" t="s">
        <v>1070</v>
      </c>
      <c r="Z200" s="95" t="str">
        <f t="shared" si="12"/>
        <v>〇</v>
      </c>
      <c r="AC200" s="36" t="s">
        <v>1070</v>
      </c>
      <c r="AD200" s="36" t="str">
        <f t="shared" si="13"/>
        <v>〇</v>
      </c>
    </row>
    <row r="201" spans="1:30" ht="17.25" customHeight="1">
      <c r="A201" s="111" t="s">
        <v>638</v>
      </c>
      <c r="B201" s="112">
        <v>228</v>
      </c>
      <c r="C201" s="111" t="s">
        <v>639</v>
      </c>
      <c r="D201" s="112" t="s">
        <v>1072</v>
      </c>
      <c r="E201" s="112" t="s">
        <v>59</v>
      </c>
      <c r="F201" s="112" t="s">
        <v>640</v>
      </c>
      <c r="G201" s="112" t="s">
        <v>641</v>
      </c>
      <c r="H201" s="112">
        <f>VLOOKUP(C201,'定員数（R5）'!$B$2:$D$297,2,0)</f>
        <v>170</v>
      </c>
      <c r="I201" s="112">
        <f>VLOOKUP(C201,'定員数（R5）'!$B$2:$D$297,3,0)</f>
        <v>500</v>
      </c>
      <c r="J201" s="112" t="s">
        <v>59</v>
      </c>
      <c r="K201" s="112" t="s">
        <v>640</v>
      </c>
      <c r="L201" s="112" t="s">
        <v>641</v>
      </c>
      <c r="M201" s="112"/>
      <c r="N201" s="112"/>
      <c r="O201" s="112"/>
      <c r="P201" s="112" t="s">
        <v>59</v>
      </c>
      <c r="Q201" s="112" t="s">
        <v>640</v>
      </c>
      <c r="R201" s="112" t="s">
        <v>641</v>
      </c>
      <c r="S201" s="112">
        <v>0</v>
      </c>
      <c r="T201" s="112" t="s">
        <v>863</v>
      </c>
      <c r="V201" s="104" t="s">
        <v>639</v>
      </c>
      <c r="W201" s="104" t="s">
        <v>638</v>
      </c>
      <c r="Y201" s="104" t="s">
        <v>639</v>
      </c>
      <c r="Z201" s="95" t="str">
        <f t="shared" si="12"/>
        <v>〇</v>
      </c>
      <c r="AC201" s="36" t="s">
        <v>639</v>
      </c>
      <c r="AD201" s="36" t="str">
        <f t="shared" si="13"/>
        <v>〇</v>
      </c>
    </row>
    <row r="202" spans="1:30" ht="17.25" customHeight="1">
      <c r="A202" s="111" t="s">
        <v>642</v>
      </c>
      <c r="B202" s="112">
        <v>229</v>
      </c>
      <c r="C202" s="111" t="s">
        <v>1073</v>
      </c>
      <c r="D202" s="112" t="s">
        <v>1074</v>
      </c>
      <c r="E202" s="112" t="s">
        <v>59</v>
      </c>
      <c r="F202" s="112" t="s">
        <v>643</v>
      </c>
      <c r="G202" s="112" t="s">
        <v>644</v>
      </c>
      <c r="H202" s="112">
        <f>VLOOKUP(C202,'定員数（R5）'!$B$2:$D$297,2,0)</f>
        <v>230</v>
      </c>
      <c r="I202" s="112">
        <f>VLOOKUP(C202,'定員数（R5）'!$B$2:$D$297,3,0)</f>
        <v>500</v>
      </c>
      <c r="J202" s="112" t="s">
        <v>59</v>
      </c>
      <c r="K202" s="112" t="s">
        <v>643</v>
      </c>
      <c r="L202" s="112" t="s">
        <v>644</v>
      </c>
      <c r="M202" s="112"/>
      <c r="N202" s="112"/>
      <c r="O202" s="112"/>
      <c r="P202" s="112" t="s">
        <v>59</v>
      </c>
      <c r="Q202" s="112" t="s">
        <v>643</v>
      </c>
      <c r="R202" s="112" t="s">
        <v>644</v>
      </c>
      <c r="S202" s="112">
        <v>0</v>
      </c>
      <c r="T202" s="112" t="s">
        <v>863</v>
      </c>
      <c r="V202" s="104" t="s">
        <v>1073</v>
      </c>
      <c r="W202" s="104" t="s">
        <v>642</v>
      </c>
      <c r="Y202" s="104" t="s">
        <v>1073</v>
      </c>
      <c r="Z202" s="95" t="str">
        <f t="shared" si="12"/>
        <v>〇</v>
      </c>
      <c r="AC202" s="36" t="s">
        <v>1073</v>
      </c>
      <c r="AD202" s="36" t="str">
        <f t="shared" si="13"/>
        <v>〇</v>
      </c>
    </row>
    <row r="203" spans="1:30" ht="17.25" customHeight="1">
      <c r="A203" s="111" t="s">
        <v>645</v>
      </c>
      <c r="B203" s="112">
        <v>230</v>
      </c>
      <c r="C203" s="111" t="s">
        <v>1075</v>
      </c>
      <c r="D203" s="112" t="s">
        <v>1076</v>
      </c>
      <c r="E203" s="112" t="s">
        <v>59</v>
      </c>
      <c r="F203" s="112" t="s">
        <v>646</v>
      </c>
      <c r="G203" s="112" t="s">
        <v>647</v>
      </c>
      <c r="H203" s="112">
        <f>VLOOKUP(C203,'定員数（R5）'!$B$2:$D$297,2,0)</f>
        <v>65</v>
      </c>
      <c r="I203" s="112">
        <f>VLOOKUP(C203,'定員数（R5）'!$B$2:$D$297,3,0)</f>
        <v>500</v>
      </c>
      <c r="J203" s="112" t="s">
        <v>59</v>
      </c>
      <c r="K203" s="112" t="s">
        <v>646</v>
      </c>
      <c r="L203" s="112" t="s">
        <v>647</v>
      </c>
      <c r="M203" s="112"/>
      <c r="N203" s="112"/>
      <c r="O203" s="112"/>
      <c r="P203" s="112" t="s">
        <v>59</v>
      </c>
      <c r="Q203" s="112" t="s">
        <v>646</v>
      </c>
      <c r="R203" s="112" t="s">
        <v>647</v>
      </c>
      <c r="S203" s="112">
        <v>0</v>
      </c>
      <c r="T203" s="112" t="s">
        <v>863</v>
      </c>
      <c r="V203" s="104" t="s">
        <v>1075</v>
      </c>
      <c r="W203" s="104" t="s">
        <v>645</v>
      </c>
      <c r="Y203" s="104" t="s">
        <v>1075</v>
      </c>
      <c r="Z203" s="95" t="str">
        <f t="shared" si="12"/>
        <v>〇</v>
      </c>
      <c r="AC203" s="36" t="s">
        <v>1075</v>
      </c>
      <c r="AD203" s="36" t="str">
        <f t="shared" si="13"/>
        <v>〇</v>
      </c>
    </row>
    <row r="204" spans="1:30" ht="17.25" customHeight="1">
      <c r="A204" s="111" t="s">
        <v>648</v>
      </c>
      <c r="B204" s="112">
        <v>231</v>
      </c>
      <c r="C204" s="111" t="s">
        <v>1077</v>
      </c>
      <c r="D204" s="112" t="s">
        <v>1078</v>
      </c>
      <c r="E204" s="112" t="s">
        <v>59</v>
      </c>
      <c r="F204" s="112" t="s">
        <v>649</v>
      </c>
      <c r="G204" s="112" t="s">
        <v>650</v>
      </c>
      <c r="H204" s="112">
        <f>VLOOKUP(C204,'定員数（R5）'!$B$2:$D$297,2,0)</f>
        <v>216</v>
      </c>
      <c r="I204" s="112">
        <f>VLOOKUP(C204,'定員数（R5）'!$B$2:$D$297,3,0)</f>
        <v>500</v>
      </c>
      <c r="J204" s="112" t="s">
        <v>59</v>
      </c>
      <c r="K204" s="112" t="s">
        <v>649</v>
      </c>
      <c r="L204" s="112" t="s">
        <v>650</v>
      </c>
      <c r="M204" s="112"/>
      <c r="N204" s="112"/>
      <c r="O204" s="112"/>
      <c r="P204" s="112" t="s">
        <v>59</v>
      </c>
      <c r="Q204" s="112" t="s">
        <v>649</v>
      </c>
      <c r="R204" s="112" t="s">
        <v>650</v>
      </c>
      <c r="S204" s="112">
        <v>0</v>
      </c>
      <c r="T204" s="112" t="s">
        <v>863</v>
      </c>
      <c r="V204" s="104" t="s">
        <v>1077</v>
      </c>
      <c r="W204" s="104" t="s">
        <v>648</v>
      </c>
      <c r="Y204" s="104" t="s">
        <v>1077</v>
      </c>
      <c r="Z204" s="95" t="str">
        <f t="shared" si="12"/>
        <v>〇</v>
      </c>
      <c r="AC204" s="36" t="s">
        <v>1077</v>
      </c>
      <c r="AD204" s="36" t="str">
        <f t="shared" si="13"/>
        <v>〇</v>
      </c>
    </row>
    <row r="205" spans="1:30" ht="17.25" customHeight="1">
      <c r="A205" s="111" t="s">
        <v>651</v>
      </c>
      <c r="B205" s="112">
        <v>232</v>
      </c>
      <c r="C205" s="111" t="s">
        <v>1079</v>
      </c>
      <c r="D205" s="112" t="s">
        <v>1080</v>
      </c>
      <c r="E205" s="112" t="s">
        <v>59</v>
      </c>
      <c r="F205" s="112" t="s">
        <v>427</v>
      </c>
      <c r="G205" s="112" t="s">
        <v>652</v>
      </c>
      <c r="H205" s="112">
        <f>VLOOKUP(C205,'定員数（R5）'!$B$2:$D$297,2,0)</f>
        <v>0</v>
      </c>
      <c r="I205" s="112">
        <f>VLOOKUP(C205,'定員数（R5）'!$B$2:$D$297,3,0)</f>
        <v>0</v>
      </c>
      <c r="J205" s="112" t="s">
        <v>59</v>
      </c>
      <c r="K205" s="112" t="s">
        <v>427</v>
      </c>
      <c r="L205" s="112" t="s">
        <v>652</v>
      </c>
      <c r="M205" s="112"/>
      <c r="N205" s="112"/>
      <c r="O205" s="112"/>
      <c r="P205" s="112" t="s">
        <v>59</v>
      </c>
      <c r="Q205" s="112" t="s">
        <v>427</v>
      </c>
      <c r="R205" s="112" t="s">
        <v>652</v>
      </c>
      <c r="S205" s="112">
        <v>0</v>
      </c>
      <c r="T205" s="112" t="s">
        <v>863</v>
      </c>
      <c r="V205" s="104" t="s">
        <v>1079</v>
      </c>
      <c r="W205" s="104" t="s">
        <v>651</v>
      </c>
      <c r="Y205" s="104" t="s">
        <v>1079</v>
      </c>
      <c r="Z205" s="95" t="str">
        <f t="shared" si="12"/>
        <v>〇</v>
      </c>
      <c r="AC205" s="36" t="s">
        <v>1079</v>
      </c>
      <c r="AD205" s="36" t="str">
        <f t="shared" si="13"/>
        <v>〇</v>
      </c>
    </row>
    <row r="206" spans="1:30" ht="17.25" customHeight="1">
      <c r="A206" s="111" t="s">
        <v>653</v>
      </c>
      <c r="B206" s="112">
        <v>233</v>
      </c>
      <c r="C206" s="111" t="s">
        <v>1081</v>
      </c>
      <c r="D206" s="112" t="s">
        <v>1082</v>
      </c>
      <c r="E206" s="112" t="s">
        <v>59</v>
      </c>
      <c r="F206" s="112" t="s">
        <v>654</v>
      </c>
      <c r="G206" s="112" t="s">
        <v>655</v>
      </c>
      <c r="H206" s="112">
        <f>VLOOKUP(C206,'定員数（R5）'!$B$2:$D$297,2,0)</f>
        <v>150</v>
      </c>
      <c r="I206" s="112">
        <f>VLOOKUP(C206,'定員数（R5）'!$B$2:$D$297,3,0)</f>
        <v>500</v>
      </c>
      <c r="J206" s="112" t="s">
        <v>59</v>
      </c>
      <c r="K206" s="112" t="s">
        <v>654</v>
      </c>
      <c r="L206" s="112" t="s">
        <v>655</v>
      </c>
      <c r="M206" s="112"/>
      <c r="N206" s="112"/>
      <c r="O206" s="112"/>
      <c r="P206" s="112" t="s">
        <v>59</v>
      </c>
      <c r="Q206" s="112" t="s">
        <v>654</v>
      </c>
      <c r="R206" s="112" t="s">
        <v>655</v>
      </c>
      <c r="S206" s="112">
        <v>0</v>
      </c>
      <c r="T206" s="112" t="s">
        <v>863</v>
      </c>
      <c r="V206" s="104" t="s">
        <v>1081</v>
      </c>
      <c r="W206" s="104" t="s">
        <v>653</v>
      </c>
      <c r="Y206" s="104" t="s">
        <v>1081</v>
      </c>
      <c r="Z206" s="95" t="str">
        <f t="shared" si="12"/>
        <v>〇</v>
      </c>
      <c r="AC206" s="36" t="s">
        <v>1081</v>
      </c>
      <c r="AD206" s="36" t="str">
        <f t="shared" si="13"/>
        <v>〇</v>
      </c>
    </row>
    <row r="207" spans="1:30" ht="17.25" customHeight="1">
      <c r="A207" s="111" t="s">
        <v>656</v>
      </c>
      <c r="B207" s="112">
        <v>234</v>
      </c>
      <c r="C207" s="111" t="s">
        <v>1083</v>
      </c>
      <c r="D207" s="112" t="s">
        <v>1084</v>
      </c>
      <c r="E207" s="112" t="s">
        <v>59</v>
      </c>
      <c r="F207" s="112" t="s">
        <v>631</v>
      </c>
      <c r="G207" s="112" t="s">
        <v>657</v>
      </c>
      <c r="H207" s="112">
        <f>VLOOKUP(C207,'定員数（R5）'!$B$2:$D$297,2,0)</f>
        <v>190</v>
      </c>
      <c r="I207" s="112">
        <f>VLOOKUP(C207,'定員数（R5）'!$B$2:$D$297,3,0)</f>
        <v>500</v>
      </c>
      <c r="J207" s="112" t="s">
        <v>59</v>
      </c>
      <c r="K207" s="112" t="s">
        <v>631</v>
      </c>
      <c r="L207" s="112" t="s">
        <v>657</v>
      </c>
      <c r="M207" s="112"/>
      <c r="N207" s="112"/>
      <c r="O207" s="112"/>
      <c r="P207" s="112" t="s">
        <v>59</v>
      </c>
      <c r="Q207" s="112" t="s">
        <v>631</v>
      </c>
      <c r="R207" s="112" t="s">
        <v>657</v>
      </c>
      <c r="S207" s="112">
        <v>0</v>
      </c>
      <c r="T207" s="112" t="s">
        <v>863</v>
      </c>
      <c r="V207" s="104" t="s">
        <v>1083</v>
      </c>
      <c r="W207" s="104" t="s">
        <v>656</v>
      </c>
      <c r="Y207" s="104" t="s">
        <v>1083</v>
      </c>
      <c r="Z207" s="95" t="str">
        <f t="shared" si="12"/>
        <v>〇</v>
      </c>
      <c r="AC207" s="36" t="s">
        <v>1083</v>
      </c>
      <c r="AD207" s="36" t="str">
        <f t="shared" si="13"/>
        <v>〇</v>
      </c>
    </row>
    <row r="208" spans="1:30" ht="17.25" customHeight="1">
      <c r="A208" s="111" t="s">
        <v>658</v>
      </c>
      <c r="B208" s="112">
        <v>235</v>
      </c>
      <c r="C208" s="111" t="s">
        <v>1085</v>
      </c>
      <c r="D208" s="112" t="s">
        <v>659</v>
      </c>
      <c r="E208" s="112" t="s">
        <v>59</v>
      </c>
      <c r="F208" s="112" t="s">
        <v>660</v>
      </c>
      <c r="G208" s="112" t="s">
        <v>661</v>
      </c>
      <c r="H208" s="112">
        <f>VLOOKUP(C208,'定員数（R5）'!$B$2:$D$297,2,0)</f>
        <v>90</v>
      </c>
      <c r="I208" s="112">
        <f>VLOOKUP(C208,'定員数（R5）'!$B$2:$D$297,3,0)</f>
        <v>500</v>
      </c>
      <c r="J208" s="112" t="s">
        <v>59</v>
      </c>
      <c r="K208" s="112" t="s">
        <v>660</v>
      </c>
      <c r="L208" s="112" t="s">
        <v>661</v>
      </c>
      <c r="M208" s="112"/>
      <c r="N208" s="112"/>
      <c r="O208" s="112"/>
      <c r="P208" s="112" t="s">
        <v>59</v>
      </c>
      <c r="Q208" s="112" t="s">
        <v>660</v>
      </c>
      <c r="R208" s="112" t="s">
        <v>661</v>
      </c>
      <c r="S208" s="112">
        <v>0</v>
      </c>
      <c r="T208" s="112" t="s">
        <v>863</v>
      </c>
      <c r="V208" s="104" t="s">
        <v>1085</v>
      </c>
      <c r="W208" s="104" t="s">
        <v>658</v>
      </c>
      <c r="Y208" s="104" t="s">
        <v>1085</v>
      </c>
      <c r="Z208" s="95" t="str">
        <f t="shared" si="12"/>
        <v>〇</v>
      </c>
      <c r="AC208" s="36" t="s">
        <v>1085</v>
      </c>
      <c r="AD208" s="36" t="str">
        <f t="shared" si="13"/>
        <v>〇</v>
      </c>
    </row>
    <row r="209" spans="1:30" ht="17.25" customHeight="1">
      <c r="A209" s="111" t="s">
        <v>662</v>
      </c>
      <c r="B209" s="112">
        <v>236</v>
      </c>
      <c r="C209" s="111" t="s">
        <v>1086</v>
      </c>
      <c r="D209" s="112" t="s">
        <v>663</v>
      </c>
      <c r="E209" s="112" t="s">
        <v>59</v>
      </c>
      <c r="F209" s="112" t="s">
        <v>203</v>
      </c>
      <c r="G209" s="112" t="s">
        <v>664</v>
      </c>
      <c r="H209" s="112">
        <f>VLOOKUP(C209,'定員数（R5）'!$B$2:$D$297,2,0)</f>
        <v>146</v>
      </c>
      <c r="I209" s="112">
        <f>VLOOKUP(C209,'定員数（R5）'!$B$2:$D$297,3,0)</f>
        <v>500</v>
      </c>
      <c r="J209" s="112" t="s">
        <v>59</v>
      </c>
      <c r="K209" s="112" t="s">
        <v>203</v>
      </c>
      <c r="L209" s="112" t="s">
        <v>664</v>
      </c>
      <c r="M209" s="112"/>
      <c r="N209" s="112"/>
      <c r="O209" s="112"/>
      <c r="P209" s="112" t="s">
        <v>59</v>
      </c>
      <c r="Q209" s="112" t="s">
        <v>203</v>
      </c>
      <c r="R209" s="112" t="s">
        <v>664</v>
      </c>
      <c r="S209" s="112">
        <v>102180</v>
      </c>
      <c r="T209" s="112" t="s">
        <v>1888</v>
      </c>
      <c r="V209" s="104" t="s">
        <v>1086</v>
      </c>
      <c r="W209" s="104" t="s">
        <v>662</v>
      </c>
      <c r="Y209" s="104" t="s">
        <v>1086</v>
      </c>
      <c r="Z209" s="95" t="str">
        <f t="shared" si="12"/>
        <v>〇</v>
      </c>
      <c r="AC209" s="36" t="s">
        <v>1086</v>
      </c>
      <c r="AD209" s="36" t="str">
        <f t="shared" si="13"/>
        <v>〇</v>
      </c>
    </row>
    <row r="210" spans="1:30" ht="17.25" customHeight="1">
      <c r="A210" s="111" t="s">
        <v>1272</v>
      </c>
      <c r="B210" s="112">
        <v>237</v>
      </c>
      <c r="C210" s="111" t="s">
        <v>1087</v>
      </c>
      <c r="D210" s="112" t="s">
        <v>1088</v>
      </c>
      <c r="E210" s="112" t="s">
        <v>59</v>
      </c>
      <c r="F210" s="112" t="s">
        <v>1089</v>
      </c>
      <c r="G210" s="112" t="s">
        <v>1090</v>
      </c>
      <c r="H210" s="112">
        <f>VLOOKUP(C210,'定員数（R5）'!$B$2:$D$297,2,0)</f>
        <v>65</v>
      </c>
      <c r="I210" s="112">
        <f>VLOOKUP(C210,'定員数（R5）'!$B$2:$D$297,3,0)</f>
        <v>500</v>
      </c>
      <c r="J210" s="112" t="s">
        <v>59</v>
      </c>
      <c r="K210" s="112" t="s">
        <v>1089</v>
      </c>
      <c r="L210" s="112" t="s">
        <v>1090</v>
      </c>
      <c r="M210" s="112"/>
      <c r="N210" s="112"/>
      <c r="O210" s="112"/>
      <c r="P210" s="112" t="s">
        <v>59</v>
      </c>
      <c r="Q210" s="112" t="s">
        <v>1089</v>
      </c>
      <c r="R210" s="112" t="s">
        <v>1090</v>
      </c>
      <c r="S210" s="112">
        <v>0</v>
      </c>
      <c r="T210" s="112" t="s">
        <v>863</v>
      </c>
      <c r="V210" s="104" t="s">
        <v>1087</v>
      </c>
      <c r="W210" s="104" t="s">
        <v>1272</v>
      </c>
      <c r="Y210" s="104" t="s">
        <v>1087</v>
      </c>
      <c r="Z210" s="95" t="str">
        <f t="shared" si="12"/>
        <v>〇</v>
      </c>
      <c r="AC210" s="36" t="s">
        <v>1087</v>
      </c>
      <c r="AD210" s="36" t="str">
        <f t="shared" si="13"/>
        <v>〇</v>
      </c>
    </row>
    <row r="211" spans="1:30" ht="17.25" customHeight="1">
      <c r="A211" s="111" t="s">
        <v>1273</v>
      </c>
      <c r="B211" s="112">
        <v>238</v>
      </c>
      <c r="C211" s="111" t="s">
        <v>1091</v>
      </c>
      <c r="D211" s="112" t="s">
        <v>1088</v>
      </c>
      <c r="E211" s="112" t="s">
        <v>59</v>
      </c>
      <c r="F211" s="112" t="s">
        <v>1089</v>
      </c>
      <c r="G211" s="112" t="s">
        <v>1090</v>
      </c>
      <c r="H211" s="112">
        <f>VLOOKUP(C211,'定員数（R5）'!$B$2:$D$297,2,0)</f>
        <v>80</v>
      </c>
      <c r="I211" s="112">
        <f>VLOOKUP(C211,'定員数（R5）'!$B$2:$D$297,3,0)</f>
        <v>500</v>
      </c>
      <c r="J211" s="112" t="s">
        <v>59</v>
      </c>
      <c r="K211" s="112" t="s">
        <v>1089</v>
      </c>
      <c r="L211" s="112" t="s">
        <v>1090</v>
      </c>
      <c r="M211" s="112"/>
      <c r="N211" s="112"/>
      <c r="O211" s="112"/>
      <c r="P211" s="112" t="s">
        <v>59</v>
      </c>
      <c r="Q211" s="112" t="s">
        <v>1089</v>
      </c>
      <c r="R211" s="112" t="s">
        <v>1090</v>
      </c>
      <c r="S211" s="112">
        <v>0</v>
      </c>
      <c r="T211" s="112" t="s">
        <v>863</v>
      </c>
      <c r="V211" s="104" t="s">
        <v>1091</v>
      </c>
      <c r="W211" s="104" t="s">
        <v>1273</v>
      </c>
      <c r="Y211" s="104" t="s">
        <v>1091</v>
      </c>
      <c r="Z211" s="95" t="str">
        <f t="shared" si="12"/>
        <v>〇</v>
      </c>
      <c r="AC211" s="36" t="s">
        <v>1091</v>
      </c>
      <c r="AD211" s="36" t="str">
        <f t="shared" si="13"/>
        <v>〇</v>
      </c>
    </row>
    <row r="212" spans="1:30" ht="17.25" customHeight="1">
      <c r="A212" s="111" t="s">
        <v>665</v>
      </c>
      <c r="B212" s="112">
        <v>239</v>
      </c>
      <c r="C212" s="111" t="s">
        <v>1684</v>
      </c>
      <c r="D212" s="112" t="s">
        <v>1648</v>
      </c>
      <c r="E212" s="112" t="s">
        <v>1649</v>
      </c>
      <c r="F212" s="112" t="s">
        <v>1650</v>
      </c>
      <c r="G212" s="112" t="s">
        <v>1651</v>
      </c>
      <c r="H212" s="112">
        <f>VLOOKUP(C212,'定員数（R5）'!$B$2:$D$297,2,0)</f>
        <v>55</v>
      </c>
      <c r="I212" s="112">
        <f>VLOOKUP(C212,'定員数（R5）'!$B$2:$D$297,3,0)</f>
        <v>400</v>
      </c>
      <c r="J212" s="112" t="s">
        <v>1649</v>
      </c>
      <c r="K212" s="112" t="s">
        <v>1650</v>
      </c>
      <c r="L212" s="112" t="s">
        <v>1651</v>
      </c>
      <c r="M212" s="112"/>
      <c r="N212" s="112"/>
      <c r="O212" s="112"/>
      <c r="P212" s="112" t="s">
        <v>1649</v>
      </c>
      <c r="Q212" s="112" t="s">
        <v>1650</v>
      </c>
      <c r="R212" s="112" t="s">
        <v>1651</v>
      </c>
      <c r="S212" s="112">
        <v>0</v>
      </c>
      <c r="T212" s="112" t="s">
        <v>863</v>
      </c>
      <c r="V212" s="104" t="s">
        <v>1647</v>
      </c>
      <c r="W212" s="104" t="s">
        <v>665</v>
      </c>
      <c r="Y212" s="104" t="s">
        <v>1684</v>
      </c>
      <c r="Z212" s="95" t="str">
        <f t="shared" si="12"/>
        <v>〇</v>
      </c>
      <c r="AC212" s="36" t="s">
        <v>1647</v>
      </c>
      <c r="AD212" s="36" t="str">
        <f t="shared" si="13"/>
        <v>〇</v>
      </c>
    </row>
    <row r="213" spans="1:30" ht="17.25" customHeight="1">
      <c r="A213" s="111" t="s">
        <v>1652</v>
      </c>
      <c r="B213" s="112">
        <v>240</v>
      </c>
      <c r="C213" s="111" t="s">
        <v>1685</v>
      </c>
      <c r="D213" s="112" t="s">
        <v>1654</v>
      </c>
      <c r="E213" s="112" t="s">
        <v>59</v>
      </c>
      <c r="F213" s="112" t="s">
        <v>1655</v>
      </c>
      <c r="G213" s="112" t="s">
        <v>1656</v>
      </c>
      <c r="H213" s="112">
        <f>VLOOKUP(C213,'定員数（R5）'!$B$2:$D$297,2,0)</f>
        <v>45</v>
      </c>
      <c r="I213" s="112">
        <f>VLOOKUP(C213,'定員数（R5）'!$B$2:$D$297,3,0)</f>
        <v>400</v>
      </c>
      <c r="J213" s="112" t="s">
        <v>59</v>
      </c>
      <c r="K213" s="112" t="s">
        <v>1655</v>
      </c>
      <c r="L213" s="112" t="s">
        <v>1656</v>
      </c>
      <c r="M213" s="112"/>
      <c r="N213" s="112"/>
      <c r="O213" s="112"/>
      <c r="P213" s="112" t="s">
        <v>59</v>
      </c>
      <c r="Q213" s="112" t="s">
        <v>1655</v>
      </c>
      <c r="R213" s="112" t="s">
        <v>1656</v>
      </c>
      <c r="S213" s="112">
        <v>0</v>
      </c>
      <c r="T213" s="112" t="s">
        <v>863</v>
      </c>
      <c r="V213" s="104" t="s">
        <v>1653</v>
      </c>
      <c r="W213" s="104" t="s">
        <v>1652</v>
      </c>
      <c r="Y213" s="104" t="s">
        <v>1685</v>
      </c>
      <c r="Z213" s="95" t="str">
        <f t="shared" si="12"/>
        <v>〇</v>
      </c>
      <c r="AC213" s="36" t="s">
        <v>1653</v>
      </c>
      <c r="AD213" s="36" t="str">
        <f t="shared" si="13"/>
        <v>〇</v>
      </c>
    </row>
    <row r="214" spans="1:30" ht="17.25" customHeight="1">
      <c r="A214" s="111" t="s">
        <v>1778</v>
      </c>
      <c r="B214" s="112">
        <v>241</v>
      </c>
      <c r="C214" s="111" t="s">
        <v>1686</v>
      </c>
      <c r="D214" s="112" t="s">
        <v>159</v>
      </c>
      <c r="E214" s="112" t="s">
        <v>59</v>
      </c>
      <c r="F214" s="112" t="s">
        <v>160</v>
      </c>
      <c r="G214" s="112" t="s">
        <v>745</v>
      </c>
      <c r="H214" s="112">
        <f>VLOOKUP(C214,'定員数（R5）'!$B$2:$D$297,2,0)</f>
        <v>123</v>
      </c>
      <c r="I214" s="112">
        <f>VLOOKUP(C214,'定員数（R5）'!$B$2:$D$297,3,0)</f>
        <v>500</v>
      </c>
      <c r="J214" s="112" t="s">
        <v>59</v>
      </c>
      <c r="K214" s="112" t="s">
        <v>160</v>
      </c>
      <c r="L214" s="112" t="s">
        <v>745</v>
      </c>
      <c r="M214" s="112"/>
      <c r="N214" s="112"/>
      <c r="O214" s="112"/>
      <c r="P214" s="112" t="s">
        <v>59</v>
      </c>
      <c r="Q214" s="112" t="s">
        <v>160</v>
      </c>
      <c r="R214" s="112" t="s">
        <v>745</v>
      </c>
      <c r="S214" s="112">
        <v>0</v>
      </c>
      <c r="T214" s="112" t="s">
        <v>863</v>
      </c>
      <c r="V214" s="104" t="s">
        <v>1657</v>
      </c>
      <c r="W214" s="104" t="s">
        <v>157</v>
      </c>
      <c r="Y214" s="104" t="s">
        <v>1686</v>
      </c>
      <c r="Z214" s="95" t="str">
        <f t="shared" si="12"/>
        <v>〇</v>
      </c>
      <c r="AC214" s="36" t="s">
        <v>1657</v>
      </c>
      <c r="AD214" s="36" t="str">
        <f t="shared" si="13"/>
        <v>〇</v>
      </c>
    </row>
    <row r="215" spans="1:30" ht="17.25" customHeight="1">
      <c r="A215" s="111" t="s">
        <v>1777</v>
      </c>
      <c r="B215" s="112">
        <v>242</v>
      </c>
      <c r="C215" s="111" t="s">
        <v>1658</v>
      </c>
      <c r="D215" s="112" t="s">
        <v>1387</v>
      </c>
      <c r="E215" s="112" t="s">
        <v>59</v>
      </c>
      <c r="F215" s="112" t="s">
        <v>1388</v>
      </c>
      <c r="G215" s="112" t="s">
        <v>1659</v>
      </c>
      <c r="H215" s="112">
        <f>VLOOKUP(C215,'定員数（R5）'!$B$2:$D$297,2,0)</f>
        <v>361</v>
      </c>
      <c r="I215" s="112">
        <f>VLOOKUP(C215,'定員数（R5）'!$B$2:$D$297,3,0)</f>
        <v>500</v>
      </c>
      <c r="J215" s="112" t="s">
        <v>59</v>
      </c>
      <c r="K215" s="112" t="s">
        <v>1388</v>
      </c>
      <c r="L215" s="112" t="s">
        <v>1659</v>
      </c>
      <c r="M215" s="112"/>
      <c r="N215" s="112"/>
      <c r="O215" s="112"/>
      <c r="P215" s="112" t="s">
        <v>59</v>
      </c>
      <c r="Q215" s="112" t="s">
        <v>1388</v>
      </c>
      <c r="R215" s="112" t="s">
        <v>1659</v>
      </c>
      <c r="S215" s="112">
        <v>0</v>
      </c>
      <c r="T215" s="112" t="s">
        <v>863</v>
      </c>
      <c r="V215" s="104" t="s">
        <v>1658</v>
      </c>
      <c r="W215" s="104" t="s">
        <v>746</v>
      </c>
      <c r="Y215" s="104" t="s">
        <v>1658</v>
      </c>
      <c r="Z215" s="95" t="str">
        <f t="shared" si="12"/>
        <v>〇</v>
      </c>
      <c r="AC215" s="36" t="s">
        <v>1658</v>
      </c>
      <c r="AD215" s="36" t="str">
        <f t="shared" si="13"/>
        <v>〇</v>
      </c>
    </row>
    <row r="216" spans="1:30" ht="17.25" customHeight="1">
      <c r="A216" s="111" t="s">
        <v>667</v>
      </c>
      <c r="B216" s="112">
        <v>301</v>
      </c>
      <c r="C216" s="111" t="s">
        <v>890</v>
      </c>
      <c r="D216" s="112" t="s">
        <v>1372</v>
      </c>
      <c r="E216" s="112" t="s">
        <v>189</v>
      </c>
      <c r="F216" s="112" t="s">
        <v>668</v>
      </c>
      <c r="G216" s="112" t="s">
        <v>669</v>
      </c>
      <c r="H216" s="112">
        <f>VLOOKUP(C216,'定員数（R5）'!$B$2:$D$297,2,0)</f>
        <v>12</v>
      </c>
      <c r="I216" s="112">
        <f>VLOOKUP(C216,'定員数（R5）'!$B$2:$D$297,3,0)</f>
        <v>300</v>
      </c>
      <c r="J216" s="112" t="s">
        <v>189</v>
      </c>
      <c r="K216" s="112" t="s">
        <v>668</v>
      </c>
      <c r="L216" s="112" t="s">
        <v>669</v>
      </c>
      <c r="M216" s="112"/>
      <c r="N216" s="112"/>
      <c r="O216" s="112"/>
      <c r="P216" s="112" t="s">
        <v>189</v>
      </c>
      <c r="Q216" s="112" t="s">
        <v>668</v>
      </c>
      <c r="R216" s="112" t="s">
        <v>669</v>
      </c>
      <c r="S216" s="112">
        <v>0</v>
      </c>
      <c r="T216" s="112" t="s">
        <v>863</v>
      </c>
      <c r="V216" s="104" t="s">
        <v>1092</v>
      </c>
      <c r="W216" s="104" t="s">
        <v>667</v>
      </c>
      <c r="Y216" s="104" t="s">
        <v>890</v>
      </c>
      <c r="Z216" s="95" t="str">
        <f t="shared" si="12"/>
        <v>〇</v>
      </c>
      <c r="AC216" s="36" t="s">
        <v>1092</v>
      </c>
      <c r="AD216" s="36" t="str">
        <f t="shared" si="13"/>
        <v>〇</v>
      </c>
    </row>
    <row r="217" spans="1:30" ht="17.25" customHeight="1">
      <c r="A217" s="111" t="s">
        <v>670</v>
      </c>
      <c r="B217" s="112">
        <v>302</v>
      </c>
      <c r="C217" s="111" t="s">
        <v>1687</v>
      </c>
      <c r="D217" s="112" t="s">
        <v>1373</v>
      </c>
      <c r="E217" s="112" t="s">
        <v>189</v>
      </c>
      <c r="F217" s="112" t="s">
        <v>1374</v>
      </c>
      <c r="G217" s="112" t="s">
        <v>671</v>
      </c>
      <c r="H217" s="112">
        <f>VLOOKUP(C217,'定員数（R5）'!$B$2:$D$297,2,0)</f>
        <v>18</v>
      </c>
      <c r="I217" s="112">
        <f>VLOOKUP(C217,'定員数（R5）'!$B$2:$D$297,3,0)</f>
        <v>300</v>
      </c>
      <c r="J217" s="112" t="s">
        <v>189</v>
      </c>
      <c r="K217" s="112" t="s">
        <v>1374</v>
      </c>
      <c r="L217" s="112" t="s">
        <v>671</v>
      </c>
      <c r="M217" s="112"/>
      <c r="N217" s="112"/>
      <c r="O217" s="112"/>
      <c r="P217" s="112" t="s">
        <v>189</v>
      </c>
      <c r="Q217" s="112" t="s">
        <v>1374</v>
      </c>
      <c r="R217" s="112" t="s">
        <v>671</v>
      </c>
      <c r="S217" s="112">
        <v>0</v>
      </c>
      <c r="T217" s="112" t="s">
        <v>863</v>
      </c>
      <c r="V217" s="104" t="s">
        <v>1660</v>
      </c>
      <c r="W217" s="104" t="s">
        <v>670</v>
      </c>
      <c r="Y217" s="104" t="s">
        <v>1687</v>
      </c>
      <c r="Z217" s="95" t="str">
        <f t="shared" si="12"/>
        <v>〇</v>
      </c>
      <c r="AC217" s="36" t="s">
        <v>1660</v>
      </c>
      <c r="AD217" s="36" t="str">
        <f t="shared" si="13"/>
        <v>〇</v>
      </c>
    </row>
    <row r="218" spans="1:30" ht="17.25" customHeight="1">
      <c r="A218" s="111" t="s">
        <v>672</v>
      </c>
      <c r="B218" s="112">
        <v>303</v>
      </c>
      <c r="C218" s="111" t="s">
        <v>1688</v>
      </c>
      <c r="D218" s="112" t="s">
        <v>1373</v>
      </c>
      <c r="E218" s="112" t="s">
        <v>189</v>
      </c>
      <c r="F218" s="112" t="s">
        <v>1374</v>
      </c>
      <c r="G218" s="112" t="s">
        <v>671</v>
      </c>
      <c r="H218" s="112">
        <f>VLOOKUP(C218,'定員数（R5）'!$B$2:$D$297,2,0)</f>
        <v>18</v>
      </c>
      <c r="I218" s="112">
        <f>VLOOKUP(C218,'定員数（R5）'!$B$2:$D$297,3,0)</f>
        <v>300</v>
      </c>
      <c r="J218" s="112" t="s">
        <v>189</v>
      </c>
      <c r="K218" s="112" t="s">
        <v>1374</v>
      </c>
      <c r="L218" s="112" t="s">
        <v>671</v>
      </c>
      <c r="M218" s="112"/>
      <c r="N218" s="112"/>
      <c r="O218" s="112"/>
      <c r="P218" s="112" t="s">
        <v>189</v>
      </c>
      <c r="Q218" s="112" t="s">
        <v>1374</v>
      </c>
      <c r="R218" s="112" t="s">
        <v>671</v>
      </c>
      <c r="S218" s="112">
        <v>0</v>
      </c>
      <c r="T218" s="112" t="s">
        <v>863</v>
      </c>
      <c r="V218" s="104" t="s">
        <v>1661</v>
      </c>
      <c r="W218" s="104" t="s">
        <v>672</v>
      </c>
      <c r="Y218" s="104" t="s">
        <v>1688</v>
      </c>
      <c r="Z218" s="95" t="str">
        <f t="shared" si="12"/>
        <v>〇</v>
      </c>
      <c r="AC218" s="36" t="s">
        <v>1661</v>
      </c>
      <c r="AD218" s="36" t="str">
        <f t="shared" si="13"/>
        <v>〇</v>
      </c>
    </row>
    <row r="219" spans="1:30" ht="17.25" customHeight="1">
      <c r="A219" s="111" t="s">
        <v>673</v>
      </c>
      <c r="B219" s="112">
        <v>304</v>
      </c>
      <c r="C219" s="111" t="s">
        <v>1093</v>
      </c>
      <c r="D219" s="112" t="s">
        <v>359</v>
      </c>
      <c r="E219" s="112" t="s">
        <v>189</v>
      </c>
      <c r="F219" s="112" t="s">
        <v>360</v>
      </c>
      <c r="G219" s="112" t="s">
        <v>674</v>
      </c>
      <c r="H219" s="112">
        <f>VLOOKUP(C219,'定員数（R5）'!$B$2:$D$297,2,0)</f>
        <v>19</v>
      </c>
      <c r="I219" s="112">
        <f>VLOOKUP(C219,'定員数（R5）'!$B$2:$D$297,3,0)</f>
        <v>300</v>
      </c>
      <c r="J219" s="112" t="s">
        <v>189</v>
      </c>
      <c r="K219" s="112" t="s">
        <v>360</v>
      </c>
      <c r="L219" s="112" t="s">
        <v>674</v>
      </c>
      <c r="M219" s="112"/>
      <c r="N219" s="112"/>
      <c r="O219" s="112"/>
      <c r="P219" s="112" t="s">
        <v>189</v>
      </c>
      <c r="Q219" s="112" t="s">
        <v>360</v>
      </c>
      <c r="R219" s="112" t="s">
        <v>674</v>
      </c>
      <c r="S219" s="112">
        <v>0</v>
      </c>
      <c r="T219" s="112" t="s">
        <v>863</v>
      </c>
      <c r="V219" s="97" t="s">
        <v>1093</v>
      </c>
      <c r="W219" s="104" t="s">
        <v>673</v>
      </c>
      <c r="Y219" s="104" t="s">
        <v>1370</v>
      </c>
      <c r="Z219" s="95" t="str">
        <f t="shared" si="12"/>
        <v>✕</v>
      </c>
      <c r="AC219" s="36" t="s">
        <v>1693</v>
      </c>
      <c r="AD219" s="36" t="str">
        <f t="shared" si="13"/>
        <v>✕</v>
      </c>
    </row>
    <row r="220" spans="1:30" ht="17.25" customHeight="1">
      <c r="A220" s="111" t="s">
        <v>675</v>
      </c>
      <c r="B220" s="112">
        <v>305</v>
      </c>
      <c r="C220" s="111" t="s">
        <v>906</v>
      </c>
      <c r="D220" s="112" t="s">
        <v>1375</v>
      </c>
      <c r="E220" s="112" t="s">
        <v>189</v>
      </c>
      <c r="F220" s="112" t="s">
        <v>676</v>
      </c>
      <c r="G220" s="112" t="s">
        <v>677</v>
      </c>
      <c r="H220" s="112">
        <f>VLOOKUP(C220,'定員数（R5）'!$B$2:$D$297,2,0)</f>
        <v>19</v>
      </c>
      <c r="I220" s="112">
        <f>VLOOKUP(C220,'定員数（R5）'!$B$2:$D$297,3,0)</f>
        <v>300</v>
      </c>
      <c r="J220" s="112" t="s">
        <v>189</v>
      </c>
      <c r="K220" s="112" t="s">
        <v>676</v>
      </c>
      <c r="L220" s="112" t="s">
        <v>677</v>
      </c>
      <c r="M220" s="112"/>
      <c r="N220" s="112"/>
      <c r="O220" s="112"/>
      <c r="P220" s="112" t="s">
        <v>189</v>
      </c>
      <c r="Q220" s="112" t="s">
        <v>676</v>
      </c>
      <c r="R220" s="112" t="s">
        <v>677</v>
      </c>
      <c r="S220" s="112">
        <v>0</v>
      </c>
      <c r="T220" s="112" t="s">
        <v>863</v>
      </c>
      <c r="V220" s="104" t="s">
        <v>1094</v>
      </c>
      <c r="W220" s="104" t="s">
        <v>675</v>
      </c>
      <c r="Y220" s="104" t="s">
        <v>906</v>
      </c>
      <c r="Z220" s="95" t="str">
        <f t="shared" si="12"/>
        <v>〇</v>
      </c>
      <c r="AC220" s="36" t="s">
        <v>1094</v>
      </c>
      <c r="AD220" s="36" t="str">
        <f t="shared" si="13"/>
        <v>〇</v>
      </c>
    </row>
    <row r="221" spans="1:30" ht="17.25" customHeight="1">
      <c r="A221" s="111" t="s">
        <v>678</v>
      </c>
      <c r="B221" s="112">
        <v>306</v>
      </c>
      <c r="C221" s="111" t="s">
        <v>895</v>
      </c>
      <c r="D221" s="112" t="s">
        <v>442</v>
      </c>
      <c r="E221" s="112" t="s">
        <v>189</v>
      </c>
      <c r="F221" s="112" t="s">
        <v>443</v>
      </c>
      <c r="G221" s="112" t="s">
        <v>679</v>
      </c>
      <c r="H221" s="112">
        <f>VLOOKUP(C221,'定員数（R5）'!$B$2:$D$297,2,0)</f>
        <v>12</v>
      </c>
      <c r="I221" s="112">
        <f>VLOOKUP(C221,'定員数（R5）'!$B$2:$D$297,3,0)</f>
        <v>300</v>
      </c>
      <c r="J221" s="112" t="s">
        <v>189</v>
      </c>
      <c r="K221" s="112" t="s">
        <v>443</v>
      </c>
      <c r="L221" s="112" t="s">
        <v>679</v>
      </c>
      <c r="M221" s="112"/>
      <c r="N221" s="112"/>
      <c r="O221" s="112"/>
      <c r="P221" s="112" t="s">
        <v>189</v>
      </c>
      <c r="Q221" s="112" t="s">
        <v>443</v>
      </c>
      <c r="R221" s="112" t="s">
        <v>679</v>
      </c>
      <c r="S221" s="112">
        <v>0</v>
      </c>
      <c r="T221" s="112" t="s">
        <v>863</v>
      </c>
      <c r="V221" s="104" t="s">
        <v>1095</v>
      </c>
      <c r="W221" s="104" t="s">
        <v>678</v>
      </c>
      <c r="Y221" s="104" t="s">
        <v>895</v>
      </c>
      <c r="Z221" s="95" t="str">
        <f t="shared" si="12"/>
        <v>〇</v>
      </c>
      <c r="AC221" s="36" t="s">
        <v>1095</v>
      </c>
      <c r="AD221" s="36" t="str">
        <f t="shared" si="13"/>
        <v>〇</v>
      </c>
    </row>
    <row r="222" spans="1:30" ht="17.25" customHeight="1">
      <c r="A222" s="111" t="s">
        <v>683</v>
      </c>
      <c r="B222" s="112">
        <v>307</v>
      </c>
      <c r="C222" s="111" t="s">
        <v>684</v>
      </c>
      <c r="D222" s="112" t="s">
        <v>227</v>
      </c>
      <c r="E222" s="112" t="s">
        <v>59</v>
      </c>
      <c r="F222" s="112" t="s">
        <v>228</v>
      </c>
      <c r="G222" s="112" t="s">
        <v>229</v>
      </c>
      <c r="H222" s="112">
        <f>VLOOKUP(C222,'定員数（R5）'!$B$2:$D$297,2,0)</f>
        <v>12</v>
      </c>
      <c r="I222" s="112">
        <f>VLOOKUP(C222,'定員数（R5）'!$B$2:$D$297,3,0)</f>
        <v>300</v>
      </c>
      <c r="J222" s="112" t="s">
        <v>59</v>
      </c>
      <c r="K222" s="112" t="s">
        <v>228</v>
      </c>
      <c r="L222" s="112" t="s">
        <v>229</v>
      </c>
      <c r="M222" s="112"/>
      <c r="N222" s="112"/>
      <c r="O222" s="112"/>
      <c r="P222" s="112" t="s">
        <v>59</v>
      </c>
      <c r="Q222" s="112" t="s">
        <v>228</v>
      </c>
      <c r="R222" s="112" t="s">
        <v>229</v>
      </c>
      <c r="S222" s="112">
        <v>0</v>
      </c>
      <c r="T222" s="112" t="s">
        <v>863</v>
      </c>
      <c r="V222" s="104" t="s">
        <v>684</v>
      </c>
      <c r="W222" s="104" t="s">
        <v>683</v>
      </c>
      <c r="Y222" s="104" t="s">
        <v>684</v>
      </c>
      <c r="Z222" s="95" t="str">
        <f t="shared" si="12"/>
        <v>〇</v>
      </c>
      <c r="AC222" s="36" t="s">
        <v>684</v>
      </c>
      <c r="AD222" s="36" t="str">
        <f t="shared" si="13"/>
        <v>〇</v>
      </c>
    </row>
    <row r="223" spans="1:30" ht="17.25" customHeight="1">
      <c r="A223" s="111" t="s">
        <v>685</v>
      </c>
      <c r="B223" s="112">
        <v>308</v>
      </c>
      <c r="C223" s="111" t="s">
        <v>941</v>
      </c>
      <c r="D223" s="112" t="s">
        <v>1376</v>
      </c>
      <c r="E223" s="112" t="s">
        <v>189</v>
      </c>
      <c r="F223" s="112" t="s">
        <v>686</v>
      </c>
      <c r="G223" s="112" t="s">
        <v>687</v>
      </c>
      <c r="H223" s="112">
        <f>VLOOKUP(C223,'定員数（R5）'!$B$2:$D$297,2,0)</f>
        <v>12</v>
      </c>
      <c r="I223" s="112">
        <f>VLOOKUP(C223,'定員数（R5）'!$B$2:$D$297,3,0)</f>
        <v>300</v>
      </c>
      <c r="J223" s="112" t="s">
        <v>189</v>
      </c>
      <c r="K223" s="112" t="s">
        <v>686</v>
      </c>
      <c r="L223" s="112" t="s">
        <v>687</v>
      </c>
      <c r="M223" s="112"/>
      <c r="N223" s="112"/>
      <c r="O223" s="112"/>
      <c r="P223" s="112" t="s">
        <v>189</v>
      </c>
      <c r="Q223" s="112" t="s">
        <v>686</v>
      </c>
      <c r="R223" s="112" t="s">
        <v>687</v>
      </c>
      <c r="S223" s="112">
        <v>0</v>
      </c>
      <c r="T223" s="112" t="s">
        <v>863</v>
      </c>
      <c r="V223" s="104" t="s">
        <v>1096</v>
      </c>
      <c r="W223" s="104" t="s">
        <v>685</v>
      </c>
      <c r="Y223" s="104" t="s">
        <v>941</v>
      </c>
      <c r="Z223" s="95" t="str">
        <f t="shared" si="12"/>
        <v>〇</v>
      </c>
      <c r="AC223" s="36" t="s">
        <v>1096</v>
      </c>
      <c r="AD223" s="36" t="str">
        <f t="shared" si="13"/>
        <v>〇</v>
      </c>
    </row>
    <row r="224" spans="1:30" ht="17.25" customHeight="1">
      <c r="A224" s="111" t="s">
        <v>688</v>
      </c>
      <c r="B224" s="112">
        <v>309</v>
      </c>
      <c r="C224" s="111" t="s">
        <v>918</v>
      </c>
      <c r="D224" s="112" t="s">
        <v>1376</v>
      </c>
      <c r="E224" s="112" t="s">
        <v>189</v>
      </c>
      <c r="F224" s="112" t="s">
        <v>686</v>
      </c>
      <c r="G224" s="112" t="s">
        <v>687</v>
      </c>
      <c r="H224" s="112">
        <f>VLOOKUP(C224,'定員数（R5）'!$B$2:$D$297,2,0)</f>
        <v>11</v>
      </c>
      <c r="I224" s="112">
        <f>VLOOKUP(C224,'定員数（R5）'!$B$2:$D$297,3,0)</f>
        <v>300</v>
      </c>
      <c r="J224" s="112" t="s">
        <v>189</v>
      </c>
      <c r="K224" s="112" t="s">
        <v>686</v>
      </c>
      <c r="L224" s="112" t="s">
        <v>687</v>
      </c>
      <c r="M224" s="112"/>
      <c r="N224" s="112"/>
      <c r="O224" s="112"/>
      <c r="P224" s="112" t="s">
        <v>189</v>
      </c>
      <c r="Q224" s="112" t="s">
        <v>686</v>
      </c>
      <c r="R224" s="112" t="s">
        <v>687</v>
      </c>
      <c r="S224" s="112">
        <v>0</v>
      </c>
      <c r="T224" s="112" t="s">
        <v>863</v>
      </c>
      <c r="V224" s="104" t="s">
        <v>1368</v>
      </c>
      <c r="W224" s="104" t="s">
        <v>688</v>
      </c>
      <c r="Y224" s="104" t="s">
        <v>918</v>
      </c>
      <c r="Z224" s="95" t="str">
        <f t="shared" si="12"/>
        <v>〇</v>
      </c>
      <c r="AC224" s="36" t="s">
        <v>1368</v>
      </c>
      <c r="AD224" s="36" t="str">
        <f t="shared" si="13"/>
        <v>〇</v>
      </c>
    </row>
    <row r="225" spans="1:30" ht="17.25" customHeight="1">
      <c r="A225" s="111" t="s">
        <v>689</v>
      </c>
      <c r="B225" s="112">
        <v>310</v>
      </c>
      <c r="C225" s="111" t="s">
        <v>690</v>
      </c>
      <c r="D225" s="112" t="s">
        <v>194</v>
      </c>
      <c r="E225" s="112" t="s">
        <v>195</v>
      </c>
      <c r="F225" s="112" t="s">
        <v>196</v>
      </c>
      <c r="G225" s="112" t="s">
        <v>197</v>
      </c>
      <c r="H225" s="112">
        <f>VLOOKUP(C225,'定員数（R5）'!$B$2:$D$297,2,0)</f>
        <v>12</v>
      </c>
      <c r="I225" s="112">
        <f>VLOOKUP(C225,'定員数（R5）'!$B$2:$D$297,3,0)</f>
        <v>300</v>
      </c>
      <c r="J225" s="112" t="s">
        <v>195</v>
      </c>
      <c r="K225" s="112" t="s">
        <v>196</v>
      </c>
      <c r="L225" s="112" t="s">
        <v>197</v>
      </c>
      <c r="M225" s="112"/>
      <c r="N225" s="112"/>
      <c r="O225" s="112"/>
      <c r="P225" s="112" t="s">
        <v>195</v>
      </c>
      <c r="Q225" s="112" t="s">
        <v>196</v>
      </c>
      <c r="R225" s="112" t="s">
        <v>197</v>
      </c>
      <c r="S225" s="112">
        <v>0</v>
      </c>
      <c r="T225" s="112" t="s">
        <v>863</v>
      </c>
      <c r="V225" s="97" t="s">
        <v>690</v>
      </c>
      <c r="W225" s="104" t="s">
        <v>689</v>
      </c>
      <c r="Y225" s="104" t="s">
        <v>690</v>
      </c>
      <c r="Z225" s="95" t="str">
        <f t="shared" si="12"/>
        <v>〇</v>
      </c>
      <c r="AC225" s="36" t="s">
        <v>690</v>
      </c>
      <c r="AD225" s="36" t="str">
        <f t="shared" si="13"/>
        <v>〇</v>
      </c>
    </row>
    <row r="226" spans="1:30" ht="17.25" customHeight="1">
      <c r="A226" s="111" t="s">
        <v>691</v>
      </c>
      <c r="B226" s="112">
        <v>311</v>
      </c>
      <c r="C226" s="111" t="s">
        <v>920</v>
      </c>
      <c r="D226" s="112" t="s">
        <v>1377</v>
      </c>
      <c r="E226" s="112" t="s">
        <v>189</v>
      </c>
      <c r="F226" s="112" t="s">
        <v>286</v>
      </c>
      <c r="G226" s="112" t="s">
        <v>692</v>
      </c>
      <c r="H226" s="112">
        <f>VLOOKUP(C226,'定員数（R5）'!$B$2:$D$297,2,0)</f>
        <v>11</v>
      </c>
      <c r="I226" s="112">
        <f>VLOOKUP(C226,'定員数（R5）'!$B$2:$D$297,3,0)</f>
        <v>300</v>
      </c>
      <c r="J226" s="112" t="s">
        <v>189</v>
      </c>
      <c r="K226" s="112" t="s">
        <v>286</v>
      </c>
      <c r="L226" s="112" t="s">
        <v>692</v>
      </c>
      <c r="M226" s="112"/>
      <c r="N226" s="112"/>
      <c r="O226" s="112"/>
      <c r="P226" s="112" t="s">
        <v>189</v>
      </c>
      <c r="Q226" s="112" t="s">
        <v>286</v>
      </c>
      <c r="R226" s="112" t="s">
        <v>692</v>
      </c>
      <c r="S226" s="112">
        <v>0</v>
      </c>
      <c r="T226" s="112" t="s">
        <v>863</v>
      </c>
      <c r="V226" s="104" t="s">
        <v>1098</v>
      </c>
      <c r="W226" s="104" t="s">
        <v>691</v>
      </c>
      <c r="Y226" s="104" t="s">
        <v>920</v>
      </c>
      <c r="Z226" s="95" t="str">
        <f t="shared" si="12"/>
        <v>〇</v>
      </c>
      <c r="AC226" s="36" t="s">
        <v>1098</v>
      </c>
      <c r="AD226" s="36" t="str">
        <f t="shared" si="13"/>
        <v>〇</v>
      </c>
    </row>
    <row r="227" spans="1:30" ht="17.25" customHeight="1">
      <c r="A227" s="111" t="s">
        <v>693</v>
      </c>
      <c r="B227" s="112">
        <v>312</v>
      </c>
      <c r="C227" s="111" t="s">
        <v>694</v>
      </c>
      <c r="D227" s="112" t="s">
        <v>1378</v>
      </c>
      <c r="E227" s="112" t="s">
        <v>182</v>
      </c>
      <c r="F227" s="112" t="s">
        <v>681</v>
      </c>
      <c r="G227" s="112" t="s">
        <v>682</v>
      </c>
      <c r="H227" s="112">
        <f>VLOOKUP(C227,'定員数（R5）'!$B$2:$D$297,2,0)</f>
        <v>12</v>
      </c>
      <c r="I227" s="112">
        <f>VLOOKUP(C227,'定員数（R5）'!$B$2:$D$297,3,0)</f>
        <v>300</v>
      </c>
      <c r="J227" s="112" t="s">
        <v>182</v>
      </c>
      <c r="K227" s="112" t="s">
        <v>681</v>
      </c>
      <c r="L227" s="112" t="s">
        <v>682</v>
      </c>
      <c r="M227" s="112"/>
      <c r="N227" s="112"/>
      <c r="O227" s="112"/>
      <c r="P227" s="112" t="s">
        <v>182</v>
      </c>
      <c r="Q227" s="112" t="s">
        <v>681</v>
      </c>
      <c r="R227" s="112" t="s">
        <v>682</v>
      </c>
      <c r="S227" s="112">
        <v>0</v>
      </c>
      <c r="T227" s="112" t="s">
        <v>863</v>
      </c>
      <c r="V227" s="104" t="s">
        <v>694</v>
      </c>
      <c r="W227" s="104" t="s">
        <v>693</v>
      </c>
      <c r="Y227" s="104" t="s">
        <v>694</v>
      </c>
      <c r="Z227" s="95" t="str">
        <f t="shared" si="12"/>
        <v>〇</v>
      </c>
      <c r="AC227" s="36" t="s">
        <v>694</v>
      </c>
      <c r="AD227" s="36" t="str">
        <f t="shared" si="13"/>
        <v>〇</v>
      </c>
    </row>
    <row r="228" spans="1:30" ht="17.25" customHeight="1">
      <c r="A228" s="111" t="s">
        <v>695</v>
      </c>
      <c r="B228" s="112">
        <v>313</v>
      </c>
      <c r="C228" s="111" t="s">
        <v>946</v>
      </c>
      <c r="D228" s="112" t="s">
        <v>328</v>
      </c>
      <c r="E228" s="112" t="s">
        <v>189</v>
      </c>
      <c r="F228" s="112" t="s">
        <v>329</v>
      </c>
      <c r="G228" s="112" t="s">
        <v>696</v>
      </c>
      <c r="H228" s="112">
        <f>VLOOKUP(C228,'定員数（R5）'!$B$2:$D$297,2,0)</f>
        <v>19</v>
      </c>
      <c r="I228" s="112">
        <f>VLOOKUP(C228,'定員数（R5）'!$B$2:$D$297,3,0)</f>
        <v>300</v>
      </c>
      <c r="J228" s="112" t="s">
        <v>189</v>
      </c>
      <c r="K228" s="112" t="s">
        <v>329</v>
      </c>
      <c r="L228" s="112" t="s">
        <v>696</v>
      </c>
      <c r="M228" s="112"/>
      <c r="N228" s="112"/>
      <c r="O228" s="112"/>
      <c r="P228" s="112" t="s">
        <v>189</v>
      </c>
      <c r="Q228" s="112" t="s">
        <v>329</v>
      </c>
      <c r="R228" s="112" t="s">
        <v>696</v>
      </c>
      <c r="S228" s="112">
        <v>0</v>
      </c>
      <c r="T228" s="112" t="s">
        <v>863</v>
      </c>
      <c r="V228" s="104" t="s">
        <v>1099</v>
      </c>
      <c r="W228" s="104" t="s">
        <v>695</v>
      </c>
      <c r="Y228" s="104" t="s">
        <v>946</v>
      </c>
      <c r="Z228" s="95" t="str">
        <f t="shared" si="12"/>
        <v>〇</v>
      </c>
      <c r="AC228" s="36" t="s">
        <v>1099</v>
      </c>
      <c r="AD228" s="36" t="str">
        <f t="shared" si="13"/>
        <v>〇</v>
      </c>
    </row>
    <row r="229" spans="1:30" ht="17.25" customHeight="1">
      <c r="A229" s="111" t="s">
        <v>697</v>
      </c>
      <c r="B229" s="112">
        <v>314</v>
      </c>
      <c r="C229" s="111" t="s">
        <v>949</v>
      </c>
      <c r="D229" s="112" t="s">
        <v>421</v>
      </c>
      <c r="E229" s="112" t="s">
        <v>318</v>
      </c>
      <c r="F229" s="112" t="s">
        <v>422</v>
      </c>
      <c r="G229" s="112" t="s">
        <v>698</v>
      </c>
      <c r="H229" s="112">
        <f>VLOOKUP(C229,'定員数（R5）'!$B$2:$D$297,2,0)</f>
        <v>19</v>
      </c>
      <c r="I229" s="112">
        <f>VLOOKUP(C229,'定員数（R5）'!$B$2:$D$297,3,0)</f>
        <v>300</v>
      </c>
      <c r="J229" s="112" t="s">
        <v>318</v>
      </c>
      <c r="K229" s="112" t="s">
        <v>422</v>
      </c>
      <c r="L229" s="112" t="s">
        <v>698</v>
      </c>
      <c r="M229" s="112"/>
      <c r="N229" s="112"/>
      <c r="O229" s="112"/>
      <c r="P229" s="112" t="s">
        <v>318</v>
      </c>
      <c r="Q229" s="112" t="s">
        <v>422</v>
      </c>
      <c r="R229" s="112" t="s">
        <v>698</v>
      </c>
      <c r="S229" s="112">
        <v>0</v>
      </c>
      <c r="T229" s="112" t="s">
        <v>863</v>
      </c>
      <c r="V229" s="104" t="s">
        <v>1100</v>
      </c>
      <c r="W229" s="104" t="s">
        <v>697</v>
      </c>
      <c r="Y229" s="104" t="s">
        <v>949</v>
      </c>
      <c r="Z229" s="95" t="str">
        <f t="shared" si="12"/>
        <v>〇</v>
      </c>
      <c r="AC229" s="36" t="s">
        <v>1100</v>
      </c>
      <c r="AD229" s="36" t="str">
        <f t="shared" si="13"/>
        <v>〇</v>
      </c>
    </row>
    <row r="230" spans="1:30" ht="17.25" customHeight="1">
      <c r="A230" s="111" t="s">
        <v>699</v>
      </c>
      <c r="B230" s="112">
        <v>315</v>
      </c>
      <c r="C230" s="111" t="s">
        <v>951</v>
      </c>
      <c r="D230" s="112" t="s">
        <v>257</v>
      </c>
      <c r="E230" s="112" t="s">
        <v>189</v>
      </c>
      <c r="F230" s="112" t="s">
        <v>258</v>
      </c>
      <c r="G230" s="112" t="s">
        <v>1521</v>
      </c>
      <c r="H230" s="112">
        <f>VLOOKUP(C230,'定員数（R5）'!$B$2:$D$297,2,0)</f>
        <v>19</v>
      </c>
      <c r="I230" s="112">
        <f>VLOOKUP(C230,'定員数（R5）'!$B$2:$D$297,3,0)</f>
        <v>300</v>
      </c>
      <c r="J230" s="112" t="s">
        <v>189</v>
      </c>
      <c r="K230" s="112" t="s">
        <v>258</v>
      </c>
      <c r="L230" s="112" t="s">
        <v>1521</v>
      </c>
      <c r="M230" s="112"/>
      <c r="N230" s="112"/>
      <c r="O230" s="112"/>
      <c r="P230" s="112" t="s">
        <v>189</v>
      </c>
      <c r="Q230" s="112" t="s">
        <v>258</v>
      </c>
      <c r="R230" s="112" t="s">
        <v>1521</v>
      </c>
      <c r="S230" s="112">
        <v>0</v>
      </c>
      <c r="T230" s="112" t="s">
        <v>863</v>
      </c>
      <c r="V230" s="104" t="s">
        <v>951</v>
      </c>
      <c r="W230" s="104" t="s">
        <v>699</v>
      </c>
      <c r="Y230" s="104" t="s">
        <v>951</v>
      </c>
      <c r="Z230" s="95" t="str">
        <f t="shared" si="12"/>
        <v>〇</v>
      </c>
      <c r="AC230" s="36" t="s">
        <v>1694</v>
      </c>
      <c r="AD230" s="36" t="str">
        <f t="shared" si="13"/>
        <v>〇</v>
      </c>
    </row>
    <row r="231" spans="1:30" ht="17.25" customHeight="1">
      <c r="A231" s="111" t="s">
        <v>700</v>
      </c>
      <c r="B231" s="112">
        <v>316</v>
      </c>
      <c r="C231" s="111" t="s">
        <v>701</v>
      </c>
      <c r="D231" s="112" t="s">
        <v>530</v>
      </c>
      <c r="E231" s="112" t="s">
        <v>189</v>
      </c>
      <c r="F231" s="112" t="s">
        <v>531</v>
      </c>
      <c r="G231" s="112" t="s">
        <v>702</v>
      </c>
      <c r="H231" s="112">
        <f>VLOOKUP(C231,'定員数（R5）'!$B$2:$D$297,2,0)</f>
        <v>12</v>
      </c>
      <c r="I231" s="112">
        <f>VLOOKUP(C231,'定員数（R5）'!$B$2:$D$297,3,0)</f>
        <v>300</v>
      </c>
      <c r="J231" s="112" t="s">
        <v>189</v>
      </c>
      <c r="K231" s="112" t="s">
        <v>531</v>
      </c>
      <c r="L231" s="112" t="s">
        <v>702</v>
      </c>
      <c r="M231" s="112"/>
      <c r="N231" s="112"/>
      <c r="O231" s="112"/>
      <c r="P231" s="112" t="s">
        <v>189</v>
      </c>
      <c r="Q231" s="112" t="s">
        <v>531</v>
      </c>
      <c r="R231" s="112" t="s">
        <v>702</v>
      </c>
      <c r="S231" s="112">
        <v>0</v>
      </c>
      <c r="T231" s="112" t="s">
        <v>863</v>
      </c>
      <c r="V231" s="97" t="s">
        <v>701</v>
      </c>
      <c r="W231" s="104" t="s">
        <v>700</v>
      </c>
      <c r="Y231" s="104" t="s">
        <v>701</v>
      </c>
      <c r="Z231" s="95" t="str">
        <f t="shared" si="12"/>
        <v>〇</v>
      </c>
      <c r="AC231" s="36" t="s">
        <v>701</v>
      </c>
      <c r="AD231" s="36" t="str">
        <f t="shared" si="13"/>
        <v>〇</v>
      </c>
    </row>
    <row r="232" spans="1:30" ht="17.25" customHeight="1">
      <c r="A232" s="111" t="s">
        <v>703</v>
      </c>
      <c r="B232" s="112">
        <v>317</v>
      </c>
      <c r="C232" s="111" t="s">
        <v>1306</v>
      </c>
      <c r="D232" s="112" t="s">
        <v>1379</v>
      </c>
      <c r="E232" s="112" t="s">
        <v>189</v>
      </c>
      <c r="F232" s="112" t="s">
        <v>704</v>
      </c>
      <c r="G232" s="112" t="s">
        <v>705</v>
      </c>
      <c r="H232" s="112">
        <f>VLOOKUP(C232,'定員数（R5）'!$B$2:$D$297,2,0)</f>
        <v>19</v>
      </c>
      <c r="I232" s="112">
        <f>VLOOKUP(C232,'定員数（R5）'!$B$2:$D$297,3,0)</f>
        <v>300</v>
      </c>
      <c r="J232" s="112" t="s">
        <v>189</v>
      </c>
      <c r="K232" s="112" t="s">
        <v>704</v>
      </c>
      <c r="L232" s="112" t="s">
        <v>705</v>
      </c>
      <c r="M232" s="112"/>
      <c r="N232" s="112"/>
      <c r="O232" s="112"/>
      <c r="P232" s="112" t="s">
        <v>189</v>
      </c>
      <c r="Q232" s="112" t="s">
        <v>704</v>
      </c>
      <c r="R232" s="112" t="s">
        <v>705</v>
      </c>
      <c r="S232" s="112">
        <v>55471</v>
      </c>
      <c r="T232" s="112" t="s">
        <v>1889</v>
      </c>
      <c r="V232" s="97" t="s">
        <v>1103</v>
      </c>
      <c r="W232" s="104" t="s">
        <v>703</v>
      </c>
      <c r="Y232" s="104" t="s">
        <v>1306</v>
      </c>
      <c r="Z232" s="95" t="str">
        <f t="shared" si="12"/>
        <v>〇</v>
      </c>
      <c r="AC232" s="36" t="s">
        <v>1103</v>
      </c>
      <c r="AD232" s="36" t="str">
        <f t="shared" si="13"/>
        <v>〇</v>
      </c>
    </row>
    <row r="233" spans="1:30" ht="17.25" customHeight="1">
      <c r="A233" s="111" t="s">
        <v>707</v>
      </c>
      <c r="B233" s="112">
        <v>318</v>
      </c>
      <c r="C233" s="111" t="s">
        <v>1274</v>
      </c>
      <c r="D233" s="112" t="s">
        <v>1380</v>
      </c>
      <c r="E233" s="112" t="s">
        <v>189</v>
      </c>
      <c r="F233" s="112" t="s">
        <v>708</v>
      </c>
      <c r="G233" s="112" t="s">
        <v>709</v>
      </c>
      <c r="H233" s="112">
        <f>VLOOKUP(C233,'定員数（R5）'!$B$2:$D$297,2,0)</f>
        <v>19</v>
      </c>
      <c r="I233" s="112">
        <f>VLOOKUP(C233,'定員数（R5）'!$B$2:$D$297,3,0)</f>
        <v>300</v>
      </c>
      <c r="J233" s="112" t="s">
        <v>189</v>
      </c>
      <c r="K233" s="112" t="s">
        <v>708</v>
      </c>
      <c r="L233" s="112" t="s">
        <v>709</v>
      </c>
      <c r="M233" s="112"/>
      <c r="N233" s="112"/>
      <c r="O233" s="112"/>
      <c r="P233" s="112" t="s">
        <v>189</v>
      </c>
      <c r="Q233" s="112" t="s">
        <v>708</v>
      </c>
      <c r="R233" s="112" t="s">
        <v>709</v>
      </c>
      <c r="S233" s="112">
        <v>0</v>
      </c>
      <c r="T233" s="112" t="s">
        <v>863</v>
      </c>
      <c r="V233" s="104" t="s">
        <v>1104</v>
      </c>
      <c r="W233" s="104" t="s">
        <v>707</v>
      </c>
      <c r="Y233" s="104" t="s">
        <v>1274</v>
      </c>
      <c r="Z233" s="95" t="str">
        <f t="shared" si="12"/>
        <v>〇</v>
      </c>
      <c r="AC233" s="36" t="s">
        <v>1104</v>
      </c>
      <c r="AD233" s="36" t="str">
        <f t="shared" si="13"/>
        <v>〇</v>
      </c>
    </row>
    <row r="234" spans="1:30" ht="17.25" customHeight="1">
      <c r="A234" s="111" t="s">
        <v>710</v>
      </c>
      <c r="B234" s="112">
        <v>319</v>
      </c>
      <c r="C234" s="111" t="s">
        <v>1307</v>
      </c>
      <c r="D234" s="112" t="s">
        <v>1381</v>
      </c>
      <c r="E234" s="112" t="s">
        <v>59</v>
      </c>
      <c r="F234" s="112" t="s">
        <v>711</v>
      </c>
      <c r="G234" s="112" t="s">
        <v>712</v>
      </c>
      <c r="H234" s="112">
        <f>VLOOKUP(C234,'定員数（R5）'!$B$2:$D$297,2,0)</f>
        <v>19</v>
      </c>
      <c r="I234" s="112">
        <f>VLOOKUP(C234,'定員数（R5）'!$B$2:$D$297,3,0)</f>
        <v>300</v>
      </c>
      <c r="J234" s="112" t="s">
        <v>59</v>
      </c>
      <c r="K234" s="112" t="s">
        <v>711</v>
      </c>
      <c r="L234" s="112" t="s">
        <v>712</v>
      </c>
      <c r="M234" s="112"/>
      <c r="N234" s="112"/>
      <c r="O234" s="112"/>
      <c r="P234" s="112" t="s">
        <v>59</v>
      </c>
      <c r="Q234" s="112" t="s">
        <v>711</v>
      </c>
      <c r="R234" s="112" t="s">
        <v>712</v>
      </c>
      <c r="S234" s="112">
        <v>0</v>
      </c>
      <c r="T234" s="112" t="s">
        <v>863</v>
      </c>
      <c r="V234" s="104" t="s">
        <v>1105</v>
      </c>
      <c r="W234" s="104" t="s">
        <v>710</v>
      </c>
      <c r="Y234" s="104" t="s">
        <v>1307</v>
      </c>
      <c r="Z234" s="95" t="str">
        <f t="shared" si="12"/>
        <v>〇</v>
      </c>
      <c r="AC234" s="36" t="s">
        <v>1105</v>
      </c>
      <c r="AD234" s="36" t="str">
        <f t="shared" si="13"/>
        <v>〇</v>
      </c>
    </row>
    <row r="235" spans="1:30" ht="17.25" customHeight="1">
      <c r="A235" s="111" t="s">
        <v>713</v>
      </c>
      <c r="B235" s="112">
        <v>320</v>
      </c>
      <c r="C235" s="111" t="s">
        <v>1275</v>
      </c>
      <c r="D235" s="112" t="s">
        <v>1382</v>
      </c>
      <c r="E235" s="112" t="s">
        <v>189</v>
      </c>
      <c r="F235" s="112" t="s">
        <v>443</v>
      </c>
      <c r="G235" s="112" t="s">
        <v>444</v>
      </c>
      <c r="H235" s="112">
        <f>VLOOKUP(C235,'定員数（R5）'!$B$2:$D$297,2,0)</f>
        <v>12</v>
      </c>
      <c r="I235" s="112">
        <f>VLOOKUP(C235,'定員数（R5）'!$B$2:$D$297,3,0)</f>
        <v>300</v>
      </c>
      <c r="J235" s="112" t="s">
        <v>189</v>
      </c>
      <c r="K235" s="112" t="s">
        <v>443</v>
      </c>
      <c r="L235" s="112" t="s">
        <v>444</v>
      </c>
      <c r="M235" s="112"/>
      <c r="N235" s="112"/>
      <c r="O235" s="112"/>
      <c r="P235" s="112" t="s">
        <v>189</v>
      </c>
      <c r="Q235" s="112" t="s">
        <v>443</v>
      </c>
      <c r="R235" s="112" t="s">
        <v>444</v>
      </c>
      <c r="S235" s="112">
        <v>0</v>
      </c>
      <c r="T235" s="112" t="s">
        <v>863</v>
      </c>
      <c r="V235" s="104" t="s">
        <v>1106</v>
      </c>
      <c r="W235" s="104" t="s">
        <v>713</v>
      </c>
      <c r="Y235" s="104" t="s">
        <v>1275</v>
      </c>
      <c r="Z235" s="95" t="str">
        <f t="shared" si="12"/>
        <v>〇</v>
      </c>
      <c r="AC235" s="36" t="s">
        <v>1106</v>
      </c>
      <c r="AD235" s="36" t="str">
        <f t="shared" si="13"/>
        <v>〇</v>
      </c>
    </row>
    <row r="236" spans="1:30" ht="17.25" customHeight="1">
      <c r="A236" s="111" t="s">
        <v>714</v>
      </c>
      <c r="B236" s="112">
        <v>321</v>
      </c>
      <c r="C236" s="111" t="s">
        <v>930</v>
      </c>
      <c r="D236" s="112" t="s">
        <v>1383</v>
      </c>
      <c r="E236" s="112" t="s">
        <v>189</v>
      </c>
      <c r="F236" s="112" t="s">
        <v>715</v>
      </c>
      <c r="G236" s="112" t="s">
        <v>716</v>
      </c>
      <c r="H236" s="112">
        <f>VLOOKUP(C236,'定員数（R5）'!$B$2:$D$297,2,0)</f>
        <v>12</v>
      </c>
      <c r="I236" s="112">
        <f>VLOOKUP(C236,'定員数（R5）'!$B$2:$D$297,3,0)</f>
        <v>300</v>
      </c>
      <c r="J236" s="112" t="s">
        <v>189</v>
      </c>
      <c r="K236" s="112" t="s">
        <v>715</v>
      </c>
      <c r="L236" s="112" t="s">
        <v>716</v>
      </c>
      <c r="M236" s="112"/>
      <c r="N236" s="112"/>
      <c r="O236" s="112"/>
      <c r="P236" s="112" t="s">
        <v>189</v>
      </c>
      <c r="Q236" s="112" t="s">
        <v>715</v>
      </c>
      <c r="R236" s="112" t="s">
        <v>716</v>
      </c>
      <c r="S236" s="112">
        <v>0</v>
      </c>
      <c r="T236" s="112" t="s">
        <v>863</v>
      </c>
      <c r="V236" s="104" t="s">
        <v>1107</v>
      </c>
      <c r="W236" s="104" t="s">
        <v>714</v>
      </c>
      <c r="Y236" s="104" t="s">
        <v>930</v>
      </c>
      <c r="Z236" s="95" t="str">
        <f t="shared" si="12"/>
        <v>〇</v>
      </c>
      <c r="AC236" s="36" t="s">
        <v>1107</v>
      </c>
      <c r="AD236" s="36" t="str">
        <f t="shared" si="13"/>
        <v>〇</v>
      </c>
    </row>
    <row r="237" spans="1:30" ht="17.25" customHeight="1">
      <c r="A237" s="111" t="s">
        <v>719</v>
      </c>
      <c r="B237" s="112">
        <v>322</v>
      </c>
      <c r="C237" s="111" t="s">
        <v>720</v>
      </c>
      <c r="D237" s="112" t="s">
        <v>469</v>
      </c>
      <c r="E237" s="112" t="s">
        <v>189</v>
      </c>
      <c r="F237" s="112" t="s">
        <v>470</v>
      </c>
      <c r="G237" s="112" t="s">
        <v>721</v>
      </c>
      <c r="H237" s="112">
        <f>VLOOKUP(C237,'定員数（R5）'!$B$2:$D$297,2,0)</f>
        <v>12</v>
      </c>
      <c r="I237" s="112">
        <f>VLOOKUP(C237,'定員数（R5）'!$B$2:$D$297,3,0)</f>
        <v>300</v>
      </c>
      <c r="J237" s="112" t="s">
        <v>189</v>
      </c>
      <c r="K237" s="112" t="s">
        <v>1845</v>
      </c>
      <c r="L237" s="112" t="s">
        <v>721</v>
      </c>
      <c r="M237" s="112"/>
      <c r="N237" s="112"/>
      <c r="O237" s="112"/>
      <c r="P237" s="112" t="s">
        <v>189</v>
      </c>
      <c r="Q237" s="112" t="s">
        <v>1845</v>
      </c>
      <c r="R237" s="112" t="s">
        <v>721</v>
      </c>
      <c r="S237" s="112">
        <v>0</v>
      </c>
      <c r="T237" s="112" t="s">
        <v>863</v>
      </c>
      <c r="V237" s="104" t="s">
        <v>720</v>
      </c>
      <c r="W237" s="104" t="s">
        <v>719</v>
      </c>
      <c r="Y237" s="104" t="s">
        <v>720</v>
      </c>
      <c r="Z237" s="95" t="str">
        <f t="shared" si="12"/>
        <v>〇</v>
      </c>
      <c r="AC237" s="36" t="s">
        <v>720</v>
      </c>
      <c r="AD237" s="36" t="str">
        <f t="shared" si="13"/>
        <v>〇</v>
      </c>
    </row>
    <row r="238" spans="1:30" ht="17.25" customHeight="1">
      <c r="A238" s="111" t="s">
        <v>722</v>
      </c>
      <c r="B238" s="112">
        <v>323</v>
      </c>
      <c r="C238" s="111" t="s">
        <v>723</v>
      </c>
      <c r="D238" s="112" t="s">
        <v>323</v>
      </c>
      <c r="E238" s="112" t="s">
        <v>189</v>
      </c>
      <c r="F238" s="112" t="s">
        <v>1546</v>
      </c>
      <c r="G238" s="112" t="s">
        <v>1547</v>
      </c>
      <c r="H238" s="112">
        <f>VLOOKUP(C238,'定員数（R5）'!$B$2:$D$297,2,0)</f>
        <v>18</v>
      </c>
      <c r="I238" s="112">
        <f>VLOOKUP(C238,'定員数（R5）'!$B$2:$D$297,3,0)</f>
        <v>300</v>
      </c>
      <c r="J238" s="112" t="s">
        <v>189</v>
      </c>
      <c r="K238" s="112" t="s">
        <v>1844</v>
      </c>
      <c r="L238" s="112" t="s">
        <v>1831</v>
      </c>
      <c r="M238" s="112"/>
      <c r="N238" s="112"/>
      <c r="O238" s="112"/>
      <c r="P238" s="112" t="s">
        <v>189</v>
      </c>
      <c r="Q238" s="112" t="s">
        <v>1844</v>
      </c>
      <c r="R238" s="112" t="s">
        <v>1831</v>
      </c>
      <c r="S238" s="112">
        <v>156200</v>
      </c>
      <c r="T238" s="112" t="s">
        <v>1890</v>
      </c>
      <c r="V238" s="104" t="s">
        <v>723</v>
      </c>
      <c r="W238" s="104" t="s">
        <v>1828</v>
      </c>
      <c r="Y238" s="104" t="s">
        <v>723</v>
      </c>
      <c r="Z238" s="95" t="str">
        <f t="shared" si="12"/>
        <v>〇</v>
      </c>
      <c r="AC238" s="36" t="s">
        <v>723</v>
      </c>
      <c r="AD238" s="36" t="str">
        <f t="shared" si="13"/>
        <v>〇</v>
      </c>
    </row>
    <row r="239" spans="1:30" ht="17.25" customHeight="1">
      <c r="A239" s="111" t="s">
        <v>724</v>
      </c>
      <c r="B239" s="112">
        <v>324</v>
      </c>
      <c r="C239" s="111" t="s">
        <v>725</v>
      </c>
      <c r="D239" s="112" t="s">
        <v>1384</v>
      </c>
      <c r="E239" s="112" t="s">
        <v>318</v>
      </c>
      <c r="F239" s="112" t="s">
        <v>726</v>
      </c>
      <c r="G239" s="112" t="s">
        <v>727</v>
      </c>
      <c r="H239" s="112">
        <f>VLOOKUP(C239,'定員数（R5）'!$B$2:$D$297,2,0)</f>
        <v>12</v>
      </c>
      <c r="I239" s="112">
        <f>VLOOKUP(C239,'定員数（R5）'!$B$2:$D$297,3,0)</f>
        <v>300</v>
      </c>
      <c r="J239" s="112" t="s">
        <v>318</v>
      </c>
      <c r="K239" s="112" t="s">
        <v>726</v>
      </c>
      <c r="L239" s="112" t="s">
        <v>727</v>
      </c>
      <c r="M239" s="112"/>
      <c r="N239" s="112"/>
      <c r="O239" s="112"/>
      <c r="P239" s="112" t="s">
        <v>318</v>
      </c>
      <c r="Q239" s="112" t="s">
        <v>726</v>
      </c>
      <c r="R239" s="112" t="s">
        <v>727</v>
      </c>
      <c r="S239" s="112">
        <v>0</v>
      </c>
      <c r="T239" s="112" t="s">
        <v>863</v>
      </c>
      <c r="V239" s="104" t="s">
        <v>725</v>
      </c>
      <c r="W239" s="104" t="s">
        <v>724</v>
      </c>
      <c r="Y239" s="104" t="s">
        <v>725</v>
      </c>
      <c r="Z239" s="95" t="str">
        <f t="shared" si="12"/>
        <v>〇</v>
      </c>
      <c r="AC239" s="36" t="s">
        <v>725</v>
      </c>
      <c r="AD239" s="36" t="str">
        <f t="shared" si="13"/>
        <v>〇</v>
      </c>
    </row>
    <row r="240" spans="1:30" ht="17.25" customHeight="1">
      <c r="A240" s="111" t="s">
        <v>728</v>
      </c>
      <c r="B240" s="112">
        <v>325</v>
      </c>
      <c r="C240" s="111" t="s">
        <v>729</v>
      </c>
      <c r="D240" s="112" t="s">
        <v>1344</v>
      </c>
      <c r="E240" s="112" t="s">
        <v>189</v>
      </c>
      <c r="F240" s="112" t="s">
        <v>509</v>
      </c>
      <c r="G240" s="112" t="s">
        <v>730</v>
      </c>
      <c r="H240" s="112">
        <f>VLOOKUP(C240,'定員数（R5）'!$B$2:$D$297,2,0)</f>
        <v>19</v>
      </c>
      <c r="I240" s="112">
        <f>VLOOKUP(C240,'定員数（R5）'!$B$2:$D$297,3,0)</f>
        <v>300</v>
      </c>
      <c r="J240" s="112" t="s">
        <v>189</v>
      </c>
      <c r="K240" s="112" t="s">
        <v>509</v>
      </c>
      <c r="L240" s="112" t="s">
        <v>730</v>
      </c>
      <c r="M240" s="112"/>
      <c r="N240" s="112"/>
      <c r="O240" s="112"/>
      <c r="P240" s="112" t="s">
        <v>189</v>
      </c>
      <c r="Q240" s="112" t="s">
        <v>509</v>
      </c>
      <c r="R240" s="112" t="s">
        <v>730</v>
      </c>
      <c r="S240" s="112">
        <v>300000</v>
      </c>
      <c r="T240" s="112" t="s">
        <v>1891</v>
      </c>
      <c r="V240" s="104" t="s">
        <v>729</v>
      </c>
      <c r="W240" s="104" t="s">
        <v>728</v>
      </c>
      <c r="Y240" s="104" t="s">
        <v>729</v>
      </c>
      <c r="Z240" s="95" t="str">
        <f t="shared" si="12"/>
        <v>〇</v>
      </c>
      <c r="AC240" s="36" t="s">
        <v>729</v>
      </c>
      <c r="AD240" s="36" t="str">
        <f t="shared" si="13"/>
        <v>〇</v>
      </c>
    </row>
    <row r="241" spans="1:30" ht="17.25" customHeight="1">
      <c r="A241" s="111" t="s">
        <v>731</v>
      </c>
      <c r="B241" s="112">
        <v>326</v>
      </c>
      <c r="C241" s="111" t="s">
        <v>732</v>
      </c>
      <c r="D241" s="112" t="s">
        <v>733</v>
      </c>
      <c r="E241" s="112" t="s">
        <v>189</v>
      </c>
      <c r="F241" s="112" t="s">
        <v>734</v>
      </c>
      <c r="G241" s="112" t="s">
        <v>1385</v>
      </c>
      <c r="H241" s="112">
        <f>VLOOKUP(C241,'定員数（R5）'!$B$2:$D$297,2,0)</f>
        <v>19</v>
      </c>
      <c r="I241" s="112">
        <f>VLOOKUP(C241,'定員数（R5）'!$B$2:$D$297,3,0)</f>
        <v>300</v>
      </c>
      <c r="J241" s="112" t="s">
        <v>189</v>
      </c>
      <c r="K241" s="112" t="s">
        <v>1850</v>
      </c>
      <c r="L241" s="112" t="s">
        <v>1385</v>
      </c>
      <c r="M241" s="112"/>
      <c r="N241" s="112"/>
      <c r="O241" s="112"/>
      <c r="P241" s="112" t="s">
        <v>189</v>
      </c>
      <c r="Q241" s="112" t="s">
        <v>1850</v>
      </c>
      <c r="R241" s="112" t="s">
        <v>1385</v>
      </c>
      <c r="S241" s="112">
        <v>32074</v>
      </c>
      <c r="T241" s="112" t="s">
        <v>1892</v>
      </c>
      <c r="V241" s="104" t="s">
        <v>732</v>
      </c>
      <c r="W241" s="104" t="s">
        <v>731</v>
      </c>
      <c r="Y241" s="104" t="s">
        <v>732</v>
      </c>
      <c r="Z241" s="95" t="str">
        <f t="shared" si="12"/>
        <v>〇</v>
      </c>
      <c r="AC241" s="36" t="s">
        <v>732</v>
      </c>
      <c r="AD241" s="36" t="str">
        <f t="shared" si="13"/>
        <v>〇</v>
      </c>
    </row>
    <row r="242" spans="1:30" ht="17.25" customHeight="1">
      <c r="A242" s="111" t="s">
        <v>735</v>
      </c>
      <c r="B242" s="112">
        <v>327</v>
      </c>
      <c r="C242" s="111" t="s">
        <v>736</v>
      </c>
      <c r="D242" s="112" t="s">
        <v>308</v>
      </c>
      <c r="E242" s="112" t="s">
        <v>189</v>
      </c>
      <c r="F242" s="112" t="s">
        <v>1662</v>
      </c>
      <c r="G242" s="112" t="s">
        <v>1532</v>
      </c>
      <c r="H242" s="112">
        <f>VLOOKUP(C242,'定員数（R5）'!$B$2:$D$297,2,0)</f>
        <v>19</v>
      </c>
      <c r="I242" s="112">
        <f>VLOOKUP(C242,'定員数（R5）'!$B$2:$D$297,3,0)</f>
        <v>300</v>
      </c>
      <c r="J242" s="112" t="s">
        <v>189</v>
      </c>
      <c r="K242" s="112" t="s">
        <v>1911</v>
      </c>
      <c r="L242" s="112" t="s">
        <v>1532</v>
      </c>
      <c r="M242" s="112"/>
      <c r="N242" s="112"/>
      <c r="O242" s="112"/>
      <c r="P242" s="112" t="s">
        <v>189</v>
      </c>
      <c r="Q242" s="112" t="s">
        <v>1911</v>
      </c>
      <c r="R242" s="112" t="s">
        <v>1532</v>
      </c>
      <c r="S242" s="112">
        <v>0</v>
      </c>
      <c r="T242" s="112" t="s">
        <v>863</v>
      </c>
      <c r="V242" s="104" t="s">
        <v>736</v>
      </c>
      <c r="W242" s="104" t="s">
        <v>735</v>
      </c>
      <c r="Y242" s="104" t="s">
        <v>736</v>
      </c>
      <c r="Z242" s="95" t="str">
        <f t="shared" si="12"/>
        <v>〇</v>
      </c>
      <c r="AC242" s="36" t="s">
        <v>736</v>
      </c>
      <c r="AD242" s="36" t="str">
        <f t="shared" si="13"/>
        <v>〇</v>
      </c>
    </row>
    <row r="243" spans="1:30" ht="17.25" customHeight="1">
      <c r="A243" s="111" t="s">
        <v>737</v>
      </c>
      <c r="B243" s="112">
        <v>328</v>
      </c>
      <c r="C243" s="111" t="s">
        <v>738</v>
      </c>
      <c r="D243" s="112" t="s">
        <v>1386</v>
      </c>
      <c r="E243" s="112" t="s">
        <v>189</v>
      </c>
      <c r="F243" s="112" t="s">
        <v>739</v>
      </c>
      <c r="G243" s="112" t="s">
        <v>740</v>
      </c>
      <c r="H243" s="112">
        <f>VLOOKUP(C243,'定員数（R5）'!$B$2:$D$297,2,0)</f>
        <v>19</v>
      </c>
      <c r="I243" s="112">
        <f>VLOOKUP(C243,'定員数（R5）'!$B$2:$D$297,3,0)</f>
        <v>300</v>
      </c>
      <c r="J243" s="112" t="s">
        <v>189</v>
      </c>
      <c r="K243" s="112" t="s">
        <v>739</v>
      </c>
      <c r="L243" s="112" t="s">
        <v>740</v>
      </c>
      <c r="M243" s="112"/>
      <c r="N243" s="112"/>
      <c r="O243" s="112"/>
      <c r="P243" s="112" t="s">
        <v>189</v>
      </c>
      <c r="Q243" s="112" t="s">
        <v>739</v>
      </c>
      <c r="R243" s="112" t="s">
        <v>740</v>
      </c>
      <c r="S243" s="112">
        <v>86482</v>
      </c>
      <c r="T243" s="112" t="s">
        <v>1893</v>
      </c>
      <c r="V243" s="104" t="s">
        <v>738</v>
      </c>
      <c r="W243" s="104" t="s">
        <v>737</v>
      </c>
      <c r="Y243" s="104" t="s">
        <v>738</v>
      </c>
      <c r="Z243" s="95" t="str">
        <f t="shared" si="12"/>
        <v>〇</v>
      </c>
      <c r="AC243" s="36" t="s">
        <v>738</v>
      </c>
      <c r="AD243" s="36" t="str">
        <f t="shared" si="13"/>
        <v>〇</v>
      </c>
    </row>
    <row r="244" spans="1:30" ht="17.25" customHeight="1">
      <c r="A244" s="111" t="s">
        <v>741</v>
      </c>
      <c r="B244" s="112">
        <v>329</v>
      </c>
      <c r="C244" s="111" t="s">
        <v>1276</v>
      </c>
      <c r="D244" s="112" t="s">
        <v>359</v>
      </c>
      <c r="E244" s="112" t="s">
        <v>189</v>
      </c>
      <c r="F244" s="112" t="s">
        <v>360</v>
      </c>
      <c r="G244" s="112" t="s">
        <v>674</v>
      </c>
      <c r="H244" s="112">
        <f>VLOOKUP(C244,'定員数（R5）'!$B$2:$D$297,2,0)</f>
        <v>19</v>
      </c>
      <c r="I244" s="112">
        <f>VLOOKUP(C244,'定員数（R5）'!$B$2:$D$297,3,0)</f>
        <v>300</v>
      </c>
      <c r="J244" s="112" t="s">
        <v>189</v>
      </c>
      <c r="K244" s="112" t="s">
        <v>360</v>
      </c>
      <c r="L244" s="112" t="s">
        <v>674</v>
      </c>
      <c r="M244" s="112"/>
      <c r="N244" s="112"/>
      <c r="O244" s="112"/>
      <c r="P244" s="112" t="s">
        <v>189</v>
      </c>
      <c r="Q244" s="112" t="s">
        <v>360</v>
      </c>
      <c r="R244" s="112" t="s">
        <v>674</v>
      </c>
      <c r="S244" s="112">
        <v>0</v>
      </c>
      <c r="T244" s="112" t="s">
        <v>863</v>
      </c>
      <c r="V244" s="104" t="s">
        <v>1108</v>
      </c>
      <c r="W244" s="104" t="s">
        <v>741</v>
      </c>
      <c r="Y244" s="104" t="s">
        <v>1276</v>
      </c>
      <c r="Z244" s="95" t="str">
        <f t="shared" si="12"/>
        <v>〇</v>
      </c>
      <c r="AC244" s="36" t="s">
        <v>1108</v>
      </c>
      <c r="AD244" s="36" t="str">
        <f t="shared" si="13"/>
        <v>〇</v>
      </c>
    </row>
    <row r="245" spans="1:30" ht="17.25" customHeight="1">
      <c r="A245" s="111" t="s">
        <v>742</v>
      </c>
      <c r="B245" s="112">
        <v>330</v>
      </c>
      <c r="C245" s="111" t="s">
        <v>1277</v>
      </c>
      <c r="D245" s="112" t="s">
        <v>1379</v>
      </c>
      <c r="E245" s="112" t="s">
        <v>189</v>
      </c>
      <c r="F245" s="112" t="s">
        <v>704</v>
      </c>
      <c r="G245" s="112" t="s">
        <v>705</v>
      </c>
      <c r="H245" s="112">
        <f>VLOOKUP(C245,'定員数（R5）'!$B$2:$D$297,2,0)</f>
        <v>12</v>
      </c>
      <c r="I245" s="112">
        <f>VLOOKUP(C245,'定員数（R5）'!$B$2:$D$297,3,0)</f>
        <v>300</v>
      </c>
      <c r="J245" s="112" t="s">
        <v>189</v>
      </c>
      <c r="K245" s="112" t="s">
        <v>704</v>
      </c>
      <c r="L245" s="112" t="s">
        <v>705</v>
      </c>
      <c r="M245" s="112"/>
      <c r="N245" s="112"/>
      <c r="O245" s="112"/>
      <c r="P245" s="112" t="s">
        <v>189</v>
      </c>
      <c r="Q245" s="112" t="s">
        <v>704</v>
      </c>
      <c r="R245" s="112" t="s">
        <v>705</v>
      </c>
      <c r="S245" s="112">
        <v>8243</v>
      </c>
      <c r="T245" s="112" t="s">
        <v>1894</v>
      </c>
      <c r="V245" s="104" t="s">
        <v>1109</v>
      </c>
      <c r="W245" s="104" t="s">
        <v>742</v>
      </c>
      <c r="Y245" s="104" t="s">
        <v>1277</v>
      </c>
      <c r="Z245" s="95" t="str">
        <f t="shared" si="12"/>
        <v>〇</v>
      </c>
      <c r="AC245" s="36" t="s">
        <v>1109</v>
      </c>
      <c r="AD245" s="36" t="str">
        <f t="shared" si="13"/>
        <v>〇</v>
      </c>
    </row>
    <row r="246" spans="1:30" ht="17.25" customHeight="1">
      <c r="A246" s="111" t="s">
        <v>743</v>
      </c>
      <c r="B246" s="112">
        <v>331</v>
      </c>
      <c r="C246" s="111" t="s">
        <v>744</v>
      </c>
      <c r="D246" s="112" t="s">
        <v>159</v>
      </c>
      <c r="E246" s="112" t="s">
        <v>59</v>
      </c>
      <c r="F246" s="112" t="s">
        <v>160</v>
      </c>
      <c r="G246" s="112" t="s">
        <v>745</v>
      </c>
      <c r="H246" s="112">
        <f>VLOOKUP(C246,'定員数（R5）'!$B$2:$D$297,2,0)</f>
        <v>19</v>
      </c>
      <c r="I246" s="112">
        <f>VLOOKUP(C246,'定員数（R5）'!$B$2:$D$297,3,0)</f>
        <v>300</v>
      </c>
      <c r="J246" s="112" t="s">
        <v>59</v>
      </c>
      <c r="K246" s="112" t="s">
        <v>160</v>
      </c>
      <c r="L246" s="112" t="s">
        <v>745</v>
      </c>
      <c r="M246" s="112"/>
      <c r="N246" s="112"/>
      <c r="O246" s="112"/>
      <c r="P246" s="112" t="s">
        <v>59</v>
      </c>
      <c r="Q246" s="112" t="s">
        <v>160</v>
      </c>
      <c r="R246" s="112" t="s">
        <v>745</v>
      </c>
      <c r="S246" s="112">
        <v>0</v>
      </c>
      <c r="T246" s="112" t="s">
        <v>863</v>
      </c>
      <c r="V246" s="104" t="s">
        <v>744</v>
      </c>
      <c r="W246" s="104" t="s">
        <v>743</v>
      </c>
      <c r="Y246" s="104" t="s">
        <v>744</v>
      </c>
      <c r="Z246" s="95" t="str">
        <f t="shared" si="12"/>
        <v>〇</v>
      </c>
      <c r="AC246" s="36" t="s">
        <v>744</v>
      </c>
      <c r="AD246" s="36" t="str">
        <f t="shared" si="13"/>
        <v>〇</v>
      </c>
    </row>
    <row r="247" spans="1:30" ht="17.25" customHeight="1">
      <c r="A247" s="111" t="s">
        <v>748</v>
      </c>
      <c r="B247" s="112">
        <v>332</v>
      </c>
      <c r="C247" s="111" t="s">
        <v>749</v>
      </c>
      <c r="D247" s="112" t="s">
        <v>1389</v>
      </c>
      <c r="E247" s="112" t="s">
        <v>59</v>
      </c>
      <c r="F247" s="112" t="s">
        <v>1390</v>
      </c>
      <c r="G247" s="112" t="s">
        <v>750</v>
      </c>
      <c r="H247" s="112">
        <f>VLOOKUP(C247,'定員数（R5）'!$B$2:$D$297,2,0)</f>
        <v>12</v>
      </c>
      <c r="I247" s="112">
        <f>VLOOKUP(C247,'定員数（R5）'!$B$2:$D$297,3,0)</f>
        <v>300</v>
      </c>
      <c r="J247" s="112" t="s">
        <v>59</v>
      </c>
      <c r="K247" s="112" t="s">
        <v>1390</v>
      </c>
      <c r="L247" s="112" t="s">
        <v>750</v>
      </c>
      <c r="M247" s="112"/>
      <c r="N247" s="112"/>
      <c r="O247" s="112"/>
      <c r="P247" s="112" t="s">
        <v>59</v>
      </c>
      <c r="Q247" s="112" t="s">
        <v>1390</v>
      </c>
      <c r="R247" s="112" t="s">
        <v>750</v>
      </c>
      <c r="S247" s="112">
        <v>0</v>
      </c>
      <c r="T247" s="112" t="s">
        <v>863</v>
      </c>
      <c r="V247" s="104" t="s">
        <v>749</v>
      </c>
      <c r="W247" s="104" t="s">
        <v>748</v>
      </c>
      <c r="Y247" s="104" t="s">
        <v>749</v>
      </c>
      <c r="Z247" s="95" t="str">
        <f t="shared" si="12"/>
        <v>〇</v>
      </c>
      <c r="AC247" s="36" t="s">
        <v>749</v>
      </c>
      <c r="AD247" s="36" t="str">
        <f t="shared" si="13"/>
        <v>〇</v>
      </c>
    </row>
    <row r="248" spans="1:30" ht="17.25" customHeight="1">
      <c r="A248" s="111" t="s">
        <v>751</v>
      </c>
      <c r="B248" s="112">
        <v>333</v>
      </c>
      <c r="C248" s="111" t="s">
        <v>752</v>
      </c>
      <c r="D248" s="112" t="s">
        <v>733</v>
      </c>
      <c r="E248" s="112" t="s">
        <v>189</v>
      </c>
      <c r="F248" s="112" t="s">
        <v>734</v>
      </c>
      <c r="G248" s="112" t="s">
        <v>1385</v>
      </c>
      <c r="H248" s="112">
        <f>VLOOKUP(C248,'定員数（R5）'!$B$2:$D$297,2,0)</f>
        <v>19</v>
      </c>
      <c r="I248" s="112">
        <f>VLOOKUP(C248,'定員数（R5）'!$B$2:$D$297,3,0)</f>
        <v>300</v>
      </c>
      <c r="J248" s="112" t="s">
        <v>189</v>
      </c>
      <c r="K248" s="112" t="s">
        <v>1850</v>
      </c>
      <c r="L248" s="112" t="s">
        <v>1385</v>
      </c>
      <c r="M248" s="112"/>
      <c r="N248" s="112"/>
      <c r="O248" s="112"/>
      <c r="P248" s="112" t="s">
        <v>189</v>
      </c>
      <c r="Q248" s="112" t="s">
        <v>1850</v>
      </c>
      <c r="R248" s="112" t="s">
        <v>1385</v>
      </c>
      <c r="S248" s="112">
        <v>28046</v>
      </c>
      <c r="T248" s="112" t="s">
        <v>1895</v>
      </c>
      <c r="V248" s="104" t="s">
        <v>752</v>
      </c>
      <c r="W248" s="104" t="s">
        <v>751</v>
      </c>
      <c r="Y248" s="104" t="s">
        <v>752</v>
      </c>
      <c r="Z248" s="95" t="str">
        <f t="shared" si="12"/>
        <v>〇</v>
      </c>
      <c r="AC248" s="36" t="s">
        <v>752</v>
      </c>
      <c r="AD248" s="36" t="str">
        <f t="shared" si="13"/>
        <v>〇</v>
      </c>
    </row>
    <row r="249" spans="1:30" ht="17.25" customHeight="1">
      <c r="A249" s="111" t="s">
        <v>753</v>
      </c>
      <c r="B249" s="112">
        <v>334</v>
      </c>
      <c r="C249" s="111" t="s">
        <v>754</v>
      </c>
      <c r="D249" s="112" t="s">
        <v>1379</v>
      </c>
      <c r="E249" s="112" t="s">
        <v>189</v>
      </c>
      <c r="F249" s="112" t="s">
        <v>704</v>
      </c>
      <c r="G249" s="112" t="s">
        <v>705</v>
      </c>
      <c r="H249" s="112">
        <f>VLOOKUP(C249,'定員数（R5）'!$B$2:$D$297,2,0)</f>
        <v>12</v>
      </c>
      <c r="I249" s="112">
        <f>VLOOKUP(C249,'定員数（R5）'!$B$2:$D$297,3,0)</f>
        <v>300</v>
      </c>
      <c r="J249" s="112" t="s">
        <v>189</v>
      </c>
      <c r="K249" s="112" t="s">
        <v>704</v>
      </c>
      <c r="L249" s="112" t="s">
        <v>705</v>
      </c>
      <c r="M249" s="112"/>
      <c r="N249" s="112"/>
      <c r="O249" s="112"/>
      <c r="P249" s="112" t="s">
        <v>189</v>
      </c>
      <c r="Q249" s="112" t="s">
        <v>704</v>
      </c>
      <c r="R249" s="112" t="s">
        <v>705</v>
      </c>
      <c r="S249" s="112">
        <v>0</v>
      </c>
      <c r="T249" s="112" t="s">
        <v>863</v>
      </c>
      <c r="V249" s="104" t="s">
        <v>754</v>
      </c>
      <c r="W249" s="104" t="s">
        <v>753</v>
      </c>
      <c r="Y249" s="104" t="s">
        <v>754</v>
      </c>
      <c r="Z249" s="95" t="str">
        <f t="shared" si="12"/>
        <v>〇</v>
      </c>
      <c r="AC249" s="36" t="s">
        <v>754</v>
      </c>
      <c r="AD249" s="36" t="str">
        <f t="shared" si="13"/>
        <v>〇</v>
      </c>
    </row>
    <row r="250" spans="1:30" ht="17.25" customHeight="1">
      <c r="A250" s="111" t="s">
        <v>755</v>
      </c>
      <c r="B250" s="112">
        <v>335</v>
      </c>
      <c r="C250" s="111" t="s">
        <v>756</v>
      </c>
      <c r="D250" s="112" t="s">
        <v>1391</v>
      </c>
      <c r="E250" s="112" t="s">
        <v>189</v>
      </c>
      <c r="F250" s="112" t="s">
        <v>757</v>
      </c>
      <c r="G250" s="112" t="s">
        <v>758</v>
      </c>
      <c r="H250" s="112">
        <f>VLOOKUP(C250,'定員数（R5）'!$B$2:$D$297,2,0)</f>
        <v>19</v>
      </c>
      <c r="I250" s="112">
        <f>VLOOKUP(C250,'定員数（R5）'!$B$2:$D$297,3,0)</f>
        <v>300</v>
      </c>
      <c r="J250" s="112" t="s">
        <v>189</v>
      </c>
      <c r="K250" s="112" t="s">
        <v>757</v>
      </c>
      <c r="L250" s="112" t="s">
        <v>758</v>
      </c>
      <c r="M250" s="112"/>
      <c r="N250" s="112"/>
      <c r="O250" s="112"/>
      <c r="P250" s="112" t="s">
        <v>189</v>
      </c>
      <c r="Q250" s="112" t="s">
        <v>757</v>
      </c>
      <c r="R250" s="112" t="s">
        <v>758</v>
      </c>
      <c r="S250" s="112">
        <v>0</v>
      </c>
      <c r="T250" s="112" t="s">
        <v>863</v>
      </c>
      <c r="V250" s="104" t="s">
        <v>756</v>
      </c>
      <c r="W250" s="104" t="s">
        <v>755</v>
      </c>
      <c r="Y250" s="104" t="s">
        <v>756</v>
      </c>
      <c r="Z250" s="95" t="str">
        <f t="shared" si="12"/>
        <v>〇</v>
      </c>
      <c r="AC250" s="36" t="s">
        <v>756</v>
      </c>
      <c r="AD250" s="36" t="str">
        <f t="shared" si="13"/>
        <v>〇</v>
      </c>
    </row>
    <row r="251" spans="1:30" ht="17.25" customHeight="1">
      <c r="A251" s="111" t="s">
        <v>759</v>
      </c>
      <c r="B251" s="112">
        <v>336</v>
      </c>
      <c r="C251" s="111" t="s">
        <v>760</v>
      </c>
      <c r="D251" s="112" t="s">
        <v>1352</v>
      </c>
      <c r="E251" s="112" t="s">
        <v>189</v>
      </c>
      <c r="F251" s="112" t="s">
        <v>761</v>
      </c>
      <c r="G251" s="112" t="s">
        <v>762</v>
      </c>
      <c r="H251" s="112">
        <f>VLOOKUP(C251,'定員数（R5）'!$B$2:$D$297,2,0)</f>
        <v>19</v>
      </c>
      <c r="I251" s="112">
        <f>VLOOKUP(C251,'定員数（R5）'!$B$2:$D$297,3,0)</f>
        <v>300</v>
      </c>
      <c r="J251" s="112" t="s">
        <v>189</v>
      </c>
      <c r="K251" s="112" t="s">
        <v>761</v>
      </c>
      <c r="L251" s="112" t="s">
        <v>1847</v>
      </c>
      <c r="M251" s="112"/>
      <c r="N251" s="112"/>
      <c r="O251" s="112"/>
      <c r="P251" s="112" t="s">
        <v>189</v>
      </c>
      <c r="Q251" s="112" t="s">
        <v>761</v>
      </c>
      <c r="R251" s="112" t="s">
        <v>1847</v>
      </c>
      <c r="S251" s="112">
        <v>0</v>
      </c>
      <c r="T251" s="112" t="s">
        <v>863</v>
      </c>
      <c r="V251" s="104" t="s">
        <v>760</v>
      </c>
      <c r="W251" s="104" t="s">
        <v>759</v>
      </c>
      <c r="Y251" s="104" t="s">
        <v>760</v>
      </c>
      <c r="Z251" s="95" t="str">
        <f t="shared" si="12"/>
        <v>〇</v>
      </c>
      <c r="AC251" s="36" t="s">
        <v>760</v>
      </c>
      <c r="AD251" s="36" t="str">
        <f t="shared" si="13"/>
        <v>〇</v>
      </c>
    </row>
    <row r="252" spans="1:30" ht="17.25" customHeight="1">
      <c r="A252" s="111" t="s">
        <v>763</v>
      </c>
      <c r="B252" s="112">
        <v>337</v>
      </c>
      <c r="C252" s="111" t="s">
        <v>1278</v>
      </c>
      <c r="D252" s="112" t="s">
        <v>1376</v>
      </c>
      <c r="E252" s="112" t="s">
        <v>189</v>
      </c>
      <c r="F252" s="112" t="s">
        <v>686</v>
      </c>
      <c r="G252" s="112" t="s">
        <v>687</v>
      </c>
      <c r="H252" s="112">
        <f>VLOOKUP(C252,'定員数（R5）'!$B$2:$D$297,2,0)</f>
        <v>18</v>
      </c>
      <c r="I252" s="112">
        <f>VLOOKUP(C252,'定員数（R5）'!$B$2:$D$297,3,0)</f>
        <v>300</v>
      </c>
      <c r="J252" s="112" t="s">
        <v>189</v>
      </c>
      <c r="K252" s="112" t="s">
        <v>686</v>
      </c>
      <c r="L252" s="112" t="s">
        <v>687</v>
      </c>
      <c r="M252" s="112"/>
      <c r="N252" s="112"/>
      <c r="O252" s="112"/>
      <c r="P252" s="112" t="s">
        <v>189</v>
      </c>
      <c r="Q252" s="112" t="s">
        <v>686</v>
      </c>
      <c r="R252" s="112" t="s">
        <v>687</v>
      </c>
      <c r="S252" s="112">
        <v>0</v>
      </c>
      <c r="T252" s="112" t="s">
        <v>863</v>
      </c>
      <c r="V252" s="104" t="s">
        <v>1110</v>
      </c>
      <c r="W252" s="104" t="s">
        <v>763</v>
      </c>
      <c r="Y252" s="104" t="s">
        <v>1278</v>
      </c>
      <c r="Z252" s="95" t="str">
        <f t="shared" si="12"/>
        <v>〇</v>
      </c>
      <c r="AC252" s="36" t="s">
        <v>1110</v>
      </c>
      <c r="AD252" s="36" t="str">
        <f t="shared" si="13"/>
        <v>〇</v>
      </c>
    </row>
    <row r="253" spans="1:30" ht="17.25" customHeight="1">
      <c r="A253" s="111" t="s">
        <v>764</v>
      </c>
      <c r="B253" s="112">
        <v>338</v>
      </c>
      <c r="C253" s="111" t="s">
        <v>765</v>
      </c>
      <c r="D253" s="112" t="s">
        <v>1379</v>
      </c>
      <c r="E253" s="112" t="s">
        <v>189</v>
      </c>
      <c r="F253" s="112" t="s">
        <v>704</v>
      </c>
      <c r="G253" s="112" t="s">
        <v>705</v>
      </c>
      <c r="H253" s="112">
        <f>VLOOKUP(C253,'定員数（R5）'!$B$2:$D$297,2,0)</f>
        <v>12</v>
      </c>
      <c r="I253" s="112">
        <f>VLOOKUP(C253,'定員数（R5）'!$B$2:$D$297,3,0)</f>
        <v>300</v>
      </c>
      <c r="J253" s="112" t="s">
        <v>189</v>
      </c>
      <c r="K253" s="112" t="s">
        <v>704</v>
      </c>
      <c r="L253" s="112" t="s">
        <v>705</v>
      </c>
      <c r="M253" s="112"/>
      <c r="N253" s="112"/>
      <c r="O253" s="112"/>
      <c r="P253" s="112" t="s">
        <v>189</v>
      </c>
      <c r="Q253" s="112" t="s">
        <v>704</v>
      </c>
      <c r="R253" s="112" t="s">
        <v>705</v>
      </c>
      <c r="S253" s="112">
        <v>3525</v>
      </c>
      <c r="T253" s="112" t="s">
        <v>1896</v>
      </c>
      <c r="V253" s="104" t="s">
        <v>765</v>
      </c>
      <c r="W253" s="104" t="s">
        <v>764</v>
      </c>
      <c r="Y253" s="104" t="s">
        <v>765</v>
      </c>
      <c r="Z253" s="95" t="str">
        <f t="shared" si="12"/>
        <v>〇</v>
      </c>
      <c r="AC253" s="36" t="s">
        <v>765</v>
      </c>
      <c r="AD253" s="36" t="str">
        <f t="shared" si="13"/>
        <v>〇</v>
      </c>
    </row>
    <row r="254" spans="1:30" ht="17.25" customHeight="1">
      <c r="A254" s="111" t="s">
        <v>766</v>
      </c>
      <c r="B254" s="112">
        <v>339</v>
      </c>
      <c r="C254" s="111" t="s">
        <v>767</v>
      </c>
      <c r="D254" s="112" t="s">
        <v>1392</v>
      </c>
      <c r="E254" s="112" t="s">
        <v>189</v>
      </c>
      <c r="F254" s="112" t="s">
        <v>768</v>
      </c>
      <c r="G254" s="112" t="s">
        <v>769</v>
      </c>
      <c r="H254" s="112">
        <f>VLOOKUP(C254,'定員数（R5）'!$B$2:$D$297,2,0)</f>
        <v>19</v>
      </c>
      <c r="I254" s="112">
        <f>VLOOKUP(C254,'定員数（R5）'!$B$2:$D$297,3,0)</f>
        <v>300</v>
      </c>
      <c r="J254" s="112" t="s">
        <v>189</v>
      </c>
      <c r="K254" s="112" t="s">
        <v>768</v>
      </c>
      <c r="L254" s="112" t="s">
        <v>769</v>
      </c>
      <c r="M254" s="112"/>
      <c r="N254" s="112"/>
      <c r="O254" s="112"/>
      <c r="P254" s="112" t="s">
        <v>189</v>
      </c>
      <c r="Q254" s="112" t="s">
        <v>768</v>
      </c>
      <c r="R254" s="112" t="s">
        <v>769</v>
      </c>
      <c r="S254" s="112">
        <v>0</v>
      </c>
      <c r="T254" s="112" t="s">
        <v>863</v>
      </c>
      <c r="V254" s="104" t="s">
        <v>767</v>
      </c>
      <c r="W254" s="104" t="s">
        <v>766</v>
      </c>
      <c r="Y254" s="104" t="s">
        <v>767</v>
      </c>
      <c r="Z254" s="95" t="str">
        <f t="shared" si="12"/>
        <v>〇</v>
      </c>
      <c r="AC254" s="36" t="s">
        <v>767</v>
      </c>
      <c r="AD254" s="36" t="str">
        <f t="shared" si="13"/>
        <v>〇</v>
      </c>
    </row>
    <row r="255" spans="1:30" ht="17.25" customHeight="1">
      <c r="A255" s="111" t="s">
        <v>770</v>
      </c>
      <c r="B255" s="112">
        <v>340</v>
      </c>
      <c r="C255" s="111" t="s">
        <v>771</v>
      </c>
      <c r="D255" s="112" t="s">
        <v>772</v>
      </c>
      <c r="E255" s="112" t="s">
        <v>182</v>
      </c>
      <c r="F255" s="112" t="s">
        <v>773</v>
      </c>
      <c r="G255" s="112" t="s">
        <v>774</v>
      </c>
      <c r="H255" s="112">
        <f>VLOOKUP(C255,'定員数（R5）'!$B$2:$D$297,2,0)</f>
        <v>12</v>
      </c>
      <c r="I255" s="112">
        <f>VLOOKUP(C255,'定員数（R5）'!$B$2:$D$297,3,0)</f>
        <v>300</v>
      </c>
      <c r="J255" s="112" t="s">
        <v>182</v>
      </c>
      <c r="K255" s="112" t="s">
        <v>1848</v>
      </c>
      <c r="L255" s="112" t="s">
        <v>774</v>
      </c>
      <c r="M255" s="112"/>
      <c r="N255" s="112"/>
      <c r="O255" s="112"/>
      <c r="P255" s="112" t="s">
        <v>182</v>
      </c>
      <c r="Q255" s="112" t="s">
        <v>1848</v>
      </c>
      <c r="R255" s="112" t="s">
        <v>774</v>
      </c>
      <c r="S255" s="112">
        <v>0</v>
      </c>
      <c r="T255" s="112" t="s">
        <v>863</v>
      </c>
      <c r="V255" s="104" t="s">
        <v>771</v>
      </c>
      <c r="W255" s="104" t="s">
        <v>770</v>
      </c>
      <c r="Y255" s="104" t="s">
        <v>771</v>
      </c>
      <c r="Z255" s="95" t="str">
        <f t="shared" si="12"/>
        <v>〇</v>
      </c>
      <c r="AC255" s="36" t="s">
        <v>771</v>
      </c>
      <c r="AD255" s="36" t="str">
        <f t="shared" si="13"/>
        <v>〇</v>
      </c>
    </row>
    <row r="256" spans="1:30" ht="17.25" customHeight="1">
      <c r="A256" s="111" t="s">
        <v>775</v>
      </c>
      <c r="B256" s="112">
        <v>341</v>
      </c>
      <c r="C256" s="111" t="s">
        <v>776</v>
      </c>
      <c r="D256" s="112" t="s">
        <v>1393</v>
      </c>
      <c r="E256" s="112" t="s">
        <v>59</v>
      </c>
      <c r="F256" s="112" t="s">
        <v>566</v>
      </c>
      <c r="G256" s="112" t="s">
        <v>567</v>
      </c>
      <c r="H256" s="112">
        <f>VLOOKUP(C256,'定員数（R5）'!$B$2:$D$297,2,0)</f>
        <v>19</v>
      </c>
      <c r="I256" s="112">
        <f>VLOOKUP(C256,'定員数（R5）'!$B$2:$D$297,3,0)</f>
        <v>300</v>
      </c>
      <c r="J256" s="112" t="s">
        <v>59</v>
      </c>
      <c r="K256" s="112" t="s">
        <v>566</v>
      </c>
      <c r="L256" s="112" t="s">
        <v>567</v>
      </c>
      <c r="M256" s="112"/>
      <c r="N256" s="112"/>
      <c r="O256" s="112"/>
      <c r="P256" s="112" t="s">
        <v>59</v>
      </c>
      <c r="Q256" s="112" t="s">
        <v>566</v>
      </c>
      <c r="R256" s="112" t="s">
        <v>567</v>
      </c>
      <c r="S256" s="112">
        <v>0</v>
      </c>
      <c r="T256" s="112" t="s">
        <v>863</v>
      </c>
      <c r="V256" s="104" t="s">
        <v>776</v>
      </c>
      <c r="W256" s="104" t="s">
        <v>775</v>
      </c>
      <c r="Y256" s="104" t="s">
        <v>776</v>
      </c>
      <c r="Z256" s="95" t="str">
        <f t="shared" si="12"/>
        <v>〇</v>
      </c>
      <c r="AC256" s="36" t="s">
        <v>776</v>
      </c>
      <c r="AD256" s="36" t="str">
        <f t="shared" si="13"/>
        <v>〇</v>
      </c>
    </row>
    <row r="257" spans="1:30" ht="17.25" customHeight="1">
      <c r="A257" s="111" t="s">
        <v>781</v>
      </c>
      <c r="B257" s="112">
        <v>342</v>
      </c>
      <c r="C257" s="111" t="s">
        <v>782</v>
      </c>
      <c r="D257" s="112" t="s">
        <v>1353</v>
      </c>
      <c r="E257" s="112" t="s">
        <v>189</v>
      </c>
      <c r="F257" s="112" t="s">
        <v>783</v>
      </c>
      <c r="G257" s="112" t="s">
        <v>784</v>
      </c>
      <c r="H257" s="112">
        <f>VLOOKUP(C257,'定員数（R5）'!$B$2:$D$297,2,0)</f>
        <v>19</v>
      </c>
      <c r="I257" s="112">
        <f>VLOOKUP(C257,'定員数（R5）'!$B$2:$D$297,3,0)</f>
        <v>300</v>
      </c>
      <c r="J257" s="112" t="s">
        <v>189</v>
      </c>
      <c r="K257" s="112" t="s">
        <v>783</v>
      </c>
      <c r="L257" s="112" t="s">
        <v>784</v>
      </c>
      <c r="M257" s="112"/>
      <c r="N257" s="112"/>
      <c r="O257" s="112"/>
      <c r="P257" s="112" t="s">
        <v>189</v>
      </c>
      <c r="Q257" s="112" t="s">
        <v>783</v>
      </c>
      <c r="R257" s="112" t="s">
        <v>784</v>
      </c>
      <c r="S257" s="112">
        <v>0</v>
      </c>
      <c r="T257" s="112" t="s">
        <v>863</v>
      </c>
      <c r="V257" s="104" t="s">
        <v>782</v>
      </c>
      <c r="W257" s="104" t="s">
        <v>781</v>
      </c>
      <c r="Y257" s="104" t="s">
        <v>782</v>
      </c>
      <c r="Z257" s="95" t="str">
        <f t="shared" si="12"/>
        <v>〇</v>
      </c>
      <c r="AC257" s="36" t="s">
        <v>782</v>
      </c>
      <c r="AD257" s="36" t="str">
        <f t="shared" si="13"/>
        <v>〇</v>
      </c>
    </row>
    <row r="258" spans="1:30" ht="17.25" customHeight="1">
      <c r="A258" s="111" t="s">
        <v>785</v>
      </c>
      <c r="B258" s="112">
        <v>343</v>
      </c>
      <c r="C258" s="111" t="s">
        <v>786</v>
      </c>
      <c r="D258" s="112" t="s">
        <v>337</v>
      </c>
      <c r="E258" s="112" t="s">
        <v>189</v>
      </c>
      <c r="F258" s="112" t="s">
        <v>338</v>
      </c>
      <c r="G258" s="112" t="s">
        <v>787</v>
      </c>
      <c r="H258" s="112">
        <f>VLOOKUP(C258,'定員数（R5）'!$B$2:$D$297,2,0)</f>
        <v>19</v>
      </c>
      <c r="I258" s="112">
        <f>VLOOKUP(C258,'定員数（R5）'!$B$2:$D$297,3,0)</f>
        <v>300</v>
      </c>
      <c r="J258" s="112" t="s">
        <v>189</v>
      </c>
      <c r="K258" s="112" t="s">
        <v>338</v>
      </c>
      <c r="L258" s="112" t="s">
        <v>787</v>
      </c>
      <c r="M258" s="112"/>
      <c r="N258" s="112"/>
      <c r="O258" s="112"/>
      <c r="P258" s="112" t="s">
        <v>189</v>
      </c>
      <c r="Q258" s="112" t="s">
        <v>338</v>
      </c>
      <c r="R258" s="112" t="s">
        <v>787</v>
      </c>
      <c r="S258" s="112">
        <v>141098</v>
      </c>
      <c r="T258" s="112" t="s">
        <v>1897</v>
      </c>
      <c r="V258" s="104" t="s">
        <v>786</v>
      </c>
      <c r="W258" s="104" t="s">
        <v>785</v>
      </c>
      <c r="Y258" s="104" t="s">
        <v>786</v>
      </c>
      <c r="Z258" s="95" t="str">
        <f t="shared" si="12"/>
        <v>〇</v>
      </c>
      <c r="AC258" s="36" t="s">
        <v>786</v>
      </c>
      <c r="AD258" s="36" t="str">
        <f t="shared" si="13"/>
        <v>〇</v>
      </c>
    </row>
    <row r="259" spans="1:30" ht="17.25" customHeight="1">
      <c r="A259" s="111" t="s">
        <v>788</v>
      </c>
      <c r="B259" s="112">
        <v>344</v>
      </c>
      <c r="C259" s="111" t="s">
        <v>789</v>
      </c>
      <c r="D259" s="112" t="s">
        <v>1380</v>
      </c>
      <c r="E259" s="112" t="s">
        <v>189</v>
      </c>
      <c r="F259" s="112" t="s">
        <v>708</v>
      </c>
      <c r="G259" s="112" t="s">
        <v>709</v>
      </c>
      <c r="H259" s="112">
        <f>VLOOKUP(C259,'定員数（R5）'!$B$2:$D$297,2,0)</f>
        <v>12</v>
      </c>
      <c r="I259" s="112">
        <f>VLOOKUP(C259,'定員数（R5）'!$B$2:$D$297,3,0)</f>
        <v>300</v>
      </c>
      <c r="J259" s="112" t="s">
        <v>189</v>
      </c>
      <c r="K259" s="112" t="s">
        <v>708</v>
      </c>
      <c r="L259" s="112" t="s">
        <v>709</v>
      </c>
      <c r="M259" s="112"/>
      <c r="N259" s="112"/>
      <c r="O259" s="112"/>
      <c r="P259" s="112" t="s">
        <v>189</v>
      </c>
      <c r="Q259" s="112" t="s">
        <v>708</v>
      </c>
      <c r="R259" s="112" t="s">
        <v>709</v>
      </c>
      <c r="S259" s="112">
        <v>0</v>
      </c>
      <c r="T259" s="112" t="s">
        <v>863</v>
      </c>
      <c r="V259" s="104" t="s">
        <v>789</v>
      </c>
      <c r="W259" s="104" t="s">
        <v>788</v>
      </c>
      <c r="Y259" s="104" t="s">
        <v>789</v>
      </c>
      <c r="Z259" s="95" t="str">
        <f t="shared" si="12"/>
        <v>〇</v>
      </c>
      <c r="AC259" s="36" t="s">
        <v>789</v>
      </c>
      <c r="AD259" s="36" t="str">
        <f t="shared" si="13"/>
        <v>〇</v>
      </c>
    </row>
    <row r="260" spans="1:30" ht="17.25" customHeight="1">
      <c r="A260" s="111" t="s">
        <v>790</v>
      </c>
      <c r="B260" s="112">
        <v>345</v>
      </c>
      <c r="C260" s="111" t="s">
        <v>791</v>
      </c>
      <c r="D260" s="112" t="s">
        <v>303</v>
      </c>
      <c r="E260" s="112" t="s">
        <v>59</v>
      </c>
      <c r="F260" s="112" t="s">
        <v>304</v>
      </c>
      <c r="G260" s="112" t="s">
        <v>305</v>
      </c>
      <c r="H260" s="112">
        <f>VLOOKUP(C260,'定員数（R5）'!$B$2:$D$297,2,0)</f>
        <v>12</v>
      </c>
      <c r="I260" s="112">
        <f>VLOOKUP(C260,'定員数（R5）'!$B$2:$D$297,3,0)</f>
        <v>300</v>
      </c>
      <c r="J260" s="112" t="s">
        <v>59</v>
      </c>
      <c r="K260" s="112" t="s">
        <v>304</v>
      </c>
      <c r="L260" s="112" t="s">
        <v>305</v>
      </c>
      <c r="M260" s="112"/>
      <c r="N260" s="112"/>
      <c r="O260" s="112"/>
      <c r="P260" s="112" t="s">
        <v>59</v>
      </c>
      <c r="Q260" s="112" t="s">
        <v>304</v>
      </c>
      <c r="R260" s="112" t="s">
        <v>305</v>
      </c>
      <c r="S260" s="112">
        <v>0</v>
      </c>
      <c r="T260" s="112" t="s">
        <v>863</v>
      </c>
      <c r="V260" s="104" t="s">
        <v>791</v>
      </c>
      <c r="W260" s="104" t="s">
        <v>790</v>
      </c>
      <c r="Y260" s="104" t="s">
        <v>791</v>
      </c>
      <c r="Z260" s="95" t="str">
        <f t="shared" ref="Z260:Z297" si="14">IF(C260=Y260,"〇","✕")</f>
        <v>〇</v>
      </c>
      <c r="AC260" s="36" t="s">
        <v>791</v>
      </c>
      <c r="AD260" s="36" t="str">
        <f t="shared" ref="AD260:AD297" si="15">IF(C260=AC260,"〇","✕")</f>
        <v>〇</v>
      </c>
    </row>
    <row r="261" spans="1:30" ht="17.25" customHeight="1">
      <c r="A261" s="111" t="s">
        <v>792</v>
      </c>
      <c r="B261" s="112">
        <v>346</v>
      </c>
      <c r="C261" s="111" t="s">
        <v>793</v>
      </c>
      <c r="D261" s="112" t="s">
        <v>1394</v>
      </c>
      <c r="E261" s="112" t="s">
        <v>189</v>
      </c>
      <c r="F261" s="112" t="s">
        <v>794</v>
      </c>
      <c r="G261" s="112" t="s">
        <v>795</v>
      </c>
      <c r="H261" s="112">
        <f>VLOOKUP(C261,'定員数（R5）'!$B$2:$D$297,2,0)</f>
        <v>19</v>
      </c>
      <c r="I261" s="112">
        <f>VLOOKUP(C261,'定員数（R5）'!$B$2:$D$297,3,0)</f>
        <v>300</v>
      </c>
      <c r="J261" s="112" t="s">
        <v>189</v>
      </c>
      <c r="K261" s="112" t="s">
        <v>794</v>
      </c>
      <c r="L261" s="112" t="s">
        <v>795</v>
      </c>
      <c r="M261" s="112"/>
      <c r="N261" s="112"/>
      <c r="O261" s="112"/>
      <c r="P261" s="112" t="s">
        <v>189</v>
      </c>
      <c r="Q261" s="112" t="s">
        <v>794</v>
      </c>
      <c r="R261" s="112" t="s">
        <v>795</v>
      </c>
      <c r="S261" s="112">
        <v>0</v>
      </c>
      <c r="T261" s="112" t="s">
        <v>863</v>
      </c>
      <c r="V261" s="104" t="s">
        <v>793</v>
      </c>
      <c r="W261" s="104" t="s">
        <v>792</v>
      </c>
      <c r="Y261" s="104" t="s">
        <v>793</v>
      </c>
      <c r="Z261" s="95" t="str">
        <f t="shared" si="14"/>
        <v>〇</v>
      </c>
      <c r="AC261" s="36" t="s">
        <v>793</v>
      </c>
      <c r="AD261" s="36" t="str">
        <f t="shared" si="15"/>
        <v>〇</v>
      </c>
    </row>
    <row r="262" spans="1:30" ht="17.25" customHeight="1">
      <c r="A262" s="111" t="s">
        <v>796</v>
      </c>
      <c r="B262" s="112">
        <v>347</v>
      </c>
      <c r="C262" s="111" t="s">
        <v>797</v>
      </c>
      <c r="D262" s="112" t="s">
        <v>1395</v>
      </c>
      <c r="E262" s="112" t="s">
        <v>189</v>
      </c>
      <c r="F262" s="112" t="s">
        <v>474</v>
      </c>
      <c r="G262" s="112" t="s">
        <v>1359</v>
      </c>
      <c r="H262" s="112">
        <f>VLOOKUP(C262,'定員数（R5）'!$B$2:$D$297,2,0)</f>
        <v>19</v>
      </c>
      <c r="I262" s="112">
        <f>VLOOKUP(C262,'定員数（R5）'!$B$2:$D$297,3,0)</f>
        <v>300</v>
      </c>
      <c r="J262" s="112" t="s">
        <v>189</v>
      </c>
      <c r="K262" s="112" t="s">
        <v>474</v>
      </c>
      <c r="L262" s="112" t="s">
        <v>1359</v>
      </c>
      <c r="M262" s="112"/>
      <c r="N262" s="112"/>
      <c r="O262" s="112"/>
      <c r="P262" s="112" t="s">
        <v>189</v>
      </c>
      <c r="Q262" s="112" t="s">
        <v>474</v>
      </c>
      <c r="R262" s="112" t="s">
        <v>1359</v>
      </c>
      <c r="S262" s="112">
        <v>0</v>
      </c>
      <c r="T262" s="112" t="s">
        <v>863</v>
      </c>
      <c r="V262" s="104" t="s">
        <v>797</v>
      </c>
      <c r="W262" s="104" t="s">
        <v>796</v>
      </c>
      <c r="Y262" s="104" t="s">
        <v>797</v>
      </c>
      <c r="Z262" s="95" t="str">
        <f t="shared" si="14"/>
        <v>〇</v>
      </c>
      <c r="AC262" s="36" t="s">
        <v>797</v>
      </c>
      <c r="AD262" s="36" t="str">
        <f t="shared" si="15"/>
        <v>〇</v>
      </c>
    </row>
    <row r="263" spans="1:30" ht="17.25" customHeight="1">
      <c r="A263" s="111" t="s">
        <v>798</v>
      </c>
      <c r="B263" s="112">
        <v>348</v>
      </c>
      <c r="C263" s="111" t="s">
        <v>1112</v>
      </c>
      <c r="D263" s="112" t="s">
        <v>426</v>
      </c>
      <c r="E263" s="112" t="s">
        <v>59</v>
      </c>
      <c r="F263" s="112" t="s">
        <v>427</v>
      </c>
      <c r="G263" s="112" t="s">
        <v>652</v>
      </c>
      <c r="H263" s="112">
        <f>VLOOKUP(C263,'定員数（R5）'!$B$2:$D$297,2,0)</f>
        <v>12</v>
      </c>
      <c r="I263" s="112">
        <f>VLOOKUP(C263,'定員数（R5）'!$B$2:$D$297,3,0)</f>
        <v>300</v>
      </c>
      <c r="J263" s="112" t="s">
        <v>59</v>
      </c>
      <c r="K263" s="112" t="s">
        <v>427</v>
      </c>
      <c r="L263" s="112" t="s">
        <v>652</v>
      </c>
      <c r="M263" s="112"/>
      <c r="N263" s="112"/>
      <c r="O263" s="112"/>
      <c r="P263" s="112" t="s">
        <v>59</v>
      </c>
      <c r="Q263" s="112" t="s">
        <v>427</v>
      </c>
      <c r="R263" s="112" t="s">
        <v>652</v>
      </c>
      <c r="S263" s="112">
        <v>192995</v>
      </c>
      <c r="T263" s="112" t="s">
        <v>1898</v>
      </c>
      <c r="V263" s="104" t="s">
        <v>1112</v>
      </c>
      <c r="W263" s="104" t="s">
        <v>798</v>
      </c>
      <c r="Y263" s="104" t="s">
        <v>1112</v>
      </c>
      <c r="Z263" s="95" t="str">
        <f t="shared" si="14"/>
        <v>〇</v>
      </c>
      <c r="AC263" s="36" t="s">
        <v>1112</v>
      </c>
      <c r="AD263" s="36" t="str">
        <f t="shared" si="15"/>
        <v>〇</v>
      </c>
    </row>
    <row r="264" spans="1:30" ht="17.25" customHeight="1">
      <c r="A264" s="111" t="s">
        <v>799</v>
      </c>
      <c r="B264" s="112">
        <v>349</v>
      </c>
      <c r="C264" s="111" t="s">
        <v>1114</v>
      </c>
      <c r="D264" s="112" t="s">
        <v>1396</v>
      </c>
      <c r="E264" s="112" t="s">
        <v>189</v>
      </c>
      <c r="F264" s="112" t="s">
        <v>800</v>
      </c>
      <c r="G264" s="112" t="s">
        <v>801</v>
      </c>
      <c r="H264" s="112">
        <f>VLOOKUP(C264,'定員数（R5）'!$B$2:$D$297,2,0)</f>
        <v>19</v>
      </c>
      <c r="I264" s="112">
        <f>VLOOKUP(C264,'定員数（R5）'!$B$2:$D$297,3,0)</f>
        <v>300</v>
      </c>
      <c r="J264" s="112" t="s">
        <v>189</v>
      </c>
      <c r="K264" s="112" t="s">
        <v>800</v>
      </c>
      <c r="L264" s="112" t="s">
        <v>801</v>
      </c>
      <c r="M264" s="112"/>
      <c r="N264" s="112"/>
      <c r="O264" s="112"/>
      <c r="P264" s="112" t="s">
        <v>189</v>
      </c>
      <c r="Q264" s="112" t="s">
        <v>800</v>
      </c>
      <c r="R264" s="112" t="s">
        <v>801</v>
      </c>
      <c r="S264" s="112">
        <v>0</v>
      </c>
      <c r="T264" s="112" t="s">
        <v>863</v>
      </c>
      <c r="V264" s="104" t="s">
        <v>1114</v>
      </c>
      <c r="W264" s="104" t="s">
        <v>799</v>
      </c>
      <c r="Y264" s="104" t="s">
        <v>1114</v>
      </c>
      <c r="Z264" s="95" t="str">
        <f t="shared" si="14"/>
        <v>〇</v>
      </c>
      <c r="AC264" s="36" t="s">
        <v>1114</v>
      </c>
      <c r="AD264" s="36" t="str">
        <f t="shared" si="15"/>
        <v>〇</v>
      </c>
    </row>
    <row r="265" spans="1:30" ht="17.25" customHeight="1">
      <c r="A265" s="111" t="s">
        <v>804</v>
      </c>
      <c r="B265" s="112">
        <v>350</v>
      </c>
      <c r="C265" s="111" t="s">
        <v>805</v>
      </c>
      <c r="D265" s="112" t="s">
        <v>1397</v>
      </c>
      <c r="E265" s="112" t="s">
        <v>59</v>
      </c>
      <c r="F265" s="112" t="s">
        <v>806</v>
      </c>
      <c r="G265" s="112" t="s">
        <v>807</v>
      </c>
      <c r="H265" s="112">
        <f>VLOOKUP(C265,'定員数（R5）'!$B$2:$D$297,2,0)</f>
        <v>19</v>
      </c>
      <c r="I265" s="112">
        <f>VLOOKUP(C265,'定員数（R5）'!$B$2:$D$297,3,0)</f>
        <v>300</v>
      </c>
      <c r="J265" s="112" t="s">
        <v>59</v>
      </c>
      <c r="K265" s="112" t="s">
        <v>806</v>
      </c>
      <c r="L265" s="112" t="s">
        <v>807</v>
      </c>
      <c r="M265" s="112"/>
      <c r="N265" s="112"/>
      <c r="O265" s="112"/>
      <c r="P265" s="112" t="s">
        <v>59</v>
      </c>
      <c r="Q265" s="112" t="s">
        <v>806</v>
      </c>
      <c r="R265" s="112" t="s">
        <v>807</v>
      </c>
      <c r="S265" s="112">
        <v>0</v>
      </c>
      <c r="T265" s="112" t="s">
        <v>863</v>
      </c>
      <c r="V265" s="104" t="s">
        <v>805</v>
      </c>
      <c r="W265" s="104" t="s">
        <v>804</v>
      </c>
      <c r="Y265" s="104" t="s">
        <v>805</v>
      </c>
      <c r="Z265" s="95" t="str">
        <f t="shared" si="14"/>
        <v>〇</v>
      </c>
      <c r="AC265" s="36" t="s">
        <v>805</v>
      </c>
      <c r="AD265" s="36" t="str">
        <f t="shared" si="15"/>
        <v>〇</v>
      </c>
    </row>
    <row r="266" spans="1:30" ht="17.25" customHeight="1">
      <c r="A266" s="111" t="s">
        <v>808</v>
      </c>
      <c r="B266" s="112">
        <v>351</v>
      </c>
      <c r="C266" s="111" t="s">
        <v>1116</v>
      </c>
      <c r="D266" s="112" t="s">
        <v>1398</v>
      </c>
      <c r="E266" s="112" t="s">
        <v>189</v>
      </c>
      <c r="F266" s="112" t="s">
        <v>809</v>
      </c>
      <c r="G266" s="112" t="s">
        <v>1399</v>
      </c>
      <c r="H266" s="112">
        <f>VLOOKUP(C266,'定員数（R5）'!$B$2:$D$297,2,0)</f>
        <v>19</v>
      </c>
      <c r="I266" s="112">
        <f>VLOOKUP(C266,'定員数（R5）'!$B$2:$D$297,3,0)</f>
        <v>300</v>
      </c>
      <c r="J266" s="112" t="s">
        <v>189</v>
      </c>
      <c r="K266" s="112" t="s">
        <v>809</v>
      </c>
      <c r="L266" s="112" t="s">
        <v>1399</v>
      </c>
      <c r="M266" s="112"/>
      <c r="N266" s="112"/>
      <c r="O266" s="112"/>
      <c r="P266" s="112" t="s">
        <v>189</v>
      </c>
      <c r="Q266" s="112" t="s">
        <v>809</v>
      </c>
      <c r="R266" s="112" t="s">
        <v>1399</v>
      </c>
      <c r="S266" s="112">
        <v>61560</v>
      </c>
      <c r="T266" s="112" t="s">
        <v>1899</v>
      </c>
      <c r="V266" s="104" t="s">
        <v>1116</v>
      </c>
      <c r="W266" s="104" t="s">
        <v>808</v>
      </c>
      <c r="Y266" s="104" t="s">
        <v>1116</v>
      </c>
      <c r="Z266" s="95" t="str">
        <f t="shared" si="14"/>
        <v>〇</v>
      </c>
      <c r="AC266" s="36" t="s">
        <v>1116</v>
      </c>
      <c r="AD266" s="36" t="str">
        <f t="shared" si="15"/>
        <v>〇</v>
      </c>
    </row>
    <row r="267" spans="1:30" ht="17.25" customHeight="1">
      <c r="A267" s="111" t="s">
        <v>810</v>
      </c>
      <c r="B267" s="112">
        <v>352</v>
      </c>
      <c r="C267" s="111" t="s">
        <v>1117</v>
      </c>
      <c r="D267" s="112" t="s">
        <v>1400</v>
      </c>
      <c r="E267" s="112" t="s">
        <v>189</v>
      </c>
      <c r="F267" s="112" t="s">
        <v>811</v>
      </c>
      <c r="G267" s="112" t="s">
        <v>812</v>
      </c>
      <c r="H267" s="112">
        <f>VLOOKUP(C267,'定員数（R5）'!$B$2:$D$297,2,0)</f>
        <v>12</v>
      </c>
      <c r="I267" s="112">
        <f>VLOOKUP(C267,'定員数（R5）'!$B$2:$D$297,3,0)</f>
        <v>300</v>
      </c>
      <c r="J267" s="112" t="s">
        <v>189</v>
      </c>
      <c r="K267" s="112" t="s">
        <v>811</v>
      </c>
      <c r="L267" s="112" t="s">
        <v>1851</v>
      </c>
      <c r="M267" s="112"/>
      <c r="N267" s="112"/>
      <c r="O267" s="112"/>
      <c r="P267" s="112" t="s">
        <v>189</v>
      </c>
      <c r="Q267" s="112" t="s">
        <v>811</v>
      </c>
      <c r="R267" s="112" t="s">
        <v>1851</v>
      </c>
      <c r="S267" s="112">
        <v>24697</v>
      </c>
      <c r="T267" s="112" t="s">
        <v>1900</v>
      </c>
      <c r="V267" s="104" t="s">
        <v>1117</v>
      </c>
      <c r="W267" s="104" t="s">
        <v>810</v>
      </c>
      <c r="Y267" s="104" t="s">
        <v>1117</v>
      </c>
      <c r="Z267" s="95" t="str">
        <f t="shared" si="14"/>
        <v>〇</v>
      </c>
      <c r="AC267" s="36" t="s">
        <v>1117</v>
      </c>
      <c r="AD267" s="36" t="str">
        <f t="shared" si="15"/>
        <v>〇</v>
      </c>
    </row>
    <row r="268" spans="1:30" ht="17.25" customHeight="1">
      <c r="A268" s="111" t="s">
        <v>815</v>
      </c>
      <c r="B268" s="112">
        <v>353</v>
      </c>
      <c r="C268" s="111" t="s">
        <v>1371</v>
      </c>
      <c r="D268" s="112" t="s">
        <v>1401</v>
      </c>
      <c r="E268" s="112" t="s">
        <v>189</v>
      </c>
      <c r="F268" s="112" t="s">
        <v>1663</v>
      </c>
      <c r="G268" s="112" t="s">
        <v>816</v>
      </c>
      <c r="H268" s="112">
        <f>VLOOKUP(C268,'定員数（R5）'!$B$2:$D$297,2,0)</f>
        <v>10</v>
      </c>
      <c r="I268" s="112">
        <f>VLOOKUP(C268,'定員数（R5）'!$B$2:$D$297,3,0)</f>
        <v>300</v>
      </c>
      <c r="J268" s="112" t="s">
        <v>189</v>
      </c>
      <c r="K268" s="112" t="s">
        <v>1663</v>
      </c>
      <c r="L268" s="112" t="s">
        <v>816</v>
      </c>
      <c r="M268" s="112"/>
      <c r="N268" s="112"/>
      <c r="O268" s="112"/>
      <c r="P268" s="112" t="s">
        <v>189</v>
      </c>
      <c r="Q268" s="112" t="s">
        <v>1663</v>
      </c>
      <c r="R268" s="112" t="s">
        <v>816</v>
      </c>
      <c r="S268" s="112">
        <v>39294</v>
      </c>
      <c r="T268" s="112" t="s">
        <v>1901</v>
      </c>
      <c r="V268" s="104" t="s">
        <v>1369</v>
      </c>
      <c r="W268" s="104" t="s">
        <v>815</v>
      </c>
      <c r="Y268" s="104" t="s">
        <v>1371</v>
      </c>
      <c r="Z268" s="95" t="str">
        <f t="shared" si="14"/>
        <v>〇</v>
      </c>
      <c r="AC268" s="36" t="s">
        <v>1369</v>
      </c>
      <c r="AD268" s="36" t="str">
        <f t="shared" si="15"/>
        <v>〇</v>
      </c>
    </row>
    <row r="269" spans="1:30" ht="17.25" customHeight="1">
      <c r="A269" s="111" t="s">
        <v>817</v>
      </c>
      <c r="B269" s="112">
        <v>354</v>
      </c>
      <c r="C269" s="111" t="s">
        <v>1120</v>
      </c>
      <c r="D269" s="112" t="s">
        <v>1402</v>
      </c>
      <c r="E269" s="112" t="s">
        <v>189</v>
      </c>
      <c r="F269" s="112" t="s">
        <v>794</v>
      </c>
      <c r="G269" s="112" t="s">
        <v>818</v>
      </c>
      <c r="H269" s="112">
        <f>VLOOKUP(C269,'定員数（R5）'!$B$2:$D$297,2,0)</f>
        <v>17</v>
      </c>
      <c r="I269" s="112">
        <f>VLOOKUP(C269,'定員数（R5）'!$B$2:$D$297,3,0)</f>
        <v>300</v>
      </c>
      <c r="J269" s="112" t="s">
        <v>189</v>
      </c>
      <c r="K269" s="112" t="s">
        <v>794</v>
      </c>
      <c r="L269" s="112" t="s">
        <v>818</v>
      </c>
      <c r="M269" s="112"/>
      <c r="N269" s="112"/>
      <c r="O269" s="112"/>
      <c r="P269" s="112" t="s">
        <v>189</v>
      </c>
      <c r="Q269" s="112" t="s">
        <v>794</v>
      </c>
      <c r="R269" s="112" t="s">
        <v>818</v>
      </c>
      <c r="S269" s="112">
        <v>0</v>
      </c>
      <c r="T269" s="112" t="s">
        <v>863</v>
      </c>
      <c r="V269" s="104" t="s">
        <v>1120</v>
      </c>
      <c r="W269" s="104" t="s">
        <v>817</v>
      </c>
      <c r="Y269" s="104" t="s">
        <v>1120</v>
      </c>
      <c r="Z269" s="95" t="str">
        <f t="shared" si="14"/>
        <v>〇</v>
      </c>
      <c r="AC269" s="36" t="s">
        <v>1120</v>
      </c>
      <c r="AD269" s="36" t="str">
        <f t="shared" si="15"/>
        <v>〇</v>
      </c>
    </row>
    <row r="270" spans="1:30" ht="17.25" customHeight="1">
      <c r="A270" s="111" t="s">
        <v>819</v>
      </c>
      <c r="B270" s="112">
        <v>355</v>
      </c>
      <c r="C270" s="111" t="s">
        <v>1121</v>
      </c>
      <c r="D270" s="112" t="s">
        <v>820</v>
      </c>
      <c r="E270" s="112" t="s">
        <v>189</v>
      </c>
      <c r="F270" s="112" t="s">
        <v>821</v>
      </c>
      <c r="G270" s="112" t="s">
        <v>822</v>
      </c>
      <c r="H270" s="112">
        <f>VLOOKUP(C270,'定員数（R5）'!$B$2:$D$297,2,0)</f>
        <v>19</v>
      </c>
      <c r="I270" s="112">
        <f>VLOOKUP(C270,'定員数（R5）'!$B$2:$D$297,3,0)</f>
        <v>300</v>
      </c>
      <c r="J270" s="112" t="s">
        <v>189</v>
      </c>
      <c r="K270" s="112" t="s">
        <v>821</v>
      </c>
      <c r="L270" s="112" t="s">
        <v>822</v>
      </c>
      <c r="M270" s="112"/>
      <c r="N270" s="112"/>
      <c r="O270" s="112"/>
      <c r="P270" s="112" t="s">
        <v>189</v>
      </c>
      <c r="Q270" s="112" t="s">
        <v>821</v>
      </c>
      <c r="R270" s="112" t="s">
        <v>822</v>
      </c>
      <c r="S270" s="112">
        <v>0</v>
      </c>
      <c r="T270" s="112" t="s">
        <v>863</v>
      </c>
      <c r="V270" s="104" t="s">
        <v>1121</v>
      </c>
      <c r="W270" s="104" t="s">
        <v>819</v>
      </c>
      <c r="Y270" s="104" t="s">
        <v>1121</v>
      </c>
      <c r="Z270" s="95" t="str">
        <f t="shared" si="14"/>
        <v>〇</v>
      </c>
      <c r="AC270" s="36" t="s">
        <v>1121</v>
      </c>
      <c r="AD270" s="36" t="str">
        <f t="shared" si="15"/>
        <v>〇</v>
      </c>
    </row>
    <row r="271" spans="1:30" ht="17.25" customHeight="1">
      <c r="A271" s="111" t="s">
        <v>1664</v>
      </c>
      <c r="B271" s="112">
        <v>356</v>
      </c>
      <c r="C271" s="111" t="s">
        <v>1279</v>
      </c>
      <c r="D271" s="112" t="s">
        <v>1403</v>
      </c>
      <c r="E271" s="112" t="s">
        <v>59</v>
      </c>
      <c r="F271" s="112" t="s">
        <v>96</v>
      </c>
      <c r="G271" s="112" t="s">
        <v>824</v>
      </c>
      <c r="H271" s="112">
        <f>VLOOKUP(C271,'定員数（R5）'!$B$2:$D$297,2,0)</f>
        <v>12</v>
      </c>
      <c r="I271" s="112">
        <f>VLOOKUP(C271,'定員数（R5）'!$B$2:$D$297,3,0)</f>
        <v>300</v>
      </c>
      <c r="J271" s="112" t="s">
        <v>59</v>
      </c>
      <c r="K271" s="112" t="s">
        <v>96</v>
      </c>
      <c r="L271" s="112" t="s">
        <v>824</v>
      </c>
      <c r="M271" s="112"/>
      <c r="N271" s="112"/>
      <c r="O271" s="112"/>
      <c r="P271" s="112" t="s">
        <v>59</v>
      </c>
      <c r="Q271" s="112" t="s">
        <v>96</v>
      </c>
      <c r="R271" s="112" t="s">
        <v>824</v>
      </c>
      <c r="S271" s="112">
        <v>0</v>
      </c>
      <c r="T271" s="112" t="s">
        <v>863</v>
      </c>
      <c r="V271" s="104" t="s">
        <v>823</v>
      </c>
      <c r="W271" s="104" t="s">
        <v>1664</v>
      </c>
      <c r="Y271" s="104" t="s">
        <v>1279</v>
      </c>
      <c r="Z271" s="95" t="str">
        <f t="shared" si="14"/>
        <v>〇</v>
      </c>
      <c r="AC271" s="36" t="s">
        <v>823</v>
      </c>
      <c r="AD271" s="36" t="str">
        <f t="shared" si="15"/>
        <v>〇</v>
      </c>
    </row>
    <row r="272" spans="1:30" ht="17.25" customHeight="1">
      <c r="A272" s="111" t="s">
        <v>829</v>
      </c>
      <c r="B272" s="112">
        <v>357</v>
      </c>
      <c r="C272" s="111" t="s">
        <v>1123</v>
      </c>
      <c r="D272" s="112" t="s">
        <v>772</v>
      </c>
      <c r="E272" s="112" t="s">
        <v>182</v>
      </c>
      <c r="F272" s="112" t="s">
        <v>773</v>
      </c>
      <c r="G272" s="112" t="s">
        <v>830</v>
      </c>
      <c r="H272" s="112">
        <f>VLOOKUP(C272,'定員数（R5）'!$B$2:$D$297,2,0)</f>
        <v>12</v>
      </c>
      <c r="I272" s="112">
        <f>VLOOKUP(C272,'定員数（R5）'!$B$2:$D$297,3,0)</f>
        <v>300</v>
      </c>
      <c r="J272" s="112" t="s">
        <v>182</v>
      </c>
      <c r="K272" s="112" t="s">
        <v>1848</v>
      </c>
      <c r="L272" s="112" t="s">
        <v>830</v>
      </c>
      <c r="M272" s="112"/>
      <c r="N272" s="112"/>
      <c r="O272" s="112"/>
      <c r="P272" s="112" t="s">
        <v>182</v>
      </c>
      <c r="Q272" s="112" t="s">
        <v>1848</v>
      </c>
      <c r="R272" s="112" t="s">
        <v>830</v>
      </c>
      <c r="S272" s="112">
        <v>0</v>
      </c>
      <c r="T272" s="112" t="s">
        <v>863</v>
      </c>
      <c r="V272" s="104" t="s">
        <v>1123</v>
      </c>
      <c r="W272" s="104" t="s">
        <v>829</v>
      </c>
      <c r="Y272" s="104" t="s">
        <v>1123</v>
      </c>
      <c r="Z272" s="95" t="str">
        <f t="shared" si="14"/>
        <v>〇</v>
      </c>
      <c r="AC272" s="36" t="s">
        <v>1123</v>
      </c>
      <c r="AD272" s="36" t="str">
        <f t="shared" si="15"/>
        <v>〇</v>
      </c>
    </row>
    <row r="273" spans="1:30" ht="17.25" customHeight="1">
      <c r="A273" s="111" t="s">
        <v>1281</v>
      </c>
      <c r="B273" s="112">
        <v>358</v>
      </c>
      <c r="C273" s="111" t="s">
        <v>1125</v>
      </c>
      <c r="D273" s="112" t="s">
        <v>733</v>
      </c>
      <c r="E273" s="112" t="s">
        <v>189</v>
      </c>
      <c r="F273" s="112" t="s">
        <v>734</v>
      </c>
      <c r="G273" s="112" t="s">
        <v>1385</v>
      </c>
      <c r="H273" s="112">
        <f>VLOOKUP(C273,'定員数（R5）'!$B$2:$D$297,2,0)</f>
        <v>19</v>
      </c>
      <c r="I273" s="112">
        <f>VLOOKUP(C273,'定員数（R5）'!$B$2:$D$297,3,0)</f>
        <v>300</v>
      </c>
      <c r="J273" s="112" t="s">
        <v>189</v>
      </c>
      <c r="K273" s="112" t="s">
        <v>1850</v>
      </c>
      <c r="L273" s="112" t="s">
        <v>1385</v>
      </c>
      <c r="M273" s="112"/>
      <c r="N273" s="112"/>
      <c r="O273" s="112"/>
      <c r="P273" s="112" t="s">
        <v>189</v>
      </c>
      <c r="Q273" s="112" t="s">
        <v>1850</v>
      </c>
      <c r="R273" s="112" t="s">
        <v>1385</v>
      </c>
      <c r="S273" s="112">
        <v>66269</v>
      </c>
      <c r="T273" s="112" t="s">
        <v>1902</v>
      </c>
      <c r="V273" s="104" t="s">
        <v>1125</v>
      </c>
      <c r="W273" s="104" t="s">
        <v>1281</v>
      </c>
      <c r="Y273" s="104" t="s">
        <v>1125</v>
      </c>
      <c r="Z273" s="95" t="str">
        <f t="shared" si="14"/>
        <v>〇</v>
      </c>
      <c r="AC273" s="36" t="s">
        <v>1125</v>
      </c>
      <c r="AD273" s="36" t="str">
        <f t="shared" si="15"/>
        <v>〇</v>
      </c>
    </row>
    <row r="274" spans="1:30" ht="17.25" customHeight="1">
      <c r="A274" s="111" t="s">
        <v>834</v>
      </c>
      <c r="B274" s="112">
        <v>401</v>
      </c>
      <c r="C274" s="111" t="s">
        <v>891</v>
      </c>
      <c r="D274" s="112" t="s">
        <v>1127</v>
      </c>
      <c r="E274" s="112" t="s">
        <v>835</v>
      </c>
      <c r="F274" s="112" t="s">
        <v>1665</v>
      </c>
      <c r="G274" s="112" t="s">
        <v>836</v>
      </c>
      <c r="H274" s="112">
        <f>VLOOKUP(C274,'定員数（R5）'!$B$2:$D$297,2,0)</f>
        <v>40</v>
      </c>
      <c r="I274" s="112">
        <f>VLOOKUP(C274,'定員数（R5）'!$B$2:$D$297,3,0)</f>
        <v>400</v>
      </c>
      <c r="J274" s="112" t="s">
        <v>835</v>
      </c>
      <c r="K274" s="112" t="s">
        <v>1665</v>
      </c>
      <c r="L274" s="112" t="s">
        <v>836</v>
      </c>
      <c r="M274" s="112"/>
      <c r="N274" s="112"/>
      <c r="O274" s="112"/>
      <c r="P274" s="112" t="s">
        <v>835</v>
      </c>
      <c r="Q274" s="112" t="s">
        <v>1665</v>
      </c>
      <c r="R274" s="112" t="s">
        <v>836</v>
      </c>
      <c r="S274" s="112">
        <v>0</v>
      </c>
      <c r="T274" s="112" t="s">
        <v>863</v>
      </c>
      <c r="V274" s="104" t="s">
        <v>1126</v>
      </c>
      <c r="W274" s="104" t="s">
        <v>834</v>
      </c>
      <c r="Y274" s="104" t="s">
        <v>891</v>
      </c>
      <c r="Z274" s="95" t="str">
        <f t="shared" si="14"/>
        <v>〇</v>
      </c>
      <c r="AC274" s="36" t="s">
        <v>1126</v>
      </c>
      <c r="AD274" s="36" t="str">
        <f t="shared" si="15"/>
        <v>〇</v>
      </c>
    </row>
    <row r="275" spans="1:30" ht="17.25" customHeight="1">
      <c r="A275" s="111" t="s">
        <v>837</v>
      </c>
      <c r="B275" s="112">
        <v>402</v>
      </c>
      <c r="C275" s="111" t="s">
        <v>900</v>
      </c>
      <c r="D275" s="112" t="s">
        <v>1129</v>
      </c>
      <c r="E275" s="112" t="s">
        <v>59</v>
      </c>
      <c r="F275" s="112" t="s">
        <v>838</v>
      </c>
      <c r="G275" s="112" t="s">
        <v>839</v>
      </c>
      <c r="H275" s="112">
        <f>VLOOKUP(C275,'定員数（R5）'!$B$2:$D$297,2,0)</f>
        <v>18</v>
      </c>
      <c r="I275" s="112">
        <f>VLOOKUP(C275,'定員数（R5）'!$B$2:$D$297,3,0)</f>
        <v>300</v>
      </c>
      <c r="J275" s="112" t="s">
        <v>59</v>
      </c>
      <c r="K275" s="112" t="s">
        <v>838</v>
      </c>
      <c r="L275" s="112" t="s">
        <v>839</v>
      </c>
      <c r="M275" s="112"/>
      <c r="N275" s="112"/>
      <c r="O275" s="112"/>
      <c r="P275" s="112" t="s">
        <v>59</v>
      </c>
      <c r="Q275" s="112" t="s">
        <v>838</v>
      </c>
      <c r="R275" s="112" t="s">
        <v>839</v>
      </c>
      <c r="S275" s="112">
        <v>0</v>
      </c>
      <c r="T275" s="112" t="s">
        <v>863</v>
      </c>
      <c r="V275" s="104" t="s">
        <v>1128</v>
      </c>
      <c r="W275" s="104" t="s">
        <v>837</v>
      </c>
      <c r="Y275" s="104" t="s">
        <v>900</v>
      </c>
      <c r="Z275" s="95" t="str">
        <f t="shared" si="14"/>
        <v>〇</v>
      </c>
      <c r="AC275" s="36" t="s">
        <v>1128</v>
      </c>
      <c r="AD275" s="36" t="str">
        <f t="shared" si="15"/>
        <v>〇</v>
      </c>
    </row>
    <row r="276" spans="1:30" ht="17.25" customHeight="1">
      <c r="A276" s="111" t="s">
        <v>840</v>
      </c>
      <c r="B276" s="112">
        <v>403</v>
      </c>
      <c r="C276" s="111" t="s">
        <v>907</v>
      </c>
      <c r="D276" s="112" t="s">
        <v>1131</v>
      </c>
      <c r="E276" s="112" t="s">
        <v>189</v>
      </c>
      <c r="F276" s="112" t="s">
        <v>841</v>
      </c>
      <c r="G276" s="112" t="s">
        <v>842</v>
      </c>
      <c r="H276" s="112">
        <f>VLOOKUP(C276,'定員数（R5）'!$B$2:$D$297,2,0)</f>
        <v>18</v>
      </c>
      <c r="I276" s="112">
        <f>VLOOKUP(C276,'定員数（R5）'!$B$2:$D$297,3,0)</f>
        <v>300</v>
      </c>
      <c r="J276" s="112" t="s">
        <v>189</v>
      </c>
      <c r="K276" s="112" t="s">
        <v>841</v>
      </c>
      <c r="L276" s="112" t="s">
        <v>842</v>
      </c>
      <c r="M276" s="112"/>
      <c r="N276" s="112"/>
      <c r="O276" s="112"/>
      <c r="P276" s="112" t="s">
        <v>189</v>
      </c>
      <c r="Q276" s="112" t="s">
        <v>841</v>
      </c>
      <c r="R276" s="112" t="s">
        <v>842</v>
      </c>
      <c r="S276" s="112">
        <v>0</v>
      </c>
      <c r="T276" s="112" t="s">
        <v>863</v>
      </c>
      <c r="V276" s="104" t="s">
        <v>1130</v>
      </c>
      <c r="W276" s="104" t="s">
        <v>840</v>
      </c>
      <c r="Y276" s="104" t="s">
        <v>907</v>
      </c>
      <c r="Z276" s="95" t="str">
        <f t="shared" si="14"/>
        <v>〇</v>
      </c>
      <c r="AC276" s="36" t="s">
        <v>1130</v>
      </c>
      <c r="AD276" s="36" t="str">
        <f t="shared" si="15"/>
        <v>〇</v>
      </c>
    </row>
    <row r="277" spans="1:30" ht="17.25" customHeight="1">
      <c r="A277" s="111" t="s">
        <v>843</v>
      </c>
      <c r="B277" s="112">
        <v>404</v>
      </c>
      <c r="C277" s="111" t="s">
        <v>923</v>
      </c>
      <c r="D277" s="112" t="s">
        <v>1133</v>
      </c>
      <c r="E277" s="112" t="s">
        <v>59</v>
      </c>
      <c r="F277" s="112" t="s">
        <v>844</v>
      </c>
      <c r="G277" s="112" t="s">
        <v>845</v>
      </c>
      <c r="H277" s="112">
        <f>VLOOKUP(C277,'定員数（R5）'!$B$2:$D$297,2,0)</f>
        <v>30</v>
      </c>
      <c r="I277" s="112">
        <f>VLOOKUP(C277,'定員数（R5）'!$B$2:$D$297,3,0)</f>
        <v>400</v>
      </c>
      <c r="J277" s="112" t="s">
        <v>59</v>
      </c>
      <c r="K277" s="112" t="s">
        <v>844</v>
      </c>
      <c r="L277" s="112" t="s">
        <v>845</v>
      </c>
      <c r="M277" s="112"/>
      <c r="N277" s="112"/>
      <c r="O277" s="112"/>
      <c r="P277" s="112" t="s">
        <v>59</v>
      </c>
      <c r="Q277" s="112" t="s">
        <v>844</v>
      </c>
      <c r="R277" s="112" t="s">
        <v>845</v>
      </c>
      <c r="S277" s="112">
        <v>0</v>
      </c>
      <c r="T277" s="112" t="s">
        <v>863</v>
      </c>
      <c r="V277" s="104" t="s">
        <v>1132</v>
      </c>
      <c r="W277" s="104" t="s">
        <v>843</v>
      </c>
      <c r="Y277" s="104" t="s">
        <v>923</v>
      </c>
      <c r="Z277" s="95" t="str">
        <f t="shared" si="14"/>
        <v>〇</v>
      </c>
      <c r="AC277" s="36" t="s">
        <v>1132</v>
      </c>
      <c r="AD277" s="36" t="str">
        <f t="shared" si="15"/>
        <v>〇</v>
      </c>
    </row>
    <row r="278" spans="1:30" ht="17.25" customHeight="1">
      <c r="A278" s="111" t="s">
        <v>846</v>
      </c>
      <c r="B278" s="112">
        <v>405</v>
      </c>
      <c r="C278" s="111" t="s">
        <v>912</v>
      </c>
      <c r="D278" s="112" t="s">
        <v>1135</v>
      </c>
      <c r="E278" s="112" t="s">
        <v>59</v>
      </c>
      <c r="F278" s="112" t="s">
        <v>847</v>
      </c>
      <c r="G278" s="112" t="s">
        <v>848</v>
      </c>
      <c r="H278" s="112">
        <f>VLOOKUP(C278,'定員数（R5）'!$B$2:$D$297,2,0)</f>
        <v>19</v>
      </c>
      <c r="I278" s="112">
        <f>VLOOKUP(C278,'定員数（R5）'!$B$2:$D$297,3,0)</f>
        <v>300</v>
      </c>
      <c r="J278" s="112" t="s">
        <v>59</v>
      </c>
      <c r="K278" s="112" t="s">
        <v>847</v>
      </c>
      <c r="L278" s="112" t="s">
        <v>848</v>
      </c>
      <c r="M278" s="112"/>
      <c r="N278" s="112"/>
      <c r="O278" s="112"/>
      <c r="P278" s="112" t="s">
        <v>59</v>
      </c>
      <c r="Q278" s="112" t="s">
        <v>847</v>
      </c>
      <c r="R278" s="112" t="s">
        <v>848</v>
      </c>
      <c r="S278" s="112">
        <v>2786</v>
      </c>
      <c r="T278" s="112" t="s">
        <v>1903</v>
      </c>
      <c r="V278" s="104" t="s">
        <v>1134</v>
      </c>
      <c r="W278" s="104" t="s">
        <v>846</v>
      </c>
      <c r="Y278" s="104" t="s">
        <v>912</v>
      </c>
      <c r="Z278" s="95" t="str">
        <f t="shared" si="14"/>
        <v>〇</v>
      </c>
      <c r="AC278" s="36" t="s">
        <v>1134</v>
      </c>
      <c r="AD278" s="36" t="str">
        <f t="shared" si="15"/>
        <v>〇</v>
      </c>
    </row>
    <row r="279" spans="1:30" ht="17.25" customHeight="1">
      <c r="A279" s="111" t="s">
        <v>849</v>
      </c>
      <c r="B279" s="112">
        <v>406</v>
      </c>
      <c r="C279" s="111" t="s">
        <v>1404</v>
      </c>
      <c r="D279" s="112" t="s">
        <v>1137</v>
      </c>
      <c r="E279" s="112" t="s">
        <v>195</v>
      </c>
      <c r="F279" s="112" t="s">
        <v>850</v>
      </c>
      <c r="G279" s="112" t="s">
        <v>851</v>
      </c>
      <c r="H279" s="112">
        <f>VLOOKUP(C279,'定員数（R5）'!$B$2:$D$297,2,0)</f>
        <v>19</v>
      </c>
      <c r="I279" s="112">
        <f>VLOOKUP(C279,'定員数（R5）'!$B$2:$D$297,3,0)</f>
        <v>300</v>
      </c>
      <c r="J279" s="112" t="s">
        <v>195</v>
      </c>
      <c r="K279" s="112" t="s">
        <v>850</v>
      </c>
      <c r="L279" s="112" t="s">
        <v>851</v>
      </c>
      <c r="M279" s="112"/>
      <c r="N279" s="112"/>
      <c r="O279" s="112"/>
      <c r="P279" s="112" t="s">
        <v>195</v>
      </c>
      <c r="Q279" s="112" t="s">
        <v>850</v>
      </c>
      <c r="R279" s="112" t="s">
        <v>851</v>
      </c>
      <c r="S279" s="112">
        <v>0</v>
      </c>
      <c r="T279" s="112" t="s">
        <v>863</v>
      </c>
      <c r="V279" s="104" t="s">
        <v>925</v>
      </c>
      <c r="W279" s="104" t="s">
        <v>849</v>
      </c>
      <c r="Y279" s="104" t="s">
        <v>1404</v>
      </c>
      <c r="Z279" s="95" t="str">
        <f t="shared" si="14"/>
        <v>〇</v>
      </c>
      <c r="AC279" s="36" t="s">
        <v>1695</v>
      </c>
      <c r="AD279" s="36" t="str">
        <f t="shared" si="15"/>
        <v>〇</v>
      </c>
    </row>
    <row r="280" spans="1:30" ht="17.25" customHeight="1">
      <c r="A280" s="111" t="s">
        <v>852</v>
      </c>
      <c r="B280" s="112">
        <v>407</v>
      </c>
      <c r="C280" s="111" t="s">
        <v>853</v>
      </c>
      <c r="D280" s="112" t="s">
        <v>1666</v>
      </c>
      <c r="E280" s="112" t="s">
        <v>189</v>
      </c>
      <c r="F280" s="112" t="s">
        <v>1667</v>
      </c>
      <c r="G280" s="112" t="s">
        <v>854</v>
      </c>
      <c r="H280" s="112">
        <f>VLOOKUP(C280,'定員数（R5）'!$B$2:$D$297,2,0)</f>
        <v>40</v>
      </c>
      <c r="I280" s="112">
        <f>VLOOKUP(C280,'定員数（R5）'!$B$2:$D$297,3,0)</f>
        <v>400</v>
      </c>
      <c r="J280" s="112" t="s">
        <v>189</v>
      </c>
      <c r="K280" s="112" t="s">
        <v>1667</v>
      </c>
      <c r="L280" s="112" t="s">
        <v>854</v>
      </c>
      <c r="M280" s="112"/>
      <c r="N280" s="112"/>
      <c r="O280" s="112"/>
      <c r="P280" s="112" t="s">
        <v>189</v>
      </c>
      <c r="Q280" s="112" t="s">
        <v>1667</v>
      </c>
      <c r="R280" s="112" t="s">
        <v>854</v>
      </c>
      <c r="S280" s="112">
        <v>0</v>
      </c>
      <c r="T280" s="112" t="s">
        <v>863</v>
      </c>
      <c r="V280" s="104" t="s">
        <v>853</v>
      </c>
      <c r="W280" s="104" t="s">
        <v>852</v>
      </c>
      <c r="Y280" s="104" t="s">
        <v>853</v>
      </c>
      <c r="Z280" s="95" t="str">
        <f t="shared" si="14"/>
        <v>〇</v>
      </c>
      <c r="AC280" s="36" t="s">
        <v>853</v>
      </c>
      <c r="AD280" s="36" t="str">
        <f t="shared" si="15"/>
        <v>〇</v>
      </c>
    </row>
    <row r="281" spans="1:30" ht="17.25" customHeight="1">
      <c r="A281" s="111" t="s">
        <v>855</v>
      </c>
      <c r="B281" s="112">
        <v>408</v>
      </c>
      <c r="C281" s="111" t="s">
        <v>1420</v>
      </c>
      <c r="D281" s="112" t="s">
        <v>1139</v>
      </c>
      <c r="E281" s="112" t="s">
        <v>189</v>
      </c>
      <c r="F281" s="112" t="s">
        <v>454</v>
      </c>
      <c r="G281" s="112" t="s">
        <v>455</v>
      </c>
      <c r="H281" s="112">
        <f>VLOOKUP(C281,'定員数（R5）'!$B$2:$D$297,2,0)</f>
        <v>30</v>
      </c>
      <c r="I281" s="112">
        <f>VLOOKUP(C281,'定員数（R5）'!$B$2:$D$297,3,0)</f>
        <v>400</v>
      </c>
      <c r="J281" s="112" t="s">
        <v>189</v>
      </c>
      <c r="K281" s="112" t="s">
        <v>454</v>
      </c>
      <c r="L281" s="112" t="s">
        <v>455</v>
      </c>
      <c r="M281" s="112"/>
      <c r="N281" s="112"/>
      <c r="O281" s="112"/>
      <c r="P281" s="112" t="s">
        <v>189</v>
      </c>
      <c r="Q281" s="112" t="s">
        <v>454</v>
      </c>
      <c r="R281" s="112" t="s">
        <v>455</v>
      </c>
      <c r="S281" s="112">
        <v>0</v>
      </c>
      <c r="T281" s="112" t="s">
        <v>863</v>
      </c>
      <c r="V281" s="104" t="s">
        <v>1407</v>
      </c>
      <c r="W281" s="104" t="s">
        <v>855</v>
      </c>
      <c r="Y281" s="104" t="s">
        <v>1420</v>
      </c>
      <c r="Z281" s="95" t="str">
        <f t="shared" si="14"/>
        <v>〇</v>
      </c>
      <c r="AC281" s="36" t="s">
        <v>1407</v>
      </c>
      <c r="AD281" s="36" t="str">
        <f t="shared" si="15"/>
        <v>〇</v>
      </c>
    </row>
    <row r="282" spans="1:30" ht="17.25" customHeight="1">
      <c r="A282" s="111" t="s">
        <v>856</v>
      </c>
      <c r="B282" s="112">
        <v>409</v>
      </c>
      <c r="C282" s="111" t="s">
        <v>931</v>
      </c>
      <c r="D282" s="112" t="s">
        <v>1139</v>
      </c>
      <c r="E282" s="112" t="s">
        <v>189</v>
      </c>
      <c r="F282" s="112" t="s">
        <v>454</v>
      </c>
      <c r="G282" s="112" t="s">
        <v>455</v>
      </c>
      <c r="H282" s="112">
        <f>VLOOKUP(C282,'定員数（R5）'!$B$2:$D$297,2,0)</f>
        <v>12</v>
      </c>
      <c r="I282" s="112">
        <f>VLOOKUP(C282,'定員数（R5）'!$B$2:$D$297,3,0)</f>
        <v>300</v>
      </c>
      <c r="J282" s="112" t="s">
        <v>189</v>
      </c>
      <c r="K282" s="112" t="s">
        <v>454</v>
      </c>
      <c r="L282" s="112" t="s">
        <v>455</v>
      </c>
      <c r="M282" s="112"/>
      <c r="N282" s="112"/>
      <c r="O282" s="112"/>
      <c r="P282" s="112" t="s">
        <v>189</v>
      </c>
      <c r="Q282" s="112" t="s">
        <v>454</v>
      </c>
      <c r="R282" s="112" t="s">
        <v>455</v>
      </c>
      <c r="S282" s="112">
        <v>0</v>
      </c>
      <c r="T282" s="112" t="s">
        <v>863</v>
      </c>
      <c r="V282" s="104" t="s">
        <v>1140</v>
      </c>
      <c r="W282" s="104" t="s">
        <v>856</v>
      </c>
      <c r="Y282" s="104" t="s">
        <v>931</v>
      </c>
      <c r="Z282" s="95" t="str">
        <f t="shared" si="14"/>
        <v>〇</v>
      </c>
      <c r="AC282" s="36" t="s">
        <v>1140</v>
      </c>
      <c r="AD282" s="36" t="str">
        <f t="shared" si="15"/>
        <v>〇</v>
      </c>
    </row>
    <row r="283" spans="1:30" ht="17.25" customHeight="1">
      <c r="A283" s="111" t="s">
        <v>857</v>
      </c>
      <c r="B283" s="112">
        <v>410</v>
      </c>
      <c r="C283" s="111" t="s">
        <v>858</v>
      </c>
      <c r="D283" s="112" t="s">
        <v>1141</v>
      </c>
      <c r="E283" s="112" t="s">
        <v>59</v>
      </c>
      <c r="F283" s="112" t="s">
        <v>1406</v>
      </c>
      <c r="G283" s="112" t="s">
        <v>859</v>
      </c>
      <c r="H283" s="112">
        <f>VLOOKUP(C283,'定員数（R5）'!$B$2:$D$297,2,0)</f>
        <v>12</v>
      </c>
      <c r="I283" s="112">
        <f>VLOOKUP(C283,'定員数（R5）'!$B$2:$D$297,3,0)</f>
        <v>300</v>
      </c>
      <c r="J283" s="112" t="s">
        <v>59</v>
      </c>
      <c r="K283" s="112" t="s">
        <v>1406</v>
      </c>
      <c r="L283" s="112" t="s">
        <v>859</v>
      </c>
      <c r="M283" s="112"/>
      <c r="N283" s="112"/>
      <c r="O283" s="112"/>
      <c r="P283" s="112" t="s">
        <v>59</v>
      </c>
      <c r="Q283" s="112" t="s">
        <v>1406</v>
      </c>
      <c r="R283" s="112" t="s">
        <v>859</v>
      </c>
      <c r="S283" s="112">
        <v>0</v>
      </c>
      <c r="T283" s="112" t="s">
        <v>863</v>
      </c>
      <c r="V283" s="104" t="s">
        <v>858</v>
      </c>
      <c r="W283" s="104" t="s">
        <v>857</v>
      </c>
      <c r="Y283" s="104" t="s">
        <v>858</v>
      </c>
      <c r="Z283" s="95" t="str">
        <f t="shared" si="14"/>
        <v>〇</v>
      </c>
      <c r="AC283" s="36" t="s">
        <v>858</v>
      </c>
      <c r="AD283" s="36" t="str">
        <f t="shared" si="15"/>
        <v>〇</v>
      </c>
    </row>
    <row r="284" spans="1:30" ht="17.25" customHeight="1">
      <c r="A284" s="111" t="s">
        <v>1282</v>
      </c>
      <c r="B284" s="112">
        <v>411</v>
      </c>
      <c r="C284" s="111" t="s">
        <v>860</v>
      </c>
      <c r="D284" s="112" t="s">
        <v>1142</v>
      </c>
      <c r="E284" s="168" t="s">
        <v>1825</v>
      </c>
      <c r="F284" s="168" t="s">
        <v>1852</v>
      </c>
      <c r="G284" s="168" t="s">
        <v>1826</v>
      </c>
      <c r="H284" s="112">
        <f>VLOOKUP(C284,'定員数（R5）'!$B$2:$D$297,2,0)</f>
        <v>19</v>
      </c>
      <c r="I284" s="112">
        <f>VLOOKUP(C284,'定員数（R5）'!$B$2:$D$297,3,0)</f>
        <v>300</v>
      </c>
      <c r="J284" s="168" t="s">
        <v>1825</v>
      </c>
      <c r="K284" s="168" t="s">
        <v>1852</v>
      </c>
      <c r="L284" s="168" t="s">
        <v>1826</v>
      </c>
      <c r="M284" s="168" t="s">
        <v>1836</v>
      </c>
      <c r="N284" s="168"/>
      <c r="O284" s="168"/>
      <c r="P284" s="113" t="s">
        <v>1476</v>
      </c>
      <c r="Q284" s="113" t="s">
        <v>1668</v>
      </c>
      <c r="R284" s="113" t="s">
        <v>1669</v>
      </c>
      <c r="S284" s="112">
        <v>0</v>
      </c>
      <c r="T284" s="112" t="s">
        <v>863</v>
      </c>
      <c r="V284" s="104" t="s">
        <v>860</v>
      </c>
      <c r="W284" s="104" t="s">
        <v>1282</v>
      </c>
      <c r="Y284" s="104" t="s">
        <v>860</v>
      </c>
      <c r="Z284" s="95" t="str">
        <f t="shared" si="14"/>
        <v>〇</v>
      </c>
      <c r="AC284" s="36" t="s">
        <v>860</v>
      </c>
      <c r="AD284" s="36" t="str">
        <f t="shared" si="15"/>
        <v>〇</v>
      </c>
    </row>
    <row r="285" spans="1:30" ht="17.25" customHeight="1">
      <c r="A285" s="111" t="s">
        <v>861</v>
      </c>
      <c r="B285" s="112">
        <v>412</v>
      </c>
      <c r="C285" s="111" t="s">
        <v>1283</v>
      </c>
      <c r="D285" s="112" t="s">
        <v>551</v>
      </c>
      <c r="E285" s="112" t="s">
        <v>189</v>
      </c>
      <c r="F285" s="112" t="s">
        <v>552</v>
      </c>
      <c r="G285" s="112" t="s">
        <v>1603</v>
      </c>
      <c r="H285" s="112">
        <f>VLOOKUP(C285,'定員数（R5）'!$B$2:$D$297,2,0)</f>
        <v>19</v>
      </c>
      <c r="I285" s="112">
        <f>VLOOKUP(C285,'定員数（R5）'!$B$2:$D$297,3,0)</f>
        <v>300</v>
      </c>
      <c r="J285" s="112" t="s">
        <v>189</v>
      </c>
      <c r="K285" s="112" t="s">
        <v>552</v>
      </c>
      <c r="L285" s="112" t="s">
        <v>1603</v>
      </c>
      <c r="M285" s="112"/>
      <c r="N285" s="112"/>
      <c r="O285" s="112"/>
      <c r="P285" s="112" t="s">
        <v>189</v>
      </c>
      <c r="Q285" s="112" t="s">
        <v>552</v>
      </c>
      <c r="R285" s="112" t="s">
        <v>1603</v>
      </c>
      <c r="S285" s="112">
        <v>0</v>
      </c>
      <c r="T285" s="112" t="s">
        <v>863</v>
      </c>
      <c r="V285" s="97" t="s">
        <v>1143</v>
      </c>
      <c r="W285" s="104" t="s">
        <v>861</v>
      </c>
      <c r="Y285" s="104" t="s">
        <v>1283</v>
      </c>
      <c r="Z285" s="95" t="str">
        <f t="shared" si="14"/>
        <v>〇</v>
      </c>
      <c r="AC285" s="36" t="s">
        <v>1143</v>
      </c>
      <c r="AD285" s="36" t="str">
        <f t="shared" si="15"/>
        <v>〇</v>
      </c>
    </row>
    <row r="286" spans="1:30" ht="17.25" customHeight="1">
      <c r="A286" s="111" t="s">
        <v>1285</v>
      </c>
      <c r="B286" s="112">
        <v>413</v>
      </c>
      <c r="C286" s="111" t="s">
        <v>1405</v>
      </c>
      <c r="D286" s="112" t="s">
        <v>391</v>
      </c>
      <c r="E286" s="112" t="s">
        <v>392</v>
      </c>
      <c r="F286" s="112" t="s">
        <v>393</v>
      </c>
      <c r="G286" s="112" t="s">
        <v>394</v>
      </c>
      <c r="H286" s="112">
        <f>VLOOKUP(C286,'定員数（R5）'!$B$2:$D$297,2,0)</f>
        <v>15</v>
      </c>
      <c r="I286" s="112">
        <f>VLOOKUP(C286,'定員数（R5）'!$B$2:$D$297,3,0)</f>
        <v>300</v>
      </c>
      <c r="J286" s="112" t="s">
        <v>392</v>
      </c>
      <c r="K286" s="112" t="s">
        <v>393</v>
      </c>
      <c r="L286" s="112" t="s">
        <v>394</v>
      </c>
      <c r="M286" s="112"/>
      <c r="N286" s="112"/>
      <c r="O286" s="112"/>
      <c r="P286" s="112" t="s">
        <v>392</v>
      </c>
      <c r="Q286" s="112" t="s">
        <v>393</v>
      </c>
      <c r="R286" s="112" t="s">
        <v>394</v>
      </c>
      <c r="S286" s="112">
        <v>0</v>
      </c>
      <c r="T286" s="112" t="s">
        <v>863</v>
      </c>
      <c r="V286" s="104" t="s">
        <v>1405</v>
      </c>
      <c r="W286" s="104" t="s">
        <v>1285</v>
      </c>
      <c r="Y286" s="104" t="s">
        <v>1405</v>
      </c>
      <c r="Z286" s="95" t="str">
        <f t="shared" si="14"/>
        <v>〇</v>
      </c>
      <c r="AC286" s="36" t="s">
        <v>1405</v>
      </c>
      <c r="AD286" s="36" t="str">
        <f t="shared" si="15"/>
        <v>〇</v>
      </c>
    </row>
    <row r="287" spans="1:30" ht="17.25" customHeight="1">
      <c r="A287" s="111" t="s">
        <v>1775</v>
      </c>
      <c r="B287" s="112">
        <v>414</v>
      </c>
      <c r="C287" s="111" t="s">
        <v>1689</v>
      </c>
      <c r="D287" s="112" t="s">
        <v>1672</v>
      </c>
      <c r="E287" s="112" t="s">
        <v>59</v>
      </c>
      <c r="F287" s="112" t="s">
        <v>1673</v>
      </c>
      <c r="G287" s="112" t="s">
        <v>1674</v>
      </c>
      <c r="H287" s="112">
        <f>VLOOKUP(C287,'定員数（R5）'!$B$2:$D$297,2,0)</f>
        <v>30</v>
      </c>
      <c r="I287" s="112">
        <f>VLOOKUP(C287,'定員数（R5）'!$B$2:$D$297,3,0)</f>
        <v>300</v>
      </c>
      <c r="J287" s="112" t="s">
        <v>59</v>
      </c>
      <c r="K287" s="112" t="s">
        <v>1673</v>
      </c>
      <c r="L287" s="112" t="s">
        <v>1674</v>
      </c>
      <c r="M287" s="112"/>
      <c r="N287" s="112"/>
      <c r="O287" s="112"/>
      <c r="P287" s="112" t="s">
        <v>59</v>
      </c>
      <c r="Q287" s="112" t="s">
        <v>1673</v>
      </c>
      <c r="R287" s="112" t="s">
        <v>1674</v>
      </c>
      <c r="S287" s="112">
        <v>0</v>
      </c>
      <c r="T287" s="112" t="s">
        <v>863</v>
      </c>
      <c r="V287" s="97" t="s">
        <v>1671</v>
      </c>
      <c r="W287" s="104" t="s">
        <v>1670</v>
      </c>
      <c r="Y287" s="104" t="s">
        <v>1689</v>
      </c>
      <c r="Z287" s="95" t="str">
        <f t="shared" si="14"/>
        <v>〇</v>
      </c>
      <c r="AC287" s="36" t="s">
        <v>1671</v>
      </c>
      <c r="AD287" s="36" t="str">
        <f t="shared" si="15"/>
        <v>〇</v>
      </c>
    </row>
    <row r="288" spans="1:30" ht="17.25" customHeight="1">
      <c r="A288" s="111" t="s">
        <v>1675</v>
      </c>
      <c r="B288" s="112">
        <v>415</v>
      </c>
      <c r="C288" s="111" t="s">
        <v>1690</v>
      </c>
      <c r="D288" s="112" t="s">
        <v>1677</v>
      </c>
      <c r="E288" s="112" t="s">
        <v>59</v>
      </c>
      <c r="F288" s="112" t="s">
        <v>1678</v>
      </c>
      <c r="G288" s="112" t="s">
        <v>1679</v>
      </c>
      <c r="H288" s="112">
        <f>VLOOKUP(C288,'定員数（R5）'!$B$2:$D$297,2,0)</f>
        <v>24</v>
      </c>
      <c r="I288" s="112">
        <f>VLOOKUP(C288,'定員数（R5）'!$B$2:$D$297,3,0)</f>
        <v>400</v>
      </c>
      <c r="J288" s="112" t="s">
        <v>59</v>
      </c>
      <c r="K288" s="112" t="s">
        <v>1678</v>
      </c>
      <c r="L288" s="112" t="s">
        <v>1679</v>
      </c>
      <c r="M288" s="112"/>
      <c r="N288" s="112"/>
      <c r="O288" s="112"/>
      <c r="P288" s="112" t="s">
        <v>59</v>
      </c>
      <c r="Q288" s="112" t="s">
        <v>1678</v>
      </c>
      <c r="R288" s="112" t="s">
        <v>1679</v>
      </c>
      <c r="S288" s="112">
        <v>0</v>
      </c>
      <c r="T288" s="112" t="s">
        <v>863</v>
      </c>
      <c r="V288" s="104" t="s">
        <v>1676</v>
      </c>
      <c r="W288" s="104" t="s">
        <v>1675</v>
      </c>
      <c r="Y288" s="104" t="s">
        <v>1690</v>
      </c>
      <c r="Z288" s="95" t="str">
        <f t="shared" si="14"/>
        <v>〇</v>
      </c>
      <c r="AC288" s="36" t="s">
        <v>1676</v>
      </c>
      <c r="AD288" s="36" t="str">
        <f t="shared" si="15"/>
        <v>〇</v>
      </c>
    </row>
    <row r="289" spans="1:30" ht="17.25" customHeight="1">
      <c r="A289" s="111" t="s">
        <v>1786</v>
      </c>
      <c r="B289" s="112">
        <v>501</v>
      </c>
      <c r="C289" s="111" t="s">
        <v>908</v>
      </c>
      <c r="D289" s="112"/>
      <c r="E289" s="112" t="s">
        <v>864</v>
      </c>
      <c r="F289" s="112"/>
      <c r="G289" s="112" t="s">
        <v>865</v>
      </c>
      <c r="H289" s="112">
        <f>VLOOKUP(C289,'定員数（R5）'!$B$2:$D$297,2,0)</f>
        <v>5</v>
      </c>
      <c r="I289" s="112">
        <f>VLOOKUP(C289,'定員数（R5）'!$B$2:$D$297,3,0)</f>
        <v>300</v>
      </c>
      <c r="J289" s="112" t="s">
        <v>864</v>
      </c>
      <c r="K289" s="112"/>
      <c r="L289" s="112" t="s">
        <v>865</v>
      </c>
      <c r="M289" s="112"/>
      <c r="N289" s="112"/>
      <c r="O289" s="112"/>
      <c r="P289" s="112" t="s">
        <v>864</v>
      </c>
      <c r="Q289" s="112"/>
      <c r="R289" s="112" t="s">
        <v>865</v>
      </c>
      <c r="S289" s="112">
        <v>0</v>
      </c>
      <c r="T289" s="112" t="s">
        <v>863</v>
      </c>
      <c r="V289" s="104" t="s">
        <v>1409</v>
      </c>
      <c r="W289" s="104" t="s">
        <v>862</v>
      </c>
      <c r="Y289" s="104" t="s">
        <v>908</v>
      </c>
      <c r="Z289" s="95" t="str">
        <f t="shared" si="14"/>
        <v>〇</v>
      </c>
      <c r="AC289" s="36" t="s">
        <v>1409</v>
      </c>
      <c r="AD289" s="36" t="str">
        <f t="shared" si="15"/>
        <v>〇</v>
      </c>
    </row>
    <row r="290" spans="1:30" ht="17.25" customHeight="1">
      <c r="A290" s="111" t="s">
        <v>1782</v>
      </c>
      <c r="B290" s="112">
        <v>502</v>
      </c>
      <c r="C290" s="111" t="s">
        <v>867</v>
      </c>
      <c r="D290" s="112"/>
      <c r="E290" s="112" t="s">
        <v>868</v>
      </c>
      <c r="F290" s="112"/>
      <c r="G290" s="112" t="s">
        <v>869</v>
      </c>
      <c r="H290" s="112">
        <f>VLOOKUP(C290,'定員数（R5）'!$B$2:$D$297,2,0)</f>
        <v>5</v>
      </c>
      <c r="I290" s="112">
        <f>VLOOKUP(C290,'定員数（R5）'!$B$2:$D$297,3,0)</f>
        <v>300</v>
      </c>
      <c r="J290" s="112" t="s">
        <v>868</v>
      </c>
      <c r="K290" s="112"/>
      <c r="L290" s="112" t="s">
        <v>869</v>
      </c>
      <c r="M290" s="112"/>
      <c r="N290" s="112"/>
      <c r="O290" s="112"/>
      <c r="P290" s="112" t="s">
        <v>868</v>
      </c>
      <c r="Q290" s="112"/>
      <c r="R290" s="112" t="s">
        <v>869</v>
      </c>
      <c r="S290" s="112">
        <v>0</v>
      </c>
      <c r="T290" s="112" t="s">
        <v>863</v>
      </c>
      <c r="V290" s="104" t="s">
        <v>867</v>
      </c>
      <c r="W290" s="104" t="s">
        <v>866</v>
      </c>
      <c r="Y290" s="104" t="s">
        <v>867</v>
      </c>
      <c r="Z290" s="95" t="str">
        <f t="shared" si="14"/>
        <v>〇</v>
      </c>
      <c r="AC290" s="36" t="s">
        <v>867</v>
      </c>
      <c r="AD290" s="36" t="str">
        <f t="shared" si="15"/>
        <v>〇</v>
      </c>
    </row>
    <row r="291" spans="1:30" ht="17.25" customHeight="1">
      <c r="A291" s="111" t="s">
        <v>1785</v>
      </c>
      <c r="B291" s="112">
        <v>503</v>
      </c>
      <c r="C291" s="111" t="s">
        <v>871</v>
      </c>
      <c r="D291" s="112"/>
      <c r="E291" s="112" t="s">
        <v>872</v>
      </c>
      <c r="F291" s="112"/>
      <c r="G291" s="112" t="s">
        <v>873</v>
      </c>
      <c r="H291" s="112">
        <f>VLOOKUP(C291,'定員数（R5）'!$B$2:$D$297,2,0)</f>
        <v>4</v>
      </c>
      <c r="I291" s="112">
        <f>VLOOKUP(C291,'定員数（R5）'!$B$2:$D$297,3,0)</f>
        <v>300</v>
      </c>
      <c r="J291" s="112" t="s">
        <v>872</v>
      </c>
      <c r="K291" s="112"/>
      <c r="L291" s="112" t="s">
        <v>873</v>
      </c>
      <c r="M291" s="112"/>
      <c r="N291" s="112"/>
      <c r="O291" s="112"/>
      <c r="P291" s="112" t="s">
        <v>872</v>
      </c>
      <c r="Q291" s="112"/>
      <c r="R291" s="112" t="s">
        <v>873</v>
      </c>
      <c r="S291" s="112">
        <v>56000</v>
      </c>
      <c r="T291" s="112" t="s">
        <v>1904</v>
      </c>
      <c r="V291" s="104" t="s">
        <v>871</v>
      </c>
      <c r="W291" s="104" t="s">
        <v>870</v>
      </c>
      <c r="Y291" s="104" t="s">
        <v>871</v>
      </c>
      <c r="Z291" s="95" t="str">
        <f t="shared" si="14"/>
        <v>〇</v>
      </c>
      <c r="AC291" s="36" t="s">
        <v>871</v>
      </c>
      <c r="AD291" s="36" t="str">
        <f t="shared" si="15"/>
        <v>〇</v>
      </c>
    </row>
    <row r="292" spans="1:30" ht="17.25" customHeight="1">
      <c r="A292" s="111" t="s">
        <v>1787</v>
      </c>
      <c r="B292" s="112">
        <v>504</v>
      </c>
      <c r="C292" s="111" t="s">
        <v>875</v>
      </c>
      <c r="D292" s="112" t="s">
        <v>1411</v>
      </c>
      <c r="E292" s="112" t="s">
        <v>876</v>
      </c>
      <c r="F292" s="112"/>
      <c r="G292" s="112" t="s">
        <v>740</v>
      </c>
      <c r="H292" s="112">
        <f>VLOOKUP(C292,'定員数（R5）'!$B$2:$D$297,2,0)</f>
        <v>3</v>
      </c>
      <c r="I292" s="112">
        <f>VLOOKUP(C292,'定員数（R5）'!$B$2:$D$297,3,0)</f>
        <v>300</v>
      </c>
      <c r="J292" s="112" t="s">
        <v>876</v>
      </c>
      <c r="K292" s="112"/>
      <c r="L292" s="112" t="s">
        <v>740</v>
      </c>
      <c r="M292" s="112"/>
      <c r="N292" s="112"/>
      <c r="O292" s="112"/>
      <c r="P292" s="112" t="s">
        <v>876</v>
      </c>
      <c r="Q292" s="112"/>
      <c r="R292" s="112" t="s">
        <v>740</v>
      </c>
      <c r="S292" s="112">
        <v>67743</v>
      </c>
      <c r="T292" s="112" t="s">
        <v>1905</v>
      </c>
      <c r="V292" s="104" t="s">
        <v>875</v>
      </c>
      <c r="W292" s="104" t="s">
        <v>1787</v>
      </c>
      <c r="Y292" s="104" t="s">
        <v>875</v>
      </c>
      <c r="Z292" s="95" t="str">
        <f t="shared" si="14"/>
        <v>〇</v>
      </c>
      <c r="AC292" s="36" t="s">
        <v>875</v>
      </c>
      <c r="AD292" s="36" t="str">
        <f t="shared" si="15"/>
        <v>〇</v>
      </c>
    </row>
    <row r="293" spans="1:30" ht="17.25" customHeight="1">
      <c r="A293" s="111" t="s">
        <v>1783</v>
      </c>
      <c r="B293" s="112">
        <v>505</v>
      </c>
      <c r="C293" s="111" t="s">
        <v>880</v>
      </c>
      <c r="D293" s="112" t="s">
        <v>1412</v>
      </c>
      <c r="E293" s="112" t="s">
        <v>881</v>
      </c>
      <c r="F293" s="112"/>
      <c r="G293" s="112" t="s">
        <v>882</v>
      </c>
      <c r="H293" s="112">
        <f>VLOOKUP(C293,'定員数（R5）'!$B$2:$D$297,2,0)</f>
        <v>5</v>
      </c>
      <c r="I293" s="112">
        <f>VLOOKUP(C293,'定員数（R5）'!$B$2:$D$297,3,0)</f>
        <v>300</v>
      </c>
      <c r="J293" s="112" t="s">
        <v>881</v>
      </c>
      <c r="K293" s="112"/>
      <c r="L293" s="112" t="s">
        <v>882</v>
      </c>
      <c r="M293" s="112"/>
      <c r="N293" s="112"/>
      <c r="O293" s="112"/>
      <c r="P293" s="112" t="s">
        <v>881</v>
      </c>
      <c r="Q293" s="112"/>
      <c r="R293" s="112" t="s">
        <v>882</v>
      </c>
      <c r="S293" s="112">
        <v>6400</v>
      </c>
      <c r="T293" s="112" t="s">
        <v>1906</v>
      </c>
      <c r="V293" s="104" t="s">
        <v>880</v>
      </c>
      <c r="W293" s="104" t="s">
        <v>879</v>
      </c>
      <c r="Y293" s="104" t="s">
        <v>880</v>
      </c>
      <c r="Z293" s="95" t="str">
        <f t="shared" si="14"/>
        <v>〇</v>
      </c>
      <c r="AC293" s="36" t="s">
        <v>880</v>
      </c>
      <c r="AD293" s="36" t="str">
        <f t="shared" si="15"/>
        <v>〇</v>
      </c>
    </row>
    <row r="294" spans="1:30" ht="17.25" customHeight="1">
      <c r="A294" s="111" t="s">
        <v>1784</v>
      </c>
      <c r="B294" s="112">
        <v>506</v>
      </c>
      <c r="C294" s="111" t="s">
        <v>883</v>
      </c>
      <c r="D294" s="112"/>
      <c r="E294" s="112" t="s">
        <v>884</v>
      </c>
      <c r="F294" s="112"/>
      <c r="G294" s="112" t="s">
        <v>885</v>
      </c>
      <c r="H294" s="112">
        <f>VLOOKUP(C294,'定員数（R5）'!$B$2:$D$297,2,0)</f>
        <v>5</v>
      </c>
      <c r="I294" s="112">
        <f>VLOOKUP(C294,'定員数（R5）'!$B$2:$D$297,3,0)</f>
        <v>300</v>
      </c>
      <c r="J294" s="112" t="s">
        <v>884</v>
      </c>
      <c r="K294" s="112"/>
      <c r="L294" s="112" t="s">
        <v>885</v>
      </c>
      <c r="M294" s="112"/>
      <c r="N294" s="112"/>
      <c r="O294" s="112"/>
      <c r="P294" s="112" t="s">
        <v>884</v>
      </c>
      <c r="Q294" s="112"/>
      <c r="R294" s="112" t="s">
        <v>885</v>
      </c>
      <c r="S294" s="112">
        <v>0</v>
      </c>
      <c r="T294" s="112" t="s">
        <v>863</v>
      </c>
      <c r="V294" s="104" t="s">
        <v>883</v>
      </c>
      <c r="W294" s="104" t="s">
        <v>1781</v>
      </c>
      <c r="Y294" s="104" t="s">
        <v>883</v>
      </c>
      <c r="Z294" s="95" t="str">
        <f t="shared" si="14"/>
        <v>〇</v>
      </c>
      <c r="AC294" s="36" t="s">
        <v>883</v>
      </c>
      <c r="AD294" s="36" t="str">
        <f t="shared" si="15"/>
        <v>〇</v>
      </c>
    </row>
    <row r="295" spans="1:30" ht="17.25" customHeight="1">
      <c r="A295" s="111" t="s">
        <v>877</v>
      </c>
      <c r="B295" s="112">
        <v>507</v>
      </c>
      <c r="C295" s="111" t="s">
        <v>1410</v>
      </c>
      <c r="D295" s="112" t="s">
        <v>1680</v>
      </c>
      <c r="E295" s="112" t="s">
        <v>1681</v>
      </c>
      <c r="F295" s="112"/>
      <c r="G295" s="112" t="s">
        <v>878</v>
      </c>
      <c r="H295" s="112">
        <f>VLOOKUP(C295,'定員数（R5）'!$B$2:$D$297,2,0)</f>
        <v>3</v>
      </c>
      <c r="I295" s="112">
        <f>VLOOKUP(C295,'定員数（R5）'!$B$2:$D$297,3,0)</f>
        <v>300</v>
      </c>
      <c r="J295" s="112" t="s">
        <v>1853</v>
      </c>
      <c r="K295" s="112"/>
      <c r="L295" s="112" t="s">
        <v>878</v>
      </c>
      <c r="M295" s="112"/>
      <c r="N295" s="112"/>
      <c r="O295" s="112"/>
      <c r="P295" s="112" t="s">
        <v>1853</v>
      </c>
      <c r="Q295" s="112"/>
      <c r="R295" s="112" t="s">
        <v>878</v>
      </c>
      <c r="S295" s="112">
        <v>0</v>
      </c>
      <c r="T295" s="112" t="s">
        <v>863</v>
      </c>
      <c r="V295" s="104" t="s">
        <v>1410</v>
      </c>
      <c r="W295" s="104" t="s">
        <v>877</v>
      </c>
      <c r="Y295" s="104" t="s">
        <v>1408</v>
      </c>
      <c r="Z295" s="95" t="str">
        <f t="shared" si="14"/>
        <v>✕</v>
      </c>
      <c r="AC295" s="36" t="s">
        <v>1696</v>
      </c>
      <c r="AD295" s="36" t="str">
        <f t="shared" si="15"/>
        <v>✕</v>
      </c>
    </row>
    <row r="296" spans="1:30" ht="17.25" customHeight="1">
      <c r="A296" s="111" t="s">
        <v>1286</v>
      </c>
      <c r="B296" s="112">
        <v>601</v>
      </c>
      <c r="C296" s="111" t="s">
        <v>1147</v>
      </c>
      <c r="D296" s="112"/>
      <c r="E296" s="112"/>
      <c r="F296" s="112"/>
      <c r="G296" s="112"/>
      <c r="H296" s="112">
        <f>VLOOKUP(C296,'定員数（R5）'!$B$2:$D$297,2,0)</f>
        <v>2</v>
      </c>
      <c r="I296" s="112">
        <f>VLOOKUP(C296,'定員数（R5）'!$B$2:$D$297,3,0)</f>
        <v>300</v>
      </c>
      <c r="J296" s="112"/>
      <c r="K296" s="112"/>
      <c r="L296" s="112"/>
      <c r="M296" s="112"/>
      <c r="N296" s="112"/>
      <c r="O296" s="112"/>
      <c r="P296" s="112">
        <f t="shared" ref="P296:P297" si="16">J296</f>
        <v>0</v>
      </c>
      <c r="Q296" s="112">
        <f t="shared" ref="Q296:Q297" si="17">K296</f>
        <v>0</v>
      </c>
      <c r="R296" s="112">
        <f t="shared" ref="R296:R297" si="18">L296</f>
        <v>0</v>
      </c>
      <c r="S296" s="112">
        <v>0</v>
      </c>
      <c r="T296" s="112" t="s">
        <v>863</v>
      </c>
      <c r="V296" s="104" t="s">
        <v>1147</v>
      </c>
      <c r="W296" s="104" t="s">
        <v>1286</v>
      </c>
      <c r="Y296" s="104" t="s">
        <v>1147</v>
      </c>
      <c r="Z296" s="95" t="str">
        <f t="shared" si="14"/>
        <v>〇</v>
      </c>
      <c r="AC296" s="36" t="s">
        <v>1147</v>
      </c>
      <c r="AD296" s="36" t="str">
        <f t="shared" si="15"/>
        <v>〇</v>
      </c>
    </row>
    <row r="297" spans="1:30" ht="17.25" customHeight="1">
      <c r="A297" s="111" t="s">
        <v>1776</v>
      </c>
      <c r="B297" s="112">
        <v>602</v>
      </c>
      <c r="C297" s="111" t="s">
        <v>1148</v>
      </c>
      <c r="D297" s="112" t="s">
        <v>1413</v>
      </c>
      <c r="E297" s="112" t="s">
        <v>1414</v>
      </c>
      <c r="F297" s="112" t="s">
        <v>1415</v>
      </c>
      <c r="G297" s="112" t="s">
        <v>1416</v>
      </c>
      <c r="H297" s="112">
        <f>VLOOKUP(C297,'定員数（R5）'!$B$2:$D$297,2,0)</f>
        <v>1</v>
      </c>
      <c r="I297" s="112">
        <f>VLOOKUP(C297,'定員数（R5）'!$B$2:$D$297,3,0)</f>
        <v>300</v>
      </c>
      <c r="J297" s="112" t="s">
        <v>1414</v>
      </c>
      <c r="K297" s="112" t="s">
        <v>1415</v>
      </c>
      <c r="L297" s="112" t="s">
        <v>1416</v>
      </c>
      <c r="M297" s="112"/>
      <c r="N297" s="112"/>
      <c r="O297" s="112"/>
      <c r="P297" s="112" t="str">
        <f t="shared" si="16"/>
        <v>理事長</v>
      </c>
      <c r="Q297" s="112" t="str">
        <f t="shared" si="17"/>
        <v>小宮　佳子</v>
      </c>
      <c r="R297" s="112" t="str">
        <f t="shared" si="18"/>
        <v>千葉市花見川区花園1-8-20 第2花園ビル201B</v>
      </c>
      <c r="S297" s="112">
        <v>0</v>
      </c>
      <c r="T297" s="112" t="s">
        <v>863</v>
      </c>
      <c r="V297" s="104" t="s">
        <v>1148</v>
      </c>
      <c r="W297" s="104" t="s">
        <v>1287</v>
      </c>
      <c r="Y297" s="104" t="s">
        <v>1148</v>
      </c>
      <c r="Z297" s="95" t="str">
        <f t="shared" si="14"/>
        <v>〇</v>
      </c>
      <c r="AC297" s="36" t="s">
        <v>1148</v>
      </c>
      <c r="AD297" s="36" t="str">
        <f t="shared" si="15"/>
        <v>〇</v>
      </c>
    </row>
    <row r="298" spans="1:30" ht="17.25" customHeight="1">
      <c r="A298" s="97"/>
      <c r="B298" s="98"/>
      <c r="C298" s="97"/>
      <c r="D298" s="98"/>
      <c r="E298" s="98"/>
      <c r="F298" s="98"/>
      <c r="G298" s="98"/>
      <c r="H298" s="98"/>
      <c r="I298" s="98"/>
      <c r="J298" s="150"/>
      <c r="K298" s="150"/>
      <c r="L298" s="150"/>
      <c r="M298" s="150"/>
      <c r="N298" s="150"/>
      <c r="O298" s="150"/>
      <c r="P298" s="150"/>
      <c r="Q298" s="150"/>
      <c r="R298" s="150"/>
      <c r="S298" s="150"/>
      <c r="T298" s="150"/>
      <c r="V298" s="97"/>
    </row>
    <row r="299" spans="1:30" ht="17.25" customHeight="1">
      <c r="A299" s="97"/>
      <c r="B299" s="98"/>
      <c r="C299" s="97"/>
      <c r="D299" s="98"/>
      <c r="E299" s="98"/>
      <c r="F299" s="98"/>
      <c r="G299" s="98"/>
      <c r="H299" s="98"/>
      <c r="I299" s="98"/>
      <c r="J299" s="150"/>
      <c r="K299" s="150"/>
      <c r="L299" s="150"/>
      <c r="M299" s="150"/>
      <c r="N299" s="150"/>
      <c r="O299" s="150"/>
      <c r="P299" s="150"/>
      <c r="Q299" s="150"/>
      <c r="R299" s="150"/>
      <c r="S299" s="150"/>
      <c r="T299" s="150"/>
    </row>
    <row r="300" spans="1:30" ht="17.25" customHeight="1">
      <c r="A300" s="97"/>
      <c r="B300" s="98"/>
      <c r="C300" s="97"/>
      <c r="D300" s="98"/>
      <c r="E300" s="98"/>
      <c r="F300" s="98"/>
      <c r="G300" s="98"/>
      <c r="H300" s="98"/>
      <c r="I300" s="98"/>
      <c r="J300" s="150"/>
      <c r="K300" s="150"/>
      <c r="L300" s="150"/>
      <c r="M300" s="150"/>
      <c r="N300" s="150"/>
      <c r="O300" s="150"/>
      <c r="P300" s="150"/>
      <c r="Q300" s="150"/>
      <c r="R300" s="150"/>
      <c r="S300" s="150"/>
      <c r="T300" s="150"/>
    </row>
    <row r="301" spans="1:30" ht="17.25" customHeight="1">
      <c r="A301" s="97"/>
      <c r="B301" s="98"/>
      <c r="C301" s="97"/>
      <c r="D301" s="98"/>
      <c r="E301" s="98"/>
      <c r="F301" s="98"/>
      <c r="G301" s="98"/>
      <c r="H301" s="98"/>
      <c r="I301" s="98"/>
      <c r="J301" s="150"/>
      <c r="K301" s="150"/>
      <c r="L301" s="150"/>
      <c r="M301" s="150"/>
      <c r="N301" s="150"/>
      <c r="O301" s="150"/>
      <c r="P301" s="150"/>
      <c r="Q301" s="150"/>
      <c r="R301" s="150"/>
      <c r="S301" s="150"/>
      <c r="T301" s="150"/>
    </row>
    <row r="302" spans="1:30" s="37" customFormat="1" ht="19.5" customHeight="1">
      <c r="A302" s="105"/>
      <c r="B302" s="106">
        <v>1</v>
      </c>
      <c r="C302" s="105">
        <v>2</v>
      </c>
      <c r="D302" s="106">
        <v>3</v>
      </c>
      <c r="E302" s="106">
        <v>4</v>
      </c>
      <c r="F302" s="106">
        <v>5</v>
      </c>
      <c r="G302" s="106">
        <v>6</v>
      </c>
      <c r="H302" s="106">
        <v>7</v>
      </c>
      <c r="I302" s="106">
        <v>8</v>
      </c>
      <c r="J302" s="106">
        <v>9</v>
      </c>
      <c r="K302" s="106">
        <v>10</v>
      </c>
      <c r="L302" s="106">
        <v>11</v>
      </c>
      <c r="M302" s="106">
        <v>12</v>
      </c>
      <c r="N302" s="106">
        <v>13</v>
      </c>
      <c r="O302" s="106">
        <v>14</v>
      </c>
      <c r="P302" s="106">
        <v>15</v>
      </c>
      <c r="Q302" s="106">
        <v>16</v>
      </c>
      <c r="R302" s="106">
        <v>17</v>
      </c>
      <c r="S302" s="106">
        <v>18</v>
      </c>
      <c r="T302" s="106">
        <v>19</v>
      </c>
      <c r="U302" s="107"/>
      <c r="V302" s="107"/>
      <c r="W302" s="107"/>
      <c r="X302" s="107"/>
      <c r="Y302" s="107"/>
      <c r="Z302" s="96"/>
    </row>
  </sheetData>
  <sheetProtection selectLockedCells="1" selectUnlockedCells="1"/>
  <autoFilter ref="B3:AE297" xr:uid="{2E496F43-86D5-40FB-8332-6A297F6FB5F7}"/>
  <mergeCells count="24">
    <mergeCell ref="J2:J3"/>
    <mergeCell ref="K2:K3"/>
    <mergeCell ref="L2:L3"/>
    <mergeCell ref="J1:O1"/>
    <mergeCell ref="S1:T1"/>
    <mergeCell ref="M2:M3"/>
    <mergeCell ref="P2:P3"/>
    <mergeCell ref="Q2:Q3"/>
    <mergeCell ref="R2:R3"/>
    <mergeCell ref="N2:N3"/>
    <mergeCell ref="O2:O3"/>
    <mergeCell ref="S2:S3"/>
    <mergeCell ref="T2:T3"/>
    <mergeCell ref="P1:R1"/>
    <mergeCell ref="H1:H3"/>
    <mergeCell ref="I1:I3"/>
    <mergeCell ref="A1:A3"/>
    <mergeCell ref="B1:B3"/>
    <mergeCell ref="C1:C3"/>
    <mergeCell ref="D1:G1"/>
    <mergeCell ref="D2:D3"/>
    <mergeCell ref="E2:E3"/>
    <mergeCell ref="F2:F3"/>
    <mergeCell ref="G2:G3"/>
  </mergeCells>
  <phoneticPr fontId="3"/>
  <pageMargins left="0.70866141732283472" right="0.70866141732283472" top="0.74803149606299213" bottom="0.74803149606299213" header="0.31496062992125984" footer="0.31496062992125984"/>
  <pageSetup paperSize="9" scale="1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674F-B019-4040-8396-98E0DC3A1C1C}">
  <dimension ref="A1:U52"/>
  <sheetViews>
    <sheetView view="pageBreakPreview" topLeftCell="A16" zoomScaleNormal="100" zoomScaleSheetLayoutView="100" workbookViewId="0">
      <selection activeCell="G10" sqref="G10:M10"/>
    </sheetView>
  </sheetViews>
  <sheetFormatPr defaultRowHeight="14.25"/>
  <cols>
    <col min="1" max="8" width="7.125" style="1" customWidth="1"/>
    <col min="9" max="14" width="4.5" style="1" customWidth="1"/>
    <col min="15" max="16" width="0" style="1" hidden="1" customWidth="1"/>
    <col min="17" max="17" width="15" style="1" bestFit="1" customWidth="1"/>
    <col min="18" max="16384" width="9" style="1"/>
  </cols>
  <sheetData>
    <row r="1" spans="1:21" ht="18.75" customHeight="1">
      <c r="N1" s="1" t="e">
        <f>入力シート!G6</f>
        <v>#N/A</v>
      </c>
    </row>
    <row r="2" spans="1:21" ht="18.75" customHeight="1">
      <c r="A2" s="2" t="s">
        <v>1788</v>
      </c>
      <c r="B2" s="2"/>
    </row>
    <row r="3" spans="1:21" ht="18.75" customHeight="1">
      <c r="A3" s="157"/>
      <c r="B3" s="157"/>
      <c r="H3" s="157"/>
      <c r="I3" s="158" t="s">
        <v>1800</v>
      </c>
      <c r="J3" s="157" t="s">
        <v>1000</v>
      </c>
      <c r="K3" s="157"/>
      <c r="L3" s="157" t="s">
        <v>0</v>
      </c>
      <c r="M3" s="157"/>
      <c r="N3" s="157" t="s">
        <v>1</v>
      </c>
    </row>
    <row r="4" spans="1:21" ht="18.75" customHeight="1">
      <c r="A4" s="157"/>
      <c r="B4" s="157"/>
      <c r="I4" s="157"/>
      <c r="L4" s="2"/>
      <c r="M4" s="2"/>
      <c r="N4" s="2"/>
    </row>
    <row r="5" spans="1:21" ht="18.75" customHeight="1">
      <c r="A5" s="227" t="s">
        <v>1789</v>
      </c>
      <c r="B5" s="227"/>
      <c r="C5" s="227"/>
      <c r="D5" s="227"/>
      <c r="E5" s="227"/>
      <c r="F5" s="227"/>
      <c r="G5" s="227"/>
      <c r="H5" s="227"/>
      <c r="I5" s="227"/>
      <c r="J5" s="227"/>
      <c r="K5" s="227"/>
      <c r="L5" s="227"/>
      <c r="M5" s="227"/>
      <c r="N5" s="227"/>
      <c r="O5" s="227"/>
    </row>
    <row r="6" spans="1:21" ht="18.75" customHeight="1"/>
    <row r="7" spans="1:21" ht="18.75" customHeight="1">
      <c r="A7" s="2" t="s">
        <v>2</v>
      </c>
      <c r="B7" s="2"/>
    </row>
    <row r="8" spans="1:21" ht="18.75" customHeight="1">
      <c r="A8" s="3"/>
      <c r="B8" s="3"/>
      <c r="F8" s="158" t="s">
        <v>3</v>
      </c>
      <c r="G8" s="229" t="e">
        <f>VLOOKUP(様式４!$N$1,【3月31日】施設情報!$B$4:$T$301,11,0)</f>
        <v>#N/A</v>
      </c>
      <c r="H8" s="229"/>
      <c r="I8" s="229"/>
      <c r="J8" s="229"/>
      <c r="K8" s="229"/>
      <c r="L8" s="229"/>
      <c r="M8" s="229"/>
      <c r="N8" s="229"/>
    </row>
    <row r="9" spans="1:21" ht="18.75" customHeight="1">
      <c r="A9" s="3"/>
      <c r="B9" s="3"/>
      <c r="F9" s="158" t="s">
        <v>4</v>
      </c>
      <c r="G9" s="229" t="e">
        <f>VLOOKUP(様式４!$N$1,【3月31日】施設情報!$B$4:$T$301,3,0)</f>
        <v>#N/A</v>
      </c>
      <c r="H9" s="229"/>
      <c r="I9" s="229"/>
      <c r="J9" s="229"/>
      <c r="K9" s="229"/>
      <c r="L9" s="229"/>
      <c r="M9" s="229"/>
      <c r="N9" s="229"/>
    </row>
    <row r="10" spans="1:21" ht="18.75" customHeight="1">
      <c r="A10" s="3"/>
      <c r="B10" s="3"/>
      <c r="C10" s="2"/>
      <c r="F10" s="158" t="s">
        <v>18</v>
      </c>
      <c r="G10" s="229" t="e">
        <f>VLOOKUP(様式４!$N$1,【3月31日】施設情報!$B$4:$T$301,9,0)&amp;"　"&amp;VLOOKUP(様式４!$N$1,【3月31日】施設情報!$B$4:$T$301,10,0)</f>
        <v>#N/A</v>
      </c>
      <c r="H10" s="229"/>
      <c r="I10" s="229"/>
      <c r="J10" s="229"/>
      <c r="K10" s="229"/>
      <c r="L10" s="229"/>
      <c r="M10" s="229"/>
      <c r="N10" s="157" t="s">
        <v>5</v>
      </c>
    </row>
    <row r="11" spans="1:21" ht="18.75" customHeight="1">
      <c r="A11" s="3"/>
      <c r="B11" s="3"/>
      <c r="C11" s="2"/>
      <c r="F11" s="158" t="s">
        <v>987</v>
      </c>
      <c r="G11" s="229" t="e">
        <f>VLOOKUP(様式４!$N$1,【3月31日】施設情報!$B$4:$T$301,2,0)</f>
        <v>#N/A</v>
      </c>
      <c r="H11" s="229"/>
      <c r="I11" s="229"/>
      <c r="J11" s="229"/>
      <c r="K11" s="229"/>
      <c r="L11" s="229"/>
      <c r="M11" s="229"/>
      <c r="N11" s="229"/>
    </row>
    <row r="12" spans="1:21" ht="18.75" customHeight="1">
      <c r="A12" s="3"/>
      <c r="B12" s="3"/>
      <c r="C12" s="2"/>
      <c r="G12" s="158"/>
      <c r="H12" s="158"/>
      <c r="I12" s="153"/>
      <c r="J12" s="153"/>
      <c r="K12" s="153"/>
      <c r="L12" s="153"/>
      <c r="M12" s="153"/>
      <c r="N12" s="153"/>
    </row>
    <row r="13" spans="1:21" ht="18.75" customHeight="1">
      <c r="A13" s="46" t="s">
        <v>1790</v>
      </c>
      <c r="B13" s="46"/>
      <c r="C13" s="46"/>
      <c r="D13" s="46"/>
      <c r="E13" s="46"/>
      <c r="F13" s="46"/>
      <c r="G13" s="46"/>
      <c r="H13" s="46"/>
      <c r="I13" s="46"/>
      <c r="J13" s="46"/>
      <c r="K13" s="46"/>
      <c r="L13" s="46"/>
      <c r="M13" s="46"/>
      <c r="N13" s="46"/>
      <c r="Q13" s="166" t="e">
        <f>IF(VLOOKUP(N1,【3月31日】施設情報!$B$4:$T$301,18,0)&gt;1,S13,U13)</f>
        <v>#N/A</v>
      </c>
      <c r="S13" s="167" t="s">
        <v>1829</v>
      </c>
      <c r="U13" s="167" t="s">
        <v>1830</v>
      </c>
    </row>
    <row r="14" spans="1:21" ht="18.75" customHeight="1">
      <c r="A14" s="243" t="e">
        <f>CONCATENATE("　",Q13,Q14,Q15,Q16)</f>
        <v>#N/A</v>
      </c>
      <c r="B14" s="243"/>
      <c r="C14" s="243"/>
      <c r="D14" s="243"/>
      <c r="E14" s="243"/>
      <c r="F14" s="243"/>
      <c r="G14" s="243"/>
      <c r="H14" s="243"/>
      <c r="I14" s="243"/>
      <c r="J14" s="243"/>
      <c r="K14" s="243"/>
      <c r="L14" s="243"/>
      <c r="M14" s="243"/>
      <c r="N14" s="243"/>
      <c r="Q14" s="1" t="s">
        <v>1791</v>
      </c>
    </row>
    <row r="15" spans="1:21" ht="18.75" customHeight="1">
      <c r="A15" s="243"/>
      <c r="B15" s="243"/>
      <c r="C15" s="243"/>
      <c r="D15" s="243"/>
      <c r="E15" s="243"/>
      <c r="F15" s="243"/>
      <c r="G15" s="243"/>
      <c r="H15" s="243"/>
      <c r="I15" s="243"/>
      <c r="J15" s="243"/>
      <c r="K15" s="243"/>
      <c r="L15" s="243"/>
      <c r="M15" s="243"/>
      <c r="N15" s="243"/>
      <c r="Q15" s="1" t="e">
        <f>VLOOKUP(様式４!$N$1,【3月31日】施設情報!$B$4:$T$301,19,0)</f>
        <v>#N/A</v>
      </c>
    </row>
    <row r="16" spans="1:21" ht="18.75" customHeight="1">
      <c r="A16" s="243"/>
      <c r="B16" s="243"/>
      <c r="C16" s="243"/>
      <c r="D16" s="243"/>
      <c r="E16" s="243"/>
      <c r="F16" s="243"/>
      <c r="G16" s="243"/>
      <c r="H16" s="243"/>
      <c r="I16" s="243"/>
      <c r="J16" s="243"/>
      <c r="K16" s="243"/>
      <c r="L16" s="243"/>
      <c r="M16" s="243"/>
      <c r="N16" s="243"/>
      <c r="Q16" s="1" t="s">
        <v>1792</v>
      </c>
    </row>
    <row r="17" spans="1:15" ht="18.75" customHeight="1">
      <c r="A17" s="156"/>
      <c r="B17" s="156"/>
      <c r="C17" s="156"/>
      <c r="D17" s="156"/>
      <c r="E17" s="156"/>
      <c r="F17" s="156"/>
      <c r="G17" s="156"/>
      <c r="H17" s="156"/>
      <c r="I17" s="156"/>
      <c r="J17" s="156"/>
      <c r="K17" s="156"/>
      <c r="L17" s="156"/>
      <c r="M17" s="156"/>
      <c r="N17" s="156"/>
    </row>
    <row r="18" spans="1:15" ht="18.75" customHeight="1">
      <c r="A18" s="155"/>
      <c r="B18" s="155"/>
      <c r="C18" s="155"/>
      <c r="D18" s="156"/>
      <c r="E18" s="156"/>
      <c r="F18" s="156"/>
      <c r="G18" s="156"/>
      <c r="H18" s="156"/>
      <c r="I18" s="156"/>
      <c r="J18" s="156"/>
      <c r="K18" s="156"/>
      <c r="L18" s="156"/>
      <c r="M18" s="156"/>
      <c r="N18" s="156"/>
    </row>
    <row r="19" spans="1:15" ht="18.75" customHeight="1">
      <c r="A19" s="155" t="s">
        <v>1793</v>
      </c>
      <c r="B19" s="155"/>
      <c r="C19" s="155"/>
      <c r="D19" s="156"/>
      <c r="E19" s="156"/>
      <c r="F19" s="156"/>
      <c r="G19" s="156"/>
      <c r="H19" s="156"/>
      <c r="I19" s="156"/>
      <c r="J19" s="156"/>
      <c r="K19" s="156"/>
      <c r="L19" s="156"/>
      <c r="M19" s="156"/>
      <c r="N19" s="156"/>
    </row>
    <row r="20" spans="1:15" ht="18.75" customHeight="1">
      <c r="C20" s="17" t="s">
        <v>6</v>
      </c>
      <c r="D20" s="17"/>
      <c r="E20" s="240" t="e">
        <f>様式１!F21</f>
        <v>#N/A</v>
      </c>
      <c r="F20" s="240"/>
      <c r="G20" s="240"/>
      <c r="H20" s="240"/>
      <c r="I20" s="240"/>
      <c r="J20" s="246" t="s">
        <v>7</v>
      </c>
      <c r="K20" s="246"/>
      <c r="M20" s="152"/>
      <c r="N20" s="152"/>
      <c r="O20" s="152"/>
    </row>
    <row r="21" spans="1:15" ht="18.75" customHeight="1">
      <c r="D21" s="5"/>
      <c r="E21" s="5"/>
      <c r="F21" s="5"/>
      <c r="G21" s="162"/>
      <c r="H21" s="162"/>
      <c r="I21" s="43"/>
      <c r="J21" s="6"/>
      <c r="K21" s="5"/>
      <c r="L21" s="152"/>
      <c r="M21" s="152"/>
      <c r="N21" s="152"/>
    </row>
    <row r="22" spans="1:15" ht="18.75" customHeight="1">
      <c r="A22" s="152"/>
      <c r="B22" s="152"/>
      <c r="C22" s="152"/>
      <c r="D22" s="152"/>
      <c r="E22" s="152"/>
      <c r="F22" s="152"/>
      <c r="G22" s="160"/>
      <c r="H22" s="160"/>
      <c r="I22" s="6"/>
      <c r="J22" s="160"/>
      <c r="K22" s="160"/>
      <c r="L22" s="152"/>
      <c r="M22" s="152"/>
      <c r="N22" s="152"/>
    </row>
    <row r="23" spans="1:15" ht="18.75" customHeight="1">
      <c r="A23" s="155" t="s">
        <v>1794</v>
      </c>
      <c r="B23" s="4"/>
      <c r="C23" s="152"/>
      <c r="D23" s="8"/>
      <c r="E23" s="8"/>
      <c r="F23" s="8"/>
      <c r="G23" s="43"/>
      <c r="H23" s="43"/>
      <c r="I23" s="43"/>
      <c r="J23" s="6"/>
      <c r="K23" s="6"/>
      <c r="L23" s="152"/>
      <c r="M23" s="152"/>
      <c r="N23" s="152"/>
    </row>
    <row r="24" spans="1:15" ht="18.75" customHeight="1">
      <c r="A24" s="4"/>
      <c r="B24" s="247" t="s">
        <v>1795</v>
      </c>
      <c r="C24" s="247"/>
      <c r="D24" s="163"/>
      <c r="E24" s="163"/>
      <c r="F24" s="163"/>
      <c r="G24" s="163"/>
      <c r="H24" s="8"/>
      <c r="I24" s="163"/>
      <c r="J24" s="163"/>
      <c r="K24" s="163"/>
      <c r="L24" s="163"/>
      <c r="M24" s="163"/>
      <c r="N24" s="152"/>
    </row>
    <row r="25" spans="1:15" ht="18.75" customHeight="1">
      <c r="A25" s="4"/>
      <c r="B25" s="248" t="s">
        <v>1796</v>
      </c>
      <c r="C25" s="249"/>
      <c r="D25" s="249"/>
      <c r="E25" s="249"/>
      <c r="F25" s="249"/>
      <c r="G25" s="249"/>
      <c r="H25" s="249"/>
      <c r="I25" s="249"/>
      <c r="J25" s="249"/>
      <c r="K25" s="249"/>
      <c r="L25" s="249"/>
      <c r="M25" s="250"/>
      <c r="N25" s="152"/>
    </row>
    <row r="26" spans="1:15" ht="18.75" customHeight="1">
      <c r="A26" s="4"/>
      <c r="B26" s="251"/>
      <c r="C26" s="252"/>
      <c r="D26" s="252"/>
      <c r="E26" s="252"/>
      <c r="F26" s="252"/>
      <c r="G26" s="252"/>
      <c r="H26" s="252"/>
      <c r="I26" s="252"/>
      <c r="J26" s="252"/>
      <c r="K26" s="252"/>
      <c r="L26" s="252"/>
      <c r="M26" s="253"/>
      <c r="N26" s="152"/>
    </row>
    <row r="27" spans="1:15" ht="18.75" customHeight="1">
      <c r="A27" s="4"/>
      <c r="B27" s="251"/>
      <c r="C27" s="252"/>
      <c r="D27" s="252"/>
      <c r="E27" s="252"/>
      <c r="F27" s="252"/>
      <c r="G27" s="252"/>
      <c r="H27" s="252"/>
      <c r="I27" s="252"/>
      <c r="J27" s="252"/>
      <c r="K27" s="252"/>
      <c r="L27" s="252"/>
      <c r="M27" s="253"/>
      <c r="N27" s="152"/>
    </row>
    <row r="28" spans="1:15" ht="18.75" customHeight="1">
      <c r="A28" s="4"/>
      <c r="B28" s="254"/>
      <c r="C28" s="255"/>
      <c r="D28" s="255"/>
      <c r="E28" s="255"/>
      <c r="F28" s="255"/>
      <c r="G28" s="255"/>
      <c r="H28" s="255"/>
      <c r="I28" s="255"/>
      <c r="J28" s="255"/>
      <c r="K28" s="255"/>
      <c r="L28" s="255"/>
      <c r="M28" s="256"/>
      <c r="N28" s="152"/>
    </row>
    <row r="29" spans="1:15" ht="18.75" customHeight="1">
      <c r="A29" s="4"/>
      <c r="B29" s="4"/>
      <c r="C29" s="152"/>
      <c r="D29" s="152"/>
      <c r="E29" s="152"/>
      <c r="F29" s="152"/>
      <c r="G29" s="152"/>
      <c r="H29" s="152"/>
      <c r="I29" s="152"/>
      <c r="J29" s="152"/>
      <c r="K29" s="152"/>
      <c r="L29" s="152"/>
      <c r="M29" s="152"/>
      <c r="N29" s="152"/>
    </row>
    <row r="30" spans="1:15" ht="18.75" customHeight="1">
      <c r="A30" s="164" t="s">
        <v>1797</v>
      </c>
      <c r="B30" s="164"/>
      <c r="C30" s="164"/>
      <c r="D30" s="164"/>
      <c r="E30" s="164"/>
      <c r="F30" s="164"/>
      <c r="G30" s="164"/>
      <c r="H30" s="152"/>
      <c r="I30" s="152"/>
      <c r="J30" s="152"/>
      <c r="K30" s="152"/>
      <c r="L30" s="152"/>
      <c r="M30" s="152"/>
      <c r="N30" s="152"/>
    </row>
    <row r="31" spans="1:15" ht="18.75" customHeight="1">
      <c r="A31" s="228" t="s">
        <v>1798</v>
      </c>
      <c r="B31" s="228"/>
      <c r="C31" s="228"/>
      <c r="D31" s="228"/>
      <c r="E31" s="228"/>
      <c r="F31" s="228"/>
      <c r="G31" s="228"/>
      <c r="H31" s="228"/>
      <c r="I31" s="228"/>
      <c r="J31" s="228"/>
      <c r="K31" s="228"/>
      <c r="L31" s="228"/>
      <c r="M31" s="228"/>
      <c r="N31" s="228"/>
    </row>
    <row r="32" spans="1:15" ht="18.75" customHeight="1">
      <c r="A32" s="245" t="s">
        <v>48</v>
      </c>
      <c r="B32" s="245"/>
      <c r="C32" s="245"/>
      <c r="D32" s="245"/>
      <c r="E32" s="245"/>
      <c r="F32" s="245"/>
      <c r="G32" s="245"/>
      <c r="H32" s="245"/>
      <c r="I32" s="245"/>
      <c r="J32" s="245"/>
      <c r="K32" s="245"/>
      <c r="L32" s="245"/>
      <c r="M32" s="245"/>
      <c r="N32" s="245"/>
    </row>
    <row r="33" spans="1:14" ht="18.75" customHeight="1">
      <c r="A33" s="8"/>
      <c r="B33" s="8"/>
      <c r="C33" s="8"/>
      <c r="D33" s="8"/>
      <c r="E33" s="8"/>
      <c r="F33" s="8"/>
      <c r="G33" s="8"/>
      <c r="H33" s="8"/>
      <c r="I33" s="8"/>
      <c r="J33" s="8"/>
      <c r="K33" s="8"/>
      <c r="L33" s="8"/>
      <c r="M33" s="8"/>
      <c r="N33" s="8"/>
    </row>
    <row r="34" spans="1:14" ht="18.75" customHeight="1">
      <c r="A34" s="8"/>
      <c r="B34" s="8"/>
      <c r="C34" s="8"/>
      <c r="D34" s="7"/>
      <c r="E34" s="7"/>
      <c r="F34" s="7"/>
      <c r="G34" s="5"/>
      <c r="H34" s="5"/>
      <c r="I34" s="8"/>
      <c r="J34" s="8"/>
      <c r="K34" s="8"/>
      <c r="L34" s="8"/>
      <c r="M34" s="8"/>
      <c r="N34" s="8"/>
    </row>
    <row r="35" spans="1:14" ht="18.75" customHeight="1">
      <c r="A35" s="8"/>
      <c r="B35" s="8"/>
      <c r="C35" s="8"/>
      <c r="D35" s="11"/>
      <c r="E35" s="11"/>
      <c r="F35" s="11"/>
      <c r="G35" s="165"/>
      <c r="H35" s="165"/>
      <c r="I35" s="165"/>
      <c r="J35" s="165"/>
      <c r="K35" s="165"/>
      <c r="L35" s="165"/>
      <c r="M35" s="8"/>
      <c r="N35" s="8"/>
    </row>
    <row r="36" spans="1:14" ht="18.75" customHeight="1">
      <c r="A36" s="8"/>
      <c r="B36" s="8"/>
      <c r="C36" s="8"/>
      <c r="D36" s="8"/>
      <c r="E36" s="8"/>
      <c r="F36" s="8"/>
      <c r="G36" s="8"/>
      <c r="H36" s="8"/>
      <c r="I36" s="8"/>
      <c r="J36" s="8"/>
      <c r="K36" s="8"/>
      <c r="L36" s="8"/>
      <c r="M36" s="8"/>
      <c r="N36" s="8"/>
    </row>
    <row r="37" spans="1:14" ht="18.75" customHeight="1">
      <c r="A37" s="12"/>
      <c r="B37" s="12"/>
      <c r="C37" s="12"/>
      <c r="D37" s="12"/>
      <c r="E37" s="12"/>
      <c r="F37" s="12"/>
      <c r="G37" s="12"/>
      <c r="H37" s="12"/>
      <c r="I37" s="12"/>
      <c r="J37" s="12"/>
      <c r="K37" s="12"/>
      <c r="L37" s="12"/>
      <c r="M37" s="12"/>
      <c r="N37" s="12"/>
    </row>
    <row r="38" spans="1:14" ht="18.75" customHeight="1"/>
    <row r="39" spans="1:14" ht="18.75" customHeight="1"/>
    <row r="40" spans="1:14" ht="18.75" customHeight="1"/>
    <row r="41" spans="1:14" ht="18.75" customHeight="1"/>
    <row r="42" spans="1:14" ht="18.75" customHeight="1"/>
    <row r="43" spans="1:14" ht="18.75" customHeight="1"/>
    <row r="44" spans="1:14" ht="18.75" customHeight="1"/>
    <row r="45" spans="1:14" ht="18.75" customHeight="1"/>
    <row r="46" spans="1:14" ht="18.75" customHeight="1"/>
    <row r="47" spans="1:14" ht="18.75" customHeight="1"/>
    <row r="48" spans="1:14" ht="18.75" customHeight="1"/>
    <row r="49" ht="18.75" customHeight="1"/>
    <row r="50" ht="18.75" customHeight="1"/>
    <row r="51" ht="18.75" customHeight="1"/>
    <row r="52" ht="18.75" customHeight="1"/>
  </sheetData>
  <sheetProtection password="CCCF" sheet="1" selectLockedCells="1"/>
  <mergeCells count="12">
    <mergeCell ref="A32:N32"/>
    <mergeCell ref="A5:O5"/>
    <mergeCell ref="G8:N8"/>
    <mergeCell ref="G9:N9"/>
    <mergeCell ref="G10:M10"/>
    <mergeCell ref="G11:N11"/>
    <mergeCell ref="A14:N16"/>
    <mergeCell ref="E20:I20"/>
    <mergeCell ref="J20:K20"/>
    <mergeCell ref="B24:C24"/>
    <mergeCell ref="B25:M28"/>
    <mergeCell ref="A31:N31"/>
  </mergeCells>
  <phoneticPr fontId="3"/>
  <printOptions horizontalCentered="1" verticalCentered="1"/>
  <pageMargins left="0.70866141732283472" right="0.70866141732283472" top="0.74803149606299213" bottom="0.74803149606299213" header="0.31496062992125984" footer="0.31496062992125984"/>
  <pageSetup paperSize="9" scale="95"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0528-781A-4493-9A5E-C436C7303F1B}">
  <sheetPr>
    <pageSetUpPr fitToPage="1"/>
  </sheetPr>
  <dimension ref="A1:K43"/>
  <sheetViews>
    <sheetView view="pageBreakPreview" zoomScale="85" zoomScaleNormal="85" zoomScaleSheetLayoutView="85" workbookViewId="0">
      <pane ySplit="1" topLeftCell="A23" activePane="bottomLeft" state="frozen"/>
      <selection activeCell="F42" sqref="F42:G42"/>
      <selection pane="bottomLeft" activeCell="B33" sqref="B33:C33"/>
    </sheetView>
  </sheetViews>
  <sheetFormatPr defaultRowHeight="18.75"/>
  <cols>
    <col min="1" max="1" width="5.625" style="27" customWidth="1"/>
    <col min="2" max="2" width="41.125" style="27" customWidth="1"/>
    <col min="3" max="3" width="52.375" style="30" customWidth="1"/>
    <col min="4" max="4" width="17.375" style="30" customWidth="1"/>
    <col min="9" max="9" width="18.125" customWidth="1"/>
    <col min="10" max="10" width="18" customWidth="1"/>
    <col min="11" max="11" width="38" customWidth="1"/>
  </cols>
  <sheetData>
    <row r="1" spans="1:6">
      <c r="A1" s="31" t="s">
        <v>1799</v>
      </c>
      <c r="C1" s="22"/>
      <c r="D1" s="22" t="e">
        <f>入力シート!G6</f>
        <v>#N/A</v>
      </c>
    </row>
    <row r="2" spans="1:6">
      <c r="A2" s="119" t="s">
        <v>1464</v>
      </c>
      <c r="C2" s="22"/>
      <c r="D2" s="22"/>
    </row>
    <row r="3" spans="1:6">
      <c r="A3" s="151" t="s">
        <v>37</v>
      </c>
      <c r="B3" s="151" t="s">
        <v>38</v>
      </c>
      <c r="C3" s="23" t="s">
        <v>32</v>
      </c>
      <c r="D3" s="23" t="str">
        <f>[18]入力シート!F34</f>
        <v>金額計（税込み）</v>
      </c>
    </row>
    <row r="4" spans="1:6" ht="36" customHeight="1">
      <c r="A4" s="24">
        <v>1</v>
      </c>
      <c r="B4" s="25" t="str">
        <f>IF(入力シート!B15="","",入力シート!B15)</f>
        <v/>
      </c>
      <c r="C4" s="25" t="str">
        <f>IF(入力シート!C15="","",入力シート!C15)</f>
        <v/>
      </c>
      <c r="D4" s="26" t="str">
        <f>IF(入力シート!F15="","",入力シート!F15)</f>
        <v/>
      </c>
    </row>
    <row r="5" spans="1:6" ht="36" customHeight="1">
      <c r="A5" s="24">
        <v>2</v>
      </c>
      <c r="B5" s="25" t="str">
        <f>IF(入力シート!B16="","",入力シート!B16)</f>
        <v/>
      </c>
      <c r="C5" s="25" t="str">
        <f>IF(入力シート!C16="","",入力シート!C16)</f>
        <v/>
      </c>
      <c r="D5" s="26" t="str">
        <f>IF(入力シート!F16="","",入力シート!F16)</f>
        <v/>
      </c>
      <c r="F5" t="s">
        <v>10</v>
      </c>
    </row>
    <row r="6" spans="1:6" ht="36" customHeight="1">
      <c r="A6" s="24">
        <v>3</v>
      </c>
      <c r="B6" s="25" t="str">
        <f>IF(入力シート!B17="","",入力シート!B17)</f>
        <v/>
      </c>
      <c r="C6" s="25" t="str">
        <f>IF(入力シート!C17="","",入力シート!C17)</f>
        <v/>
      </c>
      <c r="D6" s="26" t="str">
        <f>IF(入力シート!F17="","",入力シート!F17)</f>
        <v/>
      </c>
      <c r="F6" t="s">
        <v>11</v>
      </c>
    </row>
    <row r="7" spans="1:6" ht="36" customHeight="1">
      <c r="A7" s="24">
        <v>4</v>
      </c>
      <c r="B7" s="25" t="str">
        <f>IF(入力シート!B18="","",入力シート!B18)</f>
        <v/>
      </c>
      <c r="C7" s="25" t="str">
        <f>IF(入力シート!C18="","",入力シート!C18)</f>
        <v/>
      </c>
      <c r="D7" s="26" t="str">
        <f>IF(入力シート!F18="","",入力シート!F18)</f>
        <v/>
      </c>
      <c r="F7" t="s">
        <v>12</v>
      </c>
    </row>
    <row r="8" spans="1:6" ht="36" customHeight="1">
      <c r="A8" s="24">
        <v>5</v>
      </c>
      <c r="B8" s="25" t="str">
        <f>IF(入力シート!B19="","",入力シート!B19)</f>
        <v/>
      </c>
      <c r="C8" s="25" t="str">
        <f>IF(入力シート!C19="","",入力シート!C19)</f>
        <v/>
      </c>
      <c r="D8" s="26" t="str">
        <f>IF(入力シート!F19="","",入力シート!F19)</f>
        <v/>
      </c>
      <c r="F8" t="s">
        <v>13</v>
      </c>
    </row>
    <row r="9" spans="1:6" ht="36" customHeight="1">
      <c r="A9" s="24">
        <v>6</v>
      </c>
      <c r="B9" s="25" t="str">
        <f>IF(入力シート!B20="","",入力シート!B20)</f>
        <v/>
      </c>
      <c r="C9" s="25" t="str">
        <f>IF(入力シート!C20="","",入力シート!C20)</f>
        <v/>
      </c>
      <c r="D9" s="26" t="str">
        <f>IF(入力シート!F20="","",入力シート!F20)</f>
        <v/>
      </c>
      <c r="F9" t="s">
        <v>14</v>
      </c>
    </row>
    <row r="10" spans="1:6" ht="36" customHeight="1">
      <c r="A10" s="24">
        <v>7</v>
      </c>
      <c r="B10" s="25" t="str">
        <f>IF(入力シート!B21="","",入力シート!B21)</f>
        <v/>
      </c>
      <c r="C10" s="25" t="str">
        <f>IF(入力シート!C21="","",入力シート!C21)</f>
        <v/>
      </c>
      <c r="D10" s="26" t="str">
        <f>IF(入力シート!F21="","",入力シート!F21)</f>
        <v/>
      </c>
      <c r="F10" t="s">
        <v>15</v>
      </c>
    </row>
    <row r="11" spans="1:6" ht="36" customHeight="1">
      <c r="A11" s="24">
        <v>8</v>
      </c>
      <c r="B11" s="25" t="str">
        <f>IF(入力シート!B22="","",入力シート!B22)</f>
        <v/>
      </c>
      <c r="C11" s="25" t="str">
        <f>IF(入力シート!C22="","",入力シート!C22)</f>
        <v/>
      </c>
      <c r="D11" s="26" t="str">
        <f>IF(入力シート!F22="","",入力シート!F22)</f>
        <v/>
      </c>
      <c r="F11" t="s">
        <v>16</v>
      </c>
    </row>
    <row r="12" spans="1:6" ht="36" customHeight="1">
      <c r="A12" s="24">
        <v>9</v>
      </c>
      <c r="B12" s="25" t="str">
        <f>IF(入力シート!B23="","",入力シート!B23)</f>
        <v/>
      </c>
      <c r="C12" s="25" t="str">
        <f>IF(入力シート!C23="","",入力シート!C23)</f>
        <v/>
      </c>
      <c r="D12" s="26" t="str">
        <f>IF(入力シート!F23="","",入力シート!F23)</f>
        <v/>
      </c>
      <c r="F12" t="s">
        <v>17</v>
      </c>
    </row>
    <row r="13" spans="1:6" ht="36" customHeight="1">
      <c r="A13" s="24">
        <v>10</v>
      </c>
      <c r="B13" s="25" t="str">
        <f>IF(入力シート!B24="","",入力シート!B24)</f>
        <v/>
      </c>
      <c r="C13" s="25" t="str">
        <f>IF(入力シート!C24="","",入力シート!C24)</f>
        <v/>
      </c>
      <c r="D13" s="26" t="str">
        <f>IF(入力シート!F24="","",入力シート!F24)</f>
        <v/>
      </c>
    </row>
    <row r="14" spans="1:6" ht="36" customHeight="1">
      <c r="A14" s="24">
        <v>11</v>
      </c>
      <c r="B14" s="25" t="str">
        <f>IF(入力シート!B25="","",入力シート!B25)</f>
        <v/>
      </c>
      <c r="C14" s="25" t="str">
        <f>IF(入力シート!C25="","",入力シート!C25)</f>
        <v/>
      </c>
      <c r="D14" s="26" t="str">
        <f>IF(入力シート!F25="","",入力シート!F25)</f>
        <v/>
      </c>
      <c r="F14" t="s">
        <v>10</v>
      </c>
    </row>
    <row r="15" spans="1:6" ht="36" customHeight="1">
      <c r="A15" s="24">
        <v>12</v>
      </c>
      <c r="B15" s="25" t="str">
        <f>IF(入力シート!B26="","",入力シート!B26)</f>
        <v/>
      </c>
      <c r="C15" s="25" t="str">
        <f>IF(入力シート!C26="","",入力シート!C26)</f>
        <v/>
      </c>
      <c r="D15" s="26" t="str">
        <f>IF(入力シート!F26="","",入力シート!F26)</f>
        <v/>
      </c>
      <c r="F15" t="s">
        <v>11</v>
      </c>
    </row>
    <row r="16" spans="1:6" ht="36" customHeight="1">
      <c r="A16" s="24">
        <v>13</v>
      </c>
      <c r="B16" s="25" t="str">
        <f>IF(入力シート!B27="","",入力シート!B27)</f>
        <v/>
      </c>
      <c r="C16" s="25" t="str">
        <f>IF(入力シート!C27="","",入力シート!C27)</f>
        <v/>
      </c>
      <c r="D16" s="26" t="str">
        <f>IF(入力シート!F27="","",入力シート!F27)</f>
        <v/>
      </c>
      <c r="F16" t="s">
        <v>12</v>
      </c>
    </row>
    <row r="17" spans="1:6" ht="36" customHeight="1">
      <c r="A17" s="24">
        <v>14</v>
      </c>
      <c r="B17" s="25" t="str">
        <f>IF(入力シート!B28="","",入力シート!B28)</f>
        <v/>
      </c>
      <c r="C17" s="25" t="str">
        <f>IF(入力シート!C28="","",入力シート!C28)</f>
        <v/>
      </c>
      <c r="D17" s="26" t="str">
        <f>IF(入力シート!F28="","",入力シート!F28)</f>
        <v/>
      </c>
      <c r="F17" t="s">
        <v>13</v>
      </c>
    </row>
    <row r="18" spans="1:6" ht="36" customHeight="1">
      <c r="A18" s="24">
        <v>15</v>
      </c>
      <c r="B18" s="25" t="str">
        <f>IF(入力シート!B29="","",入力シート!B29)</f>
        <v/>
      </c>
      <c r="C18" s="25" t="str">
        <f>IF(入力シート!C29="","",入力シート!C29)</f>
        <v/>
      </c>
      <c r="D18" s="26" t="str">
        <f>IF(入力シート!F29="","",入力シート!F29)</f>
        <v/>
      </c>
      <c r="F18" t="s">
        <v>14</v>
      </c>
    </row>
    <row r="19" spans="1:6" ht="36" customHeight="1">
      <c r="A19" s="24">
        <v>16</v>
      </c>
      <c r="B19" s="25" t="str">
        <f>IF(入力シート!B30="","",入力シート!B30)</f>
        <v/>
      </c>
      <c r="C19" s="25" t="str">
        <f>IF(入力シート!C30="","",入力シート!C30)</f>
        <v/>
      </c>
      <c r="D19" s="26" t="str">
        <f>IF(入力シート!F30="","",入力シート!F30)</f>
        <v/>
      </c>
      <c r="F19" t="s">
        <v>15</v>
      </c>
    </row>
    <row r="20" spans="1:6" ht="36" customHeight="1">
      <c r="A20" s="24">
        <v>17</v>
      </c>
      <c r="B20" s="25" t="str">
        <f>IF(入力シート!B31="","",入力シート!B31)</f>
        <v/>
      </c>
      <c r="C20" s="25" t="str">
        <f>IF(入力シート!C31="","",入力シート!C31)</f>
        <v/>
      </c>
      <c r="D20" s="26" t="str">
        <f>IF(入力シート!F31="","",入力シート!F31)</f>
        <v/>
      </c>
      <c r="F20" t="s">
        <v>16</v>
      </c>
    </row>
    <row r="21" spans="1:6" ht="36" customHeight="1">
      <c r="A21" s="24">
        <v>18</v>
      </c>
      <c r="B21" s="25" t="str">
        <f>IF(入力シート!B32="","",入力シート!B32)</f>
        <v/>
      </c>
      <c r="C21" s="25" t="str">
        <f>IF(入力シート!C32="","",入力シート!C32)</f>
        <v/>
      </c>
      <c r="D21" s="26" t="str">
        <f>IF(入力シート!F32="","",入力シート!F32)</f>
        <v/>
      </c>
      <c r="F21" t="s">
        <v>17</v>
      </c>
    </row>
    <row r="22" spans="1:6" ht="36" customHeight="1">
      <c r="A22" s="24">
        <v>19</v>
      </c>
      <c r="B22" s="25" t="str">
        <f>IF(入力シート!B33="","",入力シート!B33)</f>
        <v/>
      </c>
      <c r="C22" s="25" t="str">
        <f>IF(入力シート!C33="","",入力シート!C33)</f>
        <v/>
      </c>
      <c r="D22" s="26" t="str">
        <f>IF(入力シート!F33="","",入力シート!F33)</f>
        <v/>
      </c>
    </row>
    <row r="23" spans="1:6" ht="36" customHeight="1">
      <c r="A23" s="24">
        <v>20</v>
      </c>
      <c r="B23" s="25" t="str">
        <f>IF(入力シート!B34="","",入力シート!B34)</f>
        <v/>
      </c>
      <c r="C23" s="25" t="str">
        <f>IF(入力シート!C34="","",入力シート!C34)</f>
        <v/>
      </c>
      <c r="D23" s="26" t="str">
        <f>IF(入力シート!F34="","",入力シート!F34)</f>
        <v/>
      </c>
    </row>
    <row r="24" spans="1:6">
      <c r="A24" s="221" t="s">
        <v>39</v>
      </c>
      <c r="B24" s="221"/>
      <c r="C24" s="221"/>
      <c r="D24" s="40">
        <f>IF(入力シート!F35="","",入力シート!F35)</f>
        <v>0</v>
      </c>
      <c r="F24">
        <v>482400</v>
      </c>
    </row>
    <row r="25" spans="1:6" ht="5.25" customHeight="1">
      <c r="A25" s="21"/>
      <c r="C25" s="22"/>
      <c r="D25" s="22"/>
    </row>
    <row r="26" spans="1:6" ht="5.25" customHeight="1">
      <c r="A26" s="21"/>
      <c r="C26" s="22"/>
      <c r="D26" s="22"/>
    </row>
    <row r="27" spans="1:6">
      <c r="A27" s="119" t="s">
        <v>1466</v>
      </c>
      <c r="B27" s="28"/>
      <c r="C27" s="29"/>
      <c r="D27" s="29"/>
    </row>
    <row r="28" spans="1:6">
      <c r="A28" s="151" t="s">
        <v>37</v>
      </c>
      <c r="B28" s="224" t="s">
        <v>983</v>
      </c>
      <c r="C28" s="225"/>
      <c r="D28" s="23" t="str">
        <f>[18]入力シート!F89</f>
        <v>金額計（税込み）</v>
      </c>
    </row>
    <row r="29" spans="1:6" ht="21" customHeight="1">
      <c r="A29" s="24">
        <v>1</v>
      </c>
      <c r="B29" s="222" t="str">
        <f>IF(入力シート!B40="","",入力シート!B40)</f>
        <v/>
      </c>
      <c r="C29" s="223"/>
      <c r="D29" s="40" t="str">
        <f>IF(入力シート!F40="","",入力シート!F40)</f>
        <v/>
      </c>
    </row>
    <row r="30" spans="1:6" ht="21" customHeight="1">
      <c r="A30" s="24">
        <v>2</v>
      </c>
      <c r="B30" s="222" t="str">
        <f>IF(入力シート!B41="","",入力シート!B41)</f>
        <v/>
      </c>
      <c r="C30" s="223"/>
      <c r="D30" s="40" t="str">
        <f>IF(入力シート!F41="","",入力シート!F41)</f>
        <v/>
      </c>
    </row>
    <row r="31" spans="1:6" ht="21" customHeight="1">
      <c r="A31" s="24">
        <v>3</v>
      </c>
      <c r="B31" s="222" t="str">
        <f>IF(入力シート!B42="","",入力シート!B42)</f>
        <v/>
      </c>
      <c r="C31" s="223"/>
      <c r="D31" s="40" t="str">
        <f>IF(入力シート!F42="","",入力シート!F42)</f>
        <v/>
      </c>
    </row>
    <row r="32" spans="1:6" ht="21" customHeight="1">
      <c r="A32" s="24">
        <v>4</v>
      </c>
      <c r="B32" s="222" t="str">
        <f>IF(入力シート!B43="","",入力シート!B43)</f>
        <v/>
      </c>
      <c r="C32" s="223"/>
      <c r="D32" s="40" t="str">
        <f>IF(入力シート!F43="","",入力シート!F43)</f>
        <v/>
      </c>
    </row>
    <row r="33" spans="1:11" ht="21" customHeight="1">
      <c r="A33" s="24">
        <v>5</v>
      </c>
      <c r="B33" s="222" t="str">
        <f>IF(入力シート!B44="","",入力シート!B44)</f>
        <v/>
      </c>
      <c r="C33" s="223"/>
      <c r="D33" s="40" t="str">
        <f>IF(入力シート!F44="","",入力シート!F44)</f>
        <v/>
      </c>
    </row>
    <row r="34" spans="1:11" ht="21" customHeight="1">
      <c r="A34" s="24">
        <v>6</v>
      </c>
      <c r="B34" s="222" t="str">
        <f>IF(入力シート!B45="","",入力シート!B45)</f>
        <v/>
      </c>
      <c r="C34" s="223"/>
      <c r="D34" s="40" t="str">
        <f>IF(入力シート!F45="","",入力シート!F45)</f>
        <v/>
      </c>
    </row>
    <row r="35" spans="1:11" ht="21" customHeight="1">
      <c r="A35" s="24">
        <v>7</v>
      </c>
      <c r="B35" s="222" t="str">
        <f>IF(入力シート!B46="","",入力シート!B46)</f>
        <v/>
      </c>
      <c r="C35" s="223"/>
      <c r="D35" s="40" t="str">
        <f>IF(入力シート!F46="","",入力シート!F46)</f>
        <v/>
      </c>
    </row>
    <row r="36" spans="1:11" ht="21" customHeight="1">
      <c r="A36" s="24">
        <v>8</v>
      </c>
      <c r="B36" s="222" t="str">
        <f>IF(入力シート!B47="","",入力シート!B47)</f>
        <v/>
      </c>
      <c r="C36" s="223"/>
      <c r="D36" s="40" t="str">
        <f>IF(入力シート!F47="","",入力シート!F47)</f>
        <v/>
      </c>
      <c r="F36" t="s">
        <v>10</v>
      </c>
    </row>
    <row r="37" spans="1:11" ht="21" customHeight="1">
      <c r="A37" s="24">
        <v>9</v>
      </c>
      <c r="B37" s="222" t="str">
        <f>IF(入力シート!B48="","",入力シート!B48)</f>
        <v/>
      </c>
      <c r="C37" s="223"/>
      <c r="D37" s="40" t="str">
        <f>IF(入力シート!F48="","",入力シート!F48)</f>
        <v/>
      </c>
    </row>
    <row r="38" spans="1:11" ht="21" customHeight="1">
      <c r="A38" s="24">
        <v>10</v>
      </c>
      <c r="B38" s="222" t="str">
        <f>IF(入力シート!B49="","",入力シート!B49)</f>
        <v/>
      </c>
      <c r="C38" s="223"/>
      <c r="D38" s="40" t="str">
        <f>IF(入力シート!F49="","",入力シート!F49)</f>
        <v/>
      </c>
    </row>
    <row r="39" spans="1:11">
      <c r="A39" s="221" t="s">
        <v>40</v>
      </c>
      <c r="B39" s="221"/>
      <c r="C39" s="221"/>
      <c r="D39" s="40">
        <f>IF(入力シート!F50="","",入力シート!F50)</f>
        <v>0</v>
      </c>
      <c r="F39">
        <v>482400</v>
      </c>
    </row>
    <row r="40" spans="1:11">
      <c r="A40" s="33"/>
      <c r="B40" s="33"/>
      <c r="C40" s="34"/>
      <c r="D40" s="34"/>
    </row>
    <row r="41" spans="1:11" ht="24" customHeight="1"/>
    <row r="42" spans="1:11" ht="51.75" customHeight="1">
      <c r="I42" s="14" t="s">
        <v>1472</v>
      </c>
      <c r="J42" s="14" t="s">
        <v>1471</v>
      </c>
      <c r="K42" s="14" t="s">
        <v>1470</v>
      </c>
    </row>
    <row r="43" spans="1:11" ht="29.25" customHeight="1">
      <c r="I43" s="15">
        <f>入力シート!L56</f>
        <v>0</v>
      </c>
      <c r="J43" s="15" t="e">
        <f>入力シート!M56</f>
        <v>#N/A</v>
      </c>
      <c r="K43" s="15" t="e">
        <f>入力シート!N56</f>
        <v>#N/A</v>
      </c>
    </row>
  </sheetData>
  <sheetProtection password="CCCF" sheet="1" selectLockedCells="1" selectUnlockedCells="1"/>
  <mergeCells count="13">
    <mergeCell ref="A39:C39"/>
    <mergeCell ref="B33:C33"/>
    <mergeCell ref="B34:C34"/>
    <mergeCell ref="B35:C35"/>
    <mergeCell ref="B36:C36"/>
    <mergeCell ref="B37:C37"/>
    <mergeCell ref="B38:C38"/>
    <mergeCell ref="B32:C32"/>
    <mergeCell ref="A24:C24"/>
    <mergeCell ref="B28:C28"/>
    <mergeCell ref="B29:C29"/>
    <mergeCell ref="B30:C30"/>
    <mergeCell ref="B31:C31"/>
  </mergeCells>
  <phoneticPr fontId="3"/>
  <pageMargins left="0.70866141732283472" right="0.70866141732283472" top="0.74803149606299213" bottom="0.74803149606299213" header="0.31496062992125984" footer="0.31496062992125984"/>
  <pageSetup paperSize="9" scale="63"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5351-1D43-4F50-9F7E-31853EEBF1EB}">
  <dimension ref="A1:T48"/>
  <sheetViews>
    <sheetView view="pageBreakPreview" topLeftCell="A13" zoomScale="85" zoomScaleNormal="100" zoomScaleSheetLayoutView="85" workbookViewId="0">
      <selection activeCell="H11" sqref="H11:O11"/>
    </sheetView>
  </sheetViews>
  <sheetFormatPr defaultRowHeight="14.25"/>
  <cols>
    <col min="1" max="10" width="6.125" style="1" customWidth="1"/>
    <col min="11" max="12" width="4.125" style="1" customWidth="1"/>
    <col min="13" max="13" width="3.625" style="1" customWidth="1"/>
    <col min="14" max="15" width="4.125" style="1" customWidth="1"/>
    <col min="16" max="16" width="9" style="1" customWidth="1"/>
    <col min="17" max="16384" width="9" style="1"/>
  </cols>
  <sheetData>
    <row r="1" spans="1:20" ht="18.75" customHeight="1">
      <c r="O1" s="1" t="e">
        <f>様式１!P1</f>
        <v>#N/A</v>
      </c>
    </row>
    <row r="2" spans="1:20" ht="18.75" customHeight="1">
      <c r="A2" s="2" t="s">
        <v>984</v>
      </c>
      <c r="B2" s="2"/>
    </row>
    <row r="3" spans="1:20" ht="18.75" customHeight="1">
      <c r="A3" s="53"/>
      <c r="B3" s="53"/>
      <c r="J3" s="50" t="s">
        <v>1800</v>
      </c>
      <c r="K3" s="53" t="s">
        <v>23</v>
      </c>
      <c r="L3" s="53">
        <v>3</v>
      </c>
      <c r="M3" s="53" t="s">
        <v>0</v>
      </c>
      <c r="N3" s="53">
        <v>31</v>
      </c>
      <c r="O3" s="53" t="s">
        <v>1</v>
      </c>
    </row>
    <row r="4" spans="1:20" ht="18.75" customHeight="1">
      <c r="A4" s="53"/>
      <c r="B4" s="53"/>
      <c r="J4" s="53"/>
      <c r="K4" s="53"/>
      <c r="L4" s="53"/>
      <c r="M4" s="53"/>
      <c r="N4" s="53"/>
      <c r="O4" s="53"/>
    </row>
    <row r="5" spans="1:20" ht="18.75" customHeight="1">
      <c r="A5" s="227" t="s">
        <v>985</v>
      </c>
      <c r="B5" s="227"/>
      <c r="C5" s="227"/>
      <c r="D5" s="227"/>
      <c r="E5" s="227"/>
      <c r="F5" s="227"/>
      <c r="G5" s="227"/>
      <c r="H5" s="227"/>
      <c r="I5" s="227"/>
      <c r="J5" s="227"/>
      <c r="K5" s="227"/>
      <c r="L5" s="227"/>
      <c r="M5" s="227"/>
      <c r="N5" s="227"/>
      <c r="O5" s="227"/>
    </row>
    <row r="6" spans="1:20" ht="18.75" customHeight="1">
      <c r="A6" s="228"/>
      <c r="B6" s="228"/>
    </row>
    <row r="7" spans="1:20" ht="18.75" customHeight="1">
      <c r="A7" s="2" t="s">
        <v>2</v>
      </c>
      <c r="B7" s="2"/>
    </row>
    <row r="8" spans="1:20" ht="18.75" customHeight="1">
      <c r="A8" s="3"/>
      <c r="B8" s="3"/>
      <c r="G8" s="50" t="s">
        <v>3</v>
      </c>
      <c r="H8" s="229" t="e">
        <f>VLOOKUP(O1,【3月31日】施設情報!$B$4:$T$301,11,0)</f>
        <v>#N/A</v>
      </c>
      <c r="I8" s="229"/>
      <c r="J8" s="229"/>
      <c r="K8" s="229"/>
      <c r="L8" s="229"/>
      <c r="M8" s="229"/>
      <c r="N8" s="229"/>
      <c r="O8" s="229"/>
    </row>
    <row r="9" spans="1:20" ht="18.75" customHeight="1">
      <c r="A9" s="3"/>
      <c r="B9" s="3"/>
      <c r="G9" s="50" t="s">
        <v>4</v>
      </c>
      <c r="H9" s="229" t="e">
        <f>VLOOKUP(O1,【3月31日】施設情報!$B$4:$T$301,3,0)</f>
        <v>#N/A</v>
      </c>
      <c r="I9" s="229"/>
      <c r="J9" s="229"/>
      <c r="K9" s="229"/>
      <c r="L9" s="229"/>
      <c r="M9" s="229"/>
      <c r="N9" s="229"/>
      <c r="O9" s="229"/>
    </row>
    <row r="10" spans="1:20" ht="18.75" customHeight="1">
      <c r="A10" s="3"/>
      <c r="B10" s="3"/>
      <c r="C10" s="2"/>
      <c r="G10" s="50" t="s">
        <v>986</v>
      </c>
      <c r="H10" s="229" t="e">
        <f>VLOOKUP(O1,【3月31日】施設情報!$B$4:$T$301,9,0)&amp;"　"&amp;VLOOKUP(様式４!$N$1,【3月31日】施設情報!$B$4:$T$301,10,0)</f>
        <v>#N/A</v>
      </c>
      <c r="I10" s="229"/>
      <c r="J10" s="229"/>
      <c r="K10" s="229"/>
      <c r="L10" s="229"/>
      <c r="M10" s="229"/>
      <c r="N10" s="229"/>
      <c r="O10" s="53" t="s">
        <v>5</v>
      </c>
    </row>
    <row r="11" spans="1:20" ht="18.75" customHeight="1">
      <c r="A11" s="3"/>
      <c r="B11" s="3"/>
      <c r="C11" s="2"/>
      <c r="G11" s="50" t="s">
        <v>987</v>
      </c>
      <c r="H11" s="229" t="e">
        <f>VLOOKUP(O1,【3月31日】施設情報!$B$4:$T$301,2,0)</f>
        <v>#N/A</v>
      </c>
      <c r="I11" s="229"/>
      <c r="J11" s="229"/>
      <c r="K11" s="229"/>
      <c r="L11" s="229"/>
      <c r="M11" s="229"/>
      <c r="N11" s="229"/>
      <c r="O11" s="229"/>
    </row>
    <row r="12" spans="1:20" ht="18.75" customHeight="1">
      <c r="A12" s="3"/>
      <c r="B12" s="3"/>
      <c r="C12" s="2"/>
      <c r="I12" s="51"/>
      <c r="J12" s="52"/>
      <c r="K12" s="52"/>
      <c r="L12" s="52"/>
      <c r="M12" s="52"/>
      <c r="N12" s="53"/>
      <c r="O12" s="2"/>
    </row>
    <row r="13" spans="1:20" ht="18.75" customHeight="1">
      <c r="A13" s="3"/>
      <c r="B13" s="3"/>
      <c r="C13" s="2"/>
      <c r="I13" s="51"/>
      <c r="J13" s="52"/>
      <c r="K13" s="52"/>
      <c r="L13" s="52"/>
      <c r="M13" s="52"/>
      <c r="N13" s="53"/>
      <c r="O13" s="2"/>
    </row>
    <row r="14" spans="1:20" ht="18.75" customHeight="1">
      <c r="A14" s="243" t="e">
        <f>CONCATENATE("　",P14,P15,P16,P17)</f>
        <v>#N/A</v>
      </c>
      <c r="B14" s="243"/>
      <c r="C14" s="243"/>
      <c r="D14" s="243"/>
      <c r="E14" s="243"/>
      <c r="F14" s="243"/>
      <c r="G14" s="243"/>
      <c r="H14" s="243"/>
      <c r="I14" s="243"/>
      <c r="J14" s="243"/>
      <c r="K14" s="243"/>
      <c r="L14" s="243"/>
      <c r="M14" s="243"/>
      <c r="N14" s="243"/>
      <c r="O14" s="243"/>
      <c r="P14" s="1" t="e">
        <f>IF(様式４!$E$20&gt;1,R14,T14)</f>
        <v>#N/A</v>
      </c>
      <c r="R14" s="166" t="e">
        <f>IF(VLOOKUP(O1,【3月31日】施設情報!$B$4:$T$301,18,0)=様式４!$E$20,"令和5年4月1日","令和　年　月　日")</f>
        <v>#N/A</v>
      </c>
      <c r="T14" s="167" t="s">
        <v>1830</v>
      </c>
    </row>
    <row r="15" spans="1:20" ht="18.75" customHeight="1">
      <c r="A15" s="243"/>
      <c r="B15" s="243"/>
      <c r="C15" s="243"/>
      <c r="D15" s="243"/>
      <c r="E15" s="243"/>
      <c r="F15" s="243"/>
      <c r="G15" s="243"/>
      <c r="H15" s="243"/>
      <c r="I15" s="243"/>
      <c r="J15" s="243"/>
      <c r="K15" s="243"/>
      <c r="L15" s="243"/>
      <c r="M15" s="243"/>
      <c r="N15" s="243"/>
      <c r="O15" s="243"/>
      <c r="P15" s="1" t="s">
        <v>1832</v>
      </c>
    </row>
    <row r="16" spans="1:20" ht="18.75" customHeight="1">
      <c r="A16" s="243"/>
      <c r="B16" s="243"/>
      <c r="C16" s="243"/>
      <c r="D16" s="243"/>
      <c r="E16" s="243"/>
      <c r="F16" s="243"/>
      <c r="G16" s="243"/>
      <c r="H16" s="243"/>
      <c r="I16" s="243"/>
      <c r="J16" s="243"/>
      <c r="K16" s="243"/>
      <c r="L16" s="243"/>
      <c r="M16" s="243"/>
      <c r="N16" s="243"/>
      <c r="O16" s="243"/>
      <c r="P16" s="1" t="e">
        <f>IF(様式４!$E$20&gt;1,R16,T16)</f>
        <v>#N/A</v>
      </c>
      <c r="R16" s="1" t="e">
        <f>IF(VLOOKUP(O1,【3月31日】施設情報!$B$4:$T$301,18,0)=様式４!$E$20,VLOOKUP(O1,【3月31日】施設情報!$B$4:$T$301,19,0),"　　号　　　")</f>
        <v>#N/A</v>
      </c>
      <c r="T16" s="1" t="s">
        <v>1833</v>
      </c>
    </row>
    <row r="17" spans="1:16" ht="18.75" customHeight="1">
      <c r="L17" s="6"/>
      <c r="M17" s="54"/>
      <c r="N17" s="54"/>
      <c r="O17" s="54"/>
      <c r="P17" s="1" t="s">
        <v>1834</v>
      </c>
    </row>
    <row r="18" spans="1:16" s="13" customFormat="1" ht="18.75" customHeight="1">
      <c r="A18" s="41"/>
      <c r="B18" s="41"/>
      <c r="C18" s="41"/>
      <c r="D18" s="41"/>
      <c r="E18" s="41"/>
      <c r="F18" s="41"/>
      <c r="G18" s="41"/>
      <c r="H18" s="41"/>
      <c r="I18" s="41"/>
      <c r="J18" s="41"/>
      <c r="K18" s="41"/>
      <c r="L18" s="41"/>
      <c r="M18" s="41"/>
      <c r="N18" s="41"/>
      <c r="O18" s="41"/>
    </row>
    <row r="19" spans="1:16" ht="18.75" customHeight="1">
      <c r="A19" s="228" t="s">
        <v>988</v>
      </c>
      <c r="B19" s="228"/>
      <c r="C19" s="228"/>
      <c r="D19" s="17" t="s">
        <v>6</v>
      </c>
      <c r="E19" s="257" t="e">
        <f>様式４!E20</f>
        <v>#N/A</v>
      </c>
      <c r="F19" s="257"/>
      <c r="G19" s="257"/>
      <c r="H19" s="257"/>
      <c r="I19" s="257"/>
      <c r="J19" s="77" t="s">
        <v>7</v>
      </c>
      <c r="K19" s="78"/>
      <c r="L19" s="6"/>
      <c r="M19" s="54"/>
      <c r="N19" s="54"/>
      <c r="O19" s="54"/>
    </row>
    <row r="20" spans="1:16" ht="18.75" customHeight="1">
      <c r="A20" s="4"/>
      <c r="B20" s="4"/>
      <c r="C20" s="54"/>
      <c r="D20" s="8"/>
      <c r="E20" s="42"/>
      <c r="F20" s="42"/>
      <c r="G20" s="42"/>
      <c r="H20" s="42"/>
      <c r="I20" s="42"/>
      <c r="J20" s="43"/>
      <c r="K20" s="43"/>
      <c r="L20" s="6"/>
      <c r="M20" s="44"/>
      <c r="N20" s="44"/>
      <c r="O20" s="54"/>
    </row>
    <row r="21" spans="1:16" ht="18.75" customHeight="1">
      <c r="A21" s="228" t="s">
        <v>989</v>
      </c>
      <c r="B21" s="228"/>
      <c r="C21" s="228"/>
      <c r="D21" s="17" t="s">
        <v>6</v>
      </c>
      <c r="E21" s="257" t="e">
        <f>E19</f>
        <v>#N/A</v>
      </c>
      <c r="F21" s="257"/>
      <c r="G21" s="257"/>
      <c r="H21" s="257"/>
      <c r="I21" s="257"/>
      <c r="J21" s="77" t="s">
        <v>7</v>
      </c>
      <c r="K21" s="78"/>
      <c r="L21" s="54"/>
      <c r="M21" s="44"/>
      <c r="N21" s="44"/>
      <c r="O21" s="54"/>
    </row>
    <row r="22" spans="1:16" ht="18.75" customHeight="1">
      <c r="A22" s="2"/>
      <c r="B22" s="54"/>
      <c r="C22" s="54"/>
      <c r="D22" s="54"/>
      <c r="E22" s="54"/>
      <c r="F22" s="54"/>
      <c r="G22" s="54"/>
      <c r="H22" s="54"/>
      <c r="I22" s="54"/>
      <c r="J22" s="54"/>
      <c r="K22" s="54"/>
      <c r="L22" s="54"/>
      <c r="M22" s="44"/>
      <c r="N22" s="44"/>
      <c r="O22" s="54"/>
    </row>
    <row r="23" spans="1:16" ht="18.75" customHeight="1">
      <c r="A23" s="241" t="s">
        <v>990</v>
      </c>
      <c r="B23" s="241"/>
      <c r="C23" s="241"/>
      <c r="D23" s="54"/>
      <c r="E23" s="54"/>
      <c r="F23" s="54"/>
      <c r="G23" s="54"/>
      <c r="H23" s="54"/>
      <c r="I23" s="54"/>
      <c r="J23" s="54"/>
      <c r="K23" s="54"/>
      <c r="L23" s="54"/>
      <c r="M23" s="54"/>
      <c r="N23" s="54"/>
      <c r="O23" s="54"/>
    </row>
    <row r="24" spans="1:16" ht="18.75" customHeight="1">
      <c r="A24" s="45" t="s">
        <v>991</v>
      </c>
      <c r="B24" s="2" t="s">
        <v>992</v>
      </c>
      <c r="C24" s="54"/>
      <c r="D24" s="54"/>
      <c r="E24" s="54"/>
      <c r="F24" s="54"/>
      <c r="G24" s="54"/>
      <c r="H24" s="54"/>
      <c r="I24" s="54"/>
      <c r="J24" s="54"/>
      <c r="K24" s="54"/>
      <c r="L24" s="54"/>
      <c r="M24" s="54"/>
      <c r="N24" s="54"/>
      <c r="O24" s="54"/>
    </row>
    <row r="25" spans="1:16" ht="18.75" customHeight="1">
      <c r="A25" s="45" t="s">
        <v>993</v>
      </c>
      <c r="B25" s="2" t="s">
        <v>994</v>
      </c>
      <c r="C25" s="46"/>
      <c r="D25" s="46"/>
      <c r="E25" s="46"/>
      <c r="F25" s="46"/>
      <c r="G25" s="46"/>
      <c r="H25" s="46"/>
      <c r="I25" s="46"/>
      <c r="J25" s="46"/>
      <c r="K25" s="46"/>
      <c r="L25" s="46"/>
      <c r="M25" s="46"/>
      <c r="N25" s="46"/>
      <c r="O25" s="46"/>
    </row>
    <row r="26" spans="1:16" ht="18.75" customHeight="1">
      <c r="A26" s="45" t="s">
        <v>995</v>
      </c>
      <c r="B26" s="2" t="s">
        <v>996</v>
      </c>
      <c r="C26" s="9"/>
      <c r="D26" s="46"/>
      <c r="E26" s="46"/>
      <c r="F26" s="46"/>
      <c r="G26" s="46"/>
      <c r="H26" s="46"/>
      <c r="I26" s="46"/>
      <c r="J26" s="46"/>
      <c r="K26" s="46"/>
      <c r="L26" s="46"/>
      <c r="M26" s="46"/>
      <c r="N26" s="46"/>
      <c r="O26" s="46"/>
    </row>
    <row r="27" spans="1:16" ht="18.75" customHeight="1">
      <c r="A27" s="45" t="s">
        <v>997</v>
      </c>
      <c r="B27" s="47" t="s">
        <v>998</v>
      </c>
      <c r="D27" s="9"/>
      <c r="E27" s="9"/>
      <c r="F27" s="9"/>
      <c r="G27" s="9"/>
      <c r="H27" s="9"/>
      <c r="I27" s="9"/>
      <c r="J27" s="9"/>
      <c r="K27" s="9"/>
      <c r="L27" s="9"/>
      <c r="M27" s="9"/>
      <c r="N27" s="9"/>
      <c r="O27" s="9"/>
    </row>
    <row r="28" spans="1:16" s="13" customFormat="1" ht="18.75" customHeight="1">
      <c r="A28" s="10"/>
      <c r="B28" s="10"/>
      <c r="C28" s="10"/>
      <c r="D28" s="10"/>
      <c r="E28" s="10"/>
      <c r="F28" s="10"/>
      <c r="G28" s="10"/>
      <c r="H28" s="10"/>
      <c r="I28" s="10"/>
      <c r="J28" s="10"/>
      <c r="K28" s="10"/>
      <c r="L28" s="10"/>
      <c r="M28" s="10"/>
      <c r="N28" s="10"/>
      <c r="O28" s="10"/>
    </row>
    <row r="29" spans="1:16" s="13" customFormat="1" ht="18.75" customHeight="1">
      <c r="A29" s="51"/>
      <c r="B29" s="10"/>
      <c r="C29" s="10"/>
      <c r="D29" s="10"/>
      <c r="E29" s="10"/>
      <c r="F29" s="10"/>
      <c r="G29" s="10"/>
      <c r="H29" s="10"/>
      <c r="I29" s="10"/>
      <c r="J29" s="10"/>
      <c r="K29" s="10"/>
      <c r="L29" s="10"/>
      <c r="M29" s="10"/>
      <c r="N29" s="10"/>
      <c r="O29" s="10"/>
    </row>
    <row r="30" spans="1:16" ht="18.75" customHeight="1">
      <c r="A30" s="51"/>
      <c r="B30" s="4"/>
      <c r="C30" s="54"/>
      <c r="D30" s="54"/>
      <c r="E30" s="54"/>
      <c r="F30" s="54"/>
      <c r="G30" s="54"/>
      <c r="H30" s="54"/>
      <c r="I30" s="54"/>
      <c r="J30" s="54"/>
      <c r="K30" s="54"/>
      <c r="L30" s="54"/>
      <c r="M30" s="54"/>
      <c r="N30" s="54"/>
      <c r="O30" s="54"/>
    </row>
    <row r="31" spans="1:16" ht="18.75" customHeight="1">
      <c r="A31" s="51"/>
      <c r="B31" s="4"/>
      <c r="C31" s="54"/>
      <c r="D31" s="54"/>
      <c r="E31" s="54"/>
      <c r="F31" s="54"/>
      <c r="G31" s="54"/>
      <c r="H31" s="54"/>
      <c r="I31" s="54"/>
      <c r="J31" s="54"/>
      <c r="K31" s="54"/>
      <c r="L31" s="54"/>
      <c r="M31" s="54"/>
      <c r="N31" s="54"/>
      <c r="O31" s="54"/>
    </row>
    <row r="32" spans="1:16" ht="18.75" customHeight="1">
      <c r="A32" s="8"/>
      <c r="B32" s="11"/>
      <c r="C32" s="11"/>
      <c r="D32" s="5"/>
      <c r="E32" s="5"/>
      <c r="F32" s="5"/>
      <c r="G32" s="5"/>
      <c r="H32" s="5"/>
      <c r="I32" s="5"/>
      <c r="J32" s="5"/>
      <c r="K32" s="5"/>
      <c r="L32" s="5"/>
      <c r="M32" s="5"/>
      <c r="N32" s="8"/>
      <c r="O32" s="8"/>
    </row>
    <row r="33" spans="1:15" ht="18.75" customHeight="1">
      <c r="A33" s="8"/>
      <c r="B33" s="11"/>
      <c r="C33" s="11"/>
      <c r="D33" s="7"/>
      <c r="E33" s="7"/>
      <c r="F33" s="7"/>
      <c r="G33" s="7"/>
      <c r="H33" s="7"/>
      <c r="I33" s="5"/>
      <c r="J33" s="5"/>
      <c r="K33" s="5"/>
      <c r="L33" s="5"/>
      <c r="M33" s="5"/>
      <c r="N33" s="8"/>
      <c r="O33" s="8"/>
    </row>
    <row r="34" spans="1:15" ht="18.75" customHeight="1">
      <c r="A34" s="8"/>
      <c r="B34" s="8"/>
      <c r="C34" s="8"/>
      <c r="D34" s="11"/>
      <c r="E34" s="11"/>
      <c r="F34" s="11"/>
      <c r="G34" s="11"/>
      <c r="H34" s="11"/>
      <c r="I34" s="48"/>
      <c r="J34" s="48"/>
      <c r="K34" s="48"/>
      <c r="L34" s="48"/>
      <c r="M34" s="48"/>
      <c r="N34" s="8"/>
      <c r="O34" s="8"/>
    </row>
    <row r="35" spans="1:15" ht="18.75" customHeight="1">
      <c r="A35" s="8"/>
      <c r="B35" s="8"/>
      <c r="C35" s="8"/>
      <c r="D35" s="8"/>
      <c r="E35" s="8"/>
      <c r="F35" s="8"/>
      <c r="G35" s="8"/>
      <c r="H35" s="8"/>
      <c r="I35" s="8"/>
      <c r="J35" s="8"/>
      <c r="K35" s="8"/>
      <c r="L35" s="8"/>
      <c r="M35" s="8"/>
      <c r="N35" s="8"/>
      <c r="O35" s="8"/>
    </row>
    <row r="36" spans="1:15" ht="18.75" customHeight="1">
      <c r="A36" s="12"/>
      <c r="B36" s="12"/>
      <c r="C36" s="12"/>
      <c r="D36" s="12"/>
      <c r="E36" s="12"/>
      <c r="F36" s="12"/>
      <c r="G36" s="12"/>
      <c r="H36" s="12"/>
      <c r="I36" s="12"/>
      <c r="J36" s="12"/>
      <c r="K36" s="12"/>
      <c r="L36" s="12"/>
      <c r="M36" s="12"/>
      <c r="N36" s="12"/>
    </row>
    <row r="37" spans="1:15" ht="18.75" customHeight="1"/>
    <row r="38" spans="1:15" ht="18.75" customHeight="1"/>
    <row r="39" spans="1:15" ht="18.75" customHeight="1"/>
    <row r="40" spans="1:15" ht="18.75" customHeight="1"/>
    <row r="41" spans="1:15" ht="18.75" customHeight="1"/>
    <row r="42" spans="1:15" ht="18.75" customHeight="1"/>
    <row r="43" spans="1:15" ht="18.75" customHeight="1"/>
    <row r="44" spans="1:15" ht="18.75" customHeight="1"/>
    <row r="45" spans="1:15" ht="18.75" customHeight="1"/>
    <row r="46" spans="1:15" ht="18.75" customHeight="1"/>
    <row r="47" spans="1:15" ht="18.75" customHeight="1"/>
    <row r="48" spans="1:15" ht="18.75" customHeight="1"/>
  </sheetData>
  <sheetProtection password="CCCF" sheet="1" objects="1" scenarios="1" selectLockedCells="1"/>
  <mergeCells count="12">
    <mergeCell ref="A23:C23"/>
    <mergeCell ref="A5:O5"/>
    <mergeCell ref="A6:B6"/>
    <mergeCell ref="H8:O8"/>
    <mergeCell ref="H9:O9"/>
    <mergeCell ref="H10:N10"/>
    <mergeCell ref="H11:O11"/>
    <mergeCell ref="A14:O16"/>
    <mergeCell ref="A19:C19"/>
    <mergeCell ref="E19:I19"/>
    <mergeCell ref="A21:C21"/>
    <mergeCell ref="E21:I21"/>
  </mergeCells>
  <phoneticPr fontId="3"/>
  <dataValidations count="1">
    <dataValidation type="list" allowBlank="1" showInputMessage="1" showErrorMessage="1" sqref="C18" xr:uid="{3213B13E-A32F-4D04-9758-945CE64810FC}">
      <formula1>$P$17:$P$17</formula1>
    </dataValidation>
  </dataValidations>
  <printOptions horizontalCentered="1" verticalCentered="1"/>
  <pageMargins left="0.70866141732283472" right="0.70866141732283472" top="0.74803149606299213" bottom="0.74803149606299213" header="0.31496062992125984" footer="0.31496062992125984"/>
  <pageSetup paperSize="9" scale="95" orientation="portrait" blackAndWhite="1"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C990-CED1-4447-BEF7-6BA6A40C51AB}">
  <sheetPr>
    <pageSetUpPr fitToPage="1"/>
  </sheetPr>
  <dimension ref="A1:K43"/>
  <sheetViews>
    <sheetView view="pageBreakPreview" zoomScale="85" zoomScaleNormal="85" zoomScaleSheetLayoutView="85" workbookViewId="0">
      <pane ySplit="1" topLeftCell="A2" activePane="bottomLeft" state="frozen"/>
      <selection activeCell="F42" sqref="F42:G42"/>
      <selection pane="bottomLeft" activeCell="A28" sqref="A28"/>
    </sheetView>
  </sheetViews>
  <sheetFormatPr defaultRowHeight="18.75"/>
  <cols>
    <col min="1" max="1" width="5.625" style="27" customWidth="1"/>
    <col min="2" max="2" width="41.125" style="27" customWidth="1"/>
    <col min="3" max="3" width="52.375" style="30" customWidth="1"/>
    <col min="4" max="4" width="17.375" style="30" customWidth="1"/>
    <col min="9" max="9" width="18.125" customWidth="1"/>
    <col min="10" max="10" width="18" customWidth="1"/>
    <col min="11" max="11" width="38" customWidth="1"/>
  </cols>
  <sheetData>
    <row r="1" spans="1:6">
      <c r="A1" s="31" t="s">
        <v>1855</v>
      </c>
      <c r="C1" s="22"/>
      <c r="D1" s="22" t="e">
        <f>入力シート!G6</f>
        <v>#N/A</v>
      </c>
    </row>
    <row r="2" spans="1:6">
      <c r="A2" s="119" t="s">
        <v>1464</v>
      </c>
      <c r="C2" s="22"/>
      <c r="D2" s="22"/>
    </row>
    <row r="3" spans="1:6">
      <c r="A3" s="151" t="s">
        <v>37</v>
      </c>
      <c r="B3" s="151" t="s">
        <v>38</v>
      </c>
      <c r="C3" s="23" t="s">
        <v>32</v>
      </c>
      <c r="D3" s="23" t="str">
        <f>[18]入力シート!F34</f>
        <v>金額計（税込み）</v>
      </c>
    </row>
    <row r="4" spans="1:6" ht="36" customHeight="1">
      <c r="A4" s="24">
        <v>1</v>
      </c>
      <c r="B4" s="25" t="str">
        <f>IF(入力シート!B15="","",入力シート!B15)</f>
        <v/>
      </c>
      <c r="C4" s="25" t="str">
        <f>IF(入力シート!C15="","",入力シート!C15)</f>
        <v/>
      </c>
      <c r="D4" s="26" t="str">
        <f>IF(入力シート!F15="","",入力シート!F15)</f>
        <v/>
      </c>
    </row>
    <row r="5" spans="1:6" ht="36" customHeight="1">
      <c r="A5" s="24">
        <v>2</v>
      </c>
      <c r="B5" s="25" t="str">
        <f>IF(入力シート!B16="","",入力シート!B16)</f>
        <v/>
      </c>
      <c r="C5" s="25" t="str">
        <f>IF(入力シート!C16="","",入力シート!C16)</f>
        <v/>
      </c>
      <c r="D5" s="26" t="str">
        <f>IF(入力シート!F16="","",入力シート!F16)</f>
        <v/>
      </c>
      <c r="F5" t="s">
        <v>10</v>
      </c>
    </row>
    <row r="6" spans="1:6" ht="36" customHeight="1">
      <c r="A6" s="24">
        <v>3</v>
      </c>
      <c r="B6" s="25" t="str">
        <f>IF(入力シート!B17="","",入力シート!B17)</f>
        <v/>
      </c>
      <c r="C6" s="25" t="str">
        <f>IF(入力シート!C17="","",入力シート!C17)</f>
        <v/>
      </c>
      <c r="D6" s="26" t="str">
        <f>IF(入力シート!F17="","",入力シート!F17)</f>
        <v/>
      </c>
      <c r="F6" t="s">
        <v>11</v>
      </c>
    </row>
    <row r="7" spans="1:6" ht="36" customHeight="1">
      <c r="A7" s="24">
        <v>4</v>
      </c>
      <c r="B7" s="25" t="str">
        <f>IF(入力シート!B18="","",入力シート!B18)</f>
        <v/>
      </c>
      <c r="C7" s="25" t="str">
        <f>IF(入力シート!C18="","",入力シート!C18)</f>
        <v/>
      </c>
      <c r="D7" s="26" t="str">
        <f>IF(入力シート!F18="","",入力シート!F18)</f>
        <v/>
      </c>
      <c r="F7" t="s">
        <v>12</v>
      </c>
    </row>
    <row r="8" spans="1:6" ht="36" customHeight="1">
      <c r="A8" s="24">
        <v>5</v>
      </c>
      <c r="B8" s="25" t="str">
        <f>IF(入力シート!B19="","",入力シート!B19)</f>
        <v/>
      </c>
      <c r="C8" s="25" t="str">
        <f>IF(入力シート!C19="","",入力シート!C19)</f>
        <v/>
      </c>
      <c r="D8" s="26" t="str">
        <f>IF(入力シート!F19="","",入力シート!F19)</f>
        <v/>
      </c>
      <c r="F8" t="s">
        <v>13</v>
      </c>
    </row>
    <row r="9" spans="1:6" ht="36" customHeight="1">
      <c r="A9" s="24">
        <v>6</v>
      </c>
      <c r="B9" s="25" t="str">
        <f>IF(入力シート!B20="","",入力シート!B20)</f>
        <v/>
      </c>
      <c r="C9" s="25" t="str">
        <f>IF(入力シート!C20="","",入力シート!C20)</f>
        <v/>
      </c>
      <c r="D9" s="26" t="str">
        <f>IF(入力シート!F20="","",入力シート!F20)</f>
        <v/>
      </c>
      <c r="F9" t="s">
        <v>14</v>
      </c>
    </row>
    <row r="10" spans="1:6" ht="36" customHeight="1">
      <c r="A10" s="24">
        <v>7</v>
      </c>
      <c r="B10" s="25" t="str">
        <f>IF(入力シート!B21="","",入力シート!B21)</f>
        <v/>
      </c>
      <c r="C10" s="25" t="str">
        <f>IF(入力シート!C21="","",入力シート!C21)</f>
        <v/>
      </c>
      <c r="D10" s="26" t="str">
        <f>IF(入力シート!F21="","",入力シート!F21)</f>
        <v/>
      </c>
      <c r="F10" t="s">
        <v>15</v>
      </c>
    </row>
    <row r="11" spans="1:6" ht="36" customHeight="1">
      <c r="A11" s="24">
        <v>8</v>
      </c>
      <c r="B11" s="25" t="str">
        <f>IF(入力シート!B22="","",入力シート!B22)</f>
        <v/>
      </c>
      <c r="C11" s="25" t="str">
        <f>IF(入力シート!C22="","",入力シート!C22)</f>
        <v/>
      </c>
      <c r="D11" s="26" t="str">
        <f>IF(入力シート!F22="","",入力シート!F22)</f>
        <v/>
      </c>
      <c r="F11" t="s">
        <v>16</v>
      </c>
    </row>
    <row r="12" spans="1:6" ht="36" customHeight="1">
      <c r="A12" s="24">
        <v>9</v>
      </c>
      <c r="B12" s="25" t="str">
        <f>IF(入力シート!B23="","",入力シート!B23)</f>
        <v/>
      </c>
      <c r="C12" s="25" t="str">
        <f>IF(入力シート!C23="","",入力シート!C23)</f>
        <v/>
      </c>
      <c r="D12" s="26" t="str">
        <f>IF(入力シート!F23="","",入力シート!F23)</f>
        <v/>
      </c>
      <c r="F12" t="s">
        <v>17</v>
      </c>
    </row>
    <row r="13" spans="1:6" ht="36" customHeight="1">
      <c r="A13" s="24">
        <v>10</v>
      </c>
      <c r="B13" s="25" t="str">
        <f>IF(入力シート!B24="","",入力シート!B24)</f>
        <v/>
      </c>
      <c r="C13" s="25" t="str">
        <f>IF(入力シート!C24="","",入力シート!C24)</f>
        <v/>
      </c>
      <c r="D13" s="26" t="str">
        <f>IF(入力シート!F24="","",入力シート!F24)</f>
        <v/>
      </c>
    </row>
    <row r="14" spans="1:6" ht="36" customHeight="1">
      <c r="A14" s="24">
        <v>11</v>
      </c>
      <c r="B14" s="25" t="str">
        <f>IF(入力シート!B25="","",入力シート!B25)</f>
        <v/>
      </c>
      <c r="C14" s="25" t="str">
        <f>IF(入力シート!C25="","",入力シート!C25)</f>
        <v/>
      </c>
      <c r="D14" s="26" t="str">
        <f>IF(入力シート!F25="","",入力シート!F25)</f>
        <v/>
      </c>
      <c r="F14" t="s">
        <v>10</v>
      </c>
    </row>
    <row r="15" spans="1:6" ht="36" customHeight="1">
      <c r="A15" s="24">
        <v>12</v>
      </c>
      <c r="B15" s="25" t="str">
        <f>IF(入力シート!B26="","",入力シート!B26)</f>
        <v/>
      </c>
      <c r="C15" s="25" t="str">
        <f>IF(入力シート!C26="","",入力シート!C26)</f>
        <v/>
      </c>
      <c r="D15" s="26" t="str">
        <f>IF(入力シート!F26="","",入力シート!F26)</f>
        <v/>
      </c>
      <c r="F15" t="s">
        <v>11</v>
      </c>
    </row>
    <row r="16" spans="1:6" ht="36" customHeight="1">
      <c r="A16" s="24">
        <v>13</v>
      </c>
      <c r="B16" s="25" t="str">
        <f>IF(入力シート!B27="","",入力シート!B27)</f>
        <v/>
      </c>
      <c r="C16" s="25" t="str">
        <f>IF(入力シート!C27="","",入力シート!C27)</f>
        <v/>
      </c>
      <c r="D16" s="26" t="str">
        <f>IF(入力シート!F27="","",入力シート!F27)</f>
        <v/>
      </c>
      <c r="F16" t="s">
        <v>12</v>
      </c>
    </row>
    <row r="17" spans="1:6" ht="36" customHeight="1">
      <c r="A17" s="24">
        <v>14</v>
      </c>
      <c r="B17" s="25" t="str">
        <f>IF(入力シート!B28="","",入力シート!B28)</f>
        <v/>
      </c>
      <c r="C17" s="25" t="str">
        <f>IF(入力シート!C28="","",入力シート!C28)</f>
        <v/>
      </c>
      <c r="D17" s="26" t="str">
        <f>IF(入力シート!F28="","",入力シート!F28)</f>
        <v/>
      </c>
      <c r="F17" t="s">
        <v>13</v>
      </c>
    </row>
    <row r="18" spans="1:6" ht="36" customHeight="1">
      <c r="A18" s="24">
        <v>15</v>
      </c>
      <c r="B18" s="25" t="str">
        <f>IF(入力シート!B29="","",入力シート!B29)</f>
        <v/>
      </c>
      <c r="C18" s="25" t="str">
        <f>IF(入力シート!C29="","",入力シート!C29)</f>
        <v/>
      </c>
      <c r="D18" s="26" t="str">
        <f>IF(入力シート!F29="","",入力シート!F29)</f>
        <v/>
      </c>
      <c r="F18" t="s">
        <v>14</v>
      </c>
    </row>
    <row r="19" spans="1:6" ht="36" customHeight="1">
      <c r="A19" s="24">
        <v>16</v>
      </c>
      <c r="B19" s="25" t="str">
        <f>IF(入力シート!B30="","",入力シート!B30)</f>
        <v/>
      </c>
      <c r="C19" s="25" t="str">
        <f>IF(入力シート!C30="","",入力シート!C30)</f>
        <v/>
      </c>
      <c r="D19" s="26" t="str">
        <f>IF(入力シート!F30="","",入力シート!F30)</f>
        <v/>
      </c>
      <c r="F19" t="s">
        <v>15</v>
      </c>
    </row>
    <row r="20" spans="1:6" ht="36" customHeight="1">
      <c r="A20" s="24">
        <v>17</v>
      </c>
      <c r="B20" s="25" t="str">
        <f>IF(入力シート!B31="","",入力シート!B31)</f>
        <v/>
      </c>
      <c r="C20" s="25" t="str">
        <f>IF(入力シート!C31="","",入力シート!C31)</f>
        <v/>
      </c>
      <c r="D20" s="26" t="str">
        <f>IF(入力シート!F31="","",入力シート!F31)</f>
        <v/>
      </c>
      <c r="F20" t="s">
        <v>16</v>
      </c>
    </row>
    <row r="21" spans="1:6" ht="36" customHeight="1">
      <c r="A21" s="24">
        <v>18</v>
      </c>
      <c r="B21" s="25" t="str">
        <f>IF(入力シート!B32="","",入力シート!B32)</f>
        <v/>
      </c>
      <c r="C21" s="25" t="str">
        <f>IF(入力シート!C32="","",入力シート!C32)</f>
        <v/>
      </c>
      <c r="D21" s="26" t="str">
        <f>IF(入力シート!F32="","",入力シート!F32)</f>
        <v/>
      </c>
      <c r="F21" t="s">
        <v>17</v>
      </c>
    </row>
    <row r="22" spans="1:6" ht="36" customHeight="1">
      <c r="A22" s="24">
        <v>19</v>
      </c>
      <c r="B22" s="25" t="str">
        <f>IF(入力シート!B33="","",入力シート!B33)</f>
        <v/>
      </c>
      <c r="C22" s="25" t="str">
        <f>IF(入力シート!C33="","",入力シート!C33)</f>
        <v/>
      </c>
      <c r="D22" s="26" t="str">
        <f>IF(入力シート!F33="","",入力シート!F33)</f>
        <v/>
      </c>
    </row>
    <row r="23" spans="1:6" ht="36" customHeight="1">
      <c r="A23" s="24">
        <v>20</v>
      </c>
      <c r="B23" s="25" t="str">
        <f>IF(入力シート!B34="","",入力シート!B34)</f>
        <v/>
      </c>
      <c r="C23" s="25" t="str">
        <f>IF(入力シート!C34="","",入力シート!C34)</f>
        <v/>
      </c>
      <c r="D23" s="26" t="str">
        <f>IF(入力シート!F34="","",入力シート!F34)</f>
        <v/>
      </c>
    </row>
    <row r="24" spans="1:6">
      <c r="A24" s="221" t="s">
        <v>39</v>
      </c>
      <c r="B24" s="221"/>
      <c r="C24" s="221"/>
      <c r="D24" s="40">
        <f>IF(入力シート!F35="","",入力シート!F35)</f>
        <v>0</v>
      </c>
      <c r="F24">
        <v>482400</v>
      </c>
    </row>
    <row r="25" spans="1:6" ht="5.25" customHeight="1">
      <c r="A25" s="21"/>
      <c r="C25" s="22"/>
      <c r="D25" s="22"/>
    </row>
    <row r="26" spans="1:6" ht="5.25" customHeight="1">
      <c r="A26" s="21"/>
      <c r="C26" s="22"/>
      <c r="D26" s="22"/>
    </row>
    <row r="27" spans="1:6">
      <c r="A27" s="119" t="s">
        <v>1466</v>
      </c>
      <c r="B27" s="28"/>
      <c r="C27" s="29"/>
      <c r="D27" s="29"/>
    </row>
    <row r="28" spans="1:6">
      <c r="A28" s="151" t="s">
        <v>37</v>
      </c>
      <c r="B28" s="224" t="s">
        <v>983</v>
      </c>
      <c r="C28" s="225"/>
      <c r="D28" s="23" t="str">
        <f>[18]入力シート!F89</f>
        <v>金額計（税込み）</v>
      </c>
    </row>
    <row r="29" spans="1:6" ht="21" customHeight="1">
      <c r="A29" s="24">
        <v>1</v>
      </c>
      <c r="B29" s="222" t="str">
        <f>IF(入力シート!B40="","",入力シート!B40)</f>
        <v/>
      </c>
      <c r="C29" s="223"/>
      <c r="D29" s="40" t="str">
        <f>IF(入力シート!F40="","",入力シート!F40)</f>
        <v/>
      </c>
    </row>
    <row r="30" spans="1:6" ht="21" customHeight="1">
      <c r="A30" s="24">
        <v>2</v>
      </c>
      <c r="B30" s="222" t="str">
        <f>IF(入力シート!B41="","",入力シート!B41)</f>
        <v/>
      </c>
      <c r="C30" s="223"/>
      <c r="D30" s="40" t="str">
        <f>IF(入力シート!F41="","",入力シート!F41)</f>
        <v/>
      </c>
    </row>
    <row r="31" spans="1:6" ht="21" customHeight="1">
      <c r="A31" s="24">
        <v>3</v>
      </c>
      <c r="B31" s="222" t="str">
        <f>IF(入力シート!B42="","",入力シート!B42)</f>
        <v/>
      </c>
      <c r="C31" s="223"/>
      <c r="D31" s="40" t="str">
        <f>IF(入力シート!F42="","",入力シート!F42)</f>
        <v/>
      </c>
    </row>
    <row r="32" spans="1:6" ht="21" customHeight="1">
      <c r="A32" s="24">
        <v>4</v>
      </c>
      <c r="B32" s="222" t="str">
        <f>IF(入力シート!B43="","",入力シート!B43)</f>
        <v/>
      </c>
      <c r="C32" s="223"/>
      <c r="D32" s="40" t="str">
        <f>IF(入力シート!F43="","",入力シート!F43)</f>
        <v/>
      </c>
    </row>
    <row r="33" spans="1:11" ht="21" customHeight="1">
      <c r="A33" s="24">
        <v>5</v>
      </c>
      <c r="B33" s="222" t="str">
        <f>IF(入力シート!B44="","",入力シート!B44)</f>
        <v/>
      </c>
      <c r="C33" s="223"/>
      <c r="D33" s="40" t="str">
        <f>IF(入力シート!F44="","",入力シート!F44)</f>
        <v/>
      </c>
    </row>
    <row r="34" spans="1:11" ht="21" customHeight="1">
      <c r="A34" s="24">
        <v>6</v>
      </c>
      <c r="B34" s="222" t="str">
        <f>IF(入力シート!B45="","",入力シート!B45)</f>
        <v/>
      </c>
      <c r="C34" s="223"/>
      <c r="D34" s="40" t="str">
        <f>IF(入力シート!F45="","",入力シート!F45)</f>
        <v/>
      </c>
    </row>
    <row r="35" spans="1:11" ht="21" customHeight="1">
      <c r="A35" s="24">
        <v>7</v>
      </c>
      <c r="B35" s="222" t="str">
        <f>IF(入力シート!B46="","",入力シート!B46)</f>
        <v/>
      </c>
      <c r="C35" s="223"/>
      <c r="D35" s="40" t="str">
        <f>IF(入力シート!F46="","",入力シート!F46)</f>
        <v/>
      </c>
    </row>
    <row r="36" spans="1:11" ht="21" customHeight="1">
      <c r="A36" s="24">
        <v>8</v>
      </c>
      <c r="B36" s="222" t="str">
        <f>IF(入力シート!B47="","",入力シート!B47)</f>
        <v/>
      </c>
      <c r="C36" s="223"/>
      <c r="D36" s="40" t="str">
        <f>IF(入力シート!F47="","",入力シート!F47)</f>
        <v/>
      </c>
      <c r="F36" t="s">
        <v>10</v>
      </c>
    </row>
    <row r="37" spans="1:11" ht="21" customHeight="1">
      <c r="A37" s="24">
        <v>9</v>
      </c>
      <c r="B37" s="222" t="str">
        <f>IF(入力シート!B48="","",入力シート!B48)</f>
        <v/>
      </c>
      <c r="C37" s="223"/>
      <c r="D37" s="40" t="str">
        <f>IF(入力シート!F48="","",入力シート!F48)</f>
        <v/>
      </c>
    </row>
    <row r="38" spans="1:11" ht="21" customHeight="1">
      <c r="A38" s="24">
        <v>10</v>
      </c>
      <c r="B38" s="222" t="str">
        <f>IF(入力シート!B49="","",入力シート!B49)</f>
        <v/>
      </c>
      <c r="C38" s="223"/>
      <c r="D38" s="40" t="str">
        <f>IF(入力シート!F49="","",入力シート!F49)</f>
        <v/>
      </c>
    </row>
    <row r="39" spans="1:11">
      <c r="A39" s="221" t="s">
        <v>40</v>
      </c>
      <c r="B39" s="221"/>
      <c r="C39" s="221"/>
      <c r="D39" s="40">
        <f>IF(入力シート!F50="","",入力シート!F50)</f>
        <v>0</v>
      </c>
      <c r="F39">
        <v>482400</v>
      </c>
    </row>
    <row r="40" spans="1:11">
      <c r="A40" s="33"/>
      <c r="B40" s="33"/>
      <c r="C40" s="34"/>
      <c r="D40" s="34"/>
    </row>
    <row r="41" spans="1:11" ht="24" customHeight="1"/>
    <row r="42" spans="1:11" ht="51.75" customHeight="1">
      <c r="I42" s="14" t="s">
        <v>1472</v>
      </c>
      <c r="J42" s="14" t="s">
        <v>1471</v>
      </c>
      <c r="K42" s="14" t="s">
        <v>1470</v>
      </c>
    </row>
    <row r="43" spans="1:11" ht="29.25" customHeight="1">
      <c r="I43" s="15">
        <f>入力シート!L56</f>
        <v>0</v>
      </c>
      <c r="J43" s="15" t="e">
        <f>入力シート!M56</f>
        <v>#N/A</v>
      </c>
      <c r="K43" s="15" t="e">
        <f>入力シート!N56</f>
        <v>#N/A</v>
      </c>
    </row>
  </sheetData>
  <sheetProtection password="CCCF" sheet="1" selectLockedCells="1" selectUnlockedCells="1"/>
  <mergeCells count="13">
    <mergeCell ref="A39:C39"/>
    <mergeCell ref="B33:C33"/>
    <mergeCell ref="B34:C34"/>
    <mergeCell ref="B35:C35"/>
    <mergeCell ref="B36:C36"/>
    <mergeCell ref="B37:C37"/>
    <mergeCell ref="B38:C38"/>
    <mergeCell ref="B32:C32"/>
    <mergeCell ref="A24:C24"/>
    <mergeCell ref="B28:C28"/>
    <mergeCell ref="B29:C29"/>
    <mergeCell ref="B30:C30"/>
    <mergeCell ref="B31:C31"/>
  </mergeCells>
  <phoneticPr fontId="3"/>
  <pageMargins left="0.70866141732283472" right="0.70866141732283472" top="0.74803149606299213" bottom="0.74803149606299213" header="0.31496062992125984" footer="0.31496062992125984"/>
  <pageSetup paperSize="9" scale="63"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9EAE-119B-4F47-A372-C82D8351BFB3}">
  <dimension ref="A1:W234"/>
  <sheetViews>
    <sheetView view="pageBreakPreview" zoomScale="85" zoomScaleNormal="100" zoomScaleSheetLayoutView="85" workbookViewId="0">
      <selection activeCell="M5" sqref="M5:U5"/>
    </sheetView>
  </sheetViews>
  <sheetFormatPr defaultColWidth="9" defaultRowHeight="18.75"/>
  <cols>
    <col min="1" max="15" width="4.125" style="13" customWidth="1"/>
    <col min="16" max="21" width="4.25" style="13" customWidth="1"/>
    <col min="22" max="16384" width="9" style="13"/>
  </cols>
  <sheetData>
    <row r="1" spans="1:23" ht="18.75" customHeight="1">
      <c r="A1" s="1" t="s">
        <v>999</v>
      </c>
      <c r="B1" s="1"/>
      <c r="C1" s="1"/>
      <c r="D1" s="1"/>
      <c r="E1" s="1"/>
      <c r="F1" s="1"/>
      <c r="G1" s="1"/>
      <c r="H1" s="1"/>
      <c r="I1" s="1"/>
      <c r="J1" s="1"/>
      <c r="K1" s="1"/>
      <c r="L1" s="1"/>
      <c r="M1" s="1"/>
      <c r="N1" s="1"/>
      <c r="O1" s="1"/>
      <c r="P1" s="1"/>
      <c r="Q1" s="1"/>
      <c r="R1" s="1"/>
      <c r="S1" s="1"/>
      <c r="T1" s="1"/>
      <c r="U1" s="1" t="e">
        <f>様式１!P1</f>
        <v>#N/A</v>
      </c>
      <c r="V1" s="41"/>
      <c r="W1" s="41"/>
    </row>
    <row r="2" spans="1:23" ht="18.75" customHeight="1">
      <c r="A2" s="1"/>
      <c r="B2" s="1"/>
      <c r="C2" s="1"/>
      <c r="D2" s="1"/>
      <c r="E2" s="1"/>
      <c r="F2" s="1"/>
      <c r="G2" s="1"/>
      <c r="H2" s="1"/>
      <c r="I2" s="1"/>
      <c r="J2" s="1"/>
      <c r="K2" s="1"/>
      <c r="L2" s="1"/>
      <c r="M2" s="1"/>
      <c r="N2" s="152"/>
      <c r="O2" s="226" t="s">
        <v>1800</v>
      </c>
      <c r="P2" s="226"/>
      <c r="Q2" s="153" t="s">
        <v>1000</v>
      </c>
      <c r="R2" s="153">
        <v>3</v>
      </c>
      <c r="S2" s="153" t="s">
        <v>1001</v>
      </c>
      <c r="T2" s="153">
        <v>31</v>
      </c>
      <c r="U2" s="153" t="s">
        <v>1002</v>
      </c>
      <c r="V2" s="41"/>
      <c r="W2" s="41"/>
    </row>
    <row r="3" spans="1:23" ht="18.75" customHeight="1">
      <c r="A3" s="155" t="s">
        <v>1003</v>
      </c>
      <c r="B3" s="1"/>
      <c r="C3" s="1"/>
      <c r="D3" s="1"/>
      <c r="E3" s="1"/>
      <c r="F3" s="1"/>
      <c r="G3" s="1"/>
      <c r="H3" s="1"/>
      <c r="I3" s="1"/>
      <c r="J3" s="1"/>
      <c r="K3" s="1"/>
      <c r="L3" s="1"/>
      <c r="M3" s="1"/>
      <c r="N3" s="1"/>
      <c r="O3" s="1"/>
      <c r="P3" s="1"/>
      <c r="Q3" s="1"/>
      <c r="R3" s="1"/>
      <c r="S3" s="1"/>
      <c r="T3" s="1"/>
      <c r="U3" s="1"/>
      <c r="V3" s="41"/>
      <c r="W3" s="41"/>
    </row>
    <row r="4" spans="1:23" ht="18.75" customHeight="1">
      <c r="A4" s="1"/>
      <c r="B4" s="1"/>
      <c r="C4" s="1"/>
      <c r="D4" s="1"/>
      <c r="E4" s="1"/>
      <c r="F4" s="1"/>
      <c r="G4" s="1"/>
      <c r="H4" s="1"/>
      <c r="I4" s="1"/>
      <c r="J4" s="1"/>
      <c r="K4" s="1"/>
      <c r="L4" s="1"/>
      <c r="M4" s="1"/>
      <c r="N4" s="1"/>
      <c r="O4" s="1"/>
      <c r="P4" s="1"/>
      <c r="Q4" s="1"/>
      <c r="R4" s="1"/>
      <c r="S4" s="1"/>
      <c r="T4" s="1"/>
      <c r="U4" s="1"/>
      <c r="V4" s="41"/>
      <c r="W4" s="41"/>
    </row>
    <row r="5" spans="1:23" ht="18.75" customHeight="1">
      <c r="A5" s="1"/>
      <c r="B5" s="1"/>
      <c r="C5" s="1"/>
      <c r="D5" s="1"/>
      <c r="E5" s="1"/>
      <c r="F5" s="1"/>
      <c r="G5" s="1"/>
      <c r="H5" s="1"/>
      <c r="I5" s="1"/>
      <c r="J5" s="160"/>
      <c r="K5" s="258" t="s">
        <v>1004</v>
      </c>
      <c r="L5" s="258"/>
      <c r="M5" s="229" t="e">
        <f>VLOOKUP(U1,【3月31日】施設情報!$B$4:$T$301,17,0)</f>
        <v>#N/A</v>
      </c>
      <c r="N5" s="229"/>
      <c r="O5" s="229"/>
      <c r="P5" s="229"/>
      <c r="Q5" s="229"/>
      <c r="R5" s="229"/>
      <c r="S5" s="229"/>
      <c r="T5" s="229"/>
      <c r="U5" s="229"/>
      <c r="V5" s="41"/>
      <c r="W5" s="41"/>
    </row>
    <row r="6" spans="1:23" ht="18.75" customHeight="1">
      <c r="A6" s="1"/>
      <c r="B6" s="1"/>
      <c r="C6" s="1"/>
      <c r="D6" s="1"/>
      <c r="E6" s="1"/>
      <c r="F6" s="1"/>
      <c r="G6" s="1"/>
      <c r="H6" s="1"/>
      <c r="I6" s="1"/>
      <c r="J6" s="160"/>
      <c r="K6" s="258" t="s">
        <v>1005</v>
      </c>
      <c r="L6" s="258"/>
      <c r="M6" s="229" t="e">
        <f>VLOOKUP(U1,【3月31日】施設情報!$B$4:$T$301,3,0)</f>
        <v>#N/A</v>
      </c>
      <c r="N6" s="229"/>
      <c r="O6" s="229"/>
      <c r="P6" s="229"/>
      <c r="Q6" s="229"/>
      <c r="R6" s="229"/>
      <c r="S6" s="229"/>
      <c r="T6" s="229"/>
      <c r="U6" s="229"/>
      <c r="V6" s="41"/>
      <c r="W6" s="41"/>
    </row>
    <row r="7" spans="1:23" ht="18.75" customHeight="1">
      <c r="A7" s="1"/>
      <c r="B7" s="1"/>
      <c r="C7" s="1"/>
      <c r="D7" s="1"/>
      <c r="E7" s="1"/>
      <c r="F7" s="1"/>
      <c r="G7" s="1"/>
      <c r="H7" s="1"/>
      <c r="I7" s="1"/>
      <c r="J7" s="258" t="s">
        <v>1006</v>
      </c>
      <c r="K7" s="258"/>
      <c r="L7" s="258"/>
      <c r="M7" s="229" t="e">
        <f>VLOOKUP(U1,【3月31日】施設情報!$B$4:$T$301,15,0)&amp;"　"&amp;VLOOKUP(様式４!$N$1,【3月31日】施設情報!$B$4:$T$301,16,0)</f>
        <v>#N/A</v>
      </c>
      <c r="N7" s="229"/>
      <c r="O7" s="229"/>
      <c r="P7" s="229"/>
      <c r="Q7" s="229"/>
      <c r="R7" s="229"/>
      <c r="S7" s="229"/>
      <c r="T7" s="229"/>
      <c r="U7" s="152" t="s">
        <v>1007</v>
      </c>
      <c r="V7" s="41"/>
      <c r="W7" s="41"/>
    </row>
    <row r="8" spans="1:23" ht="18.75" customHeight="1">
      <c r="A8" s="1"/>
      <c r="B8" s="1"/>
      <c r="C8" s="1"/>
      <c r="D8" s="1"/>
      <c r="E8" s="1"/>
      <c r="F8" s="1"/>
      <c r="G8" s="1"/>
      <c r="H8" s="1"/>
      <c r="I8" s="1"/>
      <c r="J8" s="160"/>
      <c r="K8" s="258" t="s">
        <v>987</v>
      </c>
      <c r="L8" s="258"/>
      <c r="M8" s="229" t="e">
        <f>VLOOKUP(U1,【3月31日】施設情報!$B$4:$T$301,2,0)</f>
        <v>#N/A</v>
      </c>
      <c r="N8" s="229"/>
      <c r="O8" s="229"/>
      <c r="P8" s="229"/>
      <c r="Q8" s="229"/>
      <c r="R8" s="229"/>
      <c r="S8" s="229"/>
      <c r="T8" s="229"/>
      <c r="U8" s="229"/>
      <c r="V8" s="41"/>
      <c r="W8" s="41"/>
    </row>
    <row r="9" spans="1:23" ht="18.75" customHeight="1">
      <c r="A9" s="1"/>
      <c r="B9" s="1"/>
      <c r="C9" s="1"/>
      <c r="D9" s="1"/>
      <c r="E9" s="1"/>
      <c r="F9" s="1"/>
      <c r="G9" s="1"/>
      <c r="H9" s="1"/>
      <c r="I9" s="1"/>
      <c r="J9" s="1"/>
      <c r="K9" s="1"/>
      <c r="L9" s="1"/>
      <c r="M9" s="1"/>
      <c r="N9" s="1"/>
      <c r="O9" s="1"/>
      <c r="P9" s="1"/>
      <c r="Q9" s="1"/>
      <c r="R9" s="1"/>
      <c r="S9" s="1"/>
      <c r="T9" s="1"/>
      <c r="U9" s="1"/>
      <c r="V9" s="41"/>
      <c r="W9" s="41"/>
    </row>
    <row r="10" spans="1:23" ht="18.75" customHeight="1">
      <c r="A10" s="244" t="s">
        <v>1008</v>
      </c>
      <c r="B10" s="244"/>
      <c r="C10" s="244"/>
      <c r="D10" s="244"/>
      <c r="E10" s="244"/>
      <c r="F10" s="244"/>
      <c r="G10" s="244"/>
      <c r="H10" s="244"/>
      <c r="I10" s="244"/>
      <c r="J10" s="244"/>
      <c r="K10" s="244"/>
      <c r="L10" s="244"/>
      <c r="M10" s="244"/>
      <c r="N10" s="244"/>
      <c r="O10" s="244"/>
      <c r="P10" s="244"/>
      <c r="Q10" s="244"/>
      <c r="R10" s="244"/>
      <c r="S10" s="244"/>
      <c r="T10" s="244"/>
      <c r="U10" s="244"/>
      <c r="V10" s="41"/>
      <c r="W10" s="41"/>
    </row>
    <row r="11" spans="1:23" ht="18.75" customHeight="1">
      <c r="A11" s="1"/>
      <c r="B11" s="1"/>
      <c r="C11" s="1"/>
      <c r="D11" s="1"/>
      <c r="E11" s="1"/>
      <c r="F11" s="1"/>
      <c r="G11" s="1"/>
      <c r="H11" s="1"/>
      <c r="I11" s="1"/>
      <c r="J11" s="1"/>
      <c r="K11" s="1"/>
      <c r="L11" s="1"/>
      <c r="M11" s="1"/>
      <c r="N11" s="1"/>
      <c r="O11" s="1"/>
      <c r="P11" s="1"/>
      <c r="Q11" s="1"/>
      <c r="R11" s="1"/>
      <c r="S11" s="1"/>
      <c r="T11" s="1"/>
      <c r="U11" s="1"/>
      <c r="V11" s="41"/>
      <c r="W11" s="41"/>
    </row>
    <row r="12" spans="1:23" ht="18.75" customHeight="1">
      <c r="A12" s="243" t="s">
        <v>1835</v>
      </c>
      <c r="B12" s="243"/>
      <c r="C12" s="243"/>
      <c r="D12" s="243"/>
      <c r="E12" s="243"/>
      <c r="F12" s="243"/>
      <c r="G12" s="243"/>
      <c r="H12" s="243"/>
      <c r="I12" s="243"/>
      <c r="J12" s="243"/>
      <c r="K12" s="243"/>
      <c r="L12" s="243"/>
      <c r="M12" s="243"/>
      <c r="N12" s="243"/>
      <c r="O12" s="243"/>
      <c r="P12" s="243"/>
      <c r="Q12" s="243"/>
      <c r="R12" s="243"/>
      <c r="S12" s="243"/>
      <c r="T12" s="243"/>
      <c r="U12" s="243"/>
      <c r="V12" s="41"/>
      <c r="W12" s="41"/>
    </row>
    <row r="13" spans="1:23" ht="18.75" customHeight="1">
      <c r="A13" s="243"/>
      <c r="B13" s="243"/>
      <c r="C13" s="243"/>
      <c r="D13" s="243"/>
      <c r="E13" s="243"/>
      <c r="F13" s="243"/>
      <c r="G13" s="243"/>
      <c r="H13" s="243"/>
      <c r="I13" s="243"/>
      <c r="J13" s="243"/>
      <c r="K13" s="243"/>
      <c r="L13" s="243"/>
      <c r="M13" s="243"/>
      <c r="N13" s="243"/>
      <c r="O13" s="243"/>
      <c r="P13" s="243"/>
      <c r="Q13" s="243"/>
      <c r="R13" s="243"/>
      <c r="S13" s="243"/>
      <c r="T13" s="243"/>
      <c r="U13" s="243"/>
      <c r="V13" s="41"/>
      <c r="W13" s="41"/>
    </row>
    <row r="14" spans="1:23" ht="18.75" customHeight="1">
      <c r="A14" s="243"/>
      <c r="B14" s="243"/>
      <c r="C14" s="243"/>
      <c r="D14" s="243"/>
      <c r="E14" s="243"/>
      <c r="F14" s="243"/>
      <c r="G14" s="243"/>
      <c r="H14" s="243"/>
      <c r="I14" s="243"/>
      <c r="J14" s="243"/>
      <c r="K14" s="243"/>
      <c r="L14" s="243"/>
      <c r="M14" s="243"/>
      <c r="N14" s="243"/>
      <c r="O14" s="243"/>
      <c r="P14" s="243"/>
      <c r="Q14" s="243"/>
      <c r="R14" s="243"/>
      <c r="S14" s="243"/>
      <c r="T14" s="243"/>
      <c r="U14" s="243"/>
      <c r="V14" s="41"/>
      <c r="W14" s="41"/>
    </row>
    <row r="15" spans="1:23" ht="18.75" customHeight="1">
      <c r="A15" s="1"/>
      <c r="B15" s="1"/>
      <c r="C15" s="1"/>
      <c r="D15" s="1"/>
      <c r="E15" s="1"/>
      <c r="F15" s="1"/>
      <c r="G15" s="1"/>
      <c r="H15" s="1"/>
      <c r="I15" s="1"/>
      <c r="J15" s="1"/>
      <c r="K15" s="1"/>
      <c r="L15" s="1"/>
      <c r="M15" s="1"/>
      <c r="N15" s="1"/>
      <c r="O15" s="1"/>
      <c r="P15" s="1"/>
      <c r="Q15" s="1"/>
      <c r="R15" s="1"/>
      <c r="S15" s="1"/>
      <c r="T15" s="1"/>
      <c r="U15" s="1"/>
      <c r="V15" s="41"/>
      <c r="W15" s="41"/>
    </row>
    <row r="16" spans="1:23" ht="18.75" customHeight="1">
      <c r="A16" s="1"/>
      <c r="B16" s="1"/>
      <c r="C16" s="1"/>
      <c r="D16" s="1"/>
      <c r="E16" s="1"/>
      <c r="F16" s="1"/>
      <c r="G16" s="1"/>
      <c r="H16" s="1"/>
      <c r="I16" s="1"/>
      <c r="J16" s="1"/>
      <c r="K16" s="157" t="s">
        <v>1009</v>
      </c>
      <c r="L16" s="1"/>
      <c r="M16" s="1"/>
      <c r="N16" s="1"/>
      <c r="O16" s="1"/>
      <c r="P16" s="1"/>
      <c r="Q16" s="1"/>
      <c r="R16" s="1"/>
      <c r="S16" s="1"/>
      <c r="T16" s="1"/>
      <c r="U16" s="1"/>
      <c r="V16" s="41"/>
      <c r="W16" s="41"/>
    </row>
    <row r="17" spans="1:23" ht="18.75" customHeight="1">
      <c r="A17" s="1"/>
      <c r="B17" s="1"/>
      <c r="C17" s="1"/>
      <c r="D17" s="1"/>
      <c r="E17" s="1"/>
      <c r="F17" s="1"/>
      <c r="G17" s="1"/>
      <c r="H17" s="1"/>
      <c r="I17" s="1"/>
      <c r="J17" s="1"/>
      <c r="K17" s="1"/>
      <c r="L17" s="1"/>
      <c r="M17" s="1"/>
      <c r="N17" s="1"/>
      <c r="O17" s="1"/>
      <c r="P17" s="1"/>
      <c r="Q17" s="1"/>
      <c r="R17" s="1"/>
      <c r="S17" s="1"/>
      <c r="T17" s="1"/>
      <c r="U17" s="1"/>
      <c r="V17" s="41"/>
      <c r="W17" s="41"/>
    </row>
    <row r="18" spans="1:23" ht="18.75" customHeight="1">
      <c r="A18" s="1"/>
      <c r="B18" s="1"/>
      <c r="C18" s="1"/>
      <c r="D18" s="1"/>
      <c r="E18" s="1"/>
      <c r="F18" s="1"/>
      <c r="G18" s="1"/>
      <c r="H18" s="1"/>
      <c r="I18" s="1"/>
      <c r="J18" s="1"/>
      <c r="K18" s="1"/>
      <c r="L18" s="1"/>
      <c r="M18" s="1"/>
      <c r="N18" s="1"/>
      <c r="O18" s="1"/>
      <c r="P18" s="1"/>
      <c r="Q18" s="1"/>
      <c r="R18" s="1"/>
      <c r="S18" s="1"/>
      <c r="T18" s="1"/>
      <c r="U18" s="1"/>
      <c r="V18" s="41"/>
      <c r="W18" s="41"/>
    </row>
    <row r="19" spans="1:23" ht="18.75" customHeight="1">
      <c r="A19" s="41"/>
      <c r="B19" s="41"/>
      <c r="C19" s="228" t="s">
        <v>1010</v>
      </c>
      <c r="D19" s="228"/>
      <c r="E19" s="228"/>
      <c r="F19" s="228"/>
      <c r="G19" s="228"/>
      <c r="H19" s="1"/>
      <c r="I19" s="159" t="s">
        <v>1011</v>
      </c>
      <c r="J19" s="261" t="e">
        <f>様式９!E19</f>
        <v>#N/A</v>
      </c>
      <c r="K19" s="261"/>
      <c r="L19" s="261"/>
      <c r="M19" s="261"/>
      <c r="N19" s="261"/>
      <c r="O19" s="261"/>
      <c r="P19" s="79" t="s">
        <v>7</v>
      </c>
      <c r="Q19" s="1"/>
      <c r="R19" s="1"/>
      <c r="S19" s="1"/>
      <c r="T19" s="1"/>
      <c r="U19" s="1"/>
      <c r="V19" s="41"/>
      <c r="W19" s="41"/>
    </row>
    <row r="20" spans="1:23" ht="18.75" customHeight="1">
      <c r="A20" s="1"/>
      <c r="B20" s="1"/>
      <c r="C20" s="155"/>
      <c r="D20" s="155"/>
      <c r="E20" s="155"/>
      <c r="F20" s="155"/>
      <c r="G20" s="155"/>
      <c r="H20" s="1"/>
      <c r="I20" s="1"/>
      <c r="J20" s="1"/>
      <c r="K20" s="1"/>
      <c r="L20" s="1"/>
      <c r="M20" s="1"/>
      <c r="N20" s="1"/>
      <c r="O20" s="1"/>
      <c r="P20" s="1"/>
      <c r="Q20" s="1"/>
      <c r="R20" s="1"/>
      <c r="S20" s="1"/>
      <c r="T20" s="1"/>
      <c r="U20" s="1"/>
      <c r="V20" s="41"/>
      <c r="W20" s="41"/>
    </row>
    <row r="21" spans="1:23" ht="18.75" customHeight="1">
      <c r="A21" s="41"/>
      <c r="B21" s="41"/>
      <c r="C21" s="241" t="s">
        <v>1012</v>
      </c>
      <c r="D21" s="241"/>
      <c r="E21" s="241"/>
      <c r="F21" s="241"/>
      <c r="G21" s="241"/>
      <c r="H21" s="1"/>
      <c r="I21" s="157"/>
      <c r="J21" s="157" t="s">
        <v>1000</v>
      </c>
      <c r="K21" s="157"/>
      <c r="L21" s="155" t="s">
        <v>1001</v>
      </c>
      <c r="M21" s="157"/>
      <c r="N21" s="1" t="s">
        <v>1002</v>
      </c>
      <c r="O21" s="259" t="s">
        <v>1013</v>
      </c>
      <c r="P21" s="259"/>
      <c r="Q21" s="1"/>
      <c r="R21" s="1"/>
      <c r="S21" s="1"/>
      <c r="T21" s="1"/>
      <c r="U21" s="1"/>
      <c r="V21" s="41"/>
      <c r="W21" s="41"/>
    </row>
    <row r="22" spans="1:23" ht="18.75" customHeight="1">
      <c r="A22" s="153"/>
      <c r="B22" s="153"/>
      <c r="C22" s="154"/>
      <c r="D22" s="154"/>
      <c r="E22" s="154"/>
      <c r="F22" s="155"/>
      <c r="G22" s="155"/>
      <c r="H22" s="157"/>
      <c r="I22" s="157"/>
      <c r="J22" s="155"/>
      <c r="K22" s="157"/>
      <c r="L22" s="1"/>
      <c r="M22" s="161"/>
      <c r="N22" s="161"/>
      <c r="O22" s="41"/>
      <c r="P22" s="41"/>
      <c r="Q22" s="1"/>
      <c r="R22" s="1"/>
      <c r="S22" s="1"/>
      <c r="T22" s="1"/>
      <c r="U22" s="1"/>
      <c r="V22" s="41"/>
      <c r="W22" s="41"/>
    </row>
    <row r="23" spans="1:23" ht="18.75" customHeight="1">
      <c r="A23" s="1"/>
      <c r="B23" s="1"/>
      <c r="C23" s="155"/>
      <c r="D23" s="155"/>
      <c r="E23" s="155"/>
      <c r="F23" s="155"/>
      <c r="G23" s="80"/>
      <c r="H23" s="41"/>
      <c r="I23" s="159" t="s">
        <v>1011</v>
      </c>
      <c r="J23" s="260">
        <v>0</v>
      </c>
      <c r="K23" s="260"/>
      <c r="L23" s="260"/>
      <c r="M23" s="260"/>
      <c r="N23" s="260"/>
      <c r="O23" s="260"/>
      <c r="P23" s="159" t="s">
        <v>7</v>
      </c>
      <c r="Q23" s="1"/>
      <c r="R23" s="1"/>
      <c r="S23" s="1"/>
      <c r="T23" s="1"/>
      <c r="U23" s="1"/>
      <c r="V23" s="41"/>
      <c r="W23" s="41"/>
    </row>
    <row r="24" spans="1:23" ht="18.75" customHeight="1">
      <c r="A24" s="1"/>
      <c r="B24" s="1"/>
      <c r="C24" s="155"/>
      <c r="D24" s="155"/>
      <c r="E24" s="155"/>
      <c r="F24" s="155"/>
      <c r="G24" s="155"/>
      <c r="H24" s="1"/>
      <c r="I24" s="1"/>
      <c r="J24" s="1"/>
      <c r="K24" s="1"/>
      <c r="L24" s="1"/>
      <c r="M24" s="1"/>
      <c r="N24" s="1"/>
      <c r="O24" s="1"/>
      <c r="P24" s="1"/>
      <c r="Q24" s="1"/>
      <c r="R24" s="1"/>
      <c r="S24" s="1"/>
      <c r="T24" s="1"/>
      <c r="U24" s="1"/>
      <c r="V24" s="41"/>
      <c r="W24" s="41"/>
    </row>
    <row r="25" spans="1:23" ht="18.75" customHeight="1">
      <c r="A25" s="41"/>
      <c r="B25" s="41"/>
      <c r="C25" s="228" t="s">
        <v>1014</v>
      </c>
      <c r="D25" s="228"/>
      <c r="E25" s="228"/>
      <c r="F25" s="228"/>
      <c r="G25" s="228"/>
      <c r="H25" s="1"/>
      <c r="I25" s="159" t="s">
        <v>1011</v>
      </c>
      <c r="J25" s="261" t="e">
        <f>J19</f>
        <v>#N/A</v>
      </c>
      <c r="K25" s="261"/>
      <c r="L25" s="261"/>
      <c r="M25" s="261"/>
      <c r="N25" s="261"/>
      <c r="O25" s="261"/>
      <c r="P25" s="81" t="s">
        <v>7</v>
      </c>
      <c r="Q25" s="1"/>
      <c r="R25" s="1"/>
      <c r="S25" s="1"/>
      <c r="T25" s="1"/>
      <c r="U25" s="1"/>
      <c r="V25" s="41"/>
      <c r="W25" s="41"/>
    </row>
    <row r="26" spans="1:23" ht="18.75" customHeight="1">
      <c r="A26" s="1"/>
      <c r="B26" s="1"/>
      <c r="C26" s="1"/>
      <c r="D26" s="1"/>
      <c r="E26" s="1"/>
      <c r="F26" s="1"/>
      <c r="G26" s="1"/>
      <c r="H26" s="1"/>
      <c r="I26" s="1"/>
      <c r="J26" s="1"/>
      <c r="K26" s="1"/>
      <c r="L26" s="1"/>
      <c r="M26" s="1"/>
      <c r="N26" s="1"/>
      <c r="O26" s="1"/>
      <c r="P26" s="1"/>
      <c r="Q26" s="1"/>
      <c r="R26" s="1"/>
      <c r="S26" s="1"/>
      <c r="T26" s="1"/>
      <c r="U26" s="1"/>
      <c r="V26" s="41"/>
      <c r="W26" s="41"/>
    </row>
    <row r="27" spans="1:23" ht="18.75" customHeight="1">
      <c r="A27" s="1"/>
      <c r="B27" s="1"/>
      <c r="C27" s="1"/>
      <c r="D27" s="1"/>
      <c r="E27" s="1"/>
      <c r="F27" s="1"/>
      <c r="G27" s="1"/>
      <c r="H27" s="1"/>
      <c r="I27" s="1"/>
      <c r="J27" s="1"/>
      <c r="K27" s="1"/>
      <c r="L27" s="1"/>
      <c r="M27" s="1"/>
      <c r="N27" s="1"/>
      <c r="O27" s="1"/>
      <c r="P27" s="1"/>
      <c r="Q27" s="1"/>
      <c r="R27" s="1"/>
      <c r="S27" s="1"/>
      <c r="T27" s="1"/>
      <c r="U27" s="1"/>
      <c r="V27" s="41"/>
      <c r="W27" s="41"/>
    </row>
    <row r="28" spans="1:23" ht="18.75" customHeight="1"/>
    <row r="29" spans="1:23" ht="18.75" customHeight="1"/>
    <row r="30" spans="1:23" ht="18.75" customHeight="1"/>
    <row r="31" spans="1:23" ht="18.75" customHeight="1"/>
    <row r="32" spans="1:23"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28.35" customHeight="1"/>
    <row r="56" ht="28.35" customHeight="1"/>
    <row r="57" ht="28.35" customHeight="1"/>
    <row r="58" ht="28.35" customHeight="1"/>
    <row r="59" ht="28.35" customHeight="1"/>
    <row r="60" ht="28.35" customHeight="1"/>
    <row r="61" ht="28.35" customHeight="1"/>
    <row r="62" ht="28.35" customHeight="1"/>
    <row r="63" ht="28.35" customHeight="1"/>
    <row r="64" ht="28.35" customHeight="1"/>
    <row r="65" ht="28.35" customHeight="1"/>
    <row r="66" ht="28.35" customHeight="1"/>
    <row r="67" ht="28.35" customHeight="1"/>
    <row r="68" ht="28.35" customHeight="1"/>
    <row r="69" ht="28.35" customHeight="1"/>
    <row r="70" ht="28.35" customHeight="1"/>
    <row r="71" ht="28.35" customHeight="1"/>
    <row r="72" ht="28.35" customHeight="1"/>
    <row r="73" ht="28.35" customHeight="1"/>
    <row r="74" ht="28.35" customHeight="1"/>
    <row r="75" ht="28.35" customHeight="1"/>
    <row r="76" ht="28.35" customHeight="1"/>
    <row r="77" ht="28.35" customHeight="1"/>
    <row r="78" ht="28.35" customHeight="1"/>
    <row r="79" ht="28.35" customHeight="1"/>
    <row r="80" ht="28.35" customHeight="1"/>
    <row r="81" ht="28.35" customHeight="1"/>
    <row r="82" ht="28.35" customHeight="1"/>
    <row r="83" ht="28.35" customHeight="1"/>
    <row r="84" ht="28.35" customHeight="1"/>
    <row r="85" ht="28.35" customHeight="1"/>
    <row r="86" ht="28.35" customHeight="1"/>
    <row r="87" ht="28.35" customHeight="1"/>
    <row r="88" ht="28.35" customHeight="1"/>
    <row r="89" ht="28.35" customHeight="1"/>
    <row r="90" ht="28.35" customHeight="1"/>
    <row r="91" ht="28.35" customHeight="1"/>
    <row r="92" ht="28.35" customHeight="1"/>
    <row r="93" ht="28.35" customHeight="1"/>
    <row r="94" ht="28.35" customHeight="1"/>
    <row r="95" ht="28.35" customHeight="1"/>
    <row r="96" ht="28.35" customHeight="1"/>
    <row r="97" ht="28.35" customHeight="1"/>
    <row r="98" ht="28.35" customHeight="1"/>
    <row r="99" ht="28.35" customHeight="1"/>
    <row r="100" ht="28.35" customHeight="1"/>
    <row r="101" ht="28.35" customHeight="1"/>
    <row r="102" ht="28.35" customHeight="1"/>
    <row r="103" ht="28.35" customHeight="1"/>
    <row r="104" ht="28.35" customHeight="1"/>
    <row r="105" ht="28.35" customHeight="1"/>
    <row r="106" ht="28.35" customHeight="1"/>
    <row r="107" ht="28.35" customHeight="1"/>
    <row r="108" ht="28.35" customHeight="1"/>
    <row r="109" ht="28.35" customHeight="1"/>
    <row r="110" ht="28.35" customHeight="1"/>
    <row r="111" ht="28.35" customHeight="1"/>
    <row r="112" ht="28.35" customHeight="1"/>
    <row r="113" ht="28.35" customHeight="1"/>
    <row r="114" ht="28.35" customHeight="1"/>
    <row r="115" ht="28.35" customHeight="1"/>
    <row r="116" ht="28.35" customHeight="1"/>
    <row r="117" ht="28.35" customHeight="1"/>
    <row r="118" ht="28.35" customHeight="1"/>
    <row r="119" ht="28.35" customHeight="1"/>
    <row r="120" ht="28.35" customHeight="1"/>
    <row r="121" ht="28.35" customHeight="1"/>
    <row r="122" ht="28.35" customHeight="1"/>
    <row r="123" ht="28.35" customHeight="1"/>
    <row r="124" ht="28.35" customHeight="1"/>
    <row r="125" ht="28.35" customHeight="1"/>
    <row r="126" ht="28.35" customHeight="1"/>
    <row r="127" ht="28.35" customHeight="1"/>
    <row r="128" ht="28.35" customHeight="1"/>
    <row r="129" ht="28.35" customHeight="1"/>
    <row r="130" ht="28.35" customHeight="1"/>
    <row r="131" ht="28.35" customHeight="1"/>
    <row r="132" ht="28.35" customHeight="1"/>
    <row r="133" ht="28.35" customHeight="1"/>
    <row r="134" ht="28.35" customHeight="1"/>
    <row r="135" ht="28.35" customHeight="1"/>
    <row r="136" ht="28.35" customHeight="1"/>
    <row r="137" ht="28.35" customHeight="1"/>
    <row r="138" ht="28.35" customHeight="1"/>
    <row r="139" ht="28.35" customHeight="1"/>
    <row r="140" ht="28.35" customHeight="1"/>
    <row r="141" ht="28.35" customHeight="1"/>
    <row r="142" ht="28.35" customHeight="1"/>
    <row r="143" ht="28.35" customHeight="1"/>
    <row r="144" ht="28.35" customHeight="1"/>
    <row r="145" ht="28.35" customHeight="1"/>
    <row r="146" ht="28.35" customHeight="1"/>
    <row r="147" ht="28.35" customHeight="1"/>
    <row r="148" ht="28.35" customHeight="1"/>
    <row r="149" ht="28.35" customHeight="1"/>
    <row r="150" ht="28.35" customHeight="1"/>
    <row r="151" ht="28.35" customHeight="1"/>
    <row r="152" ht="28.35" customHeight="1"/>
    <row r="153" ht="28.35" customHeight="1"/>
    <row r="154" ht="28.35" customHeight="1"/>
    <row r="155" ht="28.35" customHeight="1"/>
    <row r="156" ht="28.35" customHeight="1"/>
    <row r="157" ht="28.35" customHeight="1"/>
    <row r="158" ht="28.35" customHeight="1"/>
    <row r="159" ht="28.35" customHeight="1"/>
    <row r="160" ht="28.35" customHeight="1"/>
    <row r="161" ht="28.35" customHeight="1"/>
    <row r="162" ht="28.35" customHeight="1"/>
    <row r="163" ht="28.35" customHeight="1"/>
    <row r="164" ht="28.35" customHeight="1"/>
    <row r="165" ht="28.35" customHeight="1"/>
    <row r="166" ht="28.35" customHeight="1"/>
    <row r="167" ht="28.35" customHeight="1"/>
    <row r="168" ht="28.35" customHeight="1"/>
    <row r="169" ht="28.35" customHeight="1"/>
    <row r="170" ht="28.35" customHeight="1"/>
    <row r="171" ht="28.35" customHeight="1"/>
    <row r="172" ht="28.35" customHeight="1"/>
    <row r="173" ht="28.35" customHeight="1"/>
    <row r="174" ht="28.35" customHeight="1"/>
    <row r="175" ht="28.35" customHeight="1"/>
    <row r="176" ht="28.35" customHeight="1"/>
    <row r="177" ht="28.35" customHeight="1"/>
    <row r="178" ht="28.35" customHeight="1"/>
    <row r="179" ht="28.35" customHeight="1"/>
    <row r="180" ht="28.35" customHeight="1"/>
    <row r="181" ht="28.35" customHeight="1"/>
    <row r="182" ht="28.35" customHeight="1"/>
    <row r="183" ht="28.35" customHeight="1"/>
    <row r="184" ht="28.35" customHeight="1"/>
    <row r="185" ht="28.35" customHeight="1"/>
    <row r="186" ht="28.35" customHeight="1"/>
    <row r="187" ht="28.35" customHeight="1"/>
    <row r="188" ht="28.35" customHeight="1"/>
    <row r="189" ht="28.35" customHeight="1"/>
    <row r="190" ht="28.35" customHeight="1"/>
    <row r="191" ht="28.35" customHeight="1"/>
    <row r="192" ht="28.35" customHeight="1"/>
    <row r="193" ht="28.35" customHeight="1"/>
    <row r="194" ht="28.35" customHeight="1"/>
    <row r="195" ht="28.35" customHeight="1"/>
    <row r="196" ht="28.35" customHeight="1"/>
    <row r="197" ht="28.35" customHeight="1"/>
    <row r="198" ht="28.35" customHeight="1"/>
    <row r="199" ht="28.35" customHeight="1"/>
    <row r="200" ht="28.35" customHeight="1"/>
    <row r="201" ht="28.35" customHeight="1"/>
    <row r="202" ht="28.35" customHeight="1"/>
    <row r="203" ht="28.35" customHeight="1"/>
    <row r="204" ht="28.35" customHeight="1"/>
    <row r="205" ht="28.35" customHeight="1"/>
    <row r="206" ht="28.35" customHeight="1"/>
    <row r="207" ht="28.35" customHeight="1"/>
    <row r="208" ht="28.35" customHeight="1"/>
    <row r="209" ht="28.35" customHeight="1"/>
    <row r="210" ht="28.35" customHeight="1"/>
    <row r="211" ht="28.35" customHeight="1"/>
    <row r="212" ht="28.35" customHeight="1"/>
    <row r="213" ht="28.35" customHeight="1"/>
    <row r="214" ht="28.35" customHeight="1"/>
    <row r="215" ht="28.35" customHeight="1"/>
    <row r="216" ht="28.35" customHeight="1"/>
    <row r="217" ht="28.35" customHeight="1"/>
    <row r="218" ht="28.35" customHeight="1"/>
    <row r="219" ht="28.35" customHeight="1"/>
    <row r="220" ht="28.35" customHeight="1"/>
    <row r="221" ht="28.35" customHeight="1"/>
    <row r="222" ht="28.35" customHeight="1"/>
    <row r="223" ht="28.35" customHeight="1"/>
    <row r="224" ht="28.35" customHeight="1"/>
    <row r="225" ht="28.35" customHeight="1"/>
    <row r="226" ht="28.35" customHeight="1"/>
    <row r="227" ht="28.35" customHeight="1"/>
    <row r="228" ht="28.35" customHeight="1"/>
    <row r="229" ht="28.35" customHeight="1"/>
    <row r="230" ht="28.35" customHeight="1"/>
    <row r="231" ht="28.35" customHeight="1"/>
    <row r="232" ht="28.35" customHeight="1"/>
    <row r="233" ht="28.35" customHeight="1"/>
    <row r="234" ht="28.35" customHeight="1"/>
  </sheetData>
  <sheetProtection password="CCCF" sheet="1" selectLockedCells="1"/>
  <mergeCells count="18">
    <mergeCell ref="J23:O23"/>
    <mergeCell ref="C25:G25"/>
    <mergeCell ref="J25:O25"/>
    <mergeCell ref="K8:L8"/>
    <mergeCell ref="M8:U8"/>
    <mergeCell ref="A10:U10"/>
    <mergeCell ref="A12:U14"/>
    <mergeCell ref="C19:G19"/>
    <mergeCell ref="J19:O19"/>
    <mergeCell ref="J7:L7"/>
    <mergeCell ref="M7:T7"/>
    <mergeCell ref="O2:P2"/>
    <mergeCell ref="C21:G21"/>
    <mergeCell ref="O21:P21"/>
    <mergeCell ref="K5:L5"/>
    <mergeCell ref="M5:U5"/>
    <mergeCell ref="K6:L6"/>
    <mergeCell ref="M6:U6"/>
  </mergeCells>
  <phoneticPr fontId="3"/>
  <printOptions horizontalCentered="1"/>
  <pageMargins left="0.71875" right="0.46875" top="0.74803149606299213" bottom="0.74803149606299213" header="0.31496062992125984" footer="0.31496062992125984"/>
  <pageSetup paperSize="9" scale="95"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149D-0E00-443F-961D-0A07F0AA3985}">
  <sheetPr>
    <pageSetUpPr fitToPage="1"/>
  </sheetPr>
  <dimension ref="A1:O66"/>
  <sheetViews>
    <sheetView view="pageBreakPreview" zoomScale="60" zoomScaleNormal="85" workbookViewId="0">
      <pane ySplit="3" topLeftCell="A4" activePane="bottomLeft" state="frozen"/>
      <selection activeCell="F42" sqref="F42:G42"/>
      <selection pane="bottomLeft" activeCell="C5" sqref="C5"/>
    </sheetView>
  </sheetViews>
  <sheetFormatPr defaultRowHeight="18.75"/>
  <cols>
    <col min="1" max="1" width="12" style="55" customWidth="1"/>
    <col min="2" max="2" width="7.75" style="55" customWidth="1"/>
    <col min="3" max="3" width="40.25" style="55" customWidth="1"/>
    <col min="4" max="4" width="8.375" style="55" customWidth="1"/>
    <col min="5" max="5" width="19.625" style="55" customWidth="1"/>
    <col min="6" max="6" width="15.5" style="64" customWidth="1"/>
    <col min="7" max="7" width="28.875" style="64" customWidth="1"/>
    <col min="12" max="12" width="18.125" customWidth="1"/>
    <col min="13" max="13" width="18" customWidth="1"/>
    <col min="14" max="14" width="33" customWidth="1"/>
  </cols>
  <sheetData>
    <row r="1" spans="1:15" ht="36.75" customHeight="1">
      <c r="A1" s="265" t="s">
        <v>28</v>
      </c>
      <c r="B1" s="265"/>
      <c r="C1" s="265"/>
      <c r="D1" s="265"/>
      <c r="E1" s="265"/>
      <c r="F1" s="265"/>
      <c r="G1" s="265"/>
      <c r="H1" s="55"/>
      <c r="I1" s="55"/>
      <c r="J1" s="55"/>
      <c r="K1" s="55"/>
      <c r="L1" s="55"/>
      <c r="M1" s="55"/>
      <c r="N1" s="55"/>
      <c r="O1" s="55"/>
    </row>
    <row r="2" spans="1:15" ht="33.75" customHeight="1">
      <c r="A2" s="266" t="s">
        <v>1856</v>
      </c>
      <c r="B2" s="266"/>
      <c r="C2" s="266"/>
      <c r="D2" s="266"/>
      <c r="E2" s="266"/>
      <c r="F2" s="266"/>
      <c r="G2" s="266"/>
      <c r="H2" s="55"/>
      <c r="I2" s="55"/>
      <c r="J2" s="55"/>
      <c r="K2" s="55"/>
      <c r="L2" s="55"/>
      <c r="M2" s="55"/>
      <c r="N2" s="55"/>
      <c r="O2" s="55"/>
    </row>
    <row r="3" spans="1:15" ht="44.25" customHeight="1">
      <c r="A3" s="267"/>
      <c r="B3" s="267"/>
      <c r="C3" s="267"/>
      <c r="D3" s="267"/>
      <c r="E3" s="267"/>
      <c r="F3" s="267"/>
      <c r="G3" s="267"/>
      <c r="H3" s="55"/>
      <c r="I3" s="55"/>
      <c r="J3" s="55"/>
      <c r="K3" s="55"/>
      <c r="L3" s="55"/>
      <c r="M3" s="55"/>
      <c r="N3" s="55"/>
      <c r="O3" s="55"/>
    </row>
    <row r="4" spans="1:15" ht="37.5" customHeight="1">
      <c r="A4" s="82" t="s">
        <v>1717</v>
      </c>
      <c r="B4" s="83" t="s">
        <v>41</v>
      </c>
      <c r="C4" s="94" t="s">
        <v>30</v>
      </c>
      <c r="D4" s="269" t="s">
        <v>29</v>
      </c>
      <c r="E4" s="270"/>
      <c r="F4" s="270"/>
      <c r="G4" s="271"/>
      <c r="H4" s="55"/>
      <c r="I4" s="55"/>
      <c r="J4" s="55"/>
      <c r="K4" s="55"/>
      <c r="L4" s="55"/>
      <c r="M4" s="55"/>
      <c r="N4" s="55"/>
      <c r="O4" s="55"/>
    </row>
    <row r="5" spans="1:15" ht="59.25" customHeight="1">
      <c r="A5" s="84" t="s">
        <v>1779</v>
      </c>
      <c r="B5" s="84"/>
      <c r="C5" s="32"/>
      <c r="D5" s="272"/>
      <c r="E5" s="263"/>
      <c r="F5" s="263"/>
      <c r="G5" s="264"/>
      <c r="H5" s="55"/>
      <c r="I5" s="55"/>
      <c r="J5" s="55" t="s">
        <v>1716</v>
      </c>
      <c r="K5" s="55"/>
      <c r="L5" s="55"/>
      <c r="M5" s="55"/>
      <c r="N5" s="55"/>
      <c r="O5" s="55"/>
    </row>
    <row r="6" spans="1:15" ht="59.25" customHeight="1">
      <c r="A6" s="84" t="s">
        <v>1779</v>
      </c>
      <c r="B6" s="84"/>
      <c r="C6" s="32"/>
      <c r="D6" s="262"/>
      <c r="E6" s="263"/>
      <c r="F6" s="263"/>
      <c r="G6" s="264"/>
      <c r="H6" s="55"/>
      <c r="I6" s="55"/>
      <c r="J6" s="55"/>
      <c r="K6" s="55"/>
      <c r="L6" s="55"/>
      <c r="M6" s="55"/>
      <c r="N6" s="55"/>
      <c r="O6" s="55"/>
    </row>
    <row r="7" spans="1:15" ht="59.25" customHeight="1">
      <c r="A7" s="84" t="s">
        <v>1779</v>
      </c>
      <c r="B7" s="84"/>
      <c r="C7" s="32"/>
      <c r="D7" s="262"/>
      <c r="E7" s="263"/>
      <c r="F7" s="263"/>
      <c r="G7" s="264"/>
      <c r="H7" s="55"/>
      <c r="I7" s="55"/>
      <c r="J7" s="55"/>
      <c r="K7" s="55"/>
      <c r="L7" s="55"/>
      <c r="M7" s="55"/>
      <c r="N7" s="55"/>
      <c r="O7" s="55"/>
    </row>
    <row r="8" spans="1:15" ht="59.25" customHeight="1">
      <c r="A8" s="84" t="s">
        <v>1779</v>
      </c>
      <c r="B8" s="84"/>
      <c r="C8" s="32"/>
      <c r="D8" s="262"/>
      <c r="E8" s="263"/>
      <c r="F8" s="263"/>
      <c r="G8" s="264"/>
      <c r="H8" s="55"/>
      <c r="I8" s="55"/>
      <c r="J8" s="55"/>
      <c r="K8" s="55"/>
      <c r="L8" s="55"/>
      <c r="M8" s="55"/>
      <c r="N8" s="55"/>
      <c r="O8" s="55"/>
    </row>
    <row r="9" spans="1:15" ht="59.25" customHeight="1">
      <c r="A9" s="84" t="s">
        <v>1779</v>
      </c>
      <c r="B9" s="84"/>
      <c r="C9" s="32"/>
      <c r="D9" s="262"/>
      <c r="E9" s="263"/>
      <c r="F9" s="263"/>
      <c r="G9" s="264"/>
      <c r="H9" s="55"/>
      <c r="I9" s="55"/>
      <c r="J9" s="55"/>
      <c r="K9" s="55"/>
      <c r="L9" s="55"/>
      <c r="M9" s="55"/>
      <c r="N9" s="55"/>
      <c r="O9" s="55"/>
    </row>
    <row r="10" spans="1:15" ht="59.25" customHeight="1">
      <c r="A10" s="84" t="s">
        <v>1779</v>
      </c>
      <c r="B10" s="84"/>
      <c r="C10" s="32"/>
      <c r="D10" s="262"/>
      <c r="E10" s="263"/>
      <c r="F10" s="263"/>
      <c r="G10" s="264"/>
      <c r="H10" s="55"/>
      <c r="I10" s="55"/>
      <c r="J10" s="55"/>
      <c r="K10" s="55"/>
      <c r="L10" s="55"/>
      <c r="M10" s="55"/>
      <c r="N10" s="55"/>
      <c r="O10" s="55"/>
    </row>
    <row r="11" spans="1:15" ht="59.25" customHeight="1">
      <c r="A11" s="84" t="s">
        <v>1779</v>
      </c>
      <c r="B11" s="84"/>
      <c r="C11" s="32"/>
      <c r="D11" s="262"/>
      <c r="E11" s="263"/>
      <c r="F11" s="263"/>
      <c r="G11" s="264"/>
      <c r="H11" s="55"/>
      <c r="I11" s="55"/>
      <c r="J11" s="55"/>
      <c r="K11" s="55"/>
      <c r="L11" s="55"/>
      <c r="M11" s="55"/>
      <c r="N11" s="55"/>
      <c r="O11" s="55"/>
    </row>
    <row r="12" spans="1:15" ht="59.25" customHeight="1">
      <c r="A12" s="84" t="s">
        <v>1779</v>
      </c>
      <c r="B12" s="84"/>
      <c r="C12" s="32"/>
      <c r="D12" s="262"/>
      <c r="E12" s="263"/>
      <c r="F12" s="263"/>
      <c r="G12" s="264"/>
      <c r="H12" s="55"/>
      <c r="I12" s="55"/>
      <c r="J12" s="55"/>
      <c r="K12" s="55"/>
      <c r="L12" s="55"/>
      <c r="M12" s="55"/>
      <c r="N12" s="55"/>
      <c r="O12" s="55"/>
    </row>
    <row r="13" spans="1:15" ht="59.25" customHeight="1">
      <c r="A13" s="84" t="s">
        <v>1779</v>
      </c>
      <c r="B13" s="84"/>
      <c r="C13" s="32"/>
      <c r="D13" s="262"/>
      <c r="E13" s="263"/>
      <c r="F13" s="263"/>
      <c r="G13" s="264"/>
      <c r="H13" s="55"/>
      <c r="I13" s="55"/>
      <c r="J13" s="55"/>
      <c r="K13" s="55"/>
      <c r="L13" s="55"/>
      <c r="M13" s="55"/>
      <c r="N13" s="55"/>
      <c r="O13" s="55"/>
    </row>
    <row r="14" spans="1:15" ht="59.25" customHeight="1">
      <c r="A14" s="84" t="s">
        <v>1779</v>
      </c>
      <c r="B14" s="84"/>
      <c r="C14" s="32"/>
      <c r="D14" s="262"/>
      <c r="E14" s="263"/>
      <c r="F14" s="263"/>
      <c r="G14" s="264"/>
      <c r="H14" s="55"/>
      <c r="I14" s="55"/>
      <c r="J14" s="55"/>
      <c r="K14" s="55"/>
      <c r="L14" s="55"/>
      <c r="M14" s="55"/>
      <c r="N14" s="55"/>
      <c r="O14" s="55"/>
    </row>
    <row r="15" spans="1:15" ht="59.25" customHeight="1">
      <c r="A15" s="84" t="s">
        <v>1779</v>
      </c>
      <c r="B15" s="84"/>
      <c r="C15" s="32"/>
      <c r="D15" s="262"/>
      <c r="E15" s="263"/>
      <c r="F15" s="263"/>
      <c r="G15" s="264"/>
      <c r="H15" s="55"/>
      <c r="I15" s="55"/>
      <c r="J15" s="55"/>
      <c r="K15" s="55"/>
      <c r="L15" s="55"/>
      <c r="M15" s="55"/>
      <c r="N15" s="55"/>
      <c r="O15" s="55"/>
    </row>
    <row r="16" spans="1:15" ht="59.25" customHeight="1">
      <c r="A16" s="84" t="s">
        <v>1779</v>
      </c>
      <c r="B16" s="84"/>
      <c r="C16" s="32"/>
      <c r="D16" s="262"/>
      <c r="E16" s="263"/>
      <c r="F16" s="263"/>
      <c r="G16" s="264"/>
      <c r="H16" s="55"/>
      <c r="I16" s="55"/>
      <c r="J16" s="55"/>
      <c r="K16" s="55"/>
      <c r="L16" s="55"/>
      <c r="M16" s="55"/>
      <c r="N16" s="55"/>
      <c r="O16" s="55"/>
    </row>
    <row r="17" spans="1:15" ht="59.25" customHeight="1">
      <c r="A17" s="84" t="s">
        <v>1779</v>
      </c>
      <c r="B17" s="84"/>
      <c r="C17" s="32"/>
      <c r="D17" s="262"/>
      <c r="E17" s="263"/>
      <c r="F17" s="263"/>
      <c r="G17" s="264"/>
      <c r="H17" s="55"/>
      <c r="I17" s="55"/>
      <c r="J17" s="55"/>
      <c r="K17" s="55"/>
      <c r="L17" s="55"/>
      <c r="M17" s="55"/>
      <c r="N17" s="55"/>
      <c r="O17" s="55"/>
    </row>
    <row r="18" spans="1:15" ht="59.25" customHeight="1">
      <c r="A18" s="84" t="s">
        <v>1779</v>
      </c>
      <c r="B18" s="84"/>
      <c r="C18" s="32"/>
      <c r="D18" s="262"/>
      <c r="E18" s="263"/>
      <c r="F18" s="263"/>
      <c r="G18" s="264"/>
      <c r="H18" s="55"/>
      <c r="I18" s="55"/>
      <c r="J18" s="55"/>
      <c r="K18" s="55"/>
      <c r="L18" s="55"/>
      <c r="M18" s="55"/>
      <c r="N18" s="55"/>
      <c r="O18" s="55"/>
    </row>
    <row r="19" spans="1:15" ht="59.25" customHeight="1">
      <c r="A19" s="84" t="s">
        <v>1779</v>
      </c>
      <c r="B19" s="84"/>
      <c r="C19" s="32"/>
      <c r="D19" s="262"/>
      <c r="E19" s="263"/>
      <c r="F19" s="263"/>
      <c r="G19" s="264"/>
      <c r="H19" s="55"/>
      <c r="I19" s="55"/>
      <c r="J19" s="55"/>
      <c r="K19" s="55"/>
      <c r="L19" s="55"/>
      <c r="M19" s="55"/>
      <c r="N19" s="55"/>
      <c r="O19" s="55"/>
    </row>
    <row r="20" spans="1:15" ht="59.25" customHeight="1">
      <c r="A20" s="84" t="s">
        <v>1779</v>
      </c>
      <c r="B20" s="84"/>
      <c r="C20" s="32"/>
      <c r="D20" s="262"/>
      <c r="E20" s="263"/>
      <c r="F20" s="263"/>
      <c r="G20" s="264"/>
      <c r="H20" s="55"/>
      <c r="I20" s="55"/>
      <c r="J20" s="55"/>
      <c r="K20" s="55"/>
      <c r="L20" s="55"/>
      <c r="M20" s="55"/>
      <c r="N20" s="55"/>
      <c r="O20" s="55"/>
    </row>
    <row r="21" spans="1:15" ht="59.25" customHeight="1">
      <c r="A21" s="84" t="s">
        <v>1779</v>
      </c>
      <c r="B21" s="84"/>
      <c r="C21" s="32"/>
      <c r="D21" s="262"/>
      <c r="E21" s="263"/>
      <c r="F21" s="263"/>
      <c r="G21" s="264"/>
      <c r="H21" s="55"/>
      <c r="I21" s="55"/>
      <c r="J21" s="55"/>
      <c r="K21" s="55"/>
      <c r="L21" s="55"/>
      <c r="M21" s="55"/>
      <c r="N21" s="55"/>
      <c r="O21" s="55"/>
    </row>
    <row r="22" spans="1:15" ht="59.25" customHeight="1">
      <c r="A22" s="84" t="s">
        <v>1779</v>
      </c>
      <c r="B22" s="84"/>
      <c r="C22" s="32"/>
      <c r="D22" s="262"/>
      <c r="E22" s="263"/>
      <c r="F22" s="263"/>
      <c r="G22" s="264"/>
      <c r="H22" s="55"/>
      <c r="I22" s="55"/>
      <c r="J22" s="55"/>
      <c r="K22" s="55"/>
      <c r="L22" s="55"/>
      <c r="M22" s="55"/>
      <c r="N22" s="55"/>
      <c r="O22" s="55"/>
    </row>
    <row r="23" spans="1:15" ht="59.25" customHeight="1">
      <c r="A23" s="84" t="s">
        <v>1779</v>
      </c>
      <c r="B23" s="84"/>
      <c r="C23" s="32"/>
      <c r="D23" s="262"/>
      <c r="E23" s="263"/>
      <c r="F23" s="263"/>
      <c r="G23" s="264"/>
      <c r="H23" s="55"/>
      <c r="I23" s="55"/>
      <c r="J23" s="55"/>
      <c r="K23" s="55"/>
      <c r="L23" s="55"/>
      <c r="M23" s="55"/>
      <c r="N23" s="55"/>
      <c r="O23" s="55"/>
    </row>
    <row r="24" spans="1:15" ht="59.25" customHeight="1">
      <c r="A24" s="84" t="s">
        <v>1779</v>
      </c>
      <c r="B24" s="84"/>
      <c r="C24" s="32"/>
      <c r="D24" s="262"/>
      <c r="E24" s="263"/>
      <c r="F24" s="263"/>
      <c r="G24" s="264"/>
      <c r="H24" s="55"/>
      <c r="I24" s="55"/>
      <c r="J24" s="55"/>
      <c r="K24" s="55"/>
      <c r="L24" s="55"/>
      <c r="M24" s="55"/>
      <c r="N24" s="55"/>
      <c r="O24" s="55"/>
    </row>
    <row r="25" spans="1:15" ht="33" customHeight="1">
      <c r="A25" s="268" t="s">
        <v>24</v>
      </c>
      <c r="B25" s="268"/>
      <c r="C25" s="268"/>
      <c r="D25" s="273" t="e">
        <f>様式１!I11</f>
        <v>#N/A</v>
      </c>
      <c r="E25" s="273"/>
      <c r="F25" s="273"/>
      <c r="G25" s="273"/>
      <c r="H25" s="55"/>
      <c r="I25" s="55"/>
      <c r="J25" s="55"/>
      <c r="K25" s="55"/>
      <c r="L25" s="55"/>
      <c r="M25" s="55"/>
      <c r="N25" s="55"/>
      <c r="O25" s="55"/>
    </row>
    <row r="26" spans="1:15">
      <c r="C26" s="71"/>
      <c r="D26" s="71"/>
      <c r="E26" s="71"/>
      <c r="G26" s="64" t="e">
        <f>様式１!P1</f>
        <v>#N/A</v>
      </c>
      <c r="H26" s="55"/>
      <c r="I26" s="55"/>
      <c r="J26" s="55"/>
      <c r="K26" s="55"/>
      <c r="L26" s="55"/>
      <c r="M26" s="55"/>
      <c r="N26" s="55"/>
      <c r="O26" s="55"/>
    </row>
    <row r="27" spans="1:15">
      <c r="H27" s="55"/>
      <c r="I27" s="55"/>
      <c r="J27" s="55"/>
      <c r="K27" s="55"/>
      <c r="L27" s="55"/>
      <c r="M27" s="55"/>
      <c r="N27" s="55"/>
      <c r="O27" s="55"/>
    </row>
    <row r="28" spans="1:15" ht="37.5">
      <c r="H28" s="55"/>
      <c r="I28" s="55"/>
      <c r="J28" s="55"/>
      <c r="K28" s="55"/>
      <c r="L28" s="72"/>
      <c r="M28" s="72" t="s">
        <v>8</v>
      </c>
      <c r="N28" s="73" t="s">
        <v>9</v>
      </c>
      <c r="O28" s="55"/>
    </row>
    <row r="29" spans="1:15" ht="7.5" customHeight="1">
      <c r="H29" s="55"/>
      <c r="I29" s="55"/>
      <c r="J29" s="55"/>
      <c r="K29" s="55"/>
      <c r="L29" s="74"/>
      <c r="M29" s="74">
        <v>482400</v>
      </c>
      <c r="N29" s="74">
        <f>MIN(L29:M29)</f>
        <v>482400</v>
      </c>
      <c r="O29" s="55"/>
    </row>
    <row r="30" spans="1:15">
      <c r="H30" s="55"/>
      <c r="I30" s="55"/>
      <c r="J30" s="55"/>
      <c r="K30" s="55"/>
      <c r="L30" s="55"/>
      <c r="M30" s="55"/>
      <c r="N30" s="55"/>
      <c r="O30" s="55"/>
    </row>
    <row r="31" spans="1:15">
      <c r="H31" s="55"/>
      <c r="I31" s="55"/>
      <c r="J31" s="55"/>
      <c r="K31" s="55"/>
      <c r="L31" s="55"/>
      <c r="M31" s="55"/>
      <c r="N31" s="55"/>
      <c r="O31" s="55"/>
    </row>
    <row r="48" ht="11.25" customHeight="1"/>
    <row r="66" ht="9" customHeight="1"/>
  </sheetData>
  <sheetProtection sheet="1" selectLockedCells="1"/>
  <mergeCells count="25">
    <mergeCell ref="A1:G1"/>
    <mergeCell ref="A2:G3"/>
    <mergeCell ref="A25:C25"/>
    <mergeCell ref="D18:G18"/>
    <mergeCell ref="D19:G19"/>
    <mergeCell ref="D20:G20"/>
    <mergeCell ref="D4:G4"/>
    <mergeCell ref="D5:G5"/>
    <mergeCell ref="D6:G6"/>
    <mergeCell ref="D7:G7"/>
    <mergeCell ref="D8:G8"/>
    <mergeCell ref="D24:G24"/>
    <mergeCell ref="D25:G25"/>
    <mergeCell ref="D21:G21"/>
    <mergeCell ref="D22:G22"/>
    <mergeCell ref="D12:G12"/>
    <mergeCell ref="D13:G13"/>
    <mergeCell ref="D14:G14"/>
    <mergeCell ref="D23:G23"/>
    <mergeCell ref="D9:G9"/>
    <mergeCell ref="D10:G10"/>
    <mergeCell ref="D11:G11"/>
    <mergeCell ref="D15:G15"/>
    <mergeCell ref="D16:G16"/>
    <mergeCell ref="D17:G17"/>
  </mergeCells>
  <phoneticPr fontId="3"/>
  <dataValidations count="1">
    <dataValidation type="list" allowBlank="1" showInputMessage="1" showErrorMessage="1" sqref="A5:A24" xr:uid="{F1C010D0-5FB5-45D4-B4A2-8F3868FB49F6}">
      <formula1>$J$5:$J$6</formula1>
    </dataValidation>
  </dataValidations>
  <pageMargins left="0.70866141732283472" right="0.70866141732283472"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6CDE-8468-4D15-AF78-8A541DB05AFF}">
  <sheetPr>
    <tabColor theme="1"/>
  </sheetPr>
  <dimension ref="A1:CR350"/>
  <sheetViews>
    <sheetView topLeftCell="A7" zoomScale="70" zoomScaleNormal="70" workbookViewId="0">
      <selection activeCell="F42" sqref="F42:G42"/>
    </sheetView>
  </sheetViews>
  <sheetFormatPr defaultRowHeight="18.75"/>
  <cols>
    <col min="1" max="23" width="9" style="99" customWidth="1"/>
    <col min="24" max="50" width="9" style="99"/>
    <col min="51" max="51" width="11.375" style="99" customWidth="1"/>
    <col min="52" max="78" width="9" style="99"/>
    <col min="79" max="96" width="9" style="102"/>
    <col min="97" max="16384" width="9" style="38"/>
  </cols>
  <sheetData>
    <row r="1" spans="1:96">
      <c r="A1" s="99" t="s">
        <v>1421</v>
      </c>
      <c r="B1" s="100">
        <v>44300</v>
      </c>
      <c r="C1" s="99" t="s">
        <v>1422</v>
      </c>
      <c r="D1" s="99">
        <v>310</v>
      </c>
      <c r="E1" s="99" t="s">
        <v>1423</v>
      </c>
      <c r="F1" s="99">
        <v>291</v>
      </c>
      <c r="G1" s="99" t="s">
        <v>1424</v>
      </c>
      <c r="H1" s="99">
        <v>19</v>
      </c>
      <c r="I1" s="99" t="s">
        <v>1425</v>
      </c>
      <c r="J1" s="99">
        <v>162</v>
      </c>
      <c r="K1" s="99" t="s">
        <v>1426</v>
      </c>
      <c r="L1" s="99">
        <v>9</v>
      </c>
      <c r="M1" s="99" t="s">
        <v>1427</v>
      </c>
      <c r="N1" s="99">
        <v>27</v>
      </c>
      <c r="O1" s="99" t="s">
        <v>1428</v>
      </c>
      <c r="P1" s="99">
        <v>1</v>
      </c>
      <c r="Q1" s="99" t="s">
        <v>1429</v>
      </c>
      <c r="R1" s="99">
        <v>1</v>
      </c>
      <c r="S1" s="99" t="s">
        <v>1430</v>
      </c>
      <c r="T1" s="99">
        <v>5</v>
      </c>
      <c r="U1" s="99" t="s">
        <v>1431</v>
      </c>
      <c r="V1" s="99">
        <v>64</v>
      </c>
      <c r="W1" s="99" t="s">
        <v>1432</v>
      </c>
      <c r="X1" s="99">
        <v>14</v>
      </c>
      <c r="Y1" s="99" t="s">
        <v>1433</v>
      </c>
      <c r="Z1" s="99">
        <v>8</v>
      </c>
      <c r="AA1" s="99" t="s">
        <v>1434</v>
      </c>
      <c r="AB1" s="99">
        <v>2</v>
      </c>
      <c r="AC1" s="99" t="s">
        <v>1435</v>
      </c>
      <c r="AD1" s="99">
        <v>13</v>
      </c>
      <c r="AE1" s="99" t="s">
        <v>964</v>
      </c>
      <c r="AF1" s="99">
        <v>6</v>
      </c>
    </row>
    <row r="3" spans="1:96">
      <c r="A3" s="99">
        <v>36</v>
      </c>
      <c r="B3" s="99">
        <v>2</v>
      </c>
      <c r="C3" s="99">
        <v>8</v>
      </c>
      <c r="D3" s="99">
        <v>0</v>
      </c>
      <c r="E3" s="99">
        <v>0</v>
      </c>
      <c r="F3" s="99">
        <v>1</v>
      </c>
      <c r="G3" s="99">
        <v>19</v>
      </c>
      <c r="H3" s="99">
        <v>4</v>
      </c>
      <c r="I3" s="99">
        <v>1</v>
      </c>
      <c r="J3" s="99">
        <v>1</v>
      </c>
      <c r="K3" s="99">
        <v>5</v>
      </c>
      <c r="L3" s="99">
        <v>1</v>
      </c>
      <c r="M3" s="99">
        <v>0</v>
      </c>
      <c r="N3" s="99">
        <v>26</v>
      </c>
      <c r="O3" s="99">
        <v>0</v>
      </c>
      <c r="P3" s="99">
        <v>4</v>
      </c>
      <c r="Q3" s="99">
        <v>0</v>
      </c>
      <c r="R3" s="99">
        <v>0</v>
      </c>
      <c r="S3" s="99">
        <v>1</v>
      </c>
      <c r="T3" s="99">
        <v>17</v>
      </c>
      <c r="U3" s="99">
        <v>1</v>
      </c>
      <c r="V3" s="99">
        <v>0</v>
      </c>
      <c r="W3" s="99">
        <v>1</v>
      </c>
      <c r="X3" s="99">
        <v>1</v>
      </c>
      <c r="Y3" s="99">
        <v>1</v>
      </c>
      <c r="Z3" s="99">
        <v>0</v>
      </c>
      <c r="AA3" s="99">
        <v>27</v>
      </c>
      <c r="AB3" s="99">
        <v>1</v>
      </c>
      <c r="AC3" s="99">
        <v>4</v>
      </c>
      <c r="AD3" s="99">
        <v>0</v>
      </c>
      <c r="AE3" s="99">
        <v>0</v>
      </c>
      <c r="AF3" s="99">
        <v>1</v>
      </c>
      <c r="AG3" s="99">
        <v>6</v>
      </c>
      <c r="AH3" s="99">
        <v>4</v>
      </c>
      <c r="AI3" s="99">
        <v>0</v>
      </c>
      <c r="AJ3" s="99">
        <v>0</v>
      </c>
      <c r="AK3" s="99">
        <v>5</v>
      </c>
      <c r="AL3" s="99">
        <v>2</v>
      </c>
      <c r="AM3" s="99">
        <v>0</v>
      </c>
      <c r="AN3" s="99">
        <v>19</v>
      </c>
      <c r="AO3" s="99">
        <v>0</v>
      </c>
      <c r="AP3" s="99">
        <v>3</v>
      </c>
      <c r="AQ3" s="99">
        <v>0</v>
      </c>
      <c r="AR3" s="99">
        <v>0</v>
      </c>
      <c r="AS3" s="99">
        <v>1</v>
      </c>
      <c r="AT3" s="99">
        <v>6</v>
      </c>
      <c r="AU3" s="99">
        <v>0</v>
      </c>
      <c r="AV3" s="99">
        <v>4</v>
      </c>
      <c r="AW3" s="99">
        <v>0</v>
      </c>
      <c r="AX3" s="99">
        <v>0</v>
      </c>
      <c r="AY3" s="99">
        <v>0</v>
      </c>
      <c r="AZ3" s="99">
        <v>0</v>
      </c>
      <c r="BA3" s="99">
        <v>31</v>
      </c>
      <c r="BB3" s="99">
        <v>3</v>
      </c>
      <c r="BC3" s="99">
        <v>2</v>
      </c>
      <c r="BD3" s="99">
        <v>1</v>
      </c>
      <c r="BE3" s="99">
        <v>1</v>
      </c>
      <c r="BF3" s="99">
        <v>0</v>
      </c>
      <c r="BG3" s="99">
        <v>5</v>
      </c>
      <c r="BH3" s="99">
        <v>4</v>
      </c>
      <c r="BI3" s="99">
        <v>1</v>
      </c>
      <c r="BJ3" s="99">
        <v>0</v>
      </c>
      <c r="BK3" s="99">
        <v>1</v>
      </c>
      <c r="BL3" s="99">
        <v>1</v>
      </c>
      <c r="BM3" s="99">
        <v>0</v>
      </c>
      <c r="BN3" s="99">
        <v>24</v>
      </c>
      <c r="BO3" s="99">
        <v>3</v>
      </c>
      <c r="BP3" s="99">
        <v>7</v>
      </c>
      <c r="BQ3" s="99">
        <v>0</v>
      </c>
      <c r="BR3" s="99">
        <v>0</v>
      </c>
      <c r="BS3" s="99">
        <v>0</v>
      </c>
      <c r="BT3" s="99">
        <v>7</v>
      </c>
      <c r="BU3" s="99">
        <v>2</v>
      </c>
      <c r="BV3" s="99">
        <v>2</v>
      </c>
      <c r="BW3" s="99">
        <v>0</v>
      </c>
      <c r="BX3" s="99">
        <v>1</v>
      </c>
      <c r="BY3" s="99">
        <v>1</v>
      </c>
    </row>
    <row r="4" spans="1:96">
      <c r="A4" s="116" t="s">
        <v>1436</v>
      </c>
      <c r="B4" s="116"/>
      <c r="C4" s="116"/>
      <c r="D4" s="116"/>
      <c r="E4" s="116"/>
      <c r="F4" s="116"/>
      <c r="G4" s="116"/>
      <c r="H4" s="116"/>
      <c r="I4" s="116"/>
      <c r="J4" s="116"/>
      <c r="K4" s="116"/>
      <c r="L4" s="116"/>
      <c r="N4" s="116" t="s">
        <v>1437</v>
      </c>
      <c r="O4" s="116"/>
      <c r="P4" s="116"/>
      <c r="Q4" s="116"/>
      <c r="R4" s="116"/>
      <c r="S4" s="116"/>
      <c r="T4" s="116"/>
      <c r="U4" s="116"/>
      <c r="V4" s="116"/>
      <c r="W4" s="116"/>
      <c r="X4" s="116"/>
      <c r="Y4" s="116"/>
      <c r="AA4" s="116" t="s">
        <v>1438</v>
      </c>
      <c r="AB4" s="116"/>
      <c r="AC4" s="116"/>
      <c r="AD4" s="116"/>
      <c r="AE4" s="116"/>
      <c r="AF4" s="116"/>
      <c r="AG4" s="116"/>
      <c r="AH4" s="116"/>
      <c r="AI4" s="116"/>
      <c r="AJ4" s="116"/>
      <c r="AK4" s="116"/>
      <c r="AL4" s="116"/>
      <c r="AN4" s="115" t="s">
        <v>1439</v>
      </c>
      <c r="AO4" s="115"/>
      <c r="AP4" s="115"/>
      <c r="AQ4" s="115"/>
      <c r="AR4" s="115"/>
      <c r="AS4" s="115"/>
      <c r="AT4" s="115"/>
      <c r="AU4" s="115"/>
      <c r="AV4" s="115"/>
      <c r="AW4" s="115"/>
      <c r="AX4" s="115"/>
      <c r="AY4" s="115"/>
      <c r="BA4" s="116" t="s">
        <v>1440</v>
      </c>
      <c r="BB4" s="116"/>
      <c r="BC4" s="116"/>
      <c r="BD4" s="116"/>
      <c r="BE4" s="116"/>
      <c r="BF4" s="116"/>
      <c r="BG4" s="116"/>
      <c r="BH4" s="116"/>
      <c r="BI4" s="116"/>
      <c r="BJ4" s="116"/>
      <c r="BK4" s="116"/>
      <c r="BL4" s="116"/>
      <c r="BN4" s="115" t="s">
        <v>1441</v>
      </c>
      <c r="BO4" s="115"/>
      <c r="BP4" s="115"/>
      <c r="BQ4" s="115"/>
      <c r="BR4" s="115"/>
      <c r="BS4" s="115"/>
      <c r="BT4" s="115"/>
      <c r="BU4" s="115"/>
      <c r="BV4" s="115"/>
      <c r="BW4" s="115"/>
      <c r="BX4" s="115"/>
      <c r="BY4" s="115"/>
    </row>
    <row r="5" spans="1:96" s="39" customFormat="1" ht="56.25">
      <c r="A5" s="101" t="s">
        <v>1442</v>
      </c>
      <c r="B5" s="101" t="s">
        <v>1443</v>
      </c>
      <c r="C5" s="101" t="s">
        <v>886</v>
      </c>
      <c r="D5" s="101" t="s">
        <v>1444</v>
      </c>
      <c r="E5" s="101" t="s">
        <v>1445</v>
      </c>
      <c r="F5" s="101" t="s">
        <v>1446</v>
      </c>
      <c r="G5" s="101" t="s">
        <v>887</v>
      </c>
      <c r="H5" s="101" t="s">
        <v>888</v>
      </c>
      <c r="I5" s="101" t="s">
        <v>1447</v>
      </c>
      <c r="J5" s="101" t="s">
        <v>1448</v>
      </c>
      <c r="K5" s="101" t="s">
        <v>1449</v>
      </c>
      <c r="L5" s="101" t="s">
        <v>1450</v>
      </c>
      <c r="M5" s="101"/>
      <c r="N5" s="101" t="s">
        <v>1442</v>
      </c>
      <c r="O5" s="101" t="s">
        <v>1443</v>
      </c>
      <c r="P5" s="101" t="s">
        <v>886</v>
      </c>
      <c r="Q5" s="101" t="s">
        <v>1444</v>
      </c>
      <c r="R5" s="101" t="s">
        <v>1445</v>
      </c>
      <c r="S5" s="101" t="s">
        <v>1446</v>
      </c>
      <c r="T5" s="101" t="s">
        <v>887</v>
      </c>
      <c r="U5" s="101" t="s">
        <v>888</v>
      </c>
      <c r="V5" s="101" t="s">
        <v>1447</v>
      </c>
      <c r="W5" s="101" t="s">
        <v>1448</v>
      </c>
      <c r="X5" s="101" t="s">
        <v>1449</v>
      </c>
      <c r="Y5" s="101" t="s">
        <v>1450</v>
      </c>
      <c r="Z5" s="101"/>
      <c r="AA5" s="101" t="s">
        <v>1442</v>
      </c>
      <c r="AB5" s="101" t="s">
        <v>1443</v>
      </c>
      <c r="AC5" s="101" t="s">
        <v>886</v>
      </c>
      <c r="AD5" s="101" t="s">
        <v>1444</v>
      </c>
      <c r="AE5" s="101" t="s">
        <v>1445</v>
      </c>
      <c r="AF5" s="101" t="s">
        <v>1446</v>
      </c>
      <c r="AG5" s="101" t="s">
        <v>887</v>
      </c>
      <c r="AH5" s="101" t="s">
        <v>888</v>
      </c>
      <c r="AI5" s="101" t="s">
        <v>1447</v>
      </c>
      <c r="AJ5" s="101" t="s">
        <v>1448</v>
      </c>
      <c r="AK5" s="101" t="s">
        <v>1449</v>
      </c>
      <c r="AL5" s="101" t="s">
        <v>1450</v>
      </c>
      <c r="AM5" s="101"/>
      <c r="AN5" s="101" t="s">
        <v>1442</v>
      </c>
      <c r="AO5" s="101" t="s">
        <v>1443</v>
      </c>
      <c r="AP5" s="101" t="s">
        <v>886</v>
      </c>
      <c r="AQ5" s="101" t="s">
        <v>1444</v>
      </c>
      <c r="AR5" s="101" t="s">
        <v>1445</v>
      </c>
      <c r="AS5" s="101" t="s">
        <v>1446</v>
      </c>
      <c r="AT5" s="101" t="s">
        <v>887</v>
      </c>
      <c r="AU5" s="101" t="s">
        <v>888</v>
      </c>
      <c r="AV5" s="101" t="s">
        <v>1447</v>
      </c>
      <c r="AW5" s="101" t="s">
        <v>1448</v>
      </c>
      <c r="AX5" s="101" t="s">
        <v>1449</v>
      </c>
      <c r="AY5" s="101" t="s">
        <v>1450</v>
      </c>
      <c r="AZ5" s="101"/>
      <c r="BA5" s="101" t="s">
        <v>1442</v>
      </c>
      <c r="BB5" s="101" t="s">
        <v>1443</v>
      </c>
      <c r="BC5" s="101" t="s">
        <v>886</v>
      </c>
      <c r="BD5" s="101" t="s">
        <v>1444</v>
      </c>
      <c r="BE5" s="101" t="s">
        <v>1445</v>
      </c>
      <c r="BF5" s="101" t="s">
        <v>1446</v>
      </c>
      <c r="BG5" s="101" t="s">
        <v>887</v>
      </c>
      <c r="BH5" s="101" t="s">
        <v>888</v>
      </c>
      <c r="BI5" s="101" t="s">
        <v>1447</v>
      </c>
      <c r="BJ5" s="101" t="s">
        <v>1448</v>
      </c>
      <c r="BK5" s="101" t="s">
        <v>1449</v>
      </c>
      <c r="BL5" s="101" t="s">
        <v>1450</v>
      </c>
      <c r="BM5" s="101"/>
      <c r="BN5" s="101" t="s">
        <v>1442</v>
      </c>
      <c r="BO5" s="101" t="s">
        <v>1443</v>
      </c>
      <c r="BP5" s="101" t="s">
        <v>886</v>
      </c>
      <c r="BQ5" s="101" t="s">
        <v>1444</v>
      </c>
      <c r="BR5" s="101" t="s">
        <v>1445</v>
      </c>
      <c r="BS5" s="101" t="s">
        <v>1446</v>
      </c>
      <c r="BT5" s="101" t="s">
        <v>887</v>
      </c>
      <c r="BU5" s="101" t="s">
        <v>888</v>
      </c>
      <c r="BV5" s="101" t="s">
        <v>1447</v>
      </c>
      <c r="BW5" s="101" t="s">
        <v>1448</v>
      </c>
      <c r="BX5" s="101" t="s">
        <v>1449</v>
      </c>
      <c r="BY5" s="101" t="s">
        <v>1450</v>
      </c>
      <c r="BZ5" s="101"/>
      <c r="CA5" s="103"/>
      <c r="CB5" s="103"/>
      <c r="CC5" s="103"/>
      <c r="CD5" s="103"/>
      <c r="CE5" s="103"/>
      <c r="CF5" s="103"/>
      <c r="CG5" s="103"/>
      <c r="CH5" s="103"/>
      <c r="CI5" s="103"/>
      <c r="CJ5" s="103"/>
      <c r="CK5" s="103"/>
      <c r="CL5" s="103"/>
      <c r="CM5" s="103"/>
      <c r="CN5" s="103"/>
      <c r="CO5" s="103"/>
      <c r="CP5" s="103"/>
      <c r="CQ5" s="103"/>
      <c r="CR5" s="103"/>
    </row>
    <row r="6" spans="1:96">
      <c r="A6" s="99" t="s">
        <v>58</v>
      </c>
      <c r="B6" s="99" t="s">
        <v>889</v>
      </c>
      <c r="C6" s="99" t="s">
        <v>579</v>
      </c>
      <c r="F6" s="99" t="s">
        <v>1150</v>
      </c>
      <c r="G6" s="38" t="s">
        <v>1708</v>
      </c>
      <c r="H6" s="38" t="s">
        <v>891</v>
      </c>
      <c r="I6" s="99" t="s">
        <v>892</v>
      </c>
      <c r="J6" s="99" t="s">
        <v>1147</v>
      </c>
      <c r="K6" s="99" t="s">
        <v>1451</v>
      </c>
      <c r="L6" s="99" t="s">
        <v>893</v>
      </c>
      <c r="N6" s="99" t="s">
        <v>66</v>
      </c>
      <c r="P6" s="99" t="s">
        <v>894</v>
      </c>
      <c r="S6" s="99" t="s">
        <v>666</v>
      </c>
      <c r="T6" s="99" t="s">
        <v>895</v>
      </c>
      <c r="U6" s="99" t="s">
        <v>1405</v>
      </c>
      <c r="W6" s="99" t="s">
        <v>1148</v>
      </c>
      <c r="X6" s="99" t="s">
        <v>1452</v>
      </c>
      <c r="Y6" s="99" t="s">
        <v>896</v>
      </c>
      <c r="AA6" s="99" t="s">
        <v>65</v>
      </c>
      <c r="AB6" s="99" t="s">
        <v>897</v>
      </c>
      <c r="AC6" s="99" t="s">
        <v>898</v>
      </c>
      <c r="AF6" s="99" t="s">
        <v>1149</v>
      </c>
      <c r="AG6" s="99" t="s">
        <v>1714</v>
      </c>
      <c r="AH6" s="99" t="s">
        <v>900</v>
      </c>
      <c r="AK6" s="99" t="s">
        <v>1453</v>
      </c>
      <c r="AL6" s="99" t="s">
        <v>901</v>
      </c>
      <c r="AN6" s="99" t="s">
        <v>63</v>
      </c>
      <c r="AP6" s="99" t="s">
        <v>593</v>
      </c>
      <c r="AS6" s="99" t="s">
        <v>1454</v>
      </c>
      <c r="AT6" s="99" t="s">
        <v>902</v>
      </c>
      <c r="AV6" s="99" t="s">
        <v>867</v>
      </c>
      <c r="BA6" s="99" t="s">
        <v>109</v>
      </c>
      <c r="BB6" s="99" t="s">
        <v>903</v>
      </c>
      <c r="BC6" s="99" t="s">
        <v>600</v>
      </c>
      <c r="BD6" s="99" t="s">
        <v>904</v>
      </c>
      <c r="BE6" s="99" t="s">
        <v>905</v>
      </c>
      <c r="BG6" s="99" t="s">
        <v>906</v>
      </c>
      <c r="BH6" s="99" t="s">
        <v>907</v>
      </c>
      <c r="BI6" s="99" t="s">
        <v>908</v>
      </c>
      <c r="BK6" s="99" t="s">
        <v>1455</v>
      </c>
      <c r="BL6" s="99" t="s">
        <v>909</v>
      </c>
      <c r="BN6" s="99" t="s">
        <v>91</v>
      </c>
      <c r="BO6" s="99" t="s">
        <v>910</v>
      </c>
      <c r="BP6" s="99" t="s">
        <v>604</v>
      </c>
      <c r="BT6" s="99" t="s">
        <v>911</v>
      </c>
      <c r="BU6" s="99" t="s">
        <v>912</v>
      </c>
      <c r="BX6" s="99" t="s">
        <v>913</v>
      </c>
      <c r="BY6" s="99" t="s">
        <v>914</v>
      </c>
    </row>
    <row r="7" spans="1:96">
      <c r="A7" s="99" t="s">
        <v>74</v>
      </c>
      <c r="B7" s="99" t="s">
        <v>587</v>
      </c>
      <c r="C7" s="99" t="s">
        <v>583</v>
      </c>
      <c r="G7" s="38" t="s">
        <v>1707</v>
      </c>
      <c r="H7" s="38" t="s">
        <v>853</v>
      </c>
      <c r="K7" s="99" t="s">
        <v>916</v>
      </c>
      <c r="N7" s="99" t="s">
        <v>70</v>
      </c>
      <c r="P7" s="99" t="s">
        <v>917</v>
      </c>
      <c r="T7" s="99" t="s">
        <v>918</v>
      </c>
      <c r="U7" s="99" t="s">
        <v>1690</v>
      </c>
      <c r="AA7" s="99" t="s">
        <v>123</v>
      </c>
      <c r="AC7" s="99" t="s">
        <v>919</v>
      </c>
      <c r="AG7" s="99" t="s">
        <v>920</v>
      </c>
      <c r="AH7" s="99" t="s">
        <v>1420</v>
      </c>
      <c r="AK7" s="99" t="s">
        <v>1456</v>
      </c>
      <c r="AL7" s="99" t="s">
        <v>921</v>
      </c>
      <c r="AN7" s="99" t="s">
        <v>78</v>
      </c>
      <c r="AP7" s="99" t="s">
        <v>1087</v>
      </c>
      <c r="AT7" s="99" t="s">
        <v>690</v>
      </c>
      <c r="AV7" s="99" t="s">
        <v>880</v>
      </c>
      <c r="BA7" s="99" t="s">
        <v>148</v>
      </c>
      <c r="BB7" s="99" t="s">
        <v>597</v>
      </c>
      <c r="BC7" s="99" t="s">
        <v>922</v>
      </c>
      <c r="BG7" s="99" t="s">
        <v>694</v>
      </c>
      <c r="BH7" s="99" t="s">
        <v>923</v>
      </c>
      <c r="BN7" s="99" t="s">
        <v>94</v>
      </c>
      <c r="BO7" s="99" t="s">
        <v>924</v>
      </c>
      <c r="BP7" s="99" t="s">
        <v>608</v>
      </c>
      <c r="BT7" s="99" t="s">
        <v>738</v>
      </c>
      <c r="BU7" s="99" t="s">
        <v>925</v>
      </c>
      <c r="BV7" s="99" t="s">
        <v>875</v>
      </c>
    </row>
    <row r="8" spans="1:96">
      <c r="A8" s="99" t="s">
        <v>82</v>
      </c>
      <c r="C8" s="99" t="s">
        <v>589</v>
      </c>
      <c r="G8" s="38" t="s">
        <v>684</v>
      </c>
      <c r="H8" s="38" t="s">
        <v>860</v>
      </c>
      <c r="K8" s="99" t="s">
        <v>926</v>
      </c>
      <c r="N8" s="99" t="s">
        <v>206</v>
      </c>
      <c r="P8" s="99" t="s">
        <v>927</v>
      </c>
      <c r="T8" s="99" t="s">
        <v>928</v>
      </c>
      <c r="AA8" s="99" t="s">
        <v>138</v>
      </c>
      <c r="AC8" s="99" t="s">
        <v>929</v>
      </c>
      <c r="AG8" s="99" t="s">
        <v>930</v>
      </c>
      <c r="AH8" s="99" t="s">
        <v>931</v>
      </c>
      <c r="AK8" s="99" t="s">
        <v>1457</v>
      </c>
      <c r="AN8" s="99" t="s">
        <v>99</v>
      </c>
      <c r="AP8" s="99" t="s">
        <v>1091</v>
      </c>
      <c r="AT8" s="99" t="s">
        <v>725</v>
      </c>
      <c r="AV8" s="99" t="s">
        <v>871</v>
      </c>
      <c r="BA8" s="99" t="s">
        <v>932</v>
      </c>
      <c r="BB8" s="99" t="s">
        <v>933</v>
      </c>
      <c r="BC8" s="99" t="s">
        <v>1710</v>
      </c>
      <c r="BG8" s="99" t="s">
        <v>744</v>
      </c>
      <c r="BH8" s="99" t="s">
        <v>934</v>
      </c>
      <c r="BN8" s="99" t="s">
        <v>104</v>
      </c>
      <c r="BO8" s="99" t="s">
        <v>935</v>
      </c>
      <c r="BP8" s="99" t="s">
        <v>612</v>
      </c>
      <c r="BT8" s="99" t="s">
        <v>782</v>
      </c>
    </row>
    <row r="9" spans="1:96">
      <c r="A9" s="99" t="s">
        <v>87</v>
      </c>
      <c r="C9" s="99" t="s">
        <v>936</v>
      </c>
      <c r="G9" s="38" t="s">
        <v>941</v>
      </c>
      <c r="H9" s="38" t="s">
        <v>1689</v>
      </c>
      <c r="K9" s="99" t="s">
        <v>937</v>
      </c>
      <c r="N9" s="99" t="s">
        <v>244</v>
      </c>
      <c r="P9" s="99" t="s">
        <v>938</v>
      </c>
      <c r="T9" s="99" t="s">
        <v>720</v>
      </c>
      <c r="AA9" s="99" t="s">
        <v>165</v>
      </c>
      <c r="AC9" s="99" t="s">
        <v>939</v>
      </c>
      <c r="AG9" s="99" t="s">
        <v>736</v>
      </c>
      <c r="AH9" s="99" t="s">
        <v>858</v>
      </c>
      <c r="AK9" s="99" t="s">
        <v>1458</v>
      </c>
      <c r="AN9" s="99" t="s">
        <v>114</v>
      </c>
      <c r="AT9" s="99" t="s">
        <v>729</v>
      </c>
      <c r="AV9" s="99" t="s">
        <v>883</v>
      </c>
      <c r="BA9" s="99" t="s">
        <v>162</v>
      </c>
      <c r="BB9" s="99" t="s">
        <v>1686</v>
      </c>
      <c r="BG9" s="99" t="s">
        <v>797</v>
      </c>
      <c r="BH9" s="99" t="s">
        <v>1144</v>
      </c>
      <c r="BN9" s="99" t="s">
        <v>133</v>
      </c>
      <c r="BP9" s="99" t="s">
        <v>616</v>
      </c>
      <c r="BT9" s="99" t="s">
        <v>823</v>
      </c>
    </row>
    <row r="10" spans="1:96">
      <c r="A10" s="99" t="s">
        <v>118</v>
      </c>
      <c r="C10" s="99" t="s">
        <v>940</v>
      </c>
      <c r="G10" s="38" t="s">
        <v>946</v>
      </c>
      <c r="K10" s="99" t="s">
        <v>942</v>
      </c>
      <c r="N10" s="99" t="s">
        <v>247</v>
      </c>
      <c r="P10" s="99" t="s">
        <v>1711</v>
      </c>
      <c r="T10" s="99" t="s">
        <v>723</v>
      </c>
      <c r="AA10" s="99" t="s">
        <v>169</v>
      </c>
      <c r="AG10" s="99" t="s">
        <v>943</v>
      </c>
      <c r="AK10" s="99" t="s">
        <v>1459</v>
      </c>
      <c r="AN10" s="99" t="s">
        <v>128</v>
      </c>
      <c r="AT10" s="99" t="s">
        <v>944</v>
      </c>
      <c r="BA10" s="99" t="s">
        <v>173</v>
      </c>
      <c r="BN10" s="99" t="s">
        <v>143</v>
      </c>
      <c r="BP10" s="99" t="s">
        <v>620</v>
      </c>
      <c r="BT10" s="99" t="s">
        <v>956</v>
      </c>
    </row>
    <row r="11" spans="1:96">
      <c r="A11" s="99" t="s">
        <v>181</v>
      </c>
      <c r="C11" s="99" t="s">
        <v>945</v>
      </c>
      <c r="G11" s="38" t="s">
        <v>949</v>
      </c>
      <c r="N11" s="99" t="s">
        <v>275</v>
      </c>
      <c r="T11" s="99" t="s">
        <v>756</v>
      </c>
      <c r="AA11" s="99" t="s">
        <v>188</v>
      </c>
      <c r="AG11" s="99" t="s">
        <v>776</v>
      </c>
      <c r="AN11" s="99" t="s">
        <v>193</v>
      </c>
      <c r="AT11" s="99" t="s">
        <v>947</v>
      </c>
      <c r="BA11" s="99" t="s">
        <v>218</v>
      </c>
      <c r="BN11" s="99" t="s">
        <v>177</v>
      </c>
      <c r="BP11" s="99" t="s">
        <v>948</v>
      </c>
      <c r="BT11" s="99" t="s">
        <v>1125</v>
      </c>
    </row>
    <row r="12" spans="1:96">
      <c r="A12" s="99" t="s">
        <v>185</v>
      </c>
      <c r="C12" s="99" t="s">
        <v>639</v>
      </c>
      <c r="G12" s="38" t="s">
        <v>951</v>
      </c>
      <c r="N12" s="99" t="s">
        <v>277</v>
      </c>
      <c r="T12" s="99" t="s">
        <v>760</v>
      </c>
      <c r="AA12" s="99" t="s">
        <v>210</v>
      </c>
      <c r="AN12" s="99" t="s">
        <v>214</v>
      </c>
      <c r="BA12" s="99" t="s">
        <v>1315</v>
      </c>
      <c r="BN12" s="99" t="s">
        <v>199</v>
      </c>
      <c r="BP12" s="99" t="s">
        <v>950</v>
      </c>
    </row>
    <row r="13" spans="1:96">
      <c r="A13" s="99" t="s">
        <v>202</v>
      </c>
      <c r="C13" s="99" t="s">
        <v>1684</v>
      </c>
      <c r="G13" s="38" t="s">
        <v>701</v>
      </c>
      <c r="N13" s="99" t="s">
        <v>302</v>
      </c>
      <c r="T13" s="99" t="s">
        <v>952</v>
      </c>
      <c r="AA13" s="99" t="s">
        <v>231</v>
      </c>
      <c r="AN13" s="99" t="s">
        <v>252</v>
      </c>
      <c r="BA13" s="99" t="s">
        <v>241</v>
      </c>
      <c r="BN13" s="99" t="s">
        <v>953</v>
      </c>
    </row>
    <row r="14" spans="1:96">
      <c r="A14" s="99" t="s">
        <v>1697</v>
      </c>
      <c r="G14" s="38" t="s">
        <v>957</v>
      </c>
      <c r="N14" s="99" t="s">
        <v>307</v>
      </c>
      <c r="T14" s="99" t="s">
        <v>765</v>
      </c>
      <c r="AA14" s="99" t="s">
        <v>1316</v>
      </c>
      <c r="AN14" s="99" t="s">
        <v>345</v>
      </c>
      <c r="BA14" s="99" t="s">
        <v>1460</v>
      </c>
      <c r="BN14" s="99" t="s">
        <v>1314</v>
      </c>
    </row>
    <row r="15" spans="1:96">
      <c r="A15" s="99" t="s">
        <v>226</v>
      </c>
      <c r="G15" s="38" t="s">
        <v>958</v>
      </c>
      <c r="N15" s="99" t="s">
        <v>1319</v>
      </c>
      <c r="T15" s="99" t="s">
        <v>767</v>
      </c>
      <c r="AA15" s="99" t="s">
        <v>281</v>
      </c>
      <c r="AN15" s="99" t="s">
        <v>353</v>
      </c>
      <c r="BA15" s="99" t="s">
        <v>260</v>
      </c>
      <c r="BN15" s="99" t="s">
        <v>242</v>
      </c>
    </row>
    <row r="16" spans="1:96">
      <c r="A16" s="99" t="s">
        <v>236</v>
      </c>
      <c r="G16" s="38" t="s">
        <v>732</v>
      </c>
      <c r="N16" s="99" t="s">
        <v>349</v>
      </c>
      <c r="T16" s="99" t="s">
        <v>771</v>
      </c>
      <c r="AA16" s="99" t="s">
        <v>285</v>
      </c>
      <c r="AN16" s="99" t="s">
        <v>363</v>
      </c>
      <c r="BA16" s="99" t="s">
        <v>292</v>
      </c>
      <c r="BN16" s="99" t="s">
        <v>262</v>
      </c>
    </row>
    <row r="17" spans="1:66">
      <c r="A17" s="99" t="s">
        <v>1698</v>
      </c>
      <c r="G17" s="38" t="s">
        <v>959</v>
      </c>
      <c r="N17" s="99" t="s">
        <v>365</v>
      </c>
      <c r="T17" s="99" t="s">
        <v>789</v>
      </c>
      <c r="AA17" s="99" t="s">
        <v>1318</v>
      </c>
      <c r="AN17" s="99" t="s">
        <v>368</v>
      </c>
      <c r="BA17" s="99" t="s">
        <v>296</v>
      </c>
      <c r="BN17" s="99" t="s">
        <v>341</v>
      </c>
    </row>
    <row r="18" spans="1:66">
      <c r="A18" s="99" t="s">
        <v>266</v>
      </c>
      <c r="G18" s="38" t="s">
        <v>749</v>
      </c>
      <c r="N18" s="99" t="s">
        <v>372</v>
      </c>
      <c r="T18" s="99" t="s">
        <v>791</v>
      </c>
      <c r="AA18" s="99" t="s">
        <v>290</v>
      </c>
      <c r="AN18" s="99" t="s">
        <v>402</v>
      </c>
      <c r="BA18" s="99" t="s">
        <v>299</v>
      </c>
      <c r="BN18" s="99" t="s">
        <v>416</v>
      </c>
    </row>
    <row r="19" spans="1:66">
      <c r="A19" s="99" t="s">
        <v>268</v>
      </c>
      <c r="G19" s="38" t="s">
        <v>752</v>
      </c>
      <c r="N19" s="99" t="s">
        <v>390</v>
      </c>
      <c r="T19" s="99" t="s">
        <v>793</v>
      </c>
      <c r="AA19" s="99" t="s">
        <v>396</v>
      </c>
      <c r="AN19" s="99" t="s">
        <v>406</v>
      </c>
      <c r="BA19" s="99" t="s">
        <v>313</v>
      </c>
      <c r="BN19" s="99" t="s">
        <v>1682</v>
      </c>
    </row>
    <row r="20" spans="1:66">
      <c r="A20" s="99" t="s">
        <v>272</v>
      </c>
      <c r="G20" s="38" t="s">
        <v>754</v>
      </c>
      <c r="N20" s="99" t="s">
        <v>420</v>
      </c>
      <c r="T20" s="99" t="s">
        <v>805</v>
      </c>
      <c r="AA20" s="99" t="s">
        <v>398</v>
      </c>
      <c r="AN20" s="99" t="s">
        <v>409</v>
      </c>
      <c r="BA20" s="99" t="s">
        <v>317</v>
      </c>
      <c r="BN20" s="99" t="s">
        <v>520</v>
      </c>
    </row>
    <row r="21" spans="1:66">
      <c r="A21" s="99" t="s">
        <v>325</v>
      </c>
      <c r="G21" s="38" t="s">
        <v>786</v>
      </c>
      <c r="N21" s="99" t="s">
        <v>430</v>
      </c>
      <c r="T21" s="99" t="s">
        <v>960</v>
      </c>
      <c r="AA21" s="99" t="s">
        <v>411</v>
      </c>
      <c r="AN21" s="99" t="s">
        <v>499</v>
      </c>
      <c r="BA21" s="99" t="s">
        <v>322</v>
      </c>
      <c r="BN21" s="99" t="s">
        <v>1030</v>
      </c>
    </row>
    <row r="22" spans="1:66">
      <c r="A22" s="99" t="s">
        <v>1706</v>
      </c>
      <c r="G22" s="38" t="s">
        <v>962</v>
      </c>
      <c r="N22" s="99" t="s">
        <v>432</v>
      </c>
      <c r="T22" s="99" t="s">
        <v>961</v>
      </c>
      <c r="AA22" s="99" t="s">
        <v>446</v>
      </c>
      <c r="AN22" s="99" t="s">
        <v>502</v>
      </c>
      <c r="BA22" s="99" t="s">
        <v>336</v>
      </c>
      <c r="BN22" s="99" t="s">
        <v>1031</v>
      </c>
    </row>
    <row r="23" spans="1:66">
      <c r="A23" s="99" t="s">
        <v>332</v>
      </c>
      <c r="G23" s="38" t="s">
        <v>963</v>
      </c>
      <c r="N23" s="99" t="s">
        <v>435</v>
      </c>
      <c r="AA23" s="99" t="s">
        <v>449</v>
      </c>
      <c r="AN23" s="99" t="s">
        <v>505</v>
      </c>
      <c r="BA23" s="99" t="s">
        <v>1320</v>
      </c>
      <c r="BN23" s="99" t="s">
        <v>1032</v>
      </c>
    </row>
    <row r="24" spans="1:66">
      <c r="A24" s="99" t="s">
        <v>358</v>
      </c>
      <c r="G24" s="38" t="s">
        <v>1709</v>
      </c>
      <c r="N24" s="99" t="s">
        <v>437</v>
      </c>
      <c r="AA24" s="99" t="s">
        <v>451</v>
      </c>
      <c r="AN24" s="99" t="s">
        <v>508</v>
      </c>
      <c r="BA24" s="99" t="s">
        <v>414</v>
      </c>
      <c r="BN24" s="99" t="s">
        <v>1033</v>
      </c>
    </row>
    <row r="25" spans="1:66">
      <c r="A25" s="99" t="s">
        <v>376</v>
      </c>
      <c r="N25" s="99" t="s">
        <v>441</v>
      </c>
      <c r="AA25" s="99" t="s">
        <v>453</v>
      </c>
      <c r="AN25" s="99" t="s">
        <v>1636</v>
      </c>
      <c r="BA25" s="99" t="s">
        <v>457</v>
      </c>
      <c r="BN25" s="99" t="s">
        <v>1034</v>
      </c>
    </row>
    <row r="26" spans="1:66">
      <c r="A26" s="99" t="s">
        <v>378</v>
      </c>
      <c r="N26" s="99" t="s">
        <v>468</v>
      </c>
      <c r="AA26" s="99" t="s">
        <v>466</v>
      </c>
      <c r="BA26" s="99" t="s">
        <v>461</v>
      </c>
      <c r="BN26" s="99" t="s">
        <v>1461</v>
      </c>
    </row>
    <row r="27" spans="1:66">
      <c r="A27" s="99" t="s">
        <v>382</v>
      </c>
      <c r="N27" s="99" t="s">
        <v>483</v>
      </c>
      <c r="AA27" s="99" t="s">
        <v>487</v>
      </c>
      <c r="BA27" s="99" t="s">
        <v>512</v>
      </c>
      <c r="BN27" s="99" t="s">
        <v>1310</v>
      </c>
    </row>
    <row r="28" spans="1:66">
      <c r="A28" s="99" t="s">
        <v>386</v>
      </c>
      <c r="N28" s="99" t="s">
        <v>1683</v>
      </c>
      <c r="AA28" s="99" t="s">
        <v>491</v>
      </c>
      <c r="BA28" s="99" t="s">
        <v>516</v>
      </c>
      <c r="BN28" s="99" t="s">
        <v>1311</v>
      </c>
    </row>
    <row r="29" spans="1:66">
      <c r="A29" s="99" t="s">
        <v>1213</v>
      </c>
      <c r="N29" s="99" t="s">
        <v>540</v>
      </c>
      <c r="AA29" s="99" t="s">
        <v>494</v>
      </c>
      <c r="BA29" s="99" t="s">
        <v>518</v>
      </c>
      <c r="BN29" s="99" t="s">
        <v>954</v>
      </c>
    </row>
    <row r="30" spans="1:66">
      <c r="A30" s="99" t="s">
        <v>1699</v>
      </c>
      <c r="N30" s="99" t="s">
        <v>543</v>
      </c>
      <c r="AA30" s="99" t="s">
        <v>496</v>
      </c>
      <c r="BA30" s="99" t="s">
        <v>1321</v>
      </c>
      <c r="BN30" s="99" t="s">
        <v>1639</v>
      </c>
    </row>
    <row r="31" spans="1:66">
      <c r="A31" s="99" t="s">
        <v>1700</v>
      </c>
      <c r="N31" s="99" t="s">
        <v>556</v>
      </c>
      <c r="AA31" s="99" t="s">
        <v>545</v>
      </c>
      <c r="BA31" s="99" t="s">
        <v>525</v>
      </c>
      <c r="BN31" s="99" t="s">
        <v>1641</v>
      </c>
    </row>
    <row r="32" spans="1:66">
      <c r="A32" s="99" t="s">
        <v>1701</v>
      </c>
      <c r="N32" s="99" t="s">
        <v>1712</v>
      </c>
      <c r="AA32" s="99" t="s">
        <v>1027</v>
      </c>
      <c r="BA32" s="99" t="s">
        <v>548</v>
      </c>
    </row>
    <row r="33" spans="1:53">
      <c r="A33" s="99" t="s">
        <v>1702</v>
      </c>
      <c r="N33" s="99" t="s">
        <v>1626</v>
      </c>
      <c r="AA33" s="99" t="s">
        <v>1632</v>
      </c>
      <c r="BA33" s="99" t="s">
        <v>550</v>
      </c>
    </row>
    <row r="34" spans="1:53">
      <c r="A34" s="99" t="s">
        <v>1245</v>
      </c>
      <c r="N34" s="99" t="s">
        <v>1629</v>
      </c>
      <c r="BA34" s="99" t="s">
        <v>1028</v>
      </c>
    </row>
    <row r="35" spans="1:53">
      <c r="A35" s="99" t="s">
        <v>1246</v>
      </c>
      <c r="BA35" s="99" t="s">
        <v>1418</v>
      </c>
    </row>
    <row r="36" spans="1:53">
      <c r="A36" s="99" t="s">
        <v>1703</v>
      </c>
      <c r="BA36" s="99" t="s">
        <v>1144</v>
      </c>
    </row>
    <row r="37" spans="1:53">
      <c r="A37" s="99" t="s">
        <v>1704</v>
      </c>
    </row>
    <row r="38" spans="1:53">
      <c r="A38" s="99" t="s">
        <v>1255</v>
      </c>
    </row>
    <row r="39" spans="1:53">
      <c r="A39" s="99" t="s">
        <v>1705</v>
      </c>
    </row>
    <row r="40" spans="1:53">
      <c r="A40" s="99" t="s">
        <v>1026</v>
      </c>
    </row>
    <row r="41" spans="1:53">
      <c r="A41" s="99" t="s">
        <v>1713</v>
      </c>
    </row>
    <row r="73" spans="12:25">
      <c r="L73" s="99" t="s">
        <v>964</v>
      </c>
      <c r="M73" s="99" t="s">
        <v>893</v>
      </c>
      <c r="N73" s="99" t="s">
        <v>965</v>
      </c>
      <c r="O73" s="99" t="s">
        <v>966</v>
      </c>
      <c r="S73" s="99" t="s">
        <v>893</v>
      </c>
      <c r="T73" s="99" t="s">
        <v>896</v>
      </c>
      <c r="U73" s="99" t="s">
        <v>901</v>
      </c>
      <c r="X73" s="99" t="s">
        <v>909</v>
      </c>
      <c r="Y73" s="99" t="s">
        <v>914</v>
      </c>
    </row>
    <row r="74" spans="12:25">
      <c r="L74" s="99" t="s">
        <v>964</v>
      </c>
      <c r="M74" s="99" t="s">
        <v>896</v>
      </c>
      <c r="N74" s="99" t="s">
        <v>967</v>
      </c>
      <c r="O74" s="99" t="s">
        <v>968</v>
      </c>
      <c r="U74" s="99" t="s">
        <v>921</v>
      </c>
    </row>
    <row r="75" spans="12:25">
      <c r="L75" s="99" t="s">
        <v>964</v>
      </c>
      <c r="M75" s="99" t="s">
        <v>901</v>
      </c>
      <c r="N75" s="99" t="s">
        <v>969</v>
      </c>
      <c r="O75" s="99" t="s">
        <v>970</v>
      </c>
    </row>
    <row r="76" spans="12:25">
      <c r="L76" s="99" t="s">
        <v>964</v>
      </c>
      <c r="M76" s="99" t="s">
        <v>921</v>
      </c>
      <c r="N76" s="99" t="s">
        <v>971</v>
      </c>
      <c r="O76" s="99" t="s">
        <v>972</v>
      </c>
    </row>
    <row r="77" spans="12:25">
      <c r="L77" s="99" t="s">
        <v>964</v>
      </c>
      <c r="M77" s="99" t="s">
        <v>909</v>
      </c>
      <c r="N77" s="99" t="s">
        <v>973</v>
      </c>
      <c r="O77" s="99" t="s">
        <v>974</v>
      </c>
    </row>
    <row r="78" spans="12:25">
      <c r="L78" s="99" t="s">
        <v>964</v>
      </c>
      <c r="M78" s="99" t="s">
        <v>914</v>
      </c>
      <c r="N78" s="99" t="s">
        <v>975</v>
      </c>
      <c r="O78" s="99" t="s">
        <v>976</v>
      </c>
    </row>
    <row r="83" spans="30:30">
      <c r="AD83" s="99" t="s">
        <v>863</v>
      </c>
    </row>
    <row r="84" spans="30:30">
      <c r="AD84" s="99" t="s">
        <v>863</v>
      </c>
    </row>
    <row r="117" spans="44:44">
      <c r="AR117" s="99" t="s">
        <v>863</v>
      </c>
    </row>
    <row r="118" spans="44:44">
      <c r="AR118" s="99" t="s">
        <v>863</v>
      </c>
    </row>
    <row r="119" spans="44:44">
      <c r="AR119" s="99" t="s">
        <v>863</v>
      </c>
    </row>
    <row r="120" spans="44:44">
      <c r="AR120" s="99" t="s">
        <v>863</v>
      </c>
    </row>
    <row r="121" spans="44:44">
      <c r="AR121" s="99" t="s">
        <v>863</v>
      </c>
    </row>
    <row r="122" spans="44:44">
      <c r="AR122" s="99" t="s">
        <v>863</v>
      </c>
    </row>
    <row r="123" spans="44:44">
      <c r="AR123" s="99" t="s">
        <v>863</v>
      </c>
    </row>
    <row r="124" spans="44:44">
      <c r="AR124" s="99" t="s">
        <v>863</v>
      </c>
    </row>
    <row r="125" spans="44:44">
      <c r="AR125" s="99" t="s">
        <v>863</v>
      </c>
    </row>
    <row r="126" spans="44:44">
      <c r="AR126" s="99" t="s">
        <v>863</v>
      </c>
    </row>
    <row r="127" spans="44:44">
      <c r="AR127" s="99" t="s">
        <v>863</v>
      </c>
    </row>
    <row r="128" spans="44:44">
      <c r="AR128" s="99" t="s">
        <v>863</v>
      </c>
    </row>
    <row r="343" spans="35:35">
      <c r="AI343" s="99" t="s">
        <v>863</v>
      </c>
    </row>
    <row r="344" spans="35:35">
      <c r="AI344" s="99" t="s">
        <v>863</v>
      </c>
    </row>
    <row r="345" spans="35:35">
      <c r="AI345" s="99" t="s">
        <v>863</v>
      </c>
    </row>
    <row r="346" spans="35:35">
      <c r="AI346" s="99" t="s">
        <v>863</v>
      </c>
    </row>
    <row r="347" spans="35:35">
      <c r="AI347" s="99" t="s">
        <v>863</v>
      </c>
    </row>
    <row r="348" spans="35:35">
      <c r="AI348" s="99" t="s">
        <v>863</v>
      </c>
    </row>
    <row r="349" spans="35:35">
      <c r="AI349" s="99" t="s">
        <v>863</v>
      </c>
    </row>
    <row r="350" spans="35:35">
      <c r="AI350" s="99" t="s">
        <v>863</v>
      </c>
    </row>
  </sheetData>
  <sheetProtection password="CCCF" sheet="1" selectLockedCells="1" selectUnlockedCell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946DF-8FF1-45CE-A030-A666D9FE7AAA}">
  <sheetPr>
    <tabColor theme="1"/>
  </sheetPr>
  <dimension ref="B1:D294"/>
  <sheetViews>
    <sheetView workbookViewId="0">
      <pane ySplit="1" topLeftCell="A2" activePane="bottomLeft" state="frozen"/>
      <selection activeCell="A10" sqref="A10:E10"/>
      <selection pane="bottomLeft" activeCell="A10" sqref="A10:E10"/>
    </sheetView>
  </sheetViews>
  <sheetFormatPr defaultRowHeight="18.75"/>
  <cols>
    <col min="1" max="1" width="1.625" style="110" customWidth="1"/>
    <col min="2" max="2" width="64.125" style="110" customWidth="1"/>
    <col min="3" max="16384" width="9" style="110"/>
  </cols>
  <sheetData>
    <row r="1" spans="2:4">
      <c r="B1" s="109" t="s">
        <v>1290</v>
      </c>
      <c r="C1" s="109" t="s">
        <v>1291</v>
      </c>
      <c r="D1" s="109" t="s">
        <v>1300</v>
      </c>
    </row>
    <row r="2" spans="2:4">
      <c r="B2" s="110" t="s">
        <v>58</v>
      </c>
      <c r="C2" s="110">
        <v>90</v>
      </c>
      <c r="D2" s="110">
        <f>IF(C2&lt;20,300,IF(AND(19&lt;C2,C2&lt;60),400,IF(59&lt;C2,500,0)))</f>
        <v>500</v>
      </c>
    </row>
    <row r="3" spans="2:4">
      <c r="B3" s="110" t="s">
        <v>63</v>
      </c>
      <c r="C3" s="110">
        <v>120</v>
      </c>
      <c r="D3" s="110">
        <f t="shared" ref="D3:D65" si="0">IF(C3&lt;20,300,IF(AND(19&lt;C3,C3&lt;60),400,IF(59&lt;C3,500,0)))</f>
        <v>500</v>
      </c>
    </row>
    <row r="4" spans="2:4">
      <c r="B4" s="110" t="s">
        <v>65</v>
      </c>
      <c r="C4" s="110">
        <v>140</v>
      </c>
      <c r="D4" s="110">
        <f t="shared" si="0"/>
        <v>500</v>
      </c>
    </row>
    <row r="5" spans="2:4">
      <c r="B5" s="110" t="s">
        <v>66</v>
      </c>
      <c r="C5" s="110">
        <v>80</v>
      </c>
      <c r="D5" s="110">
        <f t="shared" si="0"/>
        <v>500</v>
      </c>
    </row>
    <row r="6" spans="2:4">
      <c r="B6" s="110" t="s">
        <v>70</v>
      </c>
      <c r="C6" s="110">
        <v>120</v>
      </c>
      <c r="D6" s="110">
        <f t="shared" si="0"/>
        <v>500</v>
      </c>
    </row>
    <row r="7" spans="2:4">
      <c r="B7" s="110" t="s">
        <v>74</v>
      </c>
      <c r="C7" s="110">
        <v>120</v>
      </c>
      <c r="D7" s="110">
        <f t="shared" si="0"/>
        <v>500</v>
      </c>
    </row>
    <row r="8" spans="2:4">
      <c r="B8" s="110" t="s">
        <v>78</v>
      </c>
      <c r="C8" s="110">
        <v>150</v>
      </c>
      <c r="D8" s="110">
        <f t="shared" si="0"/>
        <v>500</v>
      </c>
    </row>
    <row r="9" spans="2:4">
      <c r="B9" s="110" t="s">
        <v>82</v>
      </c>
      <c r="C9" s="110">
        <f>129+30</f>
        <v>159</v>
      </c>
      <c r="D9" s="110">
        <f t="shared" si="0"/>
        <v>500</v>
      </c>
    </row>
    <row r="10" spans="2:4">
      <c r="B10" s="110" t="s">
        <v>1292</v>
      </c>
    </row>
    <row r="11" spans="2:4">
      <c r="B11" s="110" t="s">
        <v>87</v>
      </c>
      <c r="C11" s="110">
        <v>90</v>
      </c>
      <c r="D11" s="110">
        <f t="shared" si="0"/>
        <v>500</v>
      </c>
    </row>
    <row r="12" spans="2:4">
      <c r="B12" s="110" t="s">
        <v>91</v>
      </c>
      <c r="C12" s="110">
        <v>110</v>
      </c>
      <c r="D12" s="110">
        <f t="shared" si="0"/>
        <v>500</v>
      </c>
    </row>
    <row r="13" spans="2:4">
      <c r="B13" s="110" t="s">
        <v>94</v>
      </c>
      <c r="C13" s="110">
        <v>135</v>
      </c>
      <c r="D13" s="110">
        <f t="shared" si="0"/>
        <v>500</v>
      </c>
    </row>
    <row r="14" spans="2:4">
      <c r="B14" s="110" t="s">
        <v>99</v>
      </c>
      <c r="C14" s="110">
        <v>120</v>
      </c>
      <c r="D14" s="110">
        <f t="shared" si="0"/>
        <v>500</v>
      </c>
    </row>
    <row r="15" spans="2:4">
      <c r="B15" s="110" t="s">
        <v>104</v>
      </c>
      <c r="C15" s="110">
        <v>90</v>
      </c>
      <c r="D15" s="110">
        <f t="shared" si="0"/>
        <v>500</v>
      </c>
    </row>
    <row r="16" spans="2:4">
      <c r="B16" s="110" t="s">
        <v>109</v>
      </c>
      <c r="C16" s="110">
        <v>110</v>
      </c>
      <c r="D16" s="110">
        <f t="shared" si="0"/>
        <v>500</v>
      </c>
    </row>
    <row r="17" spans="2:4">
      <c r="B17" s="110" t="s">
        <v>114</v>
      </c>
      <c r="C17" s="110">
        <v>110</v>
      </c>
      <c r="D17" s="110">
        <f t="shared" si="0"/>
        <v>500</v>
      </c>
    </row>
    <row r="18" spans="2:4">
      <c r="B18" s="110" t="s">
        <v>118</v>
      </c>
      <c r="C18" s="110">
        <v>90</v>
      </c>
      <c r="D18" s="110">
        <f t="shared" si="0"/>
        <v>500</v>
      </c>
    </row>
    <row r="19" spans="2:4">
      <c r="B19" s="110" t="s">
        <v>1155</v>
      </c>
      <c r="C19" s="110">
        <v>90</v>
      </c>
      <c r="D19" s="110">
        <f t="shared" si="0"/>
        <v>500</v>
      </c>
    </row>
    <row r="20" spans="2:4">
      <c r="B20" s="110" t="s">
        <v>128</v>
      </c>
      <c r="C20" s="110">
        <v>90</v>
      </c>
      <c r="D20" s="110">
        <f t="shared" si="0"/>
        <v>500</v>
      </c>
    </row>
    <row r="21" spans="2:4">
      <c r="B21" s="110" t="s">
        <v>133</v>
      </c>
      <c r="C21" s="110">
        <v>90</v>
      </c>
      <c r="D21" s="110">
        <f t="shared" si="0"/>
        <v>500</v>
      </c>
    </row>
    <row r="22" spans="2:4">
      <c r="B22" s="110" t="s">
        <v>138</v>
      </c>
      <c r="C22" s="110">
        <v>120</v>
      </c>
      <c r="D22" s="110">
        <f t="shared" si="0"/>
        <v>500</v>
      </c>
    </row>
    <row r="23" spans="2:4">
      <c r="B23" s="110" t="s">
        <v>143</v>
      </c>
      <c r="C23" s="110">
        <v>120</v>
      </c>
      <c r="D23" s="110">
        <f t="shared" si="0"/>
        <v>500</v>
      </c>
    </row>
    <row r="24" spans="2:4">
      <c r="B24" s="110" t="s">
        <v>148</v>
      </c>
      <c r="C24" s="110">
        <v>90</v>
      </c>
      <c r="D24" s="110">
        <f t="shared" si="0"/>
        <v>500</v>
      </c>
    </row>
    <row r="25" spans="2:4">
      <c r="B25" s="110" t="s">
        <v>153</v>
      </c>
      <c r="C25" s="110">
        <v>120</v>
      </c>
      <c r="D25" s="110">
        <f t="shared" si="0"/>
        <v>500</v>
      </c>
    </row>
    <row r="26" spans="2:4">
      <c r="B26" s="110" t="s">
        <v>158</v>
      </c>
      <c r="C26" s="110">
        <v>130</v>
      </c>
      <c r="D26" s="110">
        <f t="shared" si="0"/>
        <v>500</v>
      </c>
    </row>
    <row r="27" spans="2:4">
      <c r="B27" s="110" t="s">
        <v>162</v>
      </c>
      <c r="C27" s="110">
        <v>90</v>
      </c>
      <c r="D27" s="110">
        <f t="shared" si="0"/>
        <v>500</v>
      </c>
    </row>
    <row r="28" spans="2:4">
      <c r="B28" s="110" t="s">
        <v>1156</v>
      </c>
      <c r="C28" s="110">
        <v>45</v>
      </c>
      <c r="D28" s="110">
        <f t="shared" si="0"/>
        <v>400</v>
      </c>
    </row>
    <row r="29" spans="2:4">
      <c r="B29" s="110" t="s">
        <v>1157</v>
      </c>
      <c r="C29" s="110">
        <v>110</v>
      </c>
      <c r="D29" s="110">
        <f t="shared" si="0"/>
        <v>500</v>
      </c>
    </row>
    <row r="30" spans="2:4">
      <c r="B30" s="110" t="s">
        <v>1158</v>
      </c>
      <c r="C30" s="110">
        <v>120</v>
      </c>
      <c r="D30" s="110">
        <f t="shared" si="0"/>
        <v>500</v>
      </c>
    </row>
    <row r="31" spans="2:4">
      <c r="B31" s="110" t="s">
        <v>1159</v>
      </c>
      <c r="C31" s="110">
        <v>120</v>
      </c>
      <c r="D31" s="110">
        <f t="shared" si="0"/>
        <v>500</v>
      </c>
    </row>
    <row r="32" spans="2:4">
      <c r="B32" s="110" t="s">
        <v>1160</v>
      </c>
      <c r="C32" s="110">
        <v>39</v>
      </c>
      <c r="D32" s="110">
        <f t="shared" si="0"/>
        <v>400</v>
      </c>
    </row>
    <row r="33" spans="2:4">
      <c r="B33" s="110" t="s">
        <v>1161</v>
      </c>
      <c r="C33" s="110">
        <v>40</v>
      </c>
      <c r="D33" s="110">
        <f t="shared" si="0"/>
        <v>400</v>
      </c>
    </row>
    <row r="34" spans="2:4">
      <c r="B34" s="110" t="s">
        <v>188</v>
      </c>
      <c r="C34" s="110">
        <v>50</v>
      </c>
      <c r="D34" s="110">
        <f t="shared" si="0"/>
        <v>400</v>
      </c>
    </row>
    <row r="35" spans="2:4">
      <c r="B35" s="110" t="s">
        <v>1162</v>
      </c>
      <c r="C35" s="110">
        <v>58</v>
      </c>
      <c r="D35" s="110">
        <f t="shared" si="0"/>
        <v>400</v>
      </c>
    </row>
    <row r="36" spans="2:4">
      <c r="B36" s="110" t="s">
        <v>1163</v>
      </c>
      <c r="C36" s="110">
        <v>59</v>
      </c>
      <c r="D36" s="110">
        <f t="shared" si="0"/>
        <v>400</v>
      </c>
    </row>
    <row r="37" spans="2:4">
      <c r="B37" s="110" t="s">
        <v>1164</v>
      </c>
      <c r="C37" s="110">
        <v>36</v>
      </c>
      <c r="D37" s="110">
        <f t="shared" si="0"/>
        <v>400</v>
      </c>
    </row>
    <row r="38" spans="2:4">
      <c r="B38" s="110" t="s">
        <v>1165</v>
      </c>
      <c r="C38" s="110">
        <f>63+72</f>
        <v>135</v>
      </c>
      <c r="D38" s="110">
        <f t="shared" si="0"/>
        <v>500</v>
      </c>
    </row>
    <row r="39" spans="2:4">
      <c r="B39" s="110" t="s">
        <v>1293</v>
      </c>
    </row>
    <row r="40" spans="2:4">
      <c r="B40" s="110" t="s">
        <v>1166</v>
      </c>
      <c r="C40" s="110">
        <v>48</v>
      </c>
      <c r="D40" s="110">
        <f t="shared" si="0"/>
        <v>400</v>
      </c>
    </row>
    <row r="41" spans="2:4">
      <c r="B41" s="110" t="s">
        <v>1167</v>
      </c>
      <c r="C41" s="110">
        <v>75</v>
      </c>
      <c r="D41" s="110">
        <f t="shared" si="0"/>
        <v>500</v>
      </c>
    </row>
    <row r="42" spans="2:4">
      <c r="B42" s="110" t="s">
        <v>1168</v>
      </c>
      <c r="C42" s="110">
        <v>90</v>
      </c>
      <c r="D42" s="110">
        <f t="shared" si="0"/>
        <v>500</v>
      </c>
    </row>
    <row r="43" spans="2:4">
      <c r="B43" s="110" t="s">
        <v>220</v>
      </c>
      <c r="C43" s="110">
        <v>30</v>
      </c>
      <c r="D43" s="110">
        <f t="shared" si="0"/>
        <v>400</v>
      </c>
    </row>
    <row r="44" spans="2:4">
      <c r="B44" s="110" t="s">
        <v>1019</v>
      </c>
      <c r="C44" s="110">
        <v>30</v>
      </c>
      <c r="D44" s="110">
        <f t="shared" si="0"/>
        <v>400</v>
      </c>
    </row>
    <row r="45" spans="2:4">
      <c r="B45" s="110" t="s">
        <v>1169</v>
      </c>
      <c r="C45" s="110">
        <v>40</v>
      </c>
      <c r="D45" s="110">
        <f t="shared" si="0"/>
        <v>400</v>
      </c>
    </row>
    <row r="46" spans="2:4">
      <c r="B46" s="110" t="s">
        <v>1170</v>
      </c>
      <c r="C46" s="110">
        <v>59</v>
      </c>
      <c r="D46" s="110">
        <f t="shared" si="0"/>
        <v>400</v>
      </c>
    </row>
    <row r="47" spans="2:4">
      <c r="B47" s="110" t="s">
        <v>1171</v>
      </c>
      <c r="C47" s="110">
        <v>110</v>
      </c>
      <c r="D47" s="110">
        <f t="shared" si="0"/>
        <v>500</v>
      </c>
    </row>
    <row r="48" spans="2:4">
      <c r="B48" s="110" t="s">
        <v>1172</v>
      </c>
      <c r="C48" s="110">
        <v>90</v>
      </c>
      <c r="D48" s="110">
        <f t="shared" si="0"/>
        <v>500</v>
      </c>
    </row>
    <row r="49" spans="2:4">
      <c r="B49" s="110" t="s">
        <v>1020</v>
      </c>
      <c r="C49" s="110">
        <v>90</v>
      </c>
      <c r="D49" s="110">
        <f t="shared" si="0"/>
        <v>500</v>
      </c>
    </row>
    <row r="50" spans="2:4">
      <c r="B50" s="110" t="s">
        <v>1173</v>
      </c>
      <c r="C50" s="110">
        <v>90</v>
      </c>
      <c r="D50" s="110">
        <f t="shared" si="0"/>
        <v>500</v>
      </c>
    </row>
    <row r="51" spans="2:4">
      <c r="B51" s="110" t="s">
        <v>1174</v>
      </c>
      <c r="C51" s="110">
        <v>36</v>
      </c>
      <c r="D51" s="110">
        <f t="shared" si="0"/>
        <v>400</v>
      </c>
    </row>
    <row r="52" spans="2:4">
      <c r="B52" s="110" t="s">
        <v>1175</v>
      </c>
      <c r="C52" s="110">
        <v>30</v>
      </c>
      <c r="D52" s="110">
        <f t="shared" si="0"/>
        <v>400</v>
      </c>
    </row>
    <row r="53" spans="2:4">
      <c r="B53" s="110" t="s">
        <v>1177</v>
      </c>
      <c r="C53" s="110">
        <v>59</v>
      </c>
      <c r="D53" s="110">
        <f t="shared" si="0"/>
        <v>400</v>
      </c>
    </row>
    <row r="54" spans="2:4">
      <c r="B54" s="110" t="s">
        <v>247</v>
      </c>
      <c r="C54" s="110">
        <v>60</v>
      </c>
      <c r="D54" s="110">
        <f t="shared" si="0"/>
        <v>500</v>
      </c>
    </row>
    <row r="55" spans="2:4">
      <c r="B55" s="110" t="s">
        <v>1178</v>
      </c>
      <c r="C55" s="110">
        <v>59</v>
      </c>
      <c r="D55" s="110">
        <f t="shared" si="0"/>
        <v>400</v>
      </c>
    </row>
    <row r="56" spans="2:4">
      <c r="B56" s="110" t="s">
        <v>1179</v>
      </c>
      <c r="C56" s="110">
        <v>90</v>
      </c>
      <c r="D56" s="110">
        <f t="shared" si="0"/>
        <v>500</v>
      </c>
    </row>
    <row r="57" spans="2:4">
      <c r="B57" s="110" t="s">
        <v>1180</v>
      </c>
      <c r="C57" s="110">
        <v>59</v>
      </c>
      <c r="D57" s="110">
        <f t="shared" si="0"/>
        <v>400</v>
      </c>
    </row>
    <row r="58" spans="2:4">
      <c r="B58" s="110" t="s">
        <v>1181</v>
      </c>
      <c r="C58" s="110">
        <v>90</v>
      </c>
      <c r="D58" s="110">
        <f t="shared" si="0"/>
        <v>500</v>
      </c>
    </row>
    <row r="59" spans="2:4">
      <c r="B59" s="110" t="s">
        <v>1182</v>
      </c>
      <c r="C59" s="110">
        <v>30</v>
      </c>
      <c r="D59" s="110">
        <f t="shared" si="0"/>
        <v>400</v>
      </c>
    </row>
    <row r="60" spans="2:4">
      <c r="B60" s="110" t="s">
        <v>1183</v>
      </c>
      <c r="C60" s="110">
        <v>59</v>
      </c>
      <c r="D60" s="110">
        <f t="shared" si="0"/>
        <v>400</v>
      </c>
    </row>
    <row r="61" spans="2:4">
      <c r="B61" s="110" t="s">
        <v>1184</v>
      </c>
      <c r="C61" s="110">
        <v>59</v>
      </c>
      <c r="D61" s="110">
        <f t="shared" si="0"/>
        <v>400</v>
      </c>
    </row>
    <row r="62" spans="2:4">
      <c r="B62" s="110" t="s">
        <v>272</v>
      </c>
      <c r="C62" s="110">
        <v>59</v>
      </c>
      <c r="D62" s="110">
        <f t="shared" si="0"/>
        <v>400</v>
      </c>
    </row>
    <row r="63" spans="2:4">
      <c r="B63" s="110" t="s">
        <v>1185</v>
      </c>
      <c r="C63" s="110">
        <v>40</v>
      </c>
      <c r="D63" s="110">
        <f t="shared" si="0"/>
        <v>400</v>
      </c>
    </row>
    <row r="64" spans="2:4">
      <c r="B64" s="110" t="s">
        <v>1186</v>
      </c>
      <c r="C64" s="110">
        <v>48</v>
      </c>
      <c r="D64" s="110">
        <f t="shared" si="0"/>
        <v>400</v>
      </c>
    </row>
    <row r="65" spans="2:4">
      <c r="B65" s="110" t="s">
        <v>1187</v>
      </c>
      <c r="C65" s="110">
        <f>25+33</f>
        <v>58</v>
      </c>
      <c r="D65" s="110">
        <f t="shared" si="0"/>
        <v>400</v>
      </c>
    </row>
    <row r="66" spans="2:4">
      <c r="B66" s="110" t="s">
        <v>1294</v>
      </c>
    </row>
    <row r="67" spans="2:4">
      <c r="B67" s="110" t="s">
        <v>1188</v>
      </c>
      <c r="C67" s="110">
        <v>30</v>
      </c>
      <c r="D67" s="110">
        <f t="shared" ref="D67:D130" si="1">IF(C67&lt;20,300,IF(AND(19&lt;C67,C67&lt;60),400,IF(59&lt;C67,500,0)))</f>
        <v>400</v>
      </c>
    </row>
    <row r="68" spans="2:4">
      <c r="B68" s="110" t="s">
        <v>1189</v>
      </c>
      <c r="C68" s="110">
        <v>56</v>
      </c>
      <c r="D68" s="110">
        <f t="shared" si="1"/>
        <v>400</v>
      </c>
    </row>
    <row r="69" spans="2:4">
      <c r="B69" s="110" t="s">
        <v>1190</v>
      </c>
      <c r="C69" s="110">
        <v>40</v>
      </c>
      <c r="D69" s="110">
        <f t="shared" si="1"/>
        <v>400</v>
      </c>
    </row>
    <row r="70" spans="2:4">
      <c r="B70" s="110" t="s">
        <v>1191</v>
      </c>
      <c r="C70" s="110">
        <v>30</v>
      </c>
      <c r="D70" s="110">
        <f t="shared" si="1"/>
        <v>400</v>
      </c>
    </row>
    <row r="71" spans="2:4">
      <c r="B71" s="110" t="s">
        <v>1192</v>
      </c>
      <c r="C71" s="110">
        <v>59</v>
      </c>
      <c r="D71" s="110">
        <f t="shared" si="1"/>
        <v>400</v>
      </c>
    </row>
    <row r="72" spans="2:4">
      <c r="B72" s="110" t="s">
        <v>1193</v>
      </c>
      <c r="C72" s="110">
        <f>79+20</f>
        <v>99</v>
      </c>
      <c r="D72" s="110">
        <f t="shared" si="1"/>
        <v>500</v>
      </c>
    </row>
    <row r="73" spans="2:4">
      <c r="B73" s="110" t="s">
        <v>1295</v>
      </c>
    </row>
    <row r="74" spans="2:4">
      <c r="B74" s="110" t="s">
        <v>302</v>
      </c>
      <c r="C74" s="110">
        <v>59</v>
      </c>
      <c r="D74" s="110">
        <f t="shared" si="1"/>
        <v>400</v>
      </c>
    </row>
    <row r="75" spans="2:4">
      <c r="B75" s="110" t="s">
        <v>1194</v>
      </c>
      <c r="C75" s="110">
        <v>27</v>
      </c>
      <c r="D75" s="110">
        <f t="shared" si="1"/>
        <v>400</v>
      </c>
    </row>
    <row r="76" spans="2:4">
      <c r="B76" s="110" t="s">
        <v>1195</v>
      </c>
      <c r="C76" s="110">
        <f>20+9</f>
        <v>29</v>
      </c>
      <c r="D76" s="110">
        <f t="shared" si="1"/>
        <v>400</v>
      </c>
    </row>
    <row r="77" spans="2:4">
      <c r="B77" s="110" t="s">
        <v>1296</v>
      </c>
    </row>
    <row r="78" spans="2:4">
      <c r="B78" s="110" t="s">
        <v>1196</v>
      </c>
      <c r="C78" s="110">
        <v>30</v>
      </c>
      <c r="D78" s="110">
        <f t="shared" si="1"/>
        <v>400</v>
      </c>
    </row>
    <row r="79" spans="2:4">
      <c r="B79" s="110" t="s">
        <v>1197</v>
      </c>
      <c r="C79" s="110">
        <v>48</v>
      </c>
      <c r="D79" s="110">
        <f t="shared" si="1"/>
        <v>400</v>
      </c>
    </row>
    <row r="80" spans="2:4">
      <c r="B80" s="110" t="s">
        <v>1198</v>
      </c>
      <c r="C80" s="110">
        <v>40</v>
      </c>
      <c r="D80" s="110">
        <f t="shared" si="1"/>
        <v>400</v>
      </c>
    </row>
    <row r="81" spans="2:4">
      <c r="B81" s="110" t="s">
        <v>1199</v>
      </c>
      <c r="C81" s="110">
        <v>90</v>
      </c>
      <c r="D81" s="110">
        <f t="shared" si="1"/>
        <v>500</v>
      </c>
    </row>
    <row r="82" spans="2:4">
      <c r="B82" s="110" t="s">
        <v>1200</v>
      </c>
      <c r="C82" s="110">
        <v>40</v>
      </c>
      <c r="D82" s="110">
        <f t="shared" si="1"/>
        <v>400</v>
      </c>
    </row>
    <row r="83" spans="2:4">
      <c r="B83" s="110" t="s">
        <v>1201</v>
      </c>
      <c r="C83" s="110">
        <v>40</v>
      </c>
      <c r="D83" s="110">
        <f t="shared" si="1"/>
        <v>400</v>
      </c>
    </row>
    <row r="84" spans="2:4">
      <c r="B84" s="110" t="s">
        <v>1202</v>
      </c>
      <c r="C84" s="110">
        <v>30</v>
      </c>
      <c r="D84" s="110">
        <f t="shared" si="1"/>
        <v>400</v>
      </c>
    </row>
    <row r="85" spans="2:4">
      <c r="B85" s="110" t="s">
        <v>1203</v>
      </c>
      <c r="C85" s="110">
        <v>38</v>
      </c>
      <c r="D85" s="110">
        <f t="shared" si="1"/>
        <v>400</v>
      </c>
    </row>
    <row r="86" spans="2:4">
      <c r="B86" s="110" t="s">
        <v>1204</v>
      </c>
      <c r="C86" s="110">
        <v>50</v>
      </c>
      <c r="D86" s="110">
        <f t="shared" si="1"/>
        <v>400</v>
      </c>
    </row>
    <row r="87" spans="2:4">
      <c r="B87" s="110" t="s">
        <v>1205</v>
      </c>
      <c r="C87" s="110">
        <v>20</v>
      </c>
      <c r="D87" s="110">
        <f t="shared" si="1"/>
        <v>400</v>
      </c>
    </row>
    <row r="88" spans="2:4">
      <c r="B88" s="110" t="s">
        <v>1206</v>
      </c>
      <c r="C88" s="110">
        <v>30</v>
      </c>
      <c r="D88" s="110">
        <f t="shared" si="1"/>
        <v>400</v>
      </c>
    </row>
    <row r="89" spans="2:4">
      <c r="B89" s="110" t="s">
        <v>1207</v>
      </c>
      <c r="C89" s="110">
        <v>58</v>
      </c>
      <c r="D89" s="110">
        <f t="shared" si="1"/>
        <v>400</v>
      </c>
    </row>
    <row r="90" spans="2:4">
      <c r="B90" s="110" t="s">
        <v>1208</v>
      </c>
      <c r="C90" s="110">
        <v>59</v>
      </c>
      <c r="D90" s="110">
        <f t="shared" si="1"/>
        <v>400</v>
      </c>
    </row>
    <row r="91" spans="2:4">
      <c r="B91" s="110" t="s">
        <v>1209</v>
      </c>
      <c r="C91" s="110">
        <v>28</v>
      </c>
      <c r="D91" s="110">
        <f t="shared" si="1"/>
        <v>400</v>
      </c>
    </row>
    <row r="92" spans="2:4">
      <c r="B92" s="110" t="s">
        <v>1210</v>
      </c>
      <c r="C92" s="110">
        <v>56</v>
      </c>
      <c r="D92" s="110">
        <f t="shared" si="1"/>
        <v>400</v>
      </c>
    </row>
    <row r="93" spans="2:4">
      <c r="B93" s="110" t="s">
        <v>1211</v>
      </c>
      <c r="C93" s="110">
        <v>59</v>
      </c>
      <c r="D93" s="110">
        <f t="shared" si="1"/>
        <v>400</v>
      </c>
    </row>
    <row r="94" spans="2:4">
      <c r="B94" s="110" t="s">
        <v>372</v>
      </c>
      <c r="C94" s="110">
        <v>60</v>
      </c>
      <c r="D94" s="110">
        <f t="shared" si="1"/>
        <v>500</v>
      </c>
    </row>
    <row r="95" spans="2:4">
      <c r="B95" s="110" t="s">
        <v>376</v>
      </c>
      <c r="C95" s="110">
        <v>50</v>
      </c>
      <c r="D95" s="110">
        <f t="shared" si="1"/>
        <v>400</v>
      </c>
    </row>
    <row r="96" spans="2:4">
      <c r="B96" s="110" t="s">
        <v>378</v>
      </c>
      <c r="C96" s="110">
        <f>90+6</f>
        <v>96</v>
      </c>
      <c r="D96" s="110">
        <f t="shared" si="1"/>
        <v>500</v>
      </c>
    </row>
    <row r="97" spans="2:4">
      <c r="B97" s="110" t="s">
        <v>1297</v>
      </c>
    </row>
    <row r="98" spans="2:4">
      <c r="B98" s="110" t="s">
        <v>382</v>
      </c>
      <c r="C98" s="110">
        <v>36</v>
      </c>
      <c r="D98" s="110">
        <f t="shared" si="1"/>
        <v>400</v>
      </c>
    </row>
    <row r="99" spans="2:4">
      <c r="B99" s="110" t="s">
        <v>386</v>
      </c>
      <c r="C99" s="110">
        <v>40</v>
      </c>
      <c r="D99" s="110">
        <f t="shared" si="1"/>
        <v>400</v>
      </c>
    </row>
    <row r="100" spans="2:4">
      <c r="B100" s="110" t="s">
        <v>390</v>
      </c>
      <c r="C100" s="110">
        <v>36</v>
      </c>
      <c r="D100" s="110">
        <f t="shared" si="1"/>
        <v>400</v>
      </c>
    </row>
    <row r="101" spans="2:4">
      <c r="B101" s="110" t="s">
        <v>396</v>
      </c>
      <c r="C101" s="110">
        <v>30</v>
      </c>
      <c r="D101" s="110">
        <f t="shared" si="1"/>
        <v>400</v>
      </c>
    </row>
    <row r="102" spans="2:4">
      <c r="B102" s="110" t="s">
        <v>398</v>
      </c>
      <c r="C102" s="110">
        <v>36</v>
      </c>
      <c r="D102" s="110">
        <f t="shared" si="1"/>
        <v>400</v>
      </c>
    </row>
    <row r="103" spans="2:4">
      <c r="B103" s="110" t="s">
        <v>402</v>
      </c>
      <c r="C103" s="110">
        <v>20</v>
      </c>
      <c r="D103" s="110">
        <f t="shared" si="1"/>
        <v>400</v>
      </c>
    </row>
    <row r="104" spans="2:4">
      <c r="B104" s="110" t="s">
        <v>406</v>
      </c>
      <c r="C104" s="110">
        <v>48</v>
      </c>
      <c r="D104" s="110">
        <f t="shared" si="1"/>
        <v>400</v>
      </c>
    </row>
    <row r="105" spans="2:4">
      <c r="B105" s="110" t="s">
        <v>409</v>
      </c>
      <c r="C105" s="110">
        <v>20</v>
      </c>
      <c r="D105" s="110">
        <f t="shared" si="1"/>
        <v>400</v>
      </c>
    </row>
    <row r="106" spans="2:4">
      <c r="B106" s="110" t="s">
        <v>411</v>
      </c>
      <c r="C106" s="110">
        <v>36</v>
      </c>
      <c r="D106" s="110">
        <f t="shared" si="1"/>
        <v>400</v>
      </c>
    </row>
    <row r="107" spans="2:4">
      <c r="B107" s="110" t="s">
        <v>414</v>
      </c>
      <c r="C107" s="110">
        <v>28</v>
      </c>
      <c r="D107" s="110">
        <f t="shared" si="1"/>
        <v>400</v>
      </c>
    </row>
    <row r="108" spans="2:4">
      <c r="B108" s="110" t="s">
        <v>416</v>
      </c>
      <c r="C108" s="110">
        <v>55</v>
      </c>
      <c r="D108" s="110">
        <f t="shared" si="1"/>
        <v>400</v>
      </c>
    </row>
    <row r="109" spans="2:4">
      <c r="B109" s="110" t="s">
        <v>1212</v>
      </c>
      <c r="C109" s="110">
        <v>30</v>
      </c>
      <c r="D109" s="110">
        <f t="shared" si="1"/>
        <v>400</v>
      </c>
    </row>
    <row r="110" spans="2:4">
      <c r="B110" s="110" t="s">
        <v>1213</v>
      </c>
      <c r="C110" s="110">
        <v>59</v>
      </c>
      <c r="D110" s="110">
        <f t="shared" si="1"/>
        <v>400</v>
      </c>
    </row>
    <row r="111" spans="2:4">
      <c r="B111" s="110" t="s">
        <v>1214</v>
      </c>
      <c r="C111" s="110">
        <v>59</v>
      </c>
      <c r="D111" s="110">
        <f t="shared" si="1"/>
        <v>400</v>
      </c>
    </row>
    <row r="112" spans="2:4">
      <c r="B112" s="110" t="s">
        <v>1215</v>
      </c>
      <c r="C112" s="110">
        <v>50</v>
      </c>
      <c r="D112" s="110">
        <f t="shared" si="1"/>
        <v>400</v>
      </c>
    </row>
    <row r="113" spans="2:4">
      <c r="B113" s="110" t="s">
        <v>1216</v>
      </c>
      <c r="C113" s="110">
        <v>50</v>
      </c>
      <c r="D113" s="110">
        <f t="shared" si="1"/>
        <v>400</v>
      </c>
    </row>
    <row r="114" spans="2:4">
      <c r="B114" s="110" t="s">
        <v>1217</v>
      </c>
      <c r="C114" s="110">
        <v>59</v>
      </c>
      <c r="D114" s="110">
        <f t="shared" si="1"/>
        <v>400</v>
      </c>
    </row>
    <row r="115" spans="2:4">
      <c r="B115" s="110" t="s">
        <v>1218</v>
      </c>
      <c r="C115" s="110">
        <v>80</v>
      </c>
      <c r="D115" s="110">
        <f t="shared" si="1"/>
        <v>500</v>
      </c>
    </row>
    <row r="116" spans="2:4">
      <c r="B116" s="110" t="s">
        <v>1219</v>
      </c>
      <c r="C116" s="110">
        <v>20</v>
      </c>
      <c r="D116" s="110">
        <f t="shared" si="1"/>
        <v>400</v>
      </c>
    </row>
    <row r="117" spans="2:4">
      <c r="B117" s="110" t="s">
        <v>1220</v>
      </c>
      <c r="C117" s="110">
        <v>40</v>
      </c>
      <c r="D117" s="110">
        <f t="shared" si="1"/>
        <v>400</v>
      </c>
    </row>
    <row r="118" spans="2:4">
      <c r="B118" s="110" t="s">
        <v>1221</v>
      </c>
      <c r="C118" s="110">
        <v>59</v>
      </c>
      <c r="D118" s="110">
        <f t="shared" si="1"/>
        <v>400</v>
      </c>
    </row>
    <row r="119" spans="2:4">
      <c r="B119" s="110" t="s">
        <v>1222</v>
      </c>
      <c r="C119" s="110">
        <v>59</v>
      </c>
      <c r="D119" s="110">
        <f t="shared" si="1"/>
        <v>400</v>
      </c>
    </row>
    <row r="120" spans="2:4">
      <c r="B120" s="110" t="s">
        <v>1223</v>
      </c>
      <c r="C120" s="110">
        <v>40</v>
      </c>
      <c r="D120" s="110">
        <f t="shared" si="1"/>
        <v>400</v>
      </c>
    </row>
    <row r="121" spans="2:4">
      <c r="B121" s="110" t="s">
        <v>1224</v>
      </c>
      <c r="C121" s="110">
        <v>40</v>
      </c>
      <c r="D121" s="110">
        <f t="shared" si="1"/>
        <v>400</v>
      </c>
    </row>
    <row r="122" spans="2:4">
      <c r="B122" s="110" t="s">
        <v>461</v>
      </c>
      <c r="C122" s="110">
        <v>28</v>
      </c>
      <c r="D122" s="110">
        <f t="shared" si="1"/>
        <v>400</v>
      </c>
    </row>
    <row r="123" spans="2:4">
      <c r="B123" s="110" t="s">
        <v>473</v>
      </c>
      <c r="C123" s="110">
        <v>30</v>
      </c>
      <c r="D123" s="110">
        <f t="shared" si="1"/>
        <v>400</v>
      </c>
    </row>
    <row r="124" spans="2:4">
      <c r="B124" s="110" t="s">
        <v>466</v>
      </c>
      <c r="C124" s="110">
        <v>59</v>
      </c>
      <c r="D124" s="110">
        <f t="shared" si="1"/>
        <v>400</v>
      </c>
    </row>
    <row r="125" spans="2:4">
      <c r="B125" s="110" t="s">
        <v>1225</v>
      </c>
      <c r="C125" s="110">
        <v>115</v>
      </c>
      <c r="D125" s="110">
        <f t="shared" si="1"/>
        <v>500</v>
      </c>
    </row>
    <row r="126" spans="2:4">
      <c r="B126" s="110" t="s">
        <v>1226</v>
      </c>
      <c r="C126" s="110">
        <v>59</v>
      </c>
      <c r="D126" s="110">
        <f t="shared" si="1"/>
        <v>400</v>
      </c>
    </row>
    <row r="127" spans="2:4">
      <c r="B127" s="110" t="s">
        <v>1227</v>
      </c>
      <c r="C127" s="110">
        <v>50</v>
      </c>
      <c r="D127" s="110">
        <f t="shared" si="1"/>
        <v>400</v>
      </c>
    </row>
    <row r="128" spans="2:4">
      <c r="B128" s="110" t="s">
        <v>1228</v>
      </c>
      <c r="C128" s="110">
        <v>50</v>
      </c>
      <c r="D128" s="110">
        <f t="shared" si="1"/>
        <v>400</v>
      </c>
    </row>
    <row r="129" spans="2:4">
      <c r="B129" s="110" t="s">
        <v>1229</v>
      </c>
      <c r="C129" s="110">
        <v>30</v>
      </c>
      <c r="D129" s="110">
        <f t="shared" si="1"/>
        <v>400</v>
      </c>
    </row>
    <row r="130" spans="2:4">
      <c r="B130" s="110" t="s">
        <v>1230</v>
      </c>
      <c r="C130" s="110">
        <v>30</v>
      </c>
      <c r="D130" s="110">
        <f t="shared" si="1"/>
        <v>400</v>
      </c>
    </row>
    <row r="131" spans="2:4">
      <c r="B131" s="110" t="s">
        <v>1231</v>
      </c>
      <c r="C131" s="110">
        <v>59</v>
      </c>
      <c r="D131" s="110">
        <f t="shared" ref="D131:D194" si="2">IF(C131&lt;20,300,IF(AND(19&lt;C131,C131&lt;60),400,IF(59&lt;C131,500,0)))</f>
        <v>400</v>
      </c>
    </row>
    <row r="132" spans="2:4">
      <c r="B132" s="110" t="s">
        <v>1232</v>
      </c>
      <c r="C132" s="110">
        <v>59</v>
      </c>
      <c r="D132" s="110">
        <f t="shared" si="2"/>
        <v>400</v>
      </c>
    </row>
    <row r="133" spans="2:4">
      <c r="B133" s="110" t="s">
        <v>1233</v>
      </c>
      <c r="C133" s="110">
        <v>85</v>
      </c>
      <c r="D133" s="110">
        <f t="shared" si="2"/>
        <v>500</v>
      </c>
    </row>
    <row r="134" spans="2:4">
      <c r="B134" s="110" t="s">
        <v>1234</v>
      </c>
      <c r="C134" s="110">
        <v>60</v>
      </c>
      <c r="D134" s="110">
        <f t="shared" si="2"/>
        <v>500</v>
      </c>
    </row>
    <row r="135" spans="2:4">
      <c r="B135" s="110" t="s">
        <v>1235</v>
      </c>
      <c r="C135" s="110">
        <v>40</v>
      </c>
      <c r="D135" s="110">
        <f t="shared" si="2"/>
        <v>400</v>
      </c>
    </row>
    <row r="136" spans="2:4">
      <c r="B136" s="110" t="s">
        <v>1236</v>
      </c>
      <c r="C136" s="110">
        <v>30</v>
      </c>
      <c r="D136" s="110">
        <f t="shared" si="2"/>
        <v>400</v>
      </c>
    </row>
    <row r="137" spans="2:4">
      <c r="B137" s="110" t="s">
        <v>1237</v>
      </c>
      <c r="C137" s="110">
        <v>30</v>
      </c>
      <c r="D137" s="110">
        <f t="shared" si="2"/>
        <v>400</v>
      </c>
    </row>
    <row r="138" spans="2:4">
      <c r="B138" s="110" t="s">
        <v>512</v>
      </c>
      <c r="C138" s="110">
        <v>50</v>
      </c>
      <c r="D138" s="110">
        <f t="shared" si="2"/>
        <v>400</v>
      </c>
    </row>
    <row r="139" spans="2:4">
      <c r="B139" s="110" t="s">
        <v>1238</v>
      </c>
      <c r="C139" s="110">
        <v>59</v>
      </c>
      <c r="D139" s="110">
        <f t="shared" si="2"/>
        <v>400</v>
      </c>
    </row>
    <row r="140" spans="2:4">
      <c r="B140" s="110" t="s">
        <v>1239</v>
      </c>
      <c r="C140" s="110">
        <v>59</v>
      </c>
      <c r="D140" s="110">
        <f t="shared" si="2"/>
        <v>400</v>
      </c>
    </row>
    <row r="141" spans="2:4">
      <c r="B141" s="110" t="s">
        <v>1240</v>
      </c>
      <c r="C141" s="110">
        <v>90</v>
      </c>
      <c r="D141" s="110">
        <f t="shared" si="2"/>
        <v>500</v>
      </c>
    </row>
    <row r="142" spans="2:4">
      <c r="B142" s="110" t="s">
        <v>1241</v>
      </c>
      <c r="C142" s="110">
        <v>60</v>
      </c>
      <c r="D142" s="110">
        <f t="shared" si="2"/>
        <v>500</v>
      </c>
    </row>
    <row r="143" spans="2:4">
      <c r="B143" s="110" t="s">
        <v>1242</v>
      </c>
      <c r="C143" s="110">
        <v>39</v>
      </c>
      <c r="D143" s="110">
        <f t="shared" si="2"/>
        <v>400</v>
      </c>
    </row>
    <row r="144" spans="2:4">
      <c r="B144" s="110" t="s">
        <v>1243</v>
      </c>
      <c r="C144" s="110">
        <v>30</v>
      </c>
      <c r="D144" s="110">
        <f t="shared" si="2"/>
        <v>400</v>
      </c>
    </row>
    <row r="145" spans="2:4">
      <c r="B145" s="110" t="s">
        <v>1245</v>
      </c>
      <c r="C145" s="110">
        <v>30</v>
      </c>
      <c r="D145" s="110">
        <f t="shared" si="2"/>
        <v>400</v>
      </c>
    </row>
    <row r="146" spans="2:4">
      <c r="B146" s="110" t="s">
        <v>1246</v>
      </c>
      <c r="C146" s="110">
        <v>30</v>
      </c>
      <c r="D146" s="110">
        <f t="shared" si="2"/>
        <v>400</v>
      </c>
    </row>
    <row r="147" spans="2:4">
      <c r="B147" s="110" t="s">
        <v>1247</v>
      </c>
      <c r="C147" s="110">
        <v>30</v>
      </c>
      <c r="D147" s="110">
        <f t="shared" si="2"/>
        <v>400</v>
      </c>
    </row>
    <row r="148" spans="2:4">
      <c r="B148" s="110" t="s">
        <v>1248</v>
      </c>
      <c r="C148" s="110">
        <v>50</v>
      </c>
      <c r="D148" s="110">
        <f t="shared" si="2"/>
        <v>400</v>
      </c>
    </row>
    <row r="149" spans="2:4">
      <c r="B149" s="110" t="s">
        <v>1249</v>
      </c>
      <c r="C149" s="110">
        <v>30</v>
      </c>
      <c r="D149" s="110">
        <f t="shared" si="2"/>
        <v>400</v>
      </c>
    </row>
    <row r="150" spans="2:4">
      <c r="B150" s="110" t="s">
        <v>1250</v>
      </c>
      <c r="C150" s="110">
        <v>102</v>
      </c>
      <c r="D150" s="110">
        <f t="shared" si="2"/>
        <v>500</v>
      </c>
    </row>
    <row r="151" spans="2:4">
      <c r="B151" s="110" t="s">
        <v>1251</v>
      </c>
      <c r="C151" s="110">
        <v>50</v>
      </c>
      <c r="D151" s="110">
        <f t="shared" si="2"/>
        <v>400</v>
      </c>
    </row>
    <row r="152" spans="2:4">
      <c r="B152" s="110" t="s">
        <v>1252</v>
      </c>
      <c r="C152" s="110">
        <v>59</v>
      </c>
      <c r="D152" s="110">
        <f t="shared" si="2"/>
        <v>400</v>
      </c>
    </row>
    <row r="153" spans="2:4">
      <c r="B153" s="110" t="s">
        <v>1253</v>
      </c>
      <c r="C153" s="110">
        <v>59</v>
      </c>
      <c r="D153" s="110">
        <f t="shared" si="2"/>
        <v>400</v>
      </c>
    </row>
    <row r="154" spans="2:4">
      <c r="B154" s="110" t="s">
        <v>1254</v>
      </c>
      <c r="C154" s="110">
        <v>46</v>
      </c>
      <c r="D154" s="110">
        <f t="shared" si="2"/>
        <v>400</v>
      </c>
    </row>
    <row r="155" spans="2:4">
      <c r="B155" s="110" t="s">
        <v>1255</v>
      </c>
      <c r="C155" s="110">
        <v>40</v>
      </c>
      <c r="D155" s="110">
        <f t="shared" si="2"/>
        <v>400</v>
      </c>
    </row>
    <row r="156" spans="2:4">
      <c r="B156" s="110" t="s">
        <v>1024</v>
      </c>
      <c r="C156" s="110">
        <v>58</v>
      </c>
      <c r="D156" s="110">
        <f t="shared" si="2"/>
        <v>400</v>
      </c>
    </row>
    <row r="157" spans="2:4">
      <c r="B157" s="110" t="s">
        <v>1026</v>
      </c>
      <c r="C157" s="110">
        <f>20+13</f>
        <v>33</v>
      </c>
      <c r="D157" s="110">
        <f t="shared" si="2"/>
        <v>400</v>
      </c>
    </row>
    <row r="158" spans="2:4">
      <c r="B158" s="110" t="s">
        <v>1298</v>
      </c>
    </row>
    <row r="159" spans="2:4">
      <c r="B159" s="110" t="s">
        <v>1027</v>
      </c>
      <c r="C159" s="110">
        <f>20+18</f>
        <v>38</v>
      </c>
      <c r="D159" s="110">
        <f t="shared" si="2"/>
        <v>400</v>
      </c>
    </row>
    <row r="160" spans="2:4">
      <c r="B160" s="110" t="s">
        <v>1299</v>
      </c>
    </row>
    <row r="161" spans="2:4">
      <c r="B161" s="110" t="s">
        <v>1028</v>
      </c>
      <c r="C161" s="110">
        <v>40</v>
      </c>
      <c r="D161" s="110">
        <f t="shared" si="2"/>
        <v>400</v>
      </c>
    </row>
    <row r="162" spans="2:4">
      <c r="B162" s="110" t="s">
        <v>1257</v>
      </c>
      <c r="C162" s="110">
        <v>30</v>
      </c>
      <c r="D162" s="110">
        <f t="shared" si="2"/>
        <v>400</v>
      </c>
    </row>
    <row r="163" spans="2:4">
      <c r="B163" s="110" t="s">
        <v>1031</v>
      </c>
      <c r="C163" s="110">
        <v>59</v>
      </c>
      <c r="D163" s="110">
        <f t="shared" si="2"/>
        <v>400</v>
      </c>
    </row>
    <row r="164" spans="2:4">
      <c r="B164" s="110" t="s">
        <v>1032</v>
      </c>
      <c r="C164" s="110">
        <v>59</v>
      </c>
      <c r="D164" s="110">
        <f t="shared" si="2"/>
        <v>400</v>
      </c>
    </row>
    <row r="165" spans="2:4">
      <c r="B165" s="110" t="s">
        <v>1261</v>
      </c>
      <c r="C165" s="110">
        <v>30</v>
      </c>
      <c r="D165" s="110">
        <f t="shared" si="2"/>
        <v>400</v>
      </c>
    </row>
    <row r="166" spans="2:4">
      <c r="B166" s="110" t="s">
        <v>1263</v>
      </c>
      <c r="C166" s="110">
        <v>40</v>
      </c>
      <c r="D166" s="110">
        <f t="shared" si="2"/>
        <v>400</v>
      </c>
    </row>
    <row r="167" spans="2:4">
      <c r="B167" s="110" t="s">
        <v>1265</v>
      </c>
      <c r="C167" s="110">
        <v>195</v>
      </c>
      <c r="D167" s="110">
        <f t="shared" si="2"/>
        <v>500</v>
      </c>
    </row>
    <row r="168" spans="2:4">
      <c r="B168" s="110" t="s">
        <v>924</v>
      </c>
      <c r="C168" s="110">
        <v>90</v>
      </c>
      <c r="D168" s="110">
        <f t="shared" si="2"/>
        <v>500</v>
      </c>
    </row>
    <row r="169" spans="2:4">
      <c r="B169" s="110" t="s">
        <v>935</v>
      </c>
      <c r="C169" s="110">
        <v>156</v>
      </c>
      <c r="D169" s="110">
        <f t="shared" si="2"/>
        <v>500</v>
      </c>
    </row>
    <row r="170" spans="2:4">
      <c r="B170" s="110" t="s">
        <v>897</v>
      </c>
      <c r="C170" s="110">
        <v>59</v>
      </c>
      <c r="D170" s="110">
        <f t="shared" si="2"/>
        <v>400</v>
      </c>
    </row>
    <row r="171" spans="2:4">
      <c r="B171" s="110" t="s">
        <v>1043</v>
      </c>
      <c r="C171" s="110">
        <v>36</v>
      </c>
      <c r="D171" s="110">
        <f t="shared" si="2"/>
        <v>400</v>
      </c>
    </row>
    <row r="172" spans="2:4">
      <c r="B172" s="110" t="s">
        <v>898</v>
      </c>
      <c r="C172" s="110">
        <v>155</v>
      </c>
      <c r="D172" s="110">
        <f t="shared" si="2"/>
        <v>500</v>
      </c>
    </row>
    <row r="173" spans="2:4">
      <c r="B173" s="110" t="s">
        <v>903</v>
      </c>
      <c r="C173" s="110">
        <v>165</v>
      </c>
      <c r="D173" s="110">
        <f t="shared" si="2"/>
        <v>500</v>
      </c>
    </row>
    <row r="174" spans="2:4">
      <c r="B174" s="110" t="s">
        <v>889</v>
      </c>
      <c r="C174" s="110">
        <v>148</v>
      </c>
      <c r="D174" s="110">
        <f t="shared" si="2"/>
        <v>500</v>
      </c>
    </row>
    <row r="175" spans="2:4">
      <c r="B175" s="110" t="s">
        <v>579</v>
      </c>
      <c r="C175" s="110">
        <v>195</v>
      </c>
      <c r="D175" s="110">
        <f t="shared" si="2"/>
        <v>500</v>
      </c>
    </row>
    <row r="176" spans="2:4">
      <c r="B176" s="110" t="s">
        <v>583</v>
      </c>
      <c r="C176" s="110">
        <v>195</v>
      </c>
      <c r="D176" s="110">
        <f t="shared" si="2"/>
        <v>500</v>
      </c>
    </row>
    <row r="177" spans="2:4">
      <c r="B177" s="110" t="s">
        <v>587</v>
      </c>
      <c r="C177" s="110">
        <v>300</v>
      </c>
      <c r="D177" s="110">
        <f t="shared" si="2"/>
        <v>500</v>
      </c>
    </row>
    <row r="178" spans="2:4">
      <c r="B178" s="110" t="s">
        <v>589</v>
      </c>
      <c r="C178" s="110">
        <v>135</v>
      </c>
      <c r="D178" s="110">
        <f t="shared" si="2"/>
        <v>500</v>
      </c>
    </row>
    <row r="179" spans="2:4">
      <c r="B179" s="110" t="s">
        <v>593</v>
      </c>
      <c r="C179" s="110">
        <v>190</v>
      </c>
      <c r="D179" s="110">
        <f t="shared" si="2"/>
        <v>500</v>
      </c>
    </row>
    <row r="180" spans="2:4">
      <c r="B180" s="110" t="s">
        <v>597</v>
      </c>
      <c r="C180" s="110">
        <v>220</v>
      </c>
      <c r="D180" s="110">
        <f t="shared" si="2"/>
        <v>500</v>
      </c>
    </row>
    <row r="181" spans="2:4">
      <c r="B181" s="110" t="s">
        <v>600</v>
      </c>
      <c r="C181" s="110">
        <v>70</v>
      </c>
      <c r="D181" s="110">
        <f t="shared" si="2"/>
        <v>500</v>
      </c>
    </row>
    <row r="182" spans="2:4">
      <c r="B182" s="110" t="s">
        <v>604</v>
      </c>
      <c r="C182" s="110">
        <v>100</v>
      </c>
      <c r="D182" s="110">
        <f t="shared" si="2"/>
        <v>500</v>
      </c>
    </row>
    <row r="183" spans="2:4">
      <c r="B183" s="110" t="s">
        <v>608</v>
      </c>
      <c r="C183" s="110">
        <v>125</v>
      </c>
      <c r="D183" s="110">
        <f t="shared" si="2"/>
        <v>500</v>
      </c>
    </row>
    <row r="184" spans="2:4">
      <c r="B184" s="110" t="s">
        <v>612</v>
      </c>
      <c r="C184" s="110">
        <v>155</v>
      </c>
      <c r="D184" s="110">
        <f t="shared" si="2"/>
        <v>500</v>
      </c>
    </row>
    <row r="185" spans="2:4">
      <c r="B185" s="110" t="s">
        <v>616</v>
      </c>
      <c r="C185" s="110">
        <v>110</v>
      </c>
      <c r="D185" s="110">
        <f t="shared" si="2"/>
        <v>500</v>
      </c>
    </row>
    <row r="186" spans="2:4">
      <c r="B186" s="110" t="s">
        <v>620</v>
      </c>
      <c r="C186" s="110">
        <v>280</v>
      </c>
      <c r="D186" s="110">
        <f t="shared" si="2"/>
        <v>500</v>
      </c>
    </row>
    <row r="187" spans="2:4">
      <c r="B187" s="110" t="s">
        <v>1266</v>
      </c>
      <c r="C187" s="110">
        <v>315</v>
      </c>
      <c r="D187" s="110">
        <f t="shared" si="2"/>
        <v>500</v>
      </c>
    </row>
    <row r="188" spans="2:4">
      <c r="B188" s="110" t="s">
        <v>1267</v>
      </c>
      <c r="C188" s="110">
        <v>85</v>
      </c>
      <c r="D188" s="110">
        <f t="shared" si="2"/>
        <v>500</v>
      </c>
    </row>
    <row r="189" spans="2:4">
      <c r="B189" s="110" t="s">
        <v>1268</v>
      </c>
      <c r="C189" s="110">
        <v>85</v>
      </c>
      <c r="D189" s="110">
        <f t="shared" si="2"/>
        <v>500</v>
      </c>
    </row>
    <row r="190" spans="2:4">
      <c r="B190" s="110" t="s">
        <v>1269</v>
      </c>
      <c r="C190" s="110">
        <v>200</v>
      </c>
      <c r="D190" s="110">
        <f t="shared" si="2"/>
        <v>500</v>
      </c>
    </row>
    <row r="191" spans="2:4">
      <c r="B191" s="110" t="s">
        <v>1270</v>
      </c>
      <c r="C191" s="110">
        <v>170</v>
      </c>
      <c r="D191" s="110">
        <f t="shared" si="2"/>
        <v>500</v>
      </c>
    </row>
    <row r="192" spans="2:4">
      <c r="B192" s="110" t="s">
        <v>1271</v>
      </c>
      <c r="C192" s="110">
        <v>35</v>
      </c>
      <c r="D192" s="110">
        <f t="shared" si="2"/>
        <v>400</v>
      </c>
    </row>
    <row r="193" spans="2:4">
      <c r="B193" s="110" t="s">
        <v>1070</v>
      </c>
      <c r="C193" s="110">
        <v>190</v>
      </c>
      <c r="D193" s="110">
        <f t="shared" si="2"/>
        <v>500</v>
      </c>
    </row>
    <row r="194" spans="2:4">
      <c r="B194" s="110" t="s">
        <v>639</v>
      </c>
      <c r="C194" s="110">
        <v>190</v>
      </c>
      <c r="D194" s="110">
        <f t="shared" si="2"/>
        <v>500</v>
      </c>
    </row>
    <row r="195" spans="2:4">
      <c r="B195" s="110" t="s">
        <v>1073</v>
      </c>
      <c r="C195" s="110">
        <v>230</v>
      </c>
      <c r="D195" s="110">
        <f t="shared" ref="D195:D258" si="3">IF(C195&lt;20,300,IF(AND(19&lt;C195,C195&lt;60),400,IF(59&lt;C195,500,0)))</f>
        <v>500</v>
      </c>
    </row>
    <row r="196" spans="2:4">
      <c r="B196" s="110" t="s">
        <v>1075</v>
      </c>
      <c r="C196" s="110">
        <v>65</v>
      </c>
      <c r="D196" s="110">
        <f t="shared" si="3"/>
        <v>500</v>
      </c>
    </row>
    <row r="197" spans="2:4">
      <c r="B197" s="110" t="s">
        <v>1077</v>
      </c>
      <c r="C197" s="110">
        <v>216</v>
      </c>
      <c r="D197" s="110">
        <f t="shared" si="3"/>
        <v>500</v>
      </c>
    </row>
    <row r="198" spans="2:4">
      <c r="B198" s="110" t="s">
        <v>1079</v>
      </c>
      <c r="C198" s="110">
        <v>100</v>
      </c>
      <c r="D198" s="110">
        <f t="shared" si="3"/>
        <v>500</v>
      </c>
    </row>
    <row r="199" spans="2:4">
      <c r="B199" s="110" t="s">
        <v>1081</v>
      </c>
      <c r="C199" s="110">
        <v>150</v>
      </c>
      <c r="D199" s="110">
        <f t="shared" si="3"/>
        <v>500</v>
      </c>
    </row>
    <row r="200" spans="2:4">
      <c r="B200" s="110" t="s">
        <v>1083</v>
      </c>
      <c r="C200" s="110">
        <v>190</v>
      </c>
      <c r="D200" s="110">
        <f t="shared" si="3"/>
        <v>500</v>
      </c>
    </row>
    <row r="201" spans="2:4">
      <c r="B201" s="110" t="s">
        <v>1085</v>
      </c>
      <c r="C201" s="110">
        <v>90</v>
      </c>
      <c r="D201" s="110">
        <f t="shared" si="3"/>
        <v>500</v>
      </c>
    </row>
    <row r="202" spans="2:4">
      <c r="B202" s="110" t="s">
        <v>1086</v>
      </c>
      <c r="C202" s="110">
        <v>145</v>
      </c>
      <c r="D202" s="110">
        <f t="shared" si="3"/>
        <v>500</v>
      </c>
    </row>
    <row r="203" spans="2:4">
      <c r="B203" s="110" t="s">
        <v>1087</v>
      </c>
      <c r="C203" s="110">
        <v>65</v>
      </c>
      <c r="D203" s="110">
        <f t="shared" si="3"/>
        <v>500</v>
      </c>
    </row>
    <row r="204" spans="2:4">
      <c r="B204" s="110" t="s">
        <v>1091</v>
      </c>
      <c r="C204" s="110">
        <v>75</v>
      </c>
      <c r="D204" s="110">
        <f t="shared" si="3"/>
        <v>500</v>
      </c>
    </row>
    <row r="205" spans="2:4">
      <c r="B205" s="110" t="s">
        <v>890</v>
      </c>
      <c r="C205" s="110">
        <v>12</v>
      </c>
      <c r="D205" s="110">
        <f t="shared" si="3"/>
        <v>300</v>
      </c>
    </row>
    <row r="206" spans="2:4">
      <c r="B206" s="110" t="s">
        <v>915</v>
      </c>
      <c r="C206" s="110">
        <v>18</v>
      </c>
      <c r="D206" s="110">
        <f t="shared" si="3"/>
        <v>300</v>
      </c>
    </row>
    <row r="207" spans="2:4">
      <c r="B207" s="110" t="s">
        <v>899</v>
      </c>
      <c r="C207" s="110">
        <v>18</v>
      </c>
      <c r="D207" s="110">
        <f t="shared" si="3"/>
        <v>300</v>
      </c>
    </row>
    <row r="208" spans="2:4">
      <c r="B208" s="110" t="s">
        <v>1093</v>
      </c>
      <c r="C208" s="110">
        <v>19</v>
      </c>
      <c r="D208" s="110">
        <f t="shared" si="3"/>
        <v>300</v>
      </c>
    </row>
    <row r="209" spans="2:4">
      <c r="B209" s="110" t="s">
        <v>906</v>
      </c>
      <c r="C209" s="110">
        <v>19</v>
      </c>
      <c r="D209" s="110">
        <f t="shared" si="3"/>
        <v>300</v>
      </c>
    </row>
    <row r="210" spans="2:4">
      <c r="B210" s="110" t="s">
        <v>895</v>
      </c>
      <c r="C210" s="110">
        <v>18</v>
      </c>
      <c r="D210" s="110">
        <f t="shared" si="3"/>
        <v>300</v>
      </c>
    </row>
    <row r="211" spans="2:4">
      <c r="B211" s="110" t="s">
        <v>680</v>
      </c>
      <c r="C211" s="110">
        <v>12</v>
      </c>
      <c r="D211" s="110">
        <f t="shared" si="3"/>
        <v>300</v>
      </c>
    </row>
    <row r="212" spans="2:4">
      <c r="B212" s="110" t="s">
        <v>684</v>
      </c>
      <c r="C212" s="110">
        <v>15</v>
      </c>
      <c r="D212" s="110">
        <f t="shared" si="3"/>
        <v>300</v>
      </c>
    </row>
    <row r="213" spans="2:4">
      <c r="B213" s="110" t="s">
        <v>941</v>
      </c>
      <c r="C213" s="110">
        <v>15</v>
      </c>
      <c r="D213" s="110">
        <f t="shared" si="3"/>
        <v>300</v>
      </c>
    </row>
    <row r="214" spans="2:4">
      <c r="B214" s="110" t="s">
        <v>1097</v>
      </c>
      <c r="C214" s="110">
        <v>11</v>
      </c>
      <c r="D214" s="110">
        <f t="shared" si="3"/>
        <v>300</v>
      </c>
    </row>
    <row r="215" spans="2:4">
      <c r="B215" s="110" t="s">
        <v>690</v>
      </c>
      <c r="C215" s="110">
        <v>12</v>
      </c>
      <c r="D215" s="110">
        <f t="shared" si="3"/>
        <v>300</v>
      </c>
    </row>
    <row r="216" spans="2:4">
      <c r="B216" s="110" t="s">
        <v>920</v>
      </c>
      <c r="C216" s="110">
        <v>11</v>
      </c>
      <c r="D216" s="110">
        <f t="shared" si="3"/>
        <v>300</v>
      </c>
    </row>
    <row r="217" spans="2:4">
      <c r="B217" s="110" t="s">
        <v>694</v>
      </c>
      <c r="C217" s="110">
        <v>12</v>
      </c>
      <c r="D217" s="110">
        <f t="shared" si="3"/>
        <v>300</v>
      </c>
    </row>
    <row r="218" spans="2:4">
      <c r="B218" s="110" t="s">
        <v>946</v>
      </c>
      <c r="C218" s="110">
        <v>19</v>
      </c>
      <c r="D218" s="110">
        <f t="shared" si="3"/>
        <v>300</v>
      </c>
    </row>
    <row r="219" spans="2:4">
      <c r="B219" s="110" t="s">
        <v>949</v>
      </c>
      <c r="C219" s="110">
        <v>19</v>
      </c>
      <c r="D219" s="110">
        <f t="shared" si="3"/>
        <v>300</v>
      </c>
    </row>
    <row r="220" spans="2:4">
      <c r="B220" s="110" t="s">
        <v>1101</v>
      </c>
      <c r="C220" s="110">
        <v>19</v>
      </c>
      <c r="D220" s="110">
        <f t="shared" si="3"/>
        <v>300</v>
      </c>
    </row>
    <row r="221" spans="2:4">
      <c r="B221" s="110" t="s">
        <v>1102</v>
      </c>
      <c r="C221" s="110">
        <v>19</v>
      </c>
      <c r="D221" s="110">
        <f t="shared" si="3"/>
        <v>300</v>
      </c>
    </row>
    <row r="222" spans="2:4">
      <c r="B222" s="110" t="s">
        <v>701</v>
      </c>
      <c r="C222" s="110">
        <v>19</v>
      </c>
      <c r="D222" s="110">
        <f t="shared" si="3"/>
        <v>300</v>
      </c>
    </row>
    <row r="223" spans="2:4">
      <c r="B223" s="110" t="s">
        <v>1306</v>
      </c>
      <c r="C223" s="110">
        <v>19</v>
      </c>
      <c r="D223" s="110">
        <f t="shared" si="3"/>
        <v>300</v>
      </c>
    </row>
    <row r="224" spans="2:4">
      <c r="B224" s="110" t="s">
        <v>1274</v>
      </c>
      <c r="C224" s="110">
        <v>19</v>
      </c>
      <c r="D224" s="110">
        <f t="shared" si="3"/>
        <v>300</v>
      </c>
    </row>
    <row r="225" spans="2:4">
      <c r="B225" s="110" t="s">
        <v>1307</v>
      </c>
      <c r="C225" s="110">
        <v>19</v>
      </c>
      <c r="D225" s="110">
        <f t="shared" si="3"/>
        <v>300</v>
      </c>
    </row>
    <row r="226" spans="2:4">
      <c r="B226" s="110" t="s">
        <v>1275</v>
      </c>
      <c r="C226" s="110">
        <v>12</v>
      </c>
      <c r="D226" s="110">
        <f t="shared" si="3"/>
        <v>300</v>
      </c>
    </row>
    <row r="227" spans="2:4">
      <c r="B227" s="110" t="s">
        <v>930</v>
      </c>
      <c r="C227" s="110">
        <v>12</v>
      </c>
      <c r="D227" s="110">
        <f t="shared" si="3"/>
        <v>300</v>
      </c>
    </row>
    <row r="228" spans="2:4">
      <c r="B228" s="110" t="s">
        <v>720</v>
      </c>
      <c r="C228" s="110">
        <v>12</v>
      </c>
      <c r="D228" s="110">
        <f t="shared" si="3"/>
        <v>300</v>
      </c>
    </row>
    <row r="229" spans="2:4">
      <c r="B229" s="110" t="s">
        <v>723</v>
      </c>
      <c r="C229" s="110">
        <v>18</v>
      </c>
      <c r="D229" s="110">
        <f t="shared" si="3"/>
        <v>300</v>
      </c>
    </row>
    <row r="230" spans="2:4">
      <c r="B230" s="110" t="s">
        <v>725</v>
      </c>
      <c r="C230" s="110">
        <v>12</v>
      </c>
      <c r="D230" s="110">
        <f t="shared" si="3"/>
        <v>300</v>
      </c>
    </row>
    <row r="231" spans="2:4">
      <c r="B231" s="110" t="s">
        <v>729</v>
      </c>
      <c r="C231" s="110">
        <v>19</v>
      </c>
      <c r="D231" s="110">
        <f t="shared" si="3"/>
        <v>300</v>
      </c>
    </row>
    <row r="232" spans="2:4">
      <c r="B232" s="110" t="s">
        <v>732</v>
      </c>
      <c r="C232" s="110">
        <v>19</v>
      </c>
      <c r="D232" s="110">
        <f t="shared" si="3"/>
        <v>300</v>
      </c>
    </row>
    <row r="233" spans="2:4">
      <c r="B233" s="110" t="s">
        <v>736</v>
      </c>
      <c r="C233" s="110">
        <v>19</v>
      </c>
      <c r="D233" s="110">
        <f t="shared" si="3"/>
        <v>300</v>
      </c>
    </row>
    <row r="234" spans="2:4">
      <c r="B234" s="110" t="s">
        <v>738</v>
      </c>
      <c r="C234" s="110">
        <v>19</v>
      </c>
      <c r="D234" s="110">
        <f t="shared" si="3"/>
        <v>300</v>
      </c>
    </row>
    <row r="235" spans="2:4">
      <c r="B235" s="110" t="s">
        <v>1276</v>
      </c>
      <c r="C235" s="110">
        <v>12</v>
      </c>
      <c r="D235" s="110">
        <f t="shared" si="3"/>
        <v>300</v>
      </c>
    </row>
    <row r="236" spans="2:4">
      <c r="B236" s="110" t="s">
        <v>1277</v>
      </c>
      <c r="C236" s="110">
        <v>12</v>
      </c>
      <c r="D236" s="110">
        <f t="shared" si="3"/>
        <v>300</v>
      </c>
    </row>
    <row r="237" spans="2:4">
      <c r="B237" s="110" t="s">
        <v>744</v>
      </c>
      <c r="C237" s="110">
        <v>19</v>
      </c>
      <c r="D237" s="110">
        <f t="shared" si="3"/>
        <v>300</v>
      </c>
    </row>
    <row r="238" spans="2:4">
      <c r="B238" s="110" t="s">
        <v>747</v>
      </c>
      <c r="C238" s="110">
        <v>19</v>
      </c>
      <c r="D238" s="110">
        <f t="shared" si="3"/>
        <v>300</v>
      </c>
    </row>
    <row r="239" spans="2:4">
      <c r="B239" s="110" t="s">
        <v>749</v>
      </c>
      <c r="C239" s="110">
        <v>12</v>
      </c>
      <c r="D239" s="110">
        <f t="shared" si="3"/>
        <v>300</v>
      </c>
    </row>
    <row r="240" spans="2:4">
      <c r="B240" s="110" t="s">
        <v>752</v>
      </c>
      <c r="C240" s="110">
        <v>19</v>
      </c>
      <c r="D240" s="110">
        <f t="shared" si="3"/>
        <v>300</v>
      </c>
    </row>
    <row r="241" spans="2:4">
      <c r="B241" s="110" t="s">
        <v>754</v>
      </c>
      <c r="C241" s="110">
        <v>12</v>
      </c>
      <c r="D241" s="110">
        <f t="shared" si="3"/>
        <v>300</v>
      </c>
    </row>
    <row r="242" spans="2:4">
      <c r="B242" s="110" t="s">
        <v>756</v>
      </c>
      <c r="C242" s="110">
        <v>19</v>
      </c>
      <c r="D242" s="110">
        <f t="shared" si="3"/>
        <v>300</v>
      </c>
    </row>
    <row r="243" spans="2:4">
      <c r="B243" s="110" t="s">
        <v>760</v>
      </c>
      <c r="C243" s="110">
        <v>19</v>
      </c>
      <c r="D243" s="110">
        <f t="shared" si="3"/>
        <v>300</v>
      </c>
    </row>
    <row r="244" spans="2:4">
      <c r="B244" s="110" t="s">
        <v>1278</v>
      </c>
      <c r="C244" s="110">
        <v>18</v>
      </c>
      <c r="D244" s="110">
        <f t="shared" si="3"/>
        <v>300</v>
      </c>
    </row>
    <row r="245" spans="2:4">
      <c r="B245" s="110" t="s">
        <v>765</v>
      </c>
      <c r="C245" s="110">
        <v>12</v>
      </c>
      <c r="D245" s="110">
        <f t="shared" si="3"/>
        <v>300</v>
      </c>
    </row>
    <row r="246" spans="2:4">
      <c r="B246" s="110" t="s">
        <v>767</v>
      </c>
      <c r="C246" s="110">
        <v>19</v>
      </c>
      <c r="D246" s="110">
        <f t="shared" si="3"/>
        <v>300</v>
      </c>
    </row>
    <row r="247" spans="2:4">
      <c r="B247" s="110" t="s">
        <v>771</v>
      </c>
      <c r="C247" s="110">
        <v>12</v>
      </c>
      <c r="D247" s="110">
        <f t="shared" si="3"/>
        <v>300</v>
      </c>
    </row>
    <row r="248" spans="2:4">
      <c r="B248" s="110" t="s">
        <v>776</v>
      </c>
      <c r="C248" s="110">
        <v>19</v>
      </c>
      <c r="D248" s="110">
        <f t="shared" si="3"/>
        <v>300</v>
      </c>
    </row>
    <row r="249" spans="2:4">
      <c r="B249" s="110" t="s">
        <v>782</v>
      </c>
      <c r="C249" s="110">
        <v>19</v>
      </c>
      <c r="D249" s="110">
        <f t="shared" si="3"/>
        <v>300</v>
      </c>
    </row>
    <row r="250" spans="2:4">
      <c r="B250" s="110" t="s">
        <v>786</v>
      </c>
      <c r="C250" s="110">
        <v>19</v>
      </c>
      <c r="D250" s="110">
        <f t="shared" si="3"/>
        <v>300</v>
      </c>
    </row>
    <row r="251" spans="2:4">
      <c r="B251" s="110" t="s">
        <v>789</v>
      </c>
      <c r="C251" s="110">
        <v>12</v>
      </c>
      <c r="D251" s="110">
        <f t="shared" si="3"/>
        <v>300</v>
      </c>
    </row>
    <row r="252" spans="2:4">
      <c r="B252" s="110" t="s">
        <v>791</v>
      </c>
      <c r="C252" s="110">
        <v>12</v>
      </c>
      <c r="D252" s="110">
        <f t="shared" si="3"/>
        <v>300</v>
      </c>
    </row>
    <row r="253" spans="2:4">
      <c r="B253" s="110" t="s">
        <v>793</v>
      </c>
      <c r="C253" s="110">
        <v>19</v>
      </c>
      <c r="D253" s="110">
        <f t="shared" si="3"/>
        <v>300</v>
      </c>
    </row>
    <row r="254" spans="2:4">
      <c r="B254" s="110" t="s">
        <v>797</v>
      </c>
      <c r="C254" s="110">
        <v>19</v>
      </c>
      <c r="D254" s="110">
        <f t="shared" si="3"/>
        <v>300</v>
      </c>
    </row>
    <row r="255" spans="2:4">
      <c r="B255" s="110" t="s">
        <v>1112</v>
      </c>
      <c r="C255" s="110">
        <v>12</v>
      </c>
      <c r="D255" s="110">
        <f t="shared" si="3"/>
        <v>300</v>
      </c>
    </row>
    <row r="256" spans="2:4">
      <c r="B256" s="110" t="s">
        <v>1113</v>
      </c>
      <c r="C256" s="110">
        <v>12</v>
      </c>
      <c r="D256" s="110">
        <f t="shared" si="3"/>
        <v>300</v>
      </c>
    </row>
    <row r="257" spans="2:4">
      <c r="B257" s="110" t="s">
        <v>1114</v>
      </c>
      <c r="C257" s="110">
        <v>19</v>
      </c>
      <c r="D257" s="110">
        <f t="shared" si="3"/>
        <v>300</v>
      </c>
    </row>
    <row r="258" spans="2:4">
      <c r="B258" s="110" t="s">
        <v>1115</v>
      </c>
      <c r="C258" s="110">
        <v>19</v>
      </c>
      <c r="D258" s="110">
        <f t="shared" si="3"/>
        <v>300</v>
      </c>
    </row>
    <row r="259" spans="2:4">
      <c r="B259" s="110" t="s">
        <v>805</v>
      </c>
      <c r="C259" s="110">
        <v>19</v>
      </c>
      <c r="D259" s="110">
        <f t="shared" ref="D259:D294" si="4">IF(C259&lt;20,300,IF(AND(19&lt;C259,C259&lt;60),400,IF(59&lt;C259,500,0)))</f>
        <v>300</v>
      </c>
    </row>
    <row r="260" spans="2:4">
      <c r="B260" s="110" t="s">
        <v>1116</v>
      </c>
      <c r="C260" s="110">
        <v>19</v>
      </c>
      <c r="D260" s="110">
        <f t="shared" si="4"/>
        <v>300</v>
      </c>
    </row>
    <row r="261" spans="2:4">
      <c r="B261" s="110" t="s">
        <v>1117</v>
      </c>
      <c r="C261" s="110">
        <v>12</v>
      </c>
      <c r="D261" s="110">
        <f t="shared" si="4"/>
        <v>300</v>
      </c>
    </row>
    <row r="262" spans="2:4">
      <c r="B262" s="110" t="s">
        <v>1118</v>
      </c>
      <c r="C262" s="110">
        <v>12</v>
      </c>
      <c r="D262" s="110">
        <f t="shared" si="4"/>
        <v>300</v>
      </c>
    </row>
    <row r="263" spans="2:4">
      <c r="B263" s="110" t="s">
        <v>1119</v>
      </c>
      <c r="C263" s="110">
        <v>19</v>
      </c>
      <c r="D263" s="110">
        <f t="shared" si="4"/>
        <v>300</v>
      </c>
    </row>
    <row r="264" spans="2:4">
      <c r="B264" s="110" t="s">
        <v>1302</v>
      </c>
      <c r="C264" s="110">
        <v>9</v>
      </c>
      <c r="D264" s="110">
        <f t="shared" si="4"/>
        <v>300</v>
      </c>
    </row>
    <row r="265" spans="2:4">
      <c r="B265" s="110" t="s">
        <v>1120</v>
      </c>
      <c r="C265" s="110">
        <v>17</v>
      </c>
      <c r="D265" s="110">
        <f t="shared" si="4"/>
        <v>300</v>
      </c>
    </row>
    <row r="266" spans="2:4">
      <c r="B266" s="110" t="s">
        <v>1121</v>
      </c>
      <c r="C266" s="110">
        <v>19</v>
      </c>
      <c r="D266" s="110">
        <f t="shared" si="4"/>
        <v>300</v>
      </c>
    </row>
    <row r="267" spans="2:4">
      <c r="B267" s="110" t="s">
        <v>1279</v>
      </c>
      <c r="C267" s="110">
        <v>12</v>
      </c>
      <c r="D267" s="110">
        <f t="shared" si="4"/>
        <v>300</v>
      </c>
    </row>
    <row r="268" spans="2:4">
      <c r="B268" s="110" t="s">
        <v>1280</v>
      </c>
      <c r="C268" s="110">
        <v>19</v>
      </c>
      <c r="D268" s="110">
        <f t="shared" si="4"/>
        <v>300</v>
      </c>
    </row>
    <row r="269" spans="2:4">
      <c r="B269" s="110" t="s">
        <v>1122</v>
      </c>
      <c r="C269" s="110">
        <v>19</v>
      </c>
      <c r="D269" s="110">
        <f t="shared" si="4"/>
        <v>300</v>
      </c>
    </row>
    <row r="270" spans="2:4">
      <c r="B270" s="110" t="s">
        <v>1123</v>
      </c>
      <c r="C270" s="110">
        <v>12</v>
      </c>
      <c r="D270" s="110">
        <f t="shared" si="4"/>
        <v>300</v>
      </c>
    </row>
    <row r="271" spans="2:4">
      <c r="B271" s="110" t="s">
        <v>1124</v>
      </c>
      <c r="C271" s="110">
        <v>19</v>
      </c>
      <c r="D271" s="110">
        <f t="shared" si="4"/>
        <v>300</v>
      </c>
    </row>
    <row r="272" spans="2:4">
      <c r="B272" s="110" t="s">
        <v>1125</v>
      </c>
      <c r="C272" s="110">
        <v>19</v>
      </c>
      <c r="D272" s="110">
        <f t="shared" si="4"/>
        <v>300</v>
      </c>
    </row>
    <row r="273" spans="2:4">
      <c r="B273" s="110" t="s">
        <v>891</v>
      </c>
      <c r="C273" s="110">
        <v>40</v>
      </c>
      <c r="D273" s="110">
        <f t="shared" si="4"/>
        <v>400</v>
      </c>
    </row>
    <row r="274" spans="2:4">
      <c r="B274" s="110" t="s">
        <v>900</v>
      </c>
      <c r="C274" s="110">
        <v>18</v>
      </c>
      <c r="D274" s="110">
        <f t="shared" si="4"/>
        <v>300</v>
      </c>
    </row>
    <row r="275" spans="2:4">
      <c r="B275" s="110" t="s">
        <v>907</v>
      </c>
      <c r="C275" s="110">
        <v>18</v>
      </c>
      <c r="D275" s="110">
        <f t="shared" si="4"/>
        <v>300</v>
      </c>
    </row>
    <row r="276" spans="2:4">
      <c r="B276" s="110" t="s">
        <v>923</v>
      </c>
      <c r="C276" s="110">
        <v>30</v>
      </c>
      <c r="D276" s="110">
        <f t="shared" si="4"/>
        <v>400</v>
      </c>
    </row>
    <row r="277" spans="2:4">
      <c r="B277" s="110" t="s">
        <v>912</v>
      </c>
      <c r="C277" s="110">
        <v>19</v>
      </c>
      <c r="D277" s="110">
        <f t="shared" si="4"/>
        <v>300</v>
      </c>
    </row>
    <row r="278" spans="2:4">
      <c r="B278" s="110" t="s">
        <v>1136</v>
      </c>
      <c r="C278" s="110">
        <v>19</v>
      </c>
      <c r="D278" s="110">
        <f t="shared" si="4"/>
        <v>300</v>
      </c>
    </row>
    <row r="279" spans="2:4">
      <c r="B279" s="110" t="s">
        <v>853</v>
      </c>
      <c r="C279" s="110">
        <v>40</v>
      </c>
      <c r="D279" s="110">
        <f t="shared" si="4"/>
        <v>400</v>
      </c>
    </row>
    <row r="280" spans="2:4">
      <c r="B280" s="110" t="s">
        <v>1138</v>
      </c>
      <c r="C280" s="110">
        <v>30</v>
      </c>
      <c r="D280" s="110">
        <f t="shared" si="4"/>
        <v>400</v>
      </c>
    </row>
    <row r="281" spans="2:4">
      <c r="B281" s="110" t="s">
        <v>931</v>
      </c>
      <c r="C281" s="110">
        <v>12</v>
      </c>
      <c r="D281" s="110">
        <f t="shared" si="4"/>
        <v>300</v>
      </c>
    </row>
    <row r="282" spans="2:4">
      <c r="B282" s="110" t="s">
        <v>858</v>
      </c>
      <c r="C282" s="110">
        <v>12</v>
      </c>
      <c r="D282" s="110">
        <f t="shared" si="4"/>
        <v>300</v>
      </c>
    </row>
    <row r="283" spans="2:4">
      <c r="B283" s="110" t="s">
        <v>860</v>
      </c>
      <c r="C283" s="110">
        <v>19</v>
      </c>
      <c r="D283" s="110">
        <f t="shared" si="4"/>
        <v>300</v>
      </c>
    </row>
    <row r="284" spans="2:4">
      <c r="B284" s="110" t="s">
        <v>1283</v>
      </c>
      <c r="C284" s="110">
        <v>19</v>
      </c>
      <c r="D284" s="110">
        <f t="shared" si="4"/>
        <v>300</v>
      </c>
    </row>
    <row r="285" spans="2:4">
      <c r="B285" s="110" t="s">
        <v>1144</v>
      </c>
      <c r="C285" s="110">
        <v>30</v>
      </c>
      <c r="D285" s="110">
        <f t="shared" si="4"/>
        <v>400</v>
      </c>
    </row>
    <row r="286" spans="2:4">
      <c r="B286" s="110" t="s">
        <v>1145</v>
      </c>
      <c r="C286" s="110">
        <v>15</v>
      </c>
      <c r="D286" s="110">
        <f t="shared" si="4"/>
        <v>300</v>
      </c>
    </row>
    <row r="287" spans="2:4">
      <c r="B287" s="110" t="s">
        <v>908</v>
      </c>
      <c r="C287" s="110">
        <v>5</v>
      </c>
      <c r="D287" s="110">
        <f t="shared" si="4"/>
        <v>300</v>
      </c>
    </row>
    <row r="288" spans="2:4">
      <c r="B288" s="110" t="s">
        <v>867</v>
      </c>
      <c r="C288" s="110">
        <v>5</v>
      </c>
      <c r="D288" s="110">
        <f t="shared" si="4"/>
        <v>300</v>
      </c>
    </row>
    <row r="289" spans="2:4">
      <c r="B289" s="110" t="s">
        <v>880</v>
      </c>
      <c r="C289" s="110">
        <v>4</v>
      </c>
      <c r="D289" s="110">
        <f t="shared" si="4"/>
        <v>300</v>
      </c>
    </row>
    <row r="290" spans="2:4">
      <c r="B290" s="110" t="s">
        <v>871</v>
      </c>
      <c r="C290" s="110">
        <v>3</v>
      </c>
      <c r="D290" s="110">
        <f t="shared" si="4"/>
        <v>300</v>
      </c>
    </row>
    <row r="291" spans="2:4">
      <c r="B291" s="110" t="s">
        <v>874</v>
      </c>
      <c r="C291" s="110">
        <v>5</v>
      </c>
      <c r="D291" s="110">
        <f t="shared" si="4"/>
        <v>300</v>
      </c>
    </row>
    <row r="292" spans="2:4">
      <c r="B292" s="110" t="s">
        <v>875</v>
      </c>
      <c r="C292" s="110">
        <v>5</v>
      </c>
      <c r="D292" s="110">
        <f t="shared" si="4"/>
        <v>300</v>
      </c>
    </row>
    <row r="293" spans="2:4">
      <c r="B293" s="110" t="s">
        <v>1146</v>
      </c>
      <c r="C293" s="110">
        <v>4</v>
      </c>
      <c r="D293" s="110">
        <f t="shared" si="4"/>
        <v>300</v>
      </c>
    </row>
    <row r="294" spans="2:4">
      <c r="B294" s="110" t="s">
        <v>883</v>
      </c>
      <c r="C294" s="110">
        <v>3</v>
      </c>
      <c r="D294" s="110">
        <f t="shared" si="4"/>
        <v>300</v>
      </c>
    </row>
  </sheetData>
  <autoFilter ref="B1:C294" xr:uid="{53D0FE1E-0948-40F5-A6F0-7A645B305E8D}"/>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2F4-5610-45CE-B18F-27421AA4B952}">
  <sheetPr>
    <tabColor theme="1"/>
  </sheetPr>
  <dimension ref="B1:G295"/>
  <sheetViews>
    <sheetView workbookViewId="0">
      <selection activeCell="F42" sqref="F42:G42"/>
    </sheetView>
  </sheetViews>
  <sheetFormatPr defaultRowHeight="18.75"/>
  <cols>
    <col min="2" max="2" width="47.25" bestFit="1" customWidth="1"/>
  </cols>
  <sheetData>
    <row r="1" spans="2:7">
      <c r="B1" s="109" t="s">
        <v>1290</v>
      </c>
      <c r="C1" s="109" t="s">
        <v>1291</v>
      </c>
      <c r="D1" s="109" t="s">
        <v>1289</v>
      </c>
      <c r="F1" s="109" t="s">
        <v>1291</v>
      </c>
    </row>
    <row r="2" spans="2:7">
      <c r="B2" t="s">
        <v>58</v>
      </c>
      <c r="C2" s="144">
        <f>VLOOKUP(B2,'R6'!$B$2:$D$274,2,0)</f>
        <v>90</v>
      </c>
      <c r="D2" s="144">
        <f>VLOOKUP(B2,'R6'!$B$2:$D$274,3,0)</f>
        <v>500</v>
      </c>
      <c r="F2">
        <v>90</v>
      </c>
      <c r="G2" t="str">
        <f>IF(C2=F2,"●","✕")</f>
        <v>●</v>
      </c>
    </row>
    <row r="3" spans="2:7">
      <c r="B3" t="s">
        <v>63</v>
      </c>
      <c r="C3" s="144">
        <f>VLOOKUP(B3,'R6'!$B$2:$D$274,2,0)</f>
        <v>120</v>
      </c>
      <c r="D3" s="144">
        <f>VLOOKUP(B3,'R6'!$B$2:$D$274,3,0)</f>
        <v>500</v>
      </c>
      <c r="F3">
        <v>120</v>
      </c>
      <c r="G3" t="str">
        <f t="shared" ref="G3:G66" si="0">IF(C3=F3,"●","✕")</f>
        <v>●</v>
      </c>
    </row>
    <row r="4" spans="2:7">
      <c r="B4" t="s">
        <v>65</v>
      </c>
      <c r="C4" s="144">
        <f>VLOOKUP(B4,'R6'!$B$2:$D$274,2,0)</f>
        <v>140</v>
      </c>
      <c r="D4" s="144">
        <f>VLOOKUP(B4,'R6'!$B$2:$D$274,3,0)</f>
        <v>500</v>
      </c>
      <c r="F4">
        <v>140</v>
      </c>
      <c r="G4" t="str">
        <f t="shared" si="0"/>
        <v>●</v>
      </c>
    </row>
    <row r="5" spans="2:7">
      <c r="B5" t="s">
        <v>66</v>
      </c>
      <c r="C5" s="144">
        <f>VLOOKUP(B5,'R6'!$B$2:$D$274,2,0)</f>
        <v>70</v>
      </c>
      <c r="D5" s="144">
        <f>VLOOKUP(B5,'R6'!$B$2:$D$274,3,0)</f>
        <v>500</v>
      </c>
      <c r="F5">
        <v>70</v>
      </c>
      <c r="G5" t="str">
        <f t="shared" si="0"/>
        <v>●</v>
      </c>
    </row>
    <row r="6" spans="2:7">
      <c r="B6" t="s">
        <v>70</v>
      </c>
      <c r="C6" s="144">
        <f>VLOOKUP(B6,'R6'!$B$2:$D$274,2,0)</f>
        <v>110</v>
      </c>
      <c r="D6" s="144">
        <f>VLOOKUP(B6,'R6'!$B$2:$D$274,3,0)</f>
        <v>500</v>
      </c>
      <c r="F6">
        <v>110</v>
      </c>
      <c r="G6" t="str">
        <f t="shared" si="0"/>
        <v>●</v>
      </c>
    </row>
    <row r="7" spans="2:7">
      <c r="B7" t="s">
        <v>74</v>
      </c>
      <c r="C7" s="144">
        <f>VLOOKUP(B7,'R6'!$B$2:$D$274,2,0)</f>
        <v>120</v>
      </c>
      <c r="D7" s="144">
        <f>VLOOKUP(B7,'R6'!$B$2:$D$274,3,0)</f>
        <v>500</v>
      </c>
      <c r="F7">
        <v>120</v>
      </c>
      <c r="G7" t="str">
        <f t="shared" si="0"/>
        <v>●</v>
      </c>
    </row>
    <row r="8" spans="2:7">
      <c r="B8" t="s">
        <v>78</v>
      </c>
      <c r="C8" s="144">
        <f>VLOOKUP(B8,'R6'!$B$2:$D$274,2,0)</f>
        <v>150</v>
      </c>
      <c r="D8" s="144">
        <f>VLOOKUP(B8,'R6'!$B$2:$D$274,3,0)</f>
        <v>500</v>
      </c>
      <c r="F8">
        <v>150</v>
      </c>
      <c r="G8" t="str">
        <f t="shared" si="0"/>
        <v>●</v>
      </c>
    </row>
    <row r="9" spans="2:7">
      <c r="B9" t="s">
        <v>82</v>
      </c>
      <c r="C9" s="148">
        <f>VLOOKUP(B9,'R6'!$B$2:$D$274,2,0)</f>
        <v>159</v>
      </c>
      <c r="D9" s="144">
        <f>VLOOKUP(B9,'R6'!$B$2:$D$274,3,0)</f>
        <v>500</v>
      </c>
      <c r="F9">
        <v>129</v>
      </c>
      <c r="G9" t="str">
        <f t="shared" si="0"/>
        <v>✕</v>
      </c>
    </row>
    <row r="10" spans="2:7">
      <c r="B10" t="s">
        <v>87</v>
      </c>
      <c r="C10" s="144">
        <f>VLOOKUP(B10,'R6'!$B$2:$D$274,2,0)</f>
        <v>90</v>
      </c>
      <c r="D10" s="144">
        <f>VLOOKUP(B10,'R6'!$B$2:$D$274,3,0)</f>
        <v>500</v>
      </c>
      <c r="F10">
        <v>90</v>
      </c>
      <c r="G10" t="str">
        <f t="shared" si="0"/>
        <v>●</v>
      </c>
    </row>
    <row r="11" spans="2:7">
      <c r="B11" t="s">
        <v>91</v>
      </c>
      <c r="C11" s="144">
        <f>VLOOKUP(B11,'R6'!$B$2:$D$274,2,0)</f>
        <v>110</v>
      </c>
      <c r="D11" s="144">
        <f>VLOOKUP(B11,'R6'!$B$2:$D$274,3,0)</f>
        <v>500</v>
      </c>
      <c r="F11">
        <v>110</v>
      </c>
      <c r="G11" t="str">
        <f t="shared" si="0"/>
        <v>●</v>
      </c>
    </row>
    <row r="12" spans="2:7">
      <c r="B12" t="s">
        <v>94</v>
      </c>
      <c r="C12" s="144">
        <f>VLOOKUP(B12,'R6'!$B$2:$D$274,2,0)</f>
        <v>135</v>
      </c>
      <c r="D12" s="144">
        <f>VLOOKUP(B12,'R6'!$B$2:$D$274,3,0)</f>
        <v>500</v>
      </c>
      <c r="F12">
        <v>135</v>
      </c>
      <c r="G12" t="str">
        <f t="shared" si="0"/>
        <v>●</v>
      </c>
    </row>
    <row r="13" spans="2:7">
      <c r="B13" t="s">
        <v>99</v>
      </c>
      <c r="C13" s="144">
        <f>VLOOKUP(B13,'R6'!$B$2:$D$274,2,0)</f>
        <v>120</v>
      </c>
      <c r="D13" s="144">
        <f>VLOOKUP(B13,'R6'!$B$2:$D$274,3,0)</f>
        <v>500</v>
      </c>
      <c r="F13">
        <v>120</v>
      </c>
      <c r="G13" t="str">
        <f t="shared" si="0"/>
        <v>●</v>
      </c>
    </row>
    <row r="14" spans="2:7">
      <c r="B14" t="s">
        <v>104</v>
      </c>
      <c r="C14" s="144">
        <f>VLOOKUP(B14,'R6'!$B$2:$D$274,2,0)</f>
        <v>90</v>
      </c>
      <c r="D14" s="144">
        <f>VLOOKUP(B14,'R6'!$B$2:$D$274,3,0)</f>
        <v>500</v>
      </c>
      <c r="F14">
        <v>90</v>
      </c>
      <c r="G14" t="str">
        <f t="shared" si="0"/>
        <v>●</v>
      </c>
    </row>
    <row r="15" spans="2:7">
      <c r="B15" t="s">
        <v>109</v>
      </c>
      <c r="C15" s="144">
        <f>VLOOKUP(B15,'R6'!$B$2:$D$274,2,0)</f>
        <v>110</v>
      </c>
      <c r="D15" s="144">
        <f>VLOOKUP(B15,'R6'!$B$2:$D$274,3,0)</f>
        <v>500</v>
      </c>
      <c r="F15">
        <v>110</v>
      </c>
      <c r="G15" t="str">
        <f t="shared" si="0"/>
        <v>●</v>
      </c>
    </row>
    <row r="16" spans="2:7">
      <c r="B16" t="s">
        <v>114</v>
      </c>
      <c r="C16" s="144">
        <f>VLOOKUP(B16,'R6'!$B$2:$D$274,2,0)</f>
        <v>110</v>
      </c>
      <c r="D16" s="144">
        <f>VLOOKUP(B16,'R6'!$B$2:$D$274,3,0)</f>
        <v>500</v>
      </c>
      <c r="F16">
        <v>110</v>
      </c>
      <c r="G16" t="str">
        <f t="shared" si="0"/>
        <v>●</v>
      </c>
    </row>
    <row r="17" spans="2:7">
      <c r="B17" t="s">
        <v>118</v>
      </c>
      <c r="C17" s="144">
        <f>VLOOKUP(B17,'R6'!$B$2:$D$274,2,0)</f>
        <v>90</v>
      </c>
      <c r="D17" s="144">
        <f>VLOOKUP(B17,'R6'!$B$2:$D$274,3,0)</f>
        <v>500</v>
      </c>
      <c r="F17">
        <v>90</v>
      </c>
      <c r="G17" t="str">
        <f t="shared" si="0"/>
        <v>●</v>
      </c>
    </row>
    <row r="18" spans="2:7">
      <c r="B18" t="s">
        <v>1155</v>
      </c>
      <c r="C18" s="144">
        <f>VLOOKUP(B18,'R6'!$B$2:$D$274,2,0)</f>
        <v>90</v>
      </c>
      <c r="D18" s="144">
        <f>VLOOKUP(B18,'R6'!$B$2:$D$274,3,0)</f>
        <v>500</v>
      </c>
      <c r="F18">
        <v>90</v>
      </c>
      <c r="G18" t="str">
        <f t="shared" si="0"/>
        <v>●</v>
      </c>
    </row>
    <row r="19" spans="2:7">
      <c r="B19" t="s">
        <v>128</v>
      </c>
      <c r="C19" s="144">
        <f>VLOOKUP(B19,'R6'!$B$2:$D$274,2,0)</f>
        <v>90</v>
      </c>
      <c r="D19" s="144">
        <f>VLOOKUP(B19,'R6'!$B$2:$D$274,3,0)</f>
        <v>500</v>
      </c>
      <c r="F19">
        <v>90</v>
      </c>
      <c r="G19" t="str">
        <f t="shared" si="0"/>
        <v>●</v>
      </c>
    </row>
    <row r="20" spans="2:7">
      <c r="B20" t="s">
        <v>133</v>
      </c>
      <c r="C20" s="144">
        <f>VLOOKUP(B20,'R6'!$B$2:$D$274,2,0)</f>
        <v>90</v>
      </c>
      <c r="D20" s="144">
        <f>VLOOKUP(B20,'R6'!$B$2:$D$274,3,0)</f>
        <v>500</v>
      </c>
      <c r="F20">
        <v>90</v>
      </c>
      <c r="G20" t="str">
        <f t="shared" si="0"/>
        <v>●</v>
      </c>
    </row>
    <row r="21" spans="2:7">
      <c r="B21" t="s">
        <v>138</v>
      </c>
      <c r="C21" s="144">
        <f>VLOOKUP(B21,'R6'!$B$2:$D$274,2,0)</f>
        <v>120</v>
      </c>
      <c r="D21" s="144">
        <f>VLOOKUP(B21,'R6'!$B$2:$D$274,3,0)</f>
        <v>500</v>
      </c>
      <c r="F21">
        <v>120</v>
      </c>
      <c r="G21" t="str">
        <f t="shared" si="0"/>
        <v>●</v>
      </c>
    </row>
    <row r="22" spans="2:7">
      <c r="B22" t="s">
        <v>143</v>
      </c>
      <c r="C22" s="148">
        <f>VLOOKUP(B22,'R6'!$B$2:$D$274,2,0)</f>
        <v>90</v>
      </c>
      <c r="D22" s="144">
        <f>VLOOKUP(B22,'R6'!$B$2:$D$274,3,0)</f>
        <v>500</v>
      </c>
      <c r="F22">
        <v>120</v>
      </c>
      <c r="G22" t="str">
        <f t="shared" si="0"/>
        <v>✕</v>
      </c>
    </row>
    <row r="23" spans="2:7">
      <c r="B23" t="s">
        <v>148</v>
      </c>
      <c r="C23" s="144">
        <f>VLOOKUP(B23,'R6'!$B$2:$D$274,2,0)</f>
        <v>90</v>
      </c>
      <c r="D23" s="144">
        <f>VLOOKUP(B23,'R6'!$B$2:$D$274,3,0)</f>
        <v>500</v>
      </c>
      <c r="F23">
        <v>90</v>
      </c>
      <c r="G23" t="str">
        <f t="shared" si="0"/>
        <v>●</v>
      </c>
    </row>
    <row r="24" spans="2:7">
      <c r="B24" t="s">
        <v>932</v>
      </c>
      <c r="C24" s="144">
        <f>VLOOKUP(B24,'R6'!$B$2:$D$274,2,0)</f>
        <v>120</v>
      </c>
      <c r="D24" s="144">
        <f>VLOOKUP(B24,'R6'!$B$2:$D$274,3,0)</f>
        <v>500</v>
      </c>
      <c r="F24">
        <v>120</v>
      </c>
      <c r="G24" t="str">
        <f t="shared" si="0"/>
        <v>●</v>
      </c>
    </row>
    <row r="25" spans="2:7">
      <c r="B25" t="s">
        <v>162</v>
      </c>
      <c r="C25" s="144">
        <f>VLOOKUP(B25,'R6'!$B$2:$D$274,2,0)</f>
        <v>90</v>
      </c>
      <c r="D25" s="144">
        <f>VLOOKUP(B25,'R6'!$B$2:$D$274,3,0)</f>
        <v>500</v>
      </c>
      <c r="F25">
        <v>90</v>
      </c>
      <c r="G25" t="str">
        <f t="shared" si="0"/>
        <v>●</v>
      </c>
    </row>
    <row r="26" spans="2:7">
      <c r="B26" t="s">
        <v>1156</v>
      </c>
      <c r="C26" s="144">
        <f>VLOOKUP(B26,'R6'!$B$2:$D$274,2,0)</f>
        <v>45</v>
      </c>
      <c r="D26" s="144">
        <f>VLOOKUP(B26,'R6'!$B$2:$D$274,3,0)</f>
        <v>400</v>
      </c>
      <c r="F26">
        <v>45</v>
      </c>
      <c r="G26" t="str">
        <f t="shared" si="0"/>
        <v>●</v>
      </c>
    </row>
    <row r="27" spans="2:7">
      <c r="B27" t="s">
        <v>1157</v>
      </c>
      <c r="C27" s="144">
        <f>VLOOKUP(B27,'R6'!$B$2:$D$274,2,0)</f>
        <v>110</v>
      </c>
      <c r="D27" s="144">
        <f>VLOOKUP(B27,'R6'!$B$2:$D$274,3,0)</f>
        <v>500</v>
      </c>
      <c r="F27">
        <v>110</v>
      </c>
      <c r="G27" t="str">
        <f t="shared" si="0"/>
        <v>●</v>
      </c>
    </row>
    <row r="28" spans="2:7">
      <c r="B28" t="s">
        <v>1158</v>
      </c>
      <c r="C28" s="144">
        <f>VLOOKUP(B28,'R6'!$B$2:$D$274,2,0)</f>
        <v>120</v>
      </c>
      <c r="D28" s="144">
        <f>VLOOKUP(B28,'R6'!$B$2:$D$274,3,0)</f>
        <v>500</v>
      </c>
      <c r="F28">
        <v>120</v>
      </c>
      <c r="G28" t="str">
        <f t="shared" si="0"/>
        <v>●</v>
      </c>
    </row>
    <row r="29" spans="2:7">
      <c r="B29" t="s">
        <v>1159</v>
      </c>
      <c r="C29" s="144">
        <f>VLOOKUP(B29,'R6'!$B$2:$D$274,2,0)</f>
        <v>120</v>
      </c>
      <c r="D29" s="144">
        <f>VLOOKUP(B29,'R6'!$B$2:$D$274,3,0)</f>
        <v>500</v>
      </c>
      <c r="F29">
        <v>120</v>
      </c>
      <c r="G29" t="str">
        <f t="shared" si="0"/>
        <v>●</v>
      </c>
    </row>
    <row r="30" spans="2:7">
      <c r="B30" t="s">
        <v>1160</v>
      </c>
      <c r="C30" s="144">
        <f>VLOOKUP(B30,'R6'!$B$2:$D$274,2,0)</f>
        <v>39</v>
      </c>
      <c r="D30" s="144">
        <f>VLOOKUP(B30,'R6'!$B$2:$D$274,3,0)</f>
        <v>400</v>
      </c>
      <c r="F30">
        <v>39</v>
      </c>
      <c r="G30" t="str">
        <f t="shared" si="0"/>
        <v>●</v>
      </c>
    </row>
    <row r="31" spans="2:7">
      <c r="B31" t="s">
        <v>1161</v>
      </c>
      <c r="C31" s="144">
        <f>VLOOKUP(B31,'R6'!$B$2:$D$274,2,0)</f>
        <v>40</v>
      </c>
      <c r="D31" s="144">
        <f>VLOOKUP(B31,'R6'!$B$2:$D$274,3,0)</f>
        <v>400</v>
      </c>
      <c r="F31">
        <v>40</v>
      </c>
      <c r="G31" t="str">
        <f t="shared" si="0"/>
        <v>●</v>
      </c>
    </row>
    <row r="32" spans="2:7">
      <c r="B32" t="s">
        <v>188</v>
      </c>
      <c r="C32" s="144">
        <f>VLOOKUP(B32,'R6'!$B$2:$D$274,2,0)</f>
        <v>50</v>
      </c>
      <c r="D32" s="144">
        <f>VLOOKUP(B32,'R6'!$B$2:$D$274,3,0)</f>
        <v>400</v>
      </c>
      <c r="F32">
        <v>50</v>
      </c>
      <c r="G32" t="str">
        <f t="shared" si="0"/>
        <v>●</v>
      </c>
    </row>
    <row r="33" spans="2:7">
      <c r="B33" t="s">
        <v>1162</v>
      </c>
      <c r="C33" s="144">
        <f>VLOOKUP(B33,'R6'!$B$2:$D$274,2,0)</f>
        <v>58</v>
      </c>
      <c r="D33" s="144">
        <f>VLOOKUP(B33,'R6'!$B$2:$D$274,3,0)</f>
        <v>400</v>
      </c>
      <c r="F33">
        <v>58</v>
      </c>
      <c r="G33" t="str">
        <f t="shared" si="0"/>
        <v>●</v>
      </c>
    </row>
    <row r="34" spans="2:7">
      <c r="B34" t="s">
        <v>1163</v>
      </c>
      <c r="C34" s="144">
        <f>VLOOKUP(B34,'R6'!$B$2:$D$274,2,0)</f>
        <v>54</v>
      </c>
      <c r="D34" s="144">
        <f>VLOOKUP(B34,'R6'!$B$2:$D$274,3,0)</f>
        <v>400</v>
      </c>
      <c r="F34">
        <v>54</v>
      </c>
      <c r="G34" t="str">
        <f t="shared" si="0"/>
        <v>●</v>
      </c>
    </row>
    <row r="35" spans="2:7">
      <c r="B35" t="s">
        <v>1164</v>
      </c>
      <c r="C35" s="144">
        <f>VLOOKUP(B35,'R6'!$B$2:$D$274,2,0)</f>
        <v>36</v>
      </c>
      <c r="D35" s="144">
        <f>VLOOKUP(B35,'R6'!$B$2:$D$274,3,0)</f>
        <v>400</v>
      </c>
      <c r="F35">
        <v>36</v>
      </c>
      <c r="G35" t="str">
        <f t="shared" si="0"/>
        <v>●</v>
      </c>
    </row>
    <row r="36" spans="2:7">
      <c r="B36" t="s">
        <v>1165</v>
      </c>
      <c r="C36" s="148">
        <f>VLOOKUP(B36,'R6'!$B$2:$D$274,2,0)</f>
        <v>135</v>
      </c>
      <c r="D36" s="144">
        <f>VLOOKUP(B36,'R6'!$B$2:$D$274,3,0)</f>
        <v>500</v>
      </c>
      <c r="F36">
        <v>63</v>
      </c>
      <c r="G36" t="str">
        <f t="shared" si="0"/>
        <v>✕</v>
      </c>
    </row>
    <row r="37" spans="2:7">
      <c r="B37" t="s">
        <v>1166</v>
      </c>
      <c r="C37" s="144">
        <f>VLOOKUP(B37,'R6'!$B$2:$D$274,2,0)</f>
        <v>48</v>
      </c>
      <c r="D37" s="144">
        <f>VLOOKUP(B37,'R6'!$B$2:$D$274,3,0)</f>
        <v>400</v>
      </c>
      <c r="F37">
        <v>48</v>
      </c>
      <c r="G37" t="str">
        <f t="shared" si="0"/>
        <v>●</v>
      </c>
    </row>
    <row r="38" spans="2:7">
      <c r="B38" t="s">
        <v>1167</v>
      </c>
      <c r="C38" s="144">
        <f>VLOOKUP(B38,'R6'!$B$2:$D$274,2,0)</f>
        <v>75</v>
      </c>
      <c r="D38" s="144">
        <f>VLOOKUP(B38,'R6'!$B$2:$D$274,3,0)</f>
        <v>500</v>
      </c>
      <c r="F38">
        <v>75</v>
      </c>
      <c r="G38" t="str">
        <f t="shared" si="0"/>
        <v>●</v>
      </c>
    </row>
    <row r="39" spans="2:7">
      <c r="B39" t="s">
        <v>1168</v>
      </c>
      <c r="C39" s="144">
        <f>VLOOKUP(B39,'R6'!$B$2:$D$274,2,0)</f>
        <v>90</v>
      </c>
      <c r="D39" s="144">
        <f>VLOOKUP(B39,'R6'!$B$2:$D$274,3,0)</f>
        <v>500</v>
      </c>
      <c r="F39">
        <v>90</v>
      </c>
      <c r="G39" t="str">
        <f t="shared" si="0"/>
        <v>●</v>
      </c>
    </row>
    <row r="40" spans="2:7">
      <c r="B40" t="s">
        <v>1313</v>
      </c>
      <c r="C40" s="144">
        <f>VLOOKUP(B40,'R6'!$B$2:$D$274,2,0)</f>
        <v>30</v>
      </c>
      <c r="D40" s="144">
        <f>VLOOKUP(B40,'R6'!$B$2:$D$274,3,0)</f>
        <v>400</v>
      </c>
      <c r="F40">
        <v>30</v>
      </c>
      <c r="G40" t="str">
        <f t="shared" si="0"/>
        <v>●</v>
      </c>
    </row>
    <row r="41" spans="2:7">
      <c r="B41" t="s">
        <v>1019</v>
      </c>
      <c r="C41" s="144">
        <f>VLOOKUP(B41,'R6'!$B$2:$D$274,2,0)</f>
        <v>30</v>
      </c>
      <c r="D41" s="144">
        <f>VLOOKUP(B41,'R6'!$B$2:$D$274,3,0)</f>
        <v>400</v>
      </c>
      <c r="F41">
        <v>30</v>
      </c>
      <c r="G41" t="str">
        <f t="shared" si="0"/>
        <v>●</v>
      </c>
    </row>
    <row r="42" spans="2:7">
      <c r="B42" t="s">
        <v>1169</v>
      </c>
      <c r="C42" s="144">
        <f>VLOOKUP(B42,'R6'!$B$2:$D$274,2,0)</f>
        <v>40</v>
      </c>
      <c r="D42" s="144">
        <f>VLOOKUP(B42,'R6'!$B$2:$D$274,3,0)</f>
        <v>400</v>
      </c>
      <c r="F42">
        <v>40</v>
      </c>
      <c r="G42" t="str">
        <f t="shared" si="0"/>
        <v>●</v>
      </c>
    </row>
    <row r="43" spans="2:7">
      <c r="B43" t="s">
        <v>1170</v>
      </c>
      <c r="C43" s="144">
        <f>VLOOKUP(B43,'R6'!$B$2:$D$274,2,0)</f>
        <v>59</v>
      </c>
      <c r="D43" s="144">
        <f>VLOOKUP(B43,'R6'!$B$2:$D$274,3,0)</f>
        <v>400</v>
      </c>
      <c r="F43">
        <v>59</v>
      </c>
      <c r="G43" t="str">
        <f t="shared" si="0"/>
        <v>●</v>
      </c>
    </row>
    <row r="44" spans="2:7">
      <c r="B44" t="s">
        <v>1314</v>
      </c>
      <c r="C44" s="144">
        <f>VLOOKUP(B44,'R6'!$B$2:$D$274,2,0)</f>
        <v>110</v>
      </c>
      <c r="D44" s="144">
        <f>VLOOKUP(B44,'R6'!$B$2:$D$274,3,0)</f>
        <v>500</v>
      </c>
      <c r="F44">
        <v>110</v>
      </c>
      <c r="G44" t="str">
        <f t="shared" si="0"/>
        <v>●</v>
      </c>
    </row>
    <row r="45" spans="2:7">
      <c r="B45" t="s">
        <v>1172</v>
      </c>
      <c r="C45" s="144">
        <f>VLOOKUP(B45,'R6'!$B$2:$D$274,2,0)</f>
        <v>90</v>
      </c>
      <c r="D45" s="144">
        <f>VLOOKUP(B45,'R6'!$B$2:$D$274,3,0)</f>
        <v>500</v>
      </c>
      <c r="F45">
        <v>90</v>
      </c>
      <c r="G45" t="str">
        <f t="shared" si="0"/>
        <v>●</v>
      </c>
    </row>
    <row r="46" spans="2:7">
      <c r="B46" t="s">
        <v>1020</v>
      </c>
      <c r="C46" s="144">
        <f>VLOOKUP(B46,'R6'!$B$2:$D$274,2,0)</f>
        <v>90</v>
      </c>
      <c r="D46" s="144">
        <f>VLOOKUP(B46,'R6'!$B$2:$D$274,3,0)</f>
        <v>500</v>
      </c>
      <c r="F46">
        <v>90</v>
      </c>
      <c r="G46" t="str">
        <f t="shared" si="0"/>
        <v>●</v>
      </c>
    </row>
    <row r="47" spans="2:7">
      <c r="B47" t="s">
        <v>1315</v>
      </c>
      <c r="C47" s="144">
        <f>VLOOKUP(B47,'R6'!$B$2:$D$274,2,0)</f>
        <v>90</v>
      </c>
      <c r="D47" s="144">
        <f>VLOOKUP(B47,'R6'!$B$2:$D$274,3,0)</f>
        <v>500</v>
      </c>
      <c r="F47">
        <v>90</v>
      </c>
      <c r="G47" t="str">
        <f t="shared" si="0"/>
        <v>●</v>
      </c>
    </row>
    <row r="48" spans="2:7">
      <c r="B48" t="s">
        <v>1174</v>
      </c>
      <c r="C48" s="144">
        <f>VLOOKUP(B48,'R6'!$B$2:$D$274,2,0)</f>
        <v>36</v>
      </c>
      <c r="D48" s="144">
        <f>VLOOKUP(B48,'R6'!$B$2:$D$274,3,0)</f>
        <v>400</v>
      </c>
      <c r="F48">
        <v>36</v>
      </c>
      <c r="G48" t="str">
        <f t="shared" si="0"/>
        <v>●</v>
      </c>
    </row>
    <row r="49" spans="2:7">
      <c r="B49" t="s">
        <v>1175</v>
      </c>
      <c r="C49" s="144">
        <f>VLOOKUP(B49,'R6'!$B$2:$D$274,2,0)</f>
        <v>30</v>
      </c>
      <c r="D49" s="144">
        <f>VLOOKUP(B49,'R6'!$B$2:$D$274,3,0)</f>
        <v>400</v>
      </c>
      <c r="F49">
        <v>30</v>
      </c>
      <c r="G49" t="str">
        <f t="shared" si="0"/>
        <v>●</v>
      </c>
    </row>
    <row r="50" spans="2:7">
      <c r="B50" t="s">
        <v>1177</v>
      </c>
      <c r="C50" s="144">
        <f>VLOOKUP(B50,'R6'!$B$2:$D$274,2,0)</f>
        <v>59</v>
      </c>
      <c r="D50" s="144">
        <f>VLOOKUP(B50,'R6'!$B$2:$D$274,3,0)</f>
        <v>400</v>
      </c>
      <c r="F50">
        <v>59</v>
      </c>
      <c r="G50" t="str">
        <f t="shared" si="0"/>
        <v>●</v>
      </c>
    </row>
    <row r="51" spans="2:7">
      <c r="B51" t="s">
        <v>247</v>
      </c>
      <c r="C51" s="144">
        <f>VLOOKUP(B51,'R6'!$B$2:$D$274,2,0)</f>
        <v>60</v>
      </c>
      <c r="D51" s="144">
        <f>VLOOKUP(B51,'R6'!$B$2:$D$274,3,0)</f>
        <v>500</v>
      </c>
      <c r="F51">
        <v>60</v>
      </c>
      <c r="G51" t="str">
        <f t="shared" si="0"/>
        <v>●</v>
      </c>
    </row>
    <row r="52" spans="2:7">
      <c r="B52" t="s">
        <v>1417</v>
      </c>
      <c r="C52" s="144">
        <f>VLOOKUP(B52,'R6'!$B$2:$D$274,2,0)</f>
        <v>59</v>
      </c>
      <c r="D52" s="144">
        <f>VLOOKUP(B52,'R6'!$B$2:$D$274,3,0)</f>
        <v>400</v>
      </c>
      <c r="F52">
        <v>59</v>
      </c>
      <c r="G52" t="str">
        <f t="shared" si="0"/>
        <v>●</v>
      </c>
    </row>
    <row r="53" spans="2:7">
      <c r="B53" t="s">
        <v>1179</v>
      </c>
      <c r="C53" s="144">
        <f>VLOOKUP(B53,'R6'!$B$2:$D$274,2,0)</f>
        <v>90</v>
      </c>
      <c r="D53" s="144">
        <f>VLOOKUP(B53,'R6'!$B$2:$D$274,3,0)</f>
        <v>500</v>
      </c>
      <c r="F53">
        <v>90</v>
      </c>
      <c r="G53" t="str">
        <f t="shared" si="0"/>
        <v>●</v>
      </c>
    </row>
    <row r="54" spans="2:7">
      <c r="B54" t="s">
        <v>1317</v>
      </c>
      <c r="C54" s="144">
        <f>VLOOKUP(B54,'R6'!$B$2:$D$274,2,0)</f>
        <v>59</v>
      </c>
      <c r="D54" s="144">
        <f>VLOOKUP(B54,'R6'!$B$2:$D$274,3,0)</f>
        <v>400</v>
      </c>
      <c r="F54">
        <v>59</v>
      </c>
      <c r="G54" t="str">
        <f t="shared" si="0"/>
        <v>●</v>
      </c>
    </row>
    <row r="55" spans="2:7">
      <c r="B55" t="s">
        <v>1181</v>
      </c>
      <c r="C55" s="144">
        <f>VLOOKUP(B55,'R6'!$B$2:$D$274,2,0)</f>
        <v>90</v>
      </c>
      <c r="D55" s="144">
        <f>VLOOKUP(B55,'R6'!$B$2:$D$274,3,0)</f>
        <v>500</v>
      </c>
      <c r="F55">
        <v>90</v>
      </c>
      <c r="G55" t="str">
        <f t="shared" si="0"/>
        <v>●</v>
      </c>
    </row>
    <row r="56" spans="2:7">
      <c r="B56" t="s">
        <v>1182</v>
      </c>
      <c r="C56" s="144">
        <f>VLOOKUP(B56,'R6'!$B$2:$D$274,2,0)</f>
        <v>30</v>
      </c>
      <c r="D56" s="144">
        <f>VLOOKUP(B56,'R6'!$B$2:$D$274,3,0)</f>
        <v>400</v>
      </c>
      <c r="F56">
        <v>30</v>
      </c>
      <c r="G56" t="str">
        <f t="shared" si="0"/>
        <v>●</v>
      </c>
    </row>
    <row r="57" spans="2:7">
      <c r="B57" t="s">
        <v>1183</v>
      </c>
      <c r="C57" s="144">
        <f>VLOOKUP(B57,'R6'!$B$2:$D$274,2,0)</f>
        <v>59</v>
      </c>
      <c r="D57" s="144">
        <f>VLOOKUP(B57,'R6'!$B$2:$D$274,3,0)</f>
        <v>400</v>
      </c>
      <c r="F57">
        <v>59</v>
      </c>
      <c r="G57" t="str">
        <f t="shared" si="0"/>
        <v>●</v>
      </c>
    </row>
    <row r="58" spans="2:7">
      <c r="B58" t="s">
        <v>1184</v>
      </c>
      <c r="C58" s="144">
        <f>VLOOKUP(B58,'R6'!$B$2:$D$274,2,0)</f>
        <v>59</v>
      </c>
      <c r="D58" s="144">
        <f>VLOOKUP(B58,'R6'!$B$2:$D$274,3,0)</f>
        <v>400</v>
      </c>
      <c r="F58">
        <v>59</v>
      </c>
      <c r="G58" t="str">
        <f t="shared" si="0"/>
        <v>●</v>
      </c>
    </row>
    <row r="59" spans="2:7">
      <c r="B59" t="s">
        <v>272</v>
      </c>
      <c r="C59" s="144">
        <f>VLOOKUP(B59,'R6'!$B$2:$D$274,2,0)</f>
        <v>59</v>
      </c>
      <c r="D59" s="144">
        <f>VLOOKUP(B59,'R6'!$B$2:$D$274,3,0)</f>
        <v>400</v>
      </c>
      <c r="F59">
        <v>59</v>
      </c>
      <c r="G59" t="str">
        <f t="shared" si="0"/>
        <v>●</v>
      </c>
    </row>
    <row r="60" spans="2:7">
      <c r="B60" t="s">
        <v>1185</v>
      </c>
      <c r="C60" s="144">
        <f>VLOOKUP(B60,'R6'!$B$2:$D$274,2,0)</f>
        <v>40</v>
      </c>
      <c r="D60" s="144">
        <f>VLOOKUP(B60,'R6'!$B$2:$D$274,3,0)</f>
        <v>400</v>
      </c>
      <c r="F60">
        <v>40</v>
      </c>
      <c r="G60" t="str">
        <f t="shared" si="0"/>
        <v>●</v>
      </c>
    </row>
    <row r="61" spans="2:7">
      <c r="B61" t="s">
        <v>1186</v>
      </c>
      <c r="C61" s="144">
        <f>VLOOKUP(B61,'R6'!$B$2:$D$274,2,0)</f>
        <v>48</v>
      </c>
      <c r="D61" s="144">
        <f>VLOOKUP(B61,'R6'!$B$2:$D$274,3,0)</f>
        <v>400</v>
      </c>
      <c r="F61">
        <v>48</v>
      </c>
      <c r="G61" t="str">
        <f t="shared" si="0"/>
        <v>●</v>
      </c>
    </row>
    <row r="62" spans="2:7">
      <c r="B62" t="s">
        <v>1187</v>
      </c>
      <c r="C62" s="148">
        <f>VLOOKUP(B62,'R6'!$B$2:$D$274,2,0)</f>
        <v>58</v>
      </c>
      <c r="D62" s="144">
        <f>VLOOKUP(B62,'R6'!$B$2:$D$274,3,0)</f>
        <v>400</v>
      </c>
      <c r="F62">
        <v>25</v>
      </c>
      <c r="G62" t="str">
        <f>IF(C62=F62,"●","✕")</f>
        <v>✕</v>
      </c>
    </row>
    <row r="63" spans="2:7">
      <c r="B63" t="s">
        <v>1188</v>
      </c>
      <c r="C63" s="144">
        <f>VLOOKUP(B63,'R6'!$B$2:$D$274,2,0)</f>
        <v>30</v>
      </c>
      <c r="D63" s="144">
        <f>VLOOKUP(B63,'R6'!$B$2:$D$274,3,0)</f>
        <v>400</v>
      </c>
      <c r="F63">
        <v>30</v>
      </c>
      <c r="G63" t="str">
        <f t="shared" si="0"/>
        <v>●</v>
      </c>
    </row>
    <row r="64" spans="2:7">
      <c r="B64" t="s">
        <v>1334</v>
      </c>
      <c r="C64" s="144">
        <f>VLOOKUP(B64,'R6'!$B$2:$D$274,2,0)</f>
        <v>56</v>
      </c>
      <c r="D64" s="144">
        <f>VLOOKUP(B64,'R6'!$B$2:$D$274,3,0)</f>
        <v>400</v>
      </c>
      <c r="F64">
        <v>56</v>
      </c>
      <c r="G64" t="str">
        <f t="shared" si="0"/>
        <v>●</v>
      </c>
    </row>
    <row r="65" spans="2:7">
      <c r="B65" t="s">
        <v>1190</v>
      </c>
      <c r="C65" s="144">
        <f>VLOOKUP(B65,'R6'!$B$2:$D$274,2,0)</f>
        <v>40</v>
      </c>
      <c r="D65" s="144">
        <f>VLOOKUP(B65,'R6'!$B$2:$D$274,3,0)</f>
        <v>400</v>
      </c>
      <c r="F65">
        <v>40</v>
      </c>
      <c r="G65" t="str">
        <f t="shared" si="0"/>
        <v>●</v>
      </c>
    </row>
    <row r="66" spans="2:7">
      <c r="B66" t="s">
        <v>1191</v>
      </c>
      <c r="C66" s="144">
        <f>VLOOKUP(B66,'R6'!$B$2:$D$274,2,0)</f>
        <v>30</v>
      </c>
      <c r="D66" s="144">
        <f>VLOOKUP(B66,'R6'!$B$2:$D$274,3,0)</f>
        <v>400</v>
      </c>
      <c r="F66">
        <v>30</v>
      </c>
      <c r="G66" t="str">
        <f t="shared" si="0"/>
        <v>●</v>
      </c>
    </row>
    <row r="67" spans="2:7">
      <c r="B67" t="s">
        <v>1192</v>
      </c>
      <c r="C67" s="144">
        <f>VLOOKUP(B67,'R6'!$B$2:$D$274,2,0)</f>
        <v>59</v>
      </c>
      <c r="D67" s="144">
        <f>VLOOKUP(B67,'R6'!$B$2:$D$274,3,0)</f>
        <v>400</v>
      </c>
      <c r="F67">
        <v>59</v>
      </c>
      <c r="G67" t="str">
        <f t="shared" ref="G67:G130" si="1">IF(C67=F67,"●","✕")</f>
        <v>●</v>
      </c>
    </row>
    <row r="68" spans="2:7">
      <c r="B68" t="s">
        <v>1193</v>
      </c>
      <c r="C68" s="148">
        <f>VLOOKUP(B68,'R6'!$B$2:$D$274,2,0)</f>
        <v>99</v>
      </c>
      <c r="D68" s="144">
        <f>VLOOKUP(B68,'R6'!$B$2:$D$274,3,0)</f>
        <v>500</v>
      </c>
      <c r="F68">
        <v>79</v>
      </c>
      <c r="G68" t="str">
        <f t="shared" si="1"/>
        <v>✕</v>
      </c>
    </row>
    <row r="69" spans="2:7">
      <c r="B69" t="s">
        <v>302</v>
      </c>
      <c r="C69" s="144">
        <f>VLOOKUP(B69,'R6'!$B$2:$D$274,2,0)</f>
        <v>59</v>
      </c>
      <c r="D69" s="144">
        <f>VLOOKUP(B69,'R6'!$B$2:$D$274,3,0)</f>
        <v>400</v>
      </c>
      <c r="F69">
        <v>59</v>
      </c>
      <c r="G69" t="str">
        <f t="shared" si="1"/>
        <v>●</v>
      </c>
    </row>
    <row r="70" spans="2:7">
      <c r="B70" t="s">
        <v>1194</v>
      </c>
      <c r="C70" s="144">
        <f>VLOOKUP(B70,'R6'!$B$2:$D$274,2,0)</f>
        <v>27</v>
      </c>
      <c r="D70" s="144">
        <f>VLOOKUP(B70,'R6'!$B$2:$D$274,3,0)</f>
        <v>400</v>
      </c>
      <c r="F70">
        <v>27</v>
      </c>
      <c r="G70" t="str">
        <f t="shared" si="1"/>
        <v>●</v>
      </c>
    </row>
    <row r="71" spans="2:7">
      <c r="B71" t="s">
        <v>1335</v>
      </c>
      <c r="C71" s="148">
        <f>VLOOKUP(B71,'R6'!$B$2:$D$274,2,0)</f>
        <v>29</v>
      </c>
      <c r="D71" s="144">
        <f>VLOOKUP(B71,'R6'!$B$2:$D$274,3,0)</f>
        <v>400</v>
      </c>
      <c r="F71">
        <v>20</v>
      </c>
      <c r="G71" t="str">
        <f t="shared" si="1"/>
        <v>✕</v>
      </c>
    </row>
    <row r="72" spans="2:7">
      <c r="B72" t="s">
        <v>1196</v>
      </c>
      <c r="C72" s="144">
        <f>VLOOKUP(B72,'R6'!$B$2:$D$274,2,0)</f>
        <v>30</v>
      </c>
      <c r="D72" s="144">
        <f>VLOOKUP(B72,'R6'!$B$2:$D$274,3,0)</f>
        <v>400</v>
      </c>
      <c r="F72">
        <v>30</v>
      </c>
      <c r="G72" t="str">
        <f t="shared" si="1"/>
        <v>●</v>
      </c>
    </row>
    <row r="73" spans="2:7">
      <c r="B73" t="s">
        <v>1197</v>
      </c>
      <c r="C73" s="144">
        <f>VLOOKUP(B73,'R6'!$B$2:$D$274,2,0)</f>
        <v>48</v>
      </c>
      <c r="D73" s="144">
        <f>VLOOKUP(B73,'R6'!$B$2:$D$274,3,0)</f>
        <v>400</v>
      </c>
      <c r="F73">
        <v>48</v>
      </c>
      <c r="G73" t="str">
        <f t="shared" si="1"/>
        <v>●</v>
      </c>
    </row>
    <row r="74" spans="2:7">
      <c r="B74" t="s">
        <v>1198</v>
      </c>
      <c r="C74" s="144">
        <f>VLOOKUP(B74,'R6'!$B$2:$D$274,2,0)</f>
        <v>40</v>
      </c>
      <c r="D74" s="144">
        <f>VLOOKUP(B74,'R6'!$B$2:$D$274,3,0)</f>
        <v>400</v>
      </c>
      <c r="F74">
        <v>40</v>
      </c>
      <c r="G74" t="str">
        <f t="shared" si="1"/>
        <v>●</v>
      </c>
    </row>
    <row r="75" spans="2:7">
      <c r="B75" t="s">
        <v>1199</v>
      </c>
      <c r="C75" s="144">
        <f>VLOOKUP(B75,'R6'!$B$2:$D$274,2,0)</f>
        <v>90</v>
      </c>
      <c r="D75" s="144">
        <f>VLOOKUP(B75,'R6'!$B$2:$D$274,3,0)</f>
        <v>500</v>
      </c>
      <c r="F75">
        <v>90</v>
      </c>
      <c r="G75" t="str">
        <f t="shared" si="1"/>
        <v>●</v>
      </c>
    </row>
    <row r="76" spans="2:7">
      <c r="B76" t="s">
        <v>1549</v>
      </c>
      <c r="C76" s="144">
        <f>VLOOKUP(B76,'R6'!$B$2:$D$274,2,0)</f>
        <v>46</v>
      </c>
      <c r="D76" s="144">
        <f>VLOOKUP(B76,'R6'!$B$2:$D$274,3,0)</f>
        <v>400</v>
      </c>
      <c r="F76">
        <v>46</v>
      </c>
      <c r="G76" t="str">
        <f t="shared" si="1"/>
        <v>●</v>
      </c>
    </row>
    <row r="77" spans="2:7">
      <c r="B77" t="s">
        <v>1201</v>
      </c>
      <c r="C77" s="144">
        <f>VLOOKUP(B77,'R6'!$B$2:$D$274,2,0)</f>
        <v>40</v>
      </c>
      <c r="D77" s="144">
        <f>VLOOKUP(B77,'R6'!$B$2:$D$274,3,0)</f>
        <v>400</v>
      </c>
      <c r="F77">
        <v>40</v>
      </c>
      <c r="G77" t="str">
        <f t="shared" si="1"/>
        <v>●</v>
      </c>
    </row>
    <row r="78" spans="2:7">
      <c r="B78" t="s">
        <v>1202</v>
      </c>
      <c r="C78" s="144">
        <f>VLOOKUP(B78,'R6'!$B$2:$D$274,2,0)</f>
        <v>30</v>
      </c>
      <c r="D78" s="144">
        <f>VLOOKUP(B78,'R6'!$B$2:$D$274,3,0)</f>
        <v>400</v>
      </c>
      <c r="F78">
        <v>30</v>
      </c>
      <c r="G78" t="str">
        <f t="shared" si="1"/>
        <v>●</v>
      </c>
    </row>
    <row r="79" spans="2:7">
      <c r="B79" t="s">
        <v>1203</v>
      </c>
      <c r="C79" s="144">
        <f>VLOOKUP(B79,'R6'!$B$2:$D$274,2,0)</f>
        <v>38</v>
      </c>
      <c r="D79" s="144">
        <f>VLOOKUP(B79,'R6'!$B$2:$D$274,3,0)</f>
        <v>400</v>
      </c>
      <c r="F79">
        <v>38</v>
      </c>
      <c r="G79" t="str">
        <f t="shared" si="1"/>
        <v>●</v>
      </c>
    </row>
    <row r="80" spans="2:7">
      <c r="B80" t="s">
        <v>1204</v>
      </c>
      <c r="C80" s="144">
        <f>VLOOKUP(B80,'R6'!$B$2:$D$274,2,0)</f>
        <v>50</v>
      </c>
      <c r="D80" s="144">
        <f>VLOOKUP(B80,'R6'!$B$2:$D$274,3,0)</f>
        <v>400</v>
      </c>
      <c r="F80">
        <v>50</v>
      </c>
      <c r="G80" t="str">
        <f t="shared" si="1"/>
        <v>●</v>
      </c>
    </row>
    <row r="81" spans="2:7">
      <c r="B81" t="s">
        <v>1205</v>
      </c>
      <c r="C81" s="144">
        <f>VLOOKUP(B81,'R6'!$B$2:$D$274,2,0)</f>
        <v>20</v>
      </c>
      <c r="D81" s="144">
        <f>VLOOKUP(B81,'R6'!$B$2:$D$274,3,0)</f>
        <v>400</v>
      </c>
      <c r="F81">
        <v>20</v>
      </c>
      <c r="G81" t="str">
        <f t="shared" si="1"/>
        <v>●</v>
      </c>
    </row>
    <row r="82" spans="2:7">
      <c r="B82" t="s">
        <v>1206</v>
      </c>
      <c r="C82" s="144">
        <f>VLOOKUP(B82,'R6'!$B$2:$D$274,2,0)</f>
        <v>30</v>
      </c>
      <c r="D82" s="144">
        <f>VLOOKUP(B82,'R6'!$B$2:$D$274,3,0)</f>
        <v>400</v>
      </c>
      <c r="F82">
        <v>30</v>
      </c>
      <c r="G82" t="str">
        <f t="shared" si="1"/>
        <v>●</v>
      </c>
    </row>
    <row r="83" spans="2:7">
      <c r="B83" t="s">
        <v>1336</v>
      </c>
      <c r="C83" s="144">
        <f>VLOOKUP(B83,'R6'!$B$2:$D$274,2,0)</f>
        <v>58</v>
      </c>
      <c r="D83" s="144">
        <f>VLOOKUP(B83,'R6'!$B$2:$D$274,3,0)</f>
        <v>400</v>
      </c>
      <c r="F83">
        <v>58</v>
      </c>
      <c r="G83" t="str">
        <f t="shared" si="1"/>
        <v>●</v>
      </c>
    </row>
    <row r="84" spans="2:7">
      <c r="B84" t="s">
        <v>1208</v>
      </c>
      <c r="C84" s="144">
        <f>VLOOKUP(B84,'R6'!$B$2:$D$274,2,0)</f>
        <v>59</v>
      </c>
      <c r="D84" s="144">
        <f>VLOOKUP(B84,'R6'!$B$2:$D$274,3,0)</f>
        <v>400</v>
      </c>
      <c r="F84">
        <v>59</v>
      </c>
      <c r="G84" t="str">
        <f t="shared" si="1"/>
        <v>●</v>
      </c>
    </row>
    <row r="85" spans="2:7">
      <c r="B85" t="s">
        <v>1209</v>
      </c>
      <c r="C85" s="144">
        <f>VLOOKUP(B85,'R6'!$B$2:$D$274,2,0)</f>
        <v>28</v>
      </c>
      <c r="D85" s="144">
        <f>VLOOKUP(B85,'R6'!$B$2:$D$274,3,0)</f>
        <v>400</v>
      </c>
      <c r="F85">
        <v>28</v>
      </c>
      <c r="G85" t="str">
        <f t="shared" si="1"/>
        <v>●</v>
      </c>
    </row>
    <row r="86" spans="2:7">
      <c r="B86" t="s">
        <v>1210</v>
      </c>
      <c r="C86" s="144">
        <f>VLOOKUP(B86,'R6'!$B$2:$D$274,2,0)</f>
        <v>56</v>
      </c>
      <c r="D86" s="144">
        <f>VLOOKUP(B86,'R6'!$B$2:$D$274,3,0)</f>
        <v>400</v>
      </c>
      <c r="F86">
        <v>56</v>
      </c>
      <c r="G86" t="str">
        <f t="shared" si="1"/>
        <v>●</v>
      </c>
    </row>
    <row r="87" spans="2:7">
      <c r="B87" t="s">
        <v>1211</v>
      </c>
      <c r="C87" s="144">
        <f>VLOOKUP(B87,'R6'!$B$2:$D$274,2,0)</f>
        <v>59</v>
      </c>
      <c r="D87" s="144">
        <f>VLOOKUP(B87,'R6'!$B$2:$D$274,3,0)</f>
        <v>400</v>
      </c>
      <c r="F87">
        <v>59</v>
      </c>
      <c r="G87" t="str">
        <f t="shared" si="1"/>
        <v>●</v>
      </c>
    </row>
    <row r="88" spans="2:7">
      <c r="B88" t="s">
        <v>372</v>
      </c>
      <c r="C88" s="144">
        <f>VLOOKUP(B88,'R6'!$B$2:$D$274,2,0)</f>
        <v>60</v>
      </c>
      <c r="D88" s="144">
        <f>VLOOKUP(B88,'R6'!$B$2:$D$274,3,0)</f>
        <v>500</v>
      </c>
      <c r="F88">
        <v>60</v>
      </c>
      <c r="G88" t="str">
        <f t="shared" si="1"/>
        <v>●</v>
      </c>
    </row>
    <row r="89" spans="2:7">
      <c r="B89" t="s">
        <v>376</v>
      </c>
      <c r="C89" s="144">
        <f>VLOOKUP(B89,'R6'!$B$2:$D$274,2,0)</f>
        <v>50</v>
      </c>
      <c r="D89" s="144">
        <f>VLOOKUP(B89,'R6'!$B$2:$D$274,3,0)</f>
        <v>400</v>
      </c>
      <c r="F89">
        <v>50</v>
      </c>
      <c r="G89" t="str">
        <f t="shared" si="1"/>
        <v>●</v>
      </c>
    </row>
    <row r="90" spans="2:7">
      <c r="B90" t="s">
        <v>378</v>
      </c>
      <c r="C90" s="148">
        <f>VLOOKUP(B90,'R6'!$B$2:$D$274,2,0)</f>
        <v>96</v>
      </c>
      <c r="D90" s="144">
        <f>VLOOKUP(B90,'R6'!$B$2:$D$274,3,0)</f>
        <v>500</v>
      </c>
      <c r="F90">
        <v>90</v>
      </c>
      <c r="G90" t="str">
        <f t="shared" si="1"/>
        <v>✕</v>
      </c>
    </row>
    <row r="91" spans="2:7">
      <c r="B91" t="s">
        <v>382</v>
      </c>
      <c r="C91" s="144">
        <f>VLOOKUP(B91,'R6'!$B$2:$D$274,2,0)</f>
        <v>36</v>
      </c>
      <c r="D91" s="144">
        <f>VLOOKUP(B91,'R6'!$B$2:$D$274,3,0)</f>
        <v>400</v>
      </c>
      <c r="F91">
        <v>36</v>
      </c>
      <c r="G91" t="str">
        <f t="shared" si="1"/>
        <v>●</v>
      </c>
    </row>
    <row r="92" spans="2:7">
      <c r="B92" t="s">
        <v>386</v>
      </c>
      <c r="C92" s="144">
        <f>VLOOKUP(B92,'R6'!$B$2:$D$274,2,0)</f>
        <v>40</v>
      </c>
      <c r="D92" s="144">
        <f>VLOOKUP(B92,'R6'!$B$2:$D$274,3,0)</f>
        <v>400</v>
      </c>
      <c r="F92">
        <v>40</v>
      </c>
      <c r="G92" t="str">
        <f t="shared" si="1"/>
        <v>●</v>
      </c>
    </row>
    <row r="93" spans="2:7">
      <c r="B93" t="s">
        <v>390</v>
      </c>
      <c r="C93" s="144">
        <f>VLOOKUP(B93,'R6'!$B$2:$D$274,2,0)</f>
        <v>36</v>
      </c>
      <c r="D93" s="144">
        <f>VLOOKUP(B93,'R6'!$B$2:$D$274,3,0)</f>
        <v>400</v>
      </c>
      <c r="F93">
        <v>36</v>
      </c>
      <c r="G93" t="str">
        <f t="shared" si="1"/>
        <v>●</v>
      </c>
    </row>
    <row r="94" spans="2:7">
      <c r="B94" t="s">
        <v>396</v>
      </c>
      <c r="C94" s="144">
        <f>VLOOKUP(B94,'R6'!$B$2:$D$274,2,0)</f>
        <v>30</v>
      </c>
      <c r="D94" s="144">
        <f>VLOOKUP(B94,'R6'!$B$2:$D$274,3,0)</f>
        <v>400</v>
      </c>
      <c r="F94">
        <v>30</v>
      </c>
      <c r="G94" t="str">
        <f t="shared" si="1"/>
        <v>●</v>
      </c>
    </row>
    <row r="95" spans="2:7">
      <c r="B95" t="s">
        <v>398</v>
      </c>
      <c r="C95" s="144">
        <f>VLOOKUP(B95,'R6'!$B$2:$D$274,2,0)</f>
        <v>36</v>
      </c>
      <c r="D95" s="144">
        <f>VLOOKUP(B95,'R6'!$B$2:$D$274,3,0)</f>
        <v>400</v>
      </c>
      <c r="F95">
        <v>36</v>
      </c>
      <c r="G95" t="str">
        <f t="shared" si="1"/>
        <v>●</v>
      </c>
    </row>
    <row r="96" spans="2:7">
      <c r="B96" t="s">
        <v>402</v>
      </c>
      <c r="C96" s="144">
        <f>VLOOKUP(B96,'R6'!$B$2:$D$274,2,0)</f>
        <v>20</v>
      </c>
      <c r="D96" s="144">
        <f>VLOOKUP(B96,'R6'!$B$2:$D$274,3,0)</f>
        <v>400</v>
      </c>
      <c r="F96">
        <v>20</v>
      </c>
      <c r="G96" t="str">
        <f t="shared" si="1"/>
        <v>●</v>
      </c>
    </row>
    <row r="97" spans="2:7">
      <c r="B97" t="s">
        <v>406</v>
      </c>
      <c r="C97" s="144">
        <f>VLOOKUP(B97,'R6'!$B$2:$D$274,2,0)</f>
        <v>59</v>
      </c>
      <c r="D97" s="144">
        <f>VLOOKUP(B97,'R6'!$B$2:$D$274,3,0)</f>
        <v>400</v>
      </c>
      <c r="F97">
        <v>59</v>
      </c>
      <c r="G97" t="str">
        <f t="shared" si="1"/>
        <v>●</v>
      </c>
    </row>
    <row r="98" spans="2:7">
      <c r="B98" t="s">
        <v>409</v>
      </c>
      <c r="C98" s="144">
        <f>VLOOKUP(B98,'R6'!$B$2:$D$274,2,0)</f>
        <v>20</v>
      </c>
      <c r="D98" s="144">
        <f>VLOOKUP(B98,'R6'!$B$2:$D$274,3,0)</f>
        <v>400</v>
      </c>
      <c r="F98">
        <v>20</v>
      </c>
      <c r="G98" t="str">
        <f t="shared" si="1"/>
        <v>●</v>
      </c>
    </row>
    <row r="99" spans="2:7">
      <c r="B99" t="s">
        <v>411</v>
      </c>
      <c r="C99" s="144">
        <f>VLOOKUP(B99,'R6'!$B$2:$D$274,2,0)</f>
        <v>36</v>
      </c>
      <c r="D99" s="144">
        <f>VLOOKUP(B99,'R6'!$B$2:$D$274,3,0)</f>
        <v>400</v>
      </c>
      <c r="F99">
        <v>36</v>
      </c>
      <c r="G99" t="str">
        <f t="shared" si="1"/>
        <v>●</v>
      </c>
    </row>
    <row r="100" spans="2:7">
      <c r="B100" t="s">
        <v>414</v>
      </c>
      <c r="C100" s="144">
        <f>VLOOKUP(B100,'R6'!$B$2:$D$274,2,0)</f>
        <v>28</v>
      </c>
      <c r="D100" s="144">
        <f>VLOOKUP(B100,'R6'!$B$2:$D$274,3,0)</f>
        <v>400</v>
      </c>
      <c r="F100">
        <v>28</v>
      </c>
      <c r="G100" t="str">
        <f t="shared" si="1"/>
        <v>●</v>
      </c>
    </row>
    <row r="101" spans="2:7">
      <c r="B101" t="s">
        <v>416</v>
      </c>
      <c r="C101" s="144">
        <f>VLOOKUP(B101,'R6'!$B$2:$D$274,2,0)</f>
        <v>55</v>
      </c>
      <c r="D101" s="144">
        <f>VLOOKUP(B101,'R6'!$B$2:$D$274,3,0)</f>
        <v>400</v>
      </c>
      <c r="F101">
        <v>55</v>
      </c>
      <c r="G101" t="str">
        <f t="shared" si="1"/>
        <v>●</v>
      </c>
    </row>
    <row r="102" spans="2:7">
      <c r="B102" t="s">
        <v>1212</v>
      </c>
      <c r="C102" s="144">
        <f>VLOOKUP(B102,'R6'!$B$2:$D$274,2,0)</f>
        <v>30</v>
      </c>
      <c r="D102" s="144">
        <f>VLOOKUP(B102,'R6'!$B$2:$D$274,3,0)</f>
        <v>400</v>
      </c>
      <c r="F102">
        <v>30</v>
      </c>
      <c r="G102" t="str">
        <f t="shared" si="1"/>
        <v>●</v>
      </c>
    </row>
    <row r="103" spans="2:7">
      <c r="B103" t="s">
        <v>1213</v>
      </c>
      <c r="C103" s="144">
        <f>VLOOKUP(B103,'R6'!$B$2:$D$274,2,0)</f>
        <v>56</v>
      </c>
      <c r="D103" s="144">
        <f>VLOOKUP(B103,'R6'!$B$2:$D$274,3,0)</f>
        <v>400</v>
      </c>
      <c r="F103">
        <v>56</v>
      </c>
      <c r="G103" t="str">
        <f t="shared" si="1"/>
        <v>●</v>
      </c>
    </row>
    <row r="104" spans="2:7">
      <c r="B104" t="s">
        <v>1214</v>
      </c>
      <c r="C104" s="144">
        <f>VLOOKUP(B104,'R6'!$B$2:$D$274,2,0)</f>
        <v>59</v>
      </c>
      <c r="D104" s="144">
        <f>VLOOKUP(B104,'R6'!$B$2:$D$274,3,0)</f>
        <v>400</v>
      </c>
      <c r="F104">
        <v>59</v>
      </c>
      <c r="G104" t="str">
        <f t="shared" si="1"/>
        <v>●</v>
      </c>
    </row>
    <row r="105" spans="2:7">
      <c r="B105" t="s">
        <v>1215</v>
      </c>
      <c r="C105" s="144">
        <f>VLOOKUP(B105,'R6'!$B$2:$D$274,2,0)</f>
        <v>50</v>
      </c>
      <c r="D105" s="144">
        <f>VLOOKUP(B105,'R6'!$B$2:$D$274,3,0)</f>
        <v>400</v>
      </c>
      <c r="F105">
        <v>50</v>
      </c>
      <c r="G105" t="str">
        <f t="shared" si="1"/>
        <v>●</v>
      </c>
    </row>
    <row r="106" spans="2:7">
      <c r="B106" t="s">
        <v>1216</v>
      </c>
      <c r="C106" s="144">
        <f>VLOOKUP(B106,'R6'!$B$2:$D$274,2,0)</f>
        <v>50</v>
      </c>
      <c r="D106" s="144">
        <f>VLOOKUP(B106,'R6'!$B$2:$D$274,3,0)</f>
        <v>400</v>
      </c>
      <c r="F106">
        <v>50</v>
      </c>
      <c r="G106" t="str">
        <f t="shared" si="1"/>
        <v>●</v>
      </c>
    </row>
    <row r="107" spans="2:7">
      <c r="B107" t="s">
        <v>1217</v>
      </c>
      <c r="C107" s="144">
        <f>VLOOKUP(B107,'R6'!$B$2:$D$274,2,0)</f>
        <v>59</v>
      </c>
      <c r="D107" s="144">
        <f>VLOOKUP(B107,'R6'!$B$2:$D$274,3,0)</f>
        <v>400</v>
      </c>
      <c r="F107">
        <v>59</v>
      </c>
      <c r="G107" t="str">
        <f t="shared" si="1"/>
        <v>●</v>
      </c>
    </row>
    <row r="108" spans="2:7">
      <c r="B108" t="s">
        <v>1218</v>
      </c>
      <c r="C108" s="144">
        <f>VLOOKUP(B108,'R6'!$B$2:$D$274,2,0)</f>
        <v>80</v>
      </c>
      <c r="D108" s="144">
        <f>VLOOKUP(B108,'R6'!$B$2:$D$274,3,0)</f>
        <v>500</v>
      </c>
      <c r="F108">
        <v>80</v>
      </c>
      <c r="G108" t="str">
        <f t="shared" si="1"/>
        <v>●</v>
      </c>
    </row>
    <row r="109" spans="2:7">
      <c r="B109" t="s">
        <v>1219</v>
      </c>
      <c r="C109" s="144">
        <f>VLOOKUP(B109,'R6'!$B$2:$D$274,2,0)</f>
        <v>20</v>
      </c>
      <c r="D109" s="144">
        <f>VLOOKUP(B109,'R6'!$B$2:$D$274,3,0)</f>
        <v>400</v>
      </c>
      <c r="F109">
        <v>20</v>
      </c>
      <c r="G109" t="str">
        <f t="shared" si="1"/>
        <v>●</v>
      </c>
    </row>
    <row r="110" spans="2:7">
      <c r="B110" t="s">
        <v>1220</v>
      </c>
      <c r="C110" s="144">
        <f>VLOOKUP(B110,'R6'!$B$2:$D$274,2,0)</f>
        <v>40</v>
      </c>
      <c r="D110" s="144">
        <f>VLOOKUP(B110,'R6'!$B$2:$D$274,3,0)</f>
        <v>400</v>
      </c>
      <c r="F110">
        <v>40</v>
      </c>
      <c r="G110" t="str">
        <f t="shared" si="1"/>
        <v>●</v>
      </c>
    </row>
    <row r="111" spans="2:7">
      <c r="B111" t="s">
        <v>1221</v>
      </c>
      <c r="C111" s="144">
        <f>VLOOKUP(B111,'R6'!$B$2:$D$274,2,0)</f>
        <v>59</v>
      </c>
      <c r="D111" s="144">
        <f>VLOOKUP(B111,'R6'!$B$2:$D$274,3,0)</f>
        <v>400</v>
      </c>
      <c r="F111">
        <v>59</v>
      </c>
      <c r="G111" t="str">
        <f t="shared" si="1"/>
        <v>●</v>
      </c>
    </row>
    <row r="112" spans="2:7">
      <c r="B112" t="s">
        <v>1222</v>
      </c>
      <c r="C112" s="144">
        <f>VLOOKUP(B112,'R6'!$B$2:$D$274,2,0)</f>
        <v>59</v>
      </c>
      <c r="D112" s="144">
        <f>VLOOKUP(B112,'R6'!$B$2:$D$274,3,0)</f>
        <v>400</v>
      </c>
      <c r="F112">
        <v>59</v>
      </c>
      <c r="G112" t="str">
        <f t="shared" si="1"/>
        <v>●</v>
      </c>
    </row>
    <row r="113" spans="2:7">
      <c r="B113" t="s">
        <v>1223</v>
      </c>
      <c r="C113" s="144">
        <f>VLOOKUP(B113,'R6'!$B$2:$D$274,2,0)</f>
        <v>40</v>
      </c>
      <c r="D113" s="144">
        <f>VLOOKUP(B113,'R6'!$B$2:$D$274,3,0)</f>
        <v>400</v>
      </c>
      <c r="F113">
        <v>40</v>
      </c>
      <c r="G113" t="str">
        <f t="shared" si="1"/>
        <v>●</v>
      </c>
    </row>
    <row r="114" spans="2:7">
      <c r="B114" t="s">
        <v>1224</v>
      </c>
      <c r="C114" s="144">
        <f>VLOOKUP(B114,'R6'!$B$2:$D$274,2,0)</f>
        <v>40</v>
      </c>
      <c r="D114" s="144">
        <f>VLOOKUP(B114,'R6'!$B$2:$D$274,3,0)</f>
        <v>400</v>
      </c>
      <c r="F114">
        <v>40</v>
      </c>
      <c r="G114" t="str">
        <f t="shared" si="1"/>
        <v>●</v>
      </c>
    </row>
    <row r="115" spans="2:7">
      <c r="B115" t="s">
        <v>461</v>
      </c>
      <c r="C115" s="144">
        <f>VLOOKUP(B115,'R6'!$B$2:$D$274,2,0)</f>
        <v>28</v>
      </c>
      <c r="D115" s="144">
        <f>VLOOKUP(B115,'R6'!$B$2:$D$274,3,0)</f>
        <v>400</v>
      </c>
      <c r="F115">
        <v>28</v>
      </c>
      <c r="G115" t="str">
        <f t="shared" si="1"/>
        <v>●</v>
      </c>
    </row>
    <row r="116" spans="2:7">
      <c r="B116" t="s">
        <v>1768</v>
      </c>
      <c r="C116" s="144">
        <f>VLOOKUP(B116,'R6'!$B$2:$D$274,2,0)</f>
        <v>30</v>
      </c>
      <c r="D116" s="144">
        <f>VLOOKUP(B116,'R6'!$B$2:$D$274,3,0)</f>
        <v>400</v>
      </c>
      <c r="F116">
        <v>30</v>
      </c>
      <c r="G116" t="str">
        <f t="shared" si="1"/>
        <v>●</v>
      </c>
    </row>
    <row r="117" spans="2:7">
      <c r="B117" t="s">
        <v>466</v>
      </c>
      <c r="C117" s="144">
        <f>VLOOKUP(B117,'R6'!$B$2:$D$274,2,0)</f>
        <v>59</v>
      </c>
      <c r="D117" s="144">
        <f>VLOOKUP(B117,'R6'!$B$2:$D$274,3,0)</f>
        <v>400</v>
      </c>
      <c r="F117">
        <v>59</v>
      </c>
      <c r="G117" t="str">
        <f t="shared" si="1"/>
        <v>●</v>
      </c>
    </row>
    <row r="118" spans="2:7">
      <c r="B118" t="s">
        <v>1225</v>
      </c>
      <c r="C118" s="148">
        <f>VLOOKUP(B118,'R6'!$B$2:$D$274,2,0)</f>
        <v>90</v>
      </c>
      <c r="D118" s="144">
        <f>VLOOKUP(B118,'R6'!$B$2:$D$274,3,0)</f>
        <v>500</v>
      </c>
      <c r="F118">
        <v>115</v>
      </c>
      <c r="G118" t="str">
        <f t="shared" si="1"/>
        <v>✕</v>
      </c>
    </row>
    <row r="119" spans="2:7">
      <c r="B119" t="s">
        <v>1226</v>
      </c>
      <c r="C119" s="144">
        <f>VLOOKUP(B119,'R6'!$B$2:$D$274,2,0)</f>
        <v>59</v>
      </c>
      <c r="D119" s="144">
        <f>VLOOKUP(B119,'R6'!$B$2:$D$274,3,0)</f>
        <v>400</v>
      </c>
      <c r="F119">
        <v>59</v>
      </c>
      <c r="G119" t="str">
        <f t="shared" si="1"/>
        <v>●</v>
      </c>
    </row>
    <row r="120" spans="2:7">
      <c r="B120" t="s">
        <v>1227</v>
      </c>
      <c r="C120" s="144">
        <f>VLOOKUP(B120,'R6'!$B$2:$D$274,2,0)</f>
        <v>50</v>
      </c>
      <c r="D120" s="144">
        <f>VLOOKUP(B120,'R6'!$B$2:$D$274,3,0)</f>
        <v>400</v>
      </c>
      <c r="F120">
        <v>50</v>
      </c>
      <c r="G120" t="str">
        <f t="shared" si="1"/>
        <v>●</v>
      </c>
    </row>
    <row r="121" spans="2:7">
      <c r="B121" t="s">
        <v>1228</v>
      </c>
      <c r="C121" s="144">
        <f>VLOOKUP(B121,'R6'!$B$2:$D$274,2,0)</f>
        <v>50</v>
      </c>
      <c r="D121" s="144">
        <f>VLOOKUP(B121,'R6'!$B$2:$D$274,3,0)</f>
        <v>400</v>
      </c>
      <c r="F121">
        <v>50</v>
      </c>
      <c r="G121" t="str">
        <f t="shared" si="1"/>
        <v>●</v>
      </c>
    </row>
    <row r="122" spans="2:7">
      <c r="B122" t="s">
        <v>1770</v>
      </c>
      <c r="C122" s="144">
        <f>VLOOKUP(B122,'R6'!$B$2:$D$274,2,0)</f>
        <v>30</v>
      </c>
      <c r="D122" s="144">
        <f>VLOOKUP(B122,'R6'!$B$2:$D$274,3,0)</f>
        <v>400</v>
      </c>
      <c r="F122">
        <v>30</v>
      </c>
      <c r="G122" t="str">
        <f t="shared" si="1"/>
        <v>●</v>
      </c>
    </row>
    <row r="123" spans="2:7">
      <c r="B123" t="s">
        <v>1230</v>
      </c>
      <c r="C123" s="144">
        <f>VLOOKUP(B123,'R6'!$B$2:$D$274,2,0)</f>
        <v>30</v>
      </c>
      <c r="D123" s="144">
        <f>VLOOKUP(B123,'R6'!$B$2:$D$274,3,0)</f>
        <v>400</v>
      </c>
      <c r="F123">
        <v>30</v>
      </c>
      <c r="G123" t="str">
        <f t="shared" si="1"/>
        <v>●</v>
      </c>
    </row>
    <row r="124" spans="2:7">
      <c r="B124" t="s">
        <v>1231</v>
      </c>
      <c r="C124" s="144">
        <f>VLOOKUP(B124,'R6'!$B$2:$D$274,2,0)</f>
        <v>59</v>
      </c>
      <c r="D124" s="144">
        <f>VLOOKUP(B124,'R6'!$B$2:$D$274,3,0)</f>
        <v>400</v>
      </c>
      <c r="F124">
        <v>59</v>
      </c>
      <c r="G124" t="str">
        <f t="shared" si="1"/>
        <v>●</v>
      </c>
    </row>
    <row r="125" spans="2:7">
      <c r="B125" t="s">
        <v>1232</v>
      </c>
      <c r="C125" s="144">
        <f>VLOOKUP(B125,'R6'!$B$2:$D$274,2,0)</f>
        <v>59</v>
      </c>
      <c r="D125" s="144">
        <f>VLOOKUP(B125,'R6'!$B$2:$D$274,3,0)</f>
        <v>400</v>
      </c>
      <c r="F125">
        <v>59</v>
      </c>
      <c r="G125" t="str">
        <f t="shared" si="1"/>
        <v>●</v>
      </c>
    </row>
    <row r="126" spans="2:7">
      <c r="B126" t="s">
        <v>1233</v>
      </c>
      <c r="C126" s="148">
        <f>VLOOKUP(B126,'R6'!$B$2:$D$274,2,0)</f>
        <v>60</v>
      </c>
      <c r="D126" s="144">
        <f>VLOOKUP(B126,'R6'!$B$2:$D$274,3,0)</f>
        <v>500</v>
      </c>
      <c r="F126">
        <v>85</v>
      </c>
      <c r="G126" t="str">
        <f t="shared" si="1"/>
        <v>✕</v>
      </c>
    </row>
    <row r="127" spans="2:7">
      <c r="B127" t="s">
        <v>1234</v>
      </c>
      <c r="C127" s="144">
        <f>VLOOKUP(B127,'R6'!$B$2:$D$274,2,0)</f>
        <v>60</v>
      </c>
      <c r="D127" s="144">
        <f>VLOOKUP(B127,'R6'!$B$2:$D$274,3,0)</f>
        <v>500</v>
      </c>
      <c r="F127">
        <v>60</v>
      </c>
      <c r="G127" t="str">
        <f t="shared" si="1"/>
        <v>●</v>
      </c>
    </row>
    <row r="128" spans="2:7">
      <c r="B128" t="s">
        <v>1235</v>
      </c>
      <c r="C128" s="144">
        <f>VLOOKUP(B128,'R6'!$B$2:$D$274,2,0)</f>
        <v>40</v>
      </c>
      <c r="D128" s="144">
        <f>VLOOKUP(B128,'R6'!$B$2:$D$274,3,0)</f>
        <v>400</v>
      </c>
      <c r="F128">
        <v>40</v>
      </c>
      <c r="G128" t="str">
        <f t="shared" si="1"/>
        <v>●</v>
      </c>
    </row>
    <row r="129" spans="2:7">
      <c r="B129" t="s">
        <v>1236</v>
      </c>
      <c r="C129" s="144">
        <f>VLOOKUP(B129,'R6'!$B$2:$D$274,2,0)</f>
        <v>48</v>
      </c>
      <c r="D129" s="144">
        <f>VLOOKUP(B129,'R6'!$B$2:$D$274,3,0)</f>
        <v>400</v>
      </c>
      <c r="F129">
        <v>48</v>
      </c>
      <c r="G129" t="str">
        <f t="shared" si="1"/>
        <v>●</v>
      </c>
    </row>
    <row r="130" spans="2:7">
      <c r="B130" t="s">
        <v>1237</v>
      </c>
      <c r="C130" s="144">
        <f>VLOOKUP(B130,'R6'!$B$2:$D$274,2,0)</f>
        <v>30</v>
      </c>
      <c r="D130" s="144">
        <f>VLOOKUP(B130,'R6'!$B$2:$D$274,3,0)</f>
        <v>400</v>
      </c>
      <c r="F130">
        <v>30</v>
      </c>
      <c r="G130" t="str">
        <f t="shared" si="1"/>
        <v>●</v>
      </c>
    </row>
    <row r="131" spans="2:7">
      <c r="B131" t="s">
        <v>512</v>
      </c>
      <c r="C131" s="144">
        <f>VLOOKUP(B131,'R6'!$B$2:$D$274,2,0)</f>
        <v>50</v>
      </c>
      <c r="D131" s="144">
        <f>VLOOKUP(B131,'R6'!$B$2:$D$274,3,0)</f>
        <v>400</v>
      </c>
      <c r="F131">
        <v>50</v>
      </c>
      <c r="G131" t="str">
        <f t="shared" ref="G131:G171" si="2">IF(C131=F131,"●","✕")</f>
        <v>●</v>
      </c>
    </row>
    <row r="132" spans="2:7">
      <c r="B132" t="s">
        <v>1238</v>
      </c>
      <c r="C132" s="144">
        <f>VLOOKUP(B132,'R6'!$B$2:$D$274,2,0)</f>
        <v>59</v>
      </c>
      <c r="D132" s="144">
        <f>VLOOKUP(B132,'R6'!$B$2:$D$274,3,0)</f>
        <v>400</v>
      </c>
      <c r="F132">
        <v>59</v>
      </c>
      <c r="G132" t="str">
        <f t="shared" si="2"/>
        <v>●</v>
      </c>
    </row>
    <row r="133" spans="2:7">
      <c r="B133" t="s">
        <v>1239</v>
      </c>
      <c r="C133" s="114">
        <v>59</v>
      </c>
      <c r="D133" s="114">
        <v>400</v>
      </c>
      <c r="F133">
        <v>59</v>
      </c>
      <c r="G133" t="str">
        <f t="shared" si="2"/>
        <v>●</v>
      </c>
    </row>
    <row r="134" spans="2:7">
      <c r="B134" t="s">
        <v>1240</v>
      </c>
      <c r="C134" s="144">
        <f>VLOOKUP(B134,'R6'!$B$2:$D$274,2,0)</f>
        <v>90</v>
      </c>
      <c r="D134" s="144">
        <f>VLOOKUP(B134,'R6'!$B$2:$D$274,3,0)</f>
        <v>500</v>
      </c>
      <c r="F134">
        <v>90</v>
      </c>
      <c r="G134" t="str">
        <f t="shared" si="2"/>
        <v>●</v>
      </c>
    </row>
    <row r="135" spans="2:7">
      <c r="B135" t="s">
        <v>1337</v>
      </c>
      <c r="C135" s="144">
        <f>VLOOKUP(B135,'R6'!$B$2:$D$274,2,0)</f>
        <v>60</v>
      </c>
      <c r="D135" s="144">
        <f>VLOOKUP(B135,'R6'!$B$2:$D$274,3,0)</f>
        <v>500</v>
      </c>
      <c r="F135">
        <v>60</v>
      </c>
      <c r="G135" t="str">
        <f t="shared" si="2"/>
        <v>●</v>
      </c>
    </row>
    <row r="136" spans="2:7">
      <c r="B136" t="s">
        <v>1242</v>
      </c>
      <c r="C136" s="144">
        <f>VLOOKUP(B136,'R6'!$B$2:$D$274,2,0)</f>
        <v>50</v>
      </c>
      <c r="D136" s="144">
        <f>VLOOKUP(B136,'R6'!$B$2:$D$274,3,0)</f>
        <v>400</v>
      </c>
      <c r="F136">
        <v>50</v>
      </c>
      <c r="G136" t="str">
        <f t="shared" si="2"/>
        <v>●</v>
      </c>
    </row>
    <row r="137" spans="2:7">
      <c r="B137" t="s">
        <v>1243</v>
      </c>
      <c r="C137" s="144">
        <f>VLOOKUP(B137,'R6'!$B$2:$D$274,2,0)</f>
        <v>30</v>
      </c>
      <c r="D137" s="144">
        <f>VLOOKUP(B137,'R6'!$B$2:$D$274,3,0)</f>
        <v>400</v>
      </c>
      <c r="F137">
        <v>30</v>
      </c>
      <c r="G137" t="str">
        <f t="shared" si="2"/>
        <v>●</v>
      </c>
    </row>
    <row r="138" spans="2:7">
      <c r="B138" t="s">
        <v>1245</v>
      </c>
      <c r="C138" s="144">
        <f>VLOOKUP(B138,'R6'!$B$2:$D$274,2,0)</f>
        <v>30</v>
      </c>
      <c r="D138" s="144">
        <f>VLOOKUP(B138,'R6'!$B$2:$D$274,3,0)</f>
        <v>400</v>
      </c>
      <c r="F138">
        <v>30</v>
      </c>
      <c r="G138" t="str">
        <f t="shared" si="2"/>
        <v>●</v>
      </c>
    </row>
    <row r="139" spans="2:7">
      <c r="B139" t="s">
        <v>1246</v>
      </c>
      <c r="C139" s="144">
        <f>VLOOKUP(B139,'R6'!$B$2:$D$274,2,0)</f>
        <v>30</v>
      </c>
      <c r="D139" s="144">
        <f>VLOOKUP(B139,'R6'!$B$2:$D$274,3,0)</f>
        <v>400</v>
      </c>
      <c r="F139">
        <v>30</v>
      </c>
      <c r="G139" t="str">
        <f t="shared" si="2"/>
        <v>●</v>
      </c>
    </row>
    <row r="140" spans="2:7">
      <c r="B140" t="s">
        <v>1247</v>
      </c>
      <c r="C140" s="144">
        <f>VLOOKUP(B140,'R6'!$B$2:$D$274,2,0)</f>
        <v>30</v>
      </c>
      <c r="D140" s="144">
        <f>VLOOKUP(B140,'R6'!$B$2:$D$274,3,0)</f>
        <v>400</v>
      </c>
      <c r="F140">
        <v>30</v>
      </c>
      <c r="G140" t="str">
        <f t="shared" si="2"/>
        <v>●</v>
      </c>
    </row>
    <row r="141" spans="2:7">
      <c r="B141" t="s">
        <v>1248</v>
      </c>
      <c r="C141" s="144">
        <f>VLOOKUP(B141,'R6'!$B$2:$D$274,2,0)</f>
        <v>50</v>
      </c>
      <c r="D141" s="144">
        <f>VLOOKUP(B141,'R6'!$B$2:$D$274,3,0)</f>
        <v>400</v>
      </c>
      <c r="F141">
        <v>50</v>
      </c>
      <c r="G141" t="str">
        <f t="shared" si="2"/>
        <v>●</v>
      </c>
    </row>
    <row r="142" spans="2:7">
      <c r="B142" t="s">
        <v>1249</v>
      </c>
      <c r="C142" s="144">
        <f>VLOOKUP(B142,'R6'!$B$2:$D$274,2,0)</f>
        <v>30</v>
      </c>
      <c r="D142" s="144">
        <f>VLOOKUP(B142,'R6'!$B$2:$D$274,3,0)</f>
        <v>400</v>
      </c>
      <c r="F142">
        <v>30</v>
      </c>
      <c r="G142" t="str">
        <f t="shared" si="2"/>
        <v>●</v>
      </c>
    </row>
    <row r="143" spans="2:7">
      <c r="B143" t="s">
        <v>1250</v>
      </c>
      <c r="C143" s="144">
        <f>VLOOKUP(B143,'R6'!$B$2:$D$274,2,0)</f>
        <v>102</v>
      </c>
      <c r="D143" s="144">
        <f>VLOOKUP(B143,'R6'!$B$2:$D$274,3,0)</f>
        <v>500</v>
      </c>
      <c r="F143">
        <v>102</v>
      </c>
      <c r="G143" t="str">
        <f t="shared" si="2"/>
        <v>●</v>
      </c>
    </row>
    <row r="144" spans="2:7">
      <c r="B144" t="s">
        <v>1251</v>
      </c>
      <c r="C144" s="144">
        <f>VLOOKUP(B144,'R6'!$B$2:$D$274,2,0)</f>
        <v>50</v>
      </c>
      <c r="D144" s="144">
        <f>VLOOKUP(B144,'R6'!$B$2:$D$274,3,0)</f>
        <v>400</v>
      </c>
      <c r="F144">
        <v>50</v>
      </c>
      <c r="G144" t="str">
        <f t="shared" si="2"/>
        <v>●</v>
      </c>
    </row>
    <row r="145" spans="2:7">
      <c r="B145" t="s">
        <v>1252</v>
      </c>
      <c r="C145" s="144">
        <f>VLOOKUP(B145,'R6'!$B$2:$D$274,2,0)</f>
        <v>59</v>
      </c>
      <c r="D145" s="144">
        <f>VLOOKUP(B145,'R6'!$B$2:$D$274,3,0)</f>
        <v>400</v>
      </c>
      <c r="F145">
        <v>59</v>
      </c>
      <c r="G145" t="str">
        <f t="shared" si="2"/>
        <v>●</v>
      </c>
    </row>
    <row r="146" spans="2:7">
      <c r="B146" t="s">
        <v>1253</v>
      </c>
      <c r="C146" s="144">
        <f>VLOOKUP(B146,'R6'!$B$2:$D$274,2,0)</f>
        <v>59</v>
      </c>
      <c r="D146" s="144">
        <f>VLOOKUP(B146,'R6'!$B$2:$D$274,3,0)</f>
        <v>400</v>
      </c>
      <c r="F146">
        <v>59</v>
      </c>
      <c r="G146" t="str">
        <f t="shared" si="2"/>
        <v>●</v>
      </c>
    </row>
    <row r="147" spans="2:7">
      <c r="B147" t="s">
        <v>1254</v>
      </c>
      <c r="C147" s="144">
        <f>VLOOKUP(B147,'R6'!$B$2:$D$274,2,0)</f>
        <v>46</v>
      </c>
      <c r="D147" s="144">
        <f>VLOOKUP(B147,'R6'!$B$2:$D$274,3,0)</f>
        <v>400</v>
      </c>
      <c r="F147">
        <v>46</v>
      </c>
      <c r="G147" t="str">
        <f t="shared" si="2"/>
        <v>●</v>
      </c>
    </row>
    <row r="148" spans="2:7">
      <c r="B148" t="s">
        <v>1255</v>
      </c>
      <c r="C148" s="144">
        <f>VLOOKUP(B148,'R6'!$B$2:$D$274,2,0)</f>
        <v>40</v>
      </c>
      <c r="D148" s="144">
        <f>VLOOKUP(B148,'R6'!$B$2:$D$274,3,0)</f>
        <v>400</v>
      </c>
      <c r="F148">
        <v>40</v>
      </c>
      <c r="G148" t="str">
        <f t="shared" si="2"/>
        <v>●</v>
      </c>
    </row>
    <row r="149" spans="2:7">
      <c r="B149" t="s">
        <v>1605</v>
      </c>
      <c r="C149" s="144">
        <f>VLOOKUP(B149,'R6'!$B$2:$D$274,2,0)</f>
        <v>58</v>
      </c>
      <c r="D149" s="144">
        <f>VLOOKUP(B149,'R6'!$B$2:$D$274,3,0)</f>
        <v>400</v>
      </c>
      <c r="F149">
        <v>58</v>
      </c>
      <c r="G149" t="str">
        <f t="shared" si="2"/>
        <v>●</v>
      </c>
    </row>
    <row r="150" spans="2:7">
      <c r="B150" t="s">
        <v>1026</v>
      </c>
      <c r="C150" s="148">
        <f>VLOOKUP(B150,'R6'!$B$2:$D$274,2,0)</f>
        <v>33</v>
      </c>
      <c r="D150" s="144">
        <f>VLOOKUP(B150,'R6'!$B$2:$D$274,3,0)</f>
        <v>400</v>
      </c>
      <c r="F150">
        <v>20</v>
      </c>
      <c r="G150" t="str">
        <f t="shared" si="2"/>
        <v>✕</v>
      </c>
    </row>
    <row r="151" spans="2:7">
      <c r="B151" t="s">
        <v>1027</v>
      </c>
      <c r="C151" s="148">
        <f>VLOOKUP(B151,'R6'!$B$2:$D$274,2,0)</f>
        <v>38</v>
      </c>
      <c r="D151" s="144">
        <f>VLOOKUP(B151,'R6'!$B$2:$D$274,3,0)</f>
        <v>400</v>
      </c>
      <c r="F151">
        <v>20</v>
      </c>
      <c r="G151" t="str">
        <f t="shared" si="2"/>
        <v>✕</v>
      </c>
    </row>
    <row r="152" spans="2:7">
      <c r="B152" t="s">
        <v>1028</v>
      </c>
      <c r="C152" s="144">
        <f>VLOOKUP(B152,'R6'!$B$2:$D$274,2,0)</f>
        <v>40</v>
      </c>
      <c r="D152" s="144">
        <f>VLOOKUP(B152,'R6'!$B$2:$D$274,3,0)</f>
        <v>400</v>
      </c>
      <c r="F152">
        <v>40</v>
      </c>
      <c r="G152" t="str">
        <f t="shared" si="2"/>
        <v>●</v>
      </c>
    </row>
    <row r="153" spans="2:7">
      <c r="B153" t="s">
        <v>1609</v>
      </c>
      <c r="C153" s="144">
        <f>VLOOKUP(B153,'R6'!$B$2:$D$274,2,0)</f>
        <v>30</v>
      </c>
      <c r="D153" s="144">
        <f>VLOOKUP(B153,'R6'!$B$2:$D$274,3,0)</f>
        <v>400</v>
      </c>
      <c r="F153">
        <v>30</v>
      </c>
      <c r="G153" t="str">
        <f t="shared" si="2"/>
        <v>●</v>
      </c>
    </row>
    <row r="154" spans="2:7">
      <c r="B154" t="s">
        <v>1031</v>
      </c>
      <c r="C154" s="144">
        <f>VLOOKUP(B154,'R6'!$B$2:$D$274,2,0)</f>
        <v>59</v>
      </c>
      <c r="D154" s="144">
        <f>VLOOKUP(B154,'R6'!$B$2:$D$274,3,0)</f>
        <v>400</v>
      </c>
      <c r="F154">
        <v>59</v>
      </c>
      <c r="G154" t="str">
        <f t="shared" si="2"/>
        <v>●</v>
      </c>
    </row>
    <row r="155" spans="2:7">
      <c r="B155" t="s">
        <v>1032</v>
      </c>
      <c r="C155" s="144">
        <f>VLOOKUP(B155,'R6'!$B$2:$D$274,2,0)</f>
        <v>59</v>
      </c>
      <c r="D155" s="144">
        <f>VLOOKUP(B155,'R6'!$B$2:$D$274,3,0)</f>
        <v>400</v>
      </c>
      <c r="F155">
        <v>59</v>
      </c>
      <c r="G155" t="str">
        <f t="shared" si="2"/>
        <v>●</v>
      </c>
    </row>
    <row r="156" spans="2:7">
      <c r="B156" t="s">
        <v>1611</v>
      </c>
      <c r="C156" s="144">
        <f>VLOOKUP(B156,'R6'!$B$2:$D$274,2,0)</f>
        <v>40</v>
      </c>
      <c r="D156" s="144">
        <f>VLOOKUP(B156,'R6'!$B$2:$D$274,3,0)</f>
        <v>400</v>
      </c>
      <c r="F156">
        <v>40</v>
      </c>
      <c r="G156" t="str">
        <f t="shared" si="2"/>
        <v>●</v>
      </c>
    </row>
    <row r="157" spans="2:7">
      <c r="B157" t="s">
        <v>1613</v>
      </c>
      <c r="C157" s="144">
        <f>VLOOKUP(B157,'R6'!$B$2:$D$274,2,0)</f>
        <v>40</v>
      </c>
      <c r="D157" s="144">
        <f>VLOOKUP(B157,'R6'!$B$2:$D$274,3,0)</f>
        <v>400</v>
      </c>
      <c r="F157">
        <v>40</v>
      </c>
      <c r="G157" t="str">
        <f t="shared" si="2"/>
        <v>●</v>
      </c>
    </row>
    <row r="158" spans="2:7">
      <c r="B158" t="s">
        <v>1418</v>
      </c>
      <c r="C158" s="144">
        <f>VLOOKUP(B158,'R6'!$B$2:$D$274,2,0)</f>
        <v>60</v>
      </c>
      <c r="D158" s="144">
        <f>VLOOKUP(B158,'R6'!$B$2:$D$274,3,0)</f>
        <v>500</v>
      </c>
      <c r="F158">
        <v>60</v>
      </c>
      <c r="G158" t="str">
        <f t="shared" si="2"/>
        <v>●</v>
      </c>
    </row>
    <row r="159" spans="2:7">
      <c r="B159" t="s">
        <v>1326</v>
      </c>
      <c r="C159" s="148">
        <f>VLOOKUP(B159,'R6'!$B$2:$D$274,2,0)</f>
        <v>40</v>
      </c>
      <c r="D159" s="144">
        <f>VLOOKUP(B159,'R6'!$B$2:$D$274,3,0)</f>
        <v>400</v>
      </c>
      <c r="F159">
        <v>59</v>
      </c>
      <c r="G159" t="str">
        <f t="shared" si="2"/>
        <v>✕</v>
      </c>
    </row>
    <row r="160" spans="2:7">
      <c r="B160" t="s">
        <v>1310</v>
      </c>
      <c r="C160" s="148">
        <f>VLOOKUP(B160,'R6'!$B$2:$D$274,2,0)</f>
        <v>40</v>
      </c>
      <c r="D160" s="144">
        <f>VLOOKUP(B160,'R6'!$B$2:$D$274,3,0)</f>
        <v>400</v>
      </c>
      <c r="F160">
        <v>20</v>
      </c>
      <c r="G160" t="str">
        <f t="shared" si="2"/>
        <v>✕</v>
      </c>
    </row>
    <row r="161" spans="2:7">
      <c r="B161" t="s">
        <v>1311</v>
      </c>
      <c r="C161" s="144">
        <f>VLOOKUP(B161,'R6'!$B$2:$D$274,2,0)</f>
        <v>40</v>
      </c>
      <c r="D161" s="144">
        <f>VLOOKUP(B161,'R6'!$B$2:$D$274,3,0)</f>
        <v>400</v>
      </c>
      <c r="F161">
        <v>40</v>
      </c>
      <c r="G161" t="str">
        <f t="shared" si="2"/>
        <v>●</v>
      </c>
    </row>
    <row r="162" spans="2:7">
      <c r="B162" t="s">
        <v>1419</v>
      </c>
      <c r="C162" s="144">
        <f>VLOOKUP(B162,'R6'!$B$2:$D$274,2,0)</f>
        <v>40</v>
      </c>
      <c r="D162" s="144">
        <f>VLOOKUP(B162,'R6'!$B$2:$D$274,3,0)</f>
        <v>400</v>
      </c>
      <c r="F162">
        <v>40</v>
      </c>
      <c r="G162" t="str">
        <f t="shared" si="2"/>
        <v>●</v>
      </c>
    </row>
    <row r="163" spans="2:7">
      <c r="B163" t="s">
        <v>1621</v>
      </c>
      <c r="C163" s="144">
        <f>VLOOKUP(B163,'R6'!$B$2:$D$274,2,0)</f>
        <v>40</v>
      </c>
      <c r="D163" s="144">
        <f>VLOOKUP(B163,'R6'!$B$2:$D$274,3,0)</f>
        <v>400</v>
      </c>
      <c r="F163">
        <v>40</v>
      </c>
      <c r="G163" t="str">
        <f t="shared" si="2"/>
        <v>●</v>
      </c>
    </row>
    <row r="164" spans="2:7">
      <c r="B164" t="s">
        <v>1626</v>
      </c>
      <c r="C164" s="144">
        <f>VLOOKUP(B164,'R6'!$B$2:$D$274,2,0)</f>
        <v>30</v>
      </c>
      <c r="D164" s="144">
        <f>VLOOKUP(B164,'R6'!$B$2:$D$274,3,0)</f>
        <v>400</v>
      </c>
      <c r="F164">
        <v>30</v>
      </c>
      <c r="G164" t="str">
        <f t="shared" si="2"/>
        <v>●</v>
      </c>
    </row>
    <row r="165" spans="2:7">
      <c r="B165" t="s">
        <v>1629</v>
      </c>
      <c r="C165" s="148">
        <f>VLOOKUP(B165,'R6'!$B$2:$D$274,2,0)</f>
        <v>40</v>
      </c>
      <c r="D165" s="144">
        <f>VLOOKUP(B165,'R6'!$B$2:$D$274,3,0)</f>
        <v>400</v>
      </c>
      <c r="F165">
        <v>59</v>
      </c>
      <c r="G165" t="str">
        <f t="shared" si="2"/>
        <v>✕</v>
      </c>
    </row>
    <row r="166" spans="2:7">
      <c r="B166" t="s">
        <v>1632</v>
      </c>
      <c r="C166" s="148">
        <f>VLOOKUP(B166,'R6'!$B$2:$D$274,2,0)</f>
        <v>60</v>
      </c>
      <c r="D166" s="144">
        <f>VLOOKUP(B166,'R6'!$B$2:$D$274,3,0)</f>
        <v>500</v>
      </c>
      <c r="F166">
        <v>80</v>
      </c>
      <c r="G166" t="str">
        <f t="shared" si="2"/>
        <v>✕</v>
      </c>
    </row>
    <row r="167" spans="2:7">
      <c r="B167" t="s">
        <v>1636</v>
      </c>
      <c r="C167" s="144">
        <f>VLOOKUP(B167,'R6'!$B$2:$D$274,2,0)</f>
        <v>70</v>
      </c>
      <c r="D167" s="144">
        <f>VLOOKUP(B167,'R6'!$B$2:$D$274,3,0)</f>
        <v>500</v>
      </c>
      <c r="F167" s="124">
        <v>70</v>
      </c>
      <c r="G167" t="str">
        <f t="shared" si="2"/>
        <v>●</v>
      </c>
    </row>
    <row r="168" spans="2:7">
      <c r="B168" t="s">
        <v>1144</v>
      </c>
      <c r="C168" s="148">
        <f>VLOOKUP(B168,'R6'!$B$2:$D$274,2,0)</f>
        <v>50</v>
      </c>
      <c r="D168" s="144">
        <f>VLOOKUP(B168,'R6'!$B$2:$D$274,3,0)</f>
        <v>400</v>
      </c>
      <c r="F168">
        <v>55</v>
      </c>
      <c r="G168" t="str">
        <f t="shared" si="2"/>
        <v>✕</v>
      </c>
    </row>
    <row r="169" spans="2:7">
      <c r="B169" t="s">
        <v>1639</v>
      </c>
      <c r="C169" s="148">
        <f>VLOOKUP(B169,'R6'!$B$2:$D$274,2,0)</f>
        <v>30</v>
      </c>
      <c r="D169" s="144">
        <f>VLOOKUP(B169,'R6'!$B$2:$D$274,3,0)</f>
        <v>400</v>
      </c>
      <c r="F169">
        <v>49</v>
      </c>
      <c r="G169" t="str">
        <f t="shared" si="2"/>
        <v>✕</v>
      </c>
    </row>
    <row r="170" spans="2:7">
      <c r="B170" t="s">
        <v>1641</v>
      </c>
      <c r="C170" s="148">
        <f>VLOOKUP(B170,'R6'!$B$2:$D$274,2,0)</f>
        <v>20</v>
      </c>
      <c r="D170" s="144">
        <f>VLOOKUP(B170,'R6'!$B$2:$D$274,3,0)</f>
        <v>400</v>
      </c>
      <c r="F170">
        <v>30</v>
      </c>
      <c r="G170" t="str">
        <f t="shared" si="2"/>
        <v>✕</v>
      </c>
    </row>
    <row r="171" spans="2:7">
      <c r="B171" t="s">
        <v>1643</v>
      </c>
      <c r="C171" s="148">
        <f>VLOOKUP(B171,'R6'!$B$2:$D$274,2,0)</f>
        <v>40</v>
      </c>
      <c r="D171" s="144">
        <f>VLOOKUP(B171,'R6'!$B$2:$D$274,3,0)</f>
        <v>400</v>
      </c>
      <c r="F171">
        <v>56</v>
      </c>
      <c r="G171" t="str">
        <f t="shared" si="2"/>
        <v>✕</v>
      </c>
    </row>
    <row r="172" spans="2:7">
      <c r="B172" t="s">
        <v>1035</v>
      </c>
      <c r="C172" s="149">
        <v>195</v>
      </c>
      <c r="D172">
        <v>500</v>
      </c>
      <c r="F172">
        <v>195</v>
      </c>
    </row>
    <row r="173" spans="2:7">
      <c r="B173" t="s">
        <v>1037</v>
      </c>
      <c r="C173" s="149">
        <v>90</v>
      </c>
      <c r="D173">
        <v>500</v>
      </c>
      <c r="F173">
        <v>90</v>
      </c>
    </row>
    <row r="174" spans="2:7">
      <c r="B174" t="s">
        <v>1039</v>
      </c>
      <c r="C174" s="149">
        <v>156</v>
      </c>
      <c r="D174">
        <v>500</v>
      </c>
      <c r="F174">
        <v>156</v>
      </c>
    </row>
    <row r="175" spans="2:7">
      <c r="B175" t="s">
        <v>1041</v>
      </c>
      <c r="C175" s="149">
        <v>59</v>
      </c>
      <c r="D175">
        <v>400</v>
      </c>
      <c r="F175">
        <v>59</v>
      </c>
    </row>
    <row r="176" spans="2:7">
      <c r="B176" t="s">
        <v>1043</v>
      </c>
      <c r="C176" s="149">
        <v>36</v>
      </c>
      <c r="D176">
        <v>400</v>
      </c>
      <c r="F176">
        <v>36</v>
      </c>
    </row>
    <row r="177" spans="2:6">
      <c r="B177" t="s">
        <v>1303</v>
      </c>
      <c r="C177">
        <v>155</v>
      </c>
      <c r="D177">
        <v>500</v>
      </c>
      <c r="F177">
        <v>155</v>
      </c>
    </row>
    <row r="178" spans="2:6">
      <c r="B178" t="s">
        <v>1304</v>
      </c>
      <c r="C178" s="149">
        <v>175</v>
      </c>
      <c r="D178">
        <v>500</v>
      </c>
      <c r="F178">
        <v>175</v>
      </c>
    </row>
    <row r="179" spans="2:6">
      <c r="B179" t="s">
        <v>1305</v>
      </c>
      <c r="C179" s="149">
        <v>148</v>
      </c>
      <c r="D179">
        <v>500</v>
      </c>
      <c r="F179">
        <v>148</v>
      </c>
    </row>
    <row r="180" spans="2:6">
      <c r="B180" t="s">
        <v>579</v>
      </c>
      <c r="C180">
        <v>195</v>
      </c>
      <c r="D180">
        <v>500</v>
      </c>
      <c r="F180">
        <v>195</v>
      </c>
    </row>
    <row r="181" spans="2:6">
      <c r="B181" t="s">
        <v>583</v>
      </c>
      <c r="C181">
        <v>195</v>
      </c>
      <c r="D181">
        <v>500</v>
      </c>
      <c r="F181">
        <v>195</v>
      </c>
    </row>
    <row r="182" spans="2:6">
      <c r="B182" t="s">
        <v>587</v>
      </c>
      <c r="C182" s="149">
        <v>300</v>
      </c>
      <c r="D182">
        <v>500</v>
      </c>
      <c r="F182">
        <v>300</v>
      </c>
    </row>
    <row r="183" spans="2:6">
      <c r="B183" t="s">
        <v>589</v>
      </c>
      <c r="C183">
        <v>135</v>
      </c>
      <c r="D183">
        <v>500</v>
      </c>
      <c r="F183">
        <v>135</v>
      </c>
    </row>
    <row r="184" spans="2:6">
      <c r="B184" t="s">
        <v>593</v>
      </c>
      <c r="C184">
        <v>190</v>
      </c>
      <c r="D184">
        <v>500</v>
      </c>
      <c r="F184">
        <v>190</v>
      </c>
    </row>
    <row r="185" spans="2:6">
      <c r="B185" t="s">
        <v>597</v>
      </c>
      <c r="C185" s="149">
        <v>220</v>
      </c>
      <c r="D185">
        <v>500</v>
      </c>
      <c r="F185">
        <v>220</v>
      </c>
    </row>
    <row r="186" spans="2:6">
      <c r="B186" t="s">
        <v>600</v>
      </c>
      <c r="C186">
        <v>70</v>
      </c>
      <c r="D186">
        <v>500</v>
      </c>
      <c r="F186">
        <v>70</v>
      </c>
    </row>
    <row r="187" spans="2:6">
      <c r="B187" t="s">
        <v>604</v>
      </c>
      <c r="C187">
        <v>100</v>
      </c>
      <c r="D187">
        <v>500</v>
      </c>
      <c r="F187">
        <v>100</v>
      </c>
    </row>
    <row r="188" spans="2:6">
      <c r="B188" t="s">
        <v>608</v>
      </c>
      <c r="C188">
        <v>120</v>
      </c>
      <c r="D188">
        <v>500</v>
      </c>
      <c r="F188">
        <v>120</v>
      </c>
    </row>
    <row r="189" spans="2:6">
      <c r="B189" t="s">
        <v>612</v>
      </c>
      <c r="C189">
        <v>155</v>
      </c>
      <c r="D189">
        <v>500</v>
      </c>
      <c r="F189">
        <v>155</v>
      </c>
    </row>
    <row r="190" spans="2:6">
      <c r="B190" t="s">
        <v>616</v>
      </c>
      <c r="C190">
        <v>110</v>
      </c>
      <c r="D190">
        <v>500</v>
      </c>
      <c r="F190">
        <v>110</v>
      </c>
    </row>
    <row r="191" spans="2:6">
      <c r="B191" t="s">
        <v>620</v>
      </c>
      <c r="C191">
        <v>280</v>
      </c>
      <c r="D191">
        <v>500</v>
      </c>
      <c r="F191">
        <v>280</v>
      </c>
    </row>
    <row r="192" spans="2:6">
      <c r="B192" t="s">
        <v>1059</v>
      </c>
      <c r="C192">
        <v>315</v>
      </c>
      <c r="D192">
        <v>500</v>
      </c>
      <c r="F192">
        <v>315</v>
      </c>
    </row>
    <row r="193" spans="2:6">
      <c r="B193" t="s">
        <v>1061</v>
      </c>
      <c r="C193">
        <v>85</v>
      </c>
      <c r="D193">
        <v>500</v>
      </c>
      <c r="F193">
        <v>85</v>
      </c>
    </row>
    <row r="194" spans="2:6">
      <c r="B194" t="s">
        <v>1063</v>
      </c>
      <c r="C194">
        <v>85</v>
      </c>
      <c r="D194">
        <v>500</v>
      </c>
      <c r="F194">
        <v>85</v>
      </c>
    </row>
    <row r="195" spans="2:6">
      <c r="B195" t="s">
        <v>1065</v>
      </c>
      <c r="C195">
        <v>200</v>
      </c>
      <c r="D195">
        <v>500</v>
      </c>
      <c r="F195">
        <v>200</v>
      </c>
    </row>
    <row r="196" spans="2:6">
      <c r="B196" t="s">
        <v>1067</v>
      </c>
      <c r="C196">
        <v>140</v>
      </c>
      <c r="D196">
        <v>500</v>
      </c>
      <c r="F196">
        <v>140</v>
      </c>
    </row>
    <row r="197" spans="2:6">
      <c r="B197" t="s">
        <v>1069</v>
      </c>
      <c r="C197" s="149">
        <v>35</v>
      </c>
      <c r="D197">
        <v>400</v>
      </c>
      <c r="F197">
        <v>35</v>
      </c>
    </row>
    <row r="198" spans="2:6">
      <c r="B198" t="s">
        <v>1070</v>
      </c>
      <c r="C198">
        <v>190</v>
      </c>
      <c r="D198">
        <v>500</v>
      </c>
      <c r="F198">
        <v>190</v>
      </c>
    </row>
    <row r="199" spans="2:6">
      <c r="B199" t="s">
        <v>639</v>
      </c>
      <c r="C199">
        <v>170</v>
      </c>
      <c r="D199">
        <v>500</v>
      </c>
      <c r="F199">
        <v>170</v>
      </c>
    </row>
    <row r="200" spans="2:6">
      <c r="B200" t="s">
        <v>1073</v>
      </c>
      <c r="C200">
        <v>230</v>
      </c>
      <c r="D200">
        <v>500</v>
      </c>
      <c r="F200">
        <v>230</v>
      </c>
    </row>
    <row r="201" spans="2:6">
      <c r="B201" t="s">
        <v>1075</v>
      </c>
      <c r="C201">
        <v>65</v>
      </c>
      <c r="D201">
        <v>500</v>
      </c>
      <c r="F201">
        <v>65</v>
      </c>
    </row>
    <row r="202" spans="2:6">
      <c r="B202" t="s">
        <v>1077</v>
      </c>
      <c r="C202">
        <v>216</v>
      </c>
      <c r="D202">
        <v>500</v>
      </c>
      <c r="F202">
        <v>216</v>
      </c>
    </row>
    <row r="203" spans="2:6">
      <c r="B203" t="s">
        <v>1079</v>
      </c>
      <c r="C203">
        <v>0</v>
      </c>
      <c r="D203">
        <v>0</v>
      </c>
      <c r="F203">
        <v>0</v>
      </c>
    </row>
    <row r="204" spans="2:6">
      <c r="B204" t="s">
        <v>1081</v>
      </c>
      <c r="C204">
        <v>150</v>
      </c>
      <c r="D204">
        <v>500</v>
      </c>
      <c r="F204">
        <v>150</v>
      </c>
    </row>
    <row r="205" spans="2:6">
      <c r="B205" t="s">
        <v>1083</v>
      </c>
      <c r="C205">
        <v>190</v>
      </c>
      <c r="D205">
        <v>500</v>
      </c>
      <c r="F205">
        <v>190</v>
      </c>
    </row>
    <row r="206" spans="2:6">
      <c r="B206" t="s">
        <v>1085</v>
      </c>
      <c r="C206">
        <v>90</v>
      </c>
      <c r="D206">
        <v>500</v>
      </c>
      <c r="F206">
        <v>90</v>
      </c>
    </row>
    <row r="207" spans="2:6">
      <c r="B207" t="s">
        <v>1086</v>
      </c>
      <c r="C207" s="149">
        <v>146</v>
      </c>
      <c r="D207">
        <v>500</v>
      </c>
      <c r="F207">
        <v>146</v>
      </c>
    </row>
    <row r="208" spans="2:6">
      <c r="B208" t="s">
        <v>1087</v>
      </c>
      <c r="C208">
        <v>65</v>
      </c>
      <c r="D208">
        <v>500</v>
      </c>
      <c r="F208">
        <v>65</v>
      </c>
    </row>
    <row r="209" spans="2:6">
      <c r="B209" t="s">
        <v>1091</v>
      </c>
      <c r="C209">
        <v>80</v>
      </c>
      <c r="D209">
        <v>500</v>
      </c>
      <c r="F209">
        <v>80</v>
      </c>
    </row>
    <row r="210" spans="2:6">
      <c r="B210" t="s">
        <v>1647</v>
      </c>
      <c r="C210">
        <v>55</v>
      </c>
      <c r="D210">
        <v>400</v>
      </c>
      <c r="F210">
        <v>55</v>
      </c>
    </row>
    <row r="211" spans="2:6">
      <c r="B211" t="s">
        <v>1653</v>
      </c>
      <c r="C211">
        <v>45</v>
      </c>
      <c r="D211">
        <v>400</v>
      </c>
      <c r="F211">
        <v>45</v>
      </c>
    </row>
    <row r="212" spans="2:6">
      <c r="B212" t="s">
        <v>1657</v>
      </c>
      <c r="C212" s="149">
        <v>123</v>
      </c>
      <c r="D212">
        <v>500</v>
      </c>
      <c r="F212">
        <v>123</v>
      </c>
    </row>
    <row r="213" spans="2:6">
      <c r="B213" t="s">
        <v>1658</v>
      </c>
      <c r="C213">
        <v>361</v>
      </c>
      <c r="D213">
        <v>500</v>
      </c>
      <c r="F213">
        <v>361</v>
      </c>
    </row>
    <row r="214" spans="2:6">
      <c r="B214" t="s">
        <v>1092</v>
      </c>
      <c r="C214">
        <v>12</v>
      </c>
      <c r="D214">
        <v>300</v>
      </c>
      <c r="F214">
        <v>12</v>
      </c>
    </row>
    <row r="215" spans="2:6">
      <c r="B215" t="s">
        <v>1660</v>
      </c>
      <c r="C215">
        <v>18</v>
      </c>
      <c r="D215">
        <v>300</v>
      </c>
      <c r="F215">
        <v>18</v>
      </c>
    </row>
    <row r="216" spans="2:6">
      <c r="B216" t="s">
        <v>1661</v>
      </c>
      <c r="C216">
        <v>18</v>
      </c>
      <c r="D216">
        <v>300</v>
      </c>
      <c r="F216">
        <v>18</v>
      </c>
    </row>
    <row r="217" spans="2:6">
      <c r="B217" t="s">
        <v>1093</v>
      </c>
      <c r="C217">
        <v>19</v>
      </c>
      <c r="D217">
        <v>300</v>
      </c>
      <c r="F217">
        <v>19</v>
      </c>
    </row>
    <row r="218" spans="2:6">
      <c r="B218" t="s">
        <v>1094</v>
      </c>
      <c r="C218">
        <v>19</v>
      </c>
      <c r="D218">
        <v>300</v>
      </c>
      <c r="F218">
        <v>19</v>
      </c>
    </row>
    <row r="219" spans="2:6">
      <c r="B219" t="s">
        <v>1095</v>
      </c>
      <c r="C219">
        <v>12</v>
      </c>
      <c r="D219">
        <v>300</v>
      </c>
      <c r="F219">
        <v>12</v>
      </c>
    </row>
    <row r="220" spans="2:6">
      <c r="B220" t="s">
        <v>684</v>
      </c>
      <c r="C220">
        <v>12</v>
      </c>
      <c r="D220">
        <v>300</v>
      </c>
      <c r="F220">
        <v>12</v>
      </c>
    </row>
    <row r="221" spans="2:6">
      <c r="B221" t="s">
        <v>1096</v>
      </c>
      <c r="C221">
        <v>12</v>
      </c>
      <c r="D221">
        <v>300</v>
      </c>
      <c r="F221">
        <v>12</v>
      </c>
    </row>
    <row r="222" spans="2:6">
      <c r="B222" t="s">
        <v>1368</v>
      </c>
      <c r="C222">
        <v>11</v>
      </c>
      <c r="D222">
        <v>300</v>
      </c>
      <c r="F222">
        <v>11</v>
      </c>
    </row>
    <row r="223" spans="2:6">
      <c r="B223" t="s">
        <v>690</v>
      </c>
      <c r="C223">
        <v>12</v>
      </c>
      <c r="D223">
        <v>300</v>
      </c>
      <c r="F223">
        <v>12</v>
      </c>
    </row>
    <row r="224" spans="2:6">
      <c r="B224" t="s">
        <v>1098</v>
      </c>
      <c r="C224">
        <v>11</v>
      </c>
      <c r="D224">
        <v>300</v>
      </c>
      <c r="F224">
        <v>11</v>
      </c>
    </row>
    <row r="225" spans="2:6">
      <c r="B225" t="s">
        <v>694</v>
      </c>
      <c r="C225">
        <v>12</v>
      </c>
      <c r="D225">
        <v>300</v>
      </c>
      <c r="F225">
        <v>12</v>
      </c>
    </row>
    <row r="226" spans="2:6">
      <c r="B226" t="s">
        <v>1099</v>
      </c>
      <c r="C226">
        <v>19</v>
      </c>
      <c r="D226">
        <v>300</v>
      </c>
      <c r="F226">
        <v>19</v>
      </c>
    </row>
    <row r="227" spans="2:6">
      <c r="B227" t="s">
        <v>1100</v>
      </c>
      <c r="C227">
        <v>19</v>
      </c>
      <c r="D227">
        <v>300</v>
      </c>
      <c r="F227">
        <v>19</v>
      </c>
    </row>
    <row r="228" spans="2:6">
      <c r="B228" t="s">
        <v>951</v>
      </c>
      <c r="C228">
        <v>19</v>
      </c>
      <c r="D228">
        <v>300</v>
      </c>
      <c r="F228">
        <v>19</v>
      </c>
    </row>
    <row r="229" spans="2:6">
      <c r="B229" t="s">
        <v>701</v>
      </c>
      <c r="C229">
        <v>12</v>
      </c>
      <c r="D229">
        <v>300</v>
      </c>
      <c r="F229">
        <v>12</v>
      </c>
    </row>
    <row r="230" spans="2:6">
      <c r="B230" t="s">
        <v>1103</v>
      </c>
      <c r="C230">
        <v>19</v>
      </c>
      <c r="D230">
        <v>300</v>
      </c>
      <c r="F230">
        <v>19</v>
      </c>
    </row>
    <row r="231" spans="2:6">
      <c r="B231" t="s">
        <v>1104</v>
      </c>
      <c r="C231">
        <v>19</v>
      </c>
      <c r="D231">
        <v>300</v>
      </c>
      <c r="F231">
        <v>19</v>
      </c>
    </row>
    <row r="232" spans="2:6">
      <c r="B232" t="s">
        <v>1105</v>
      </c>
      <c r="C232">
        <v>19</v>
      </c>
      <c r="D232">
        <v>300</v>
      </c>
      <c r="F232">
        <v>19</v>
      </c>
    </row>
    <row r="233" spans="2:6">
      <c r="B233" t="s">
        <v>1106</v>
      </c>
      <c r="C233">
        <v>12</v>
      </c>
      <c r="D233">
        <v>300</v>
      </c>
      <c r="F233">
        <v>12</v>
      </c>
    </row>
    <row r="234" spans="2:6">
      <c r="B234" t="s">
        <v>1107</v>
      </c>
      <c r="C234">
        <v>12</v>
      </c>
      <c r="D234">
        <v>300</v>
      </c>
      <c r="F234">
        <v>12</v>
      </c>
    </row>
    <row r="235" spans="2:6">
      <c r="B235" t="s">
        <v>720</v>
      </c>
      <c r="C235">
        <v>12</v>
      </c>
      <c r="D235">
        <v>300</v>
      </c>
      <c r="F235">
        <v>12</v>
      </c>
    </row>
    <row r="236" spans="2:6">
      <c r="B236" t="s">
        <v>723</v>
      </c>
      <c r="C236">
        <v>18</v>
      </c>
      <c r="D236">
        <v>300</v>
      </c>
      <c r="F236">
        <v>18</v>
      </c>
    </row>
    <row r="237" spans="2:6">
      <c r="B237" t="s">
        <v>725</v>
      </c>
      <c r="C237">
        <v>12</v>
      </c>
      <c r="D237">
        <v>300</v>
      </c>
      <c r="F237">
        <v>12</v>
      </c>
    </row>
    <row r="238" spans="2:6">
      <c r="B238" t="s">
        <v>729</v>
      </c>
      <c r="C238">
        <v>19</v>
      </c>
      <c r="D238">
        <v>300</v>
      </c>
      <c r="F238">
        <v>19</v>
      </c>
    </row>
    <row r="239" spans="2:6">
      <c r="B239" t="s">
        <v>732</v>
      </c>
      <c r="C239">
        <v>19</v>
      </c>
      <c r="D239">
        <v>300</v>
      </c>
      <c r="F239">
        <v>19</v>
      </c>
    </row>
    <row r="240" spans="2:6">
      <c r="B240" t="s">
        <v>736</v>
      </c>
      <c r="C240">
        <v>19</v>
      </c>
      <c r="D240">
        <v>300</v>
      </c>
      <c r="F240">
        <v>19</v>
      </c>
    </row>
    <row r="241" spans="2:6">
      <c r="B241" t="s">
        <v>738</v>
      </c>
      <c r="C241">
        <v>19</v>
      </c>
      <c r="D241">
        <v>300</v>
      </c>
      <c r="F241">
        <v>19</v>
      </c>
    </row>
    <row r="242" spans="2:6">
      <c r="B242" t="s">
        <v>1108</v>
      </c>
      <c r="C242">
        <v>19</v>
      </c>
      <c r="D242">
        <v>300</v>
      </c>
      <c r="F242">
        <v>19</v>
      </c>
    </row>
    <row r="243" spans="2:6">
      <c r="B243" t="s">
        <v>1109</v>
      </c>
      <c r="C243">
        <v>12</v>
      </c>
      <c r="D243">
        <v>300</v>
      </c>
      <c r="F243">
        <v>12</v>
      </c>
    </row>
    <row r="244" spans="2:6">
      <c r="B244" t="s">
        <v>744</v>
      </c>
      <c r="C244">
        <v>19</v>
      </c>
      <c r="D244">
        <v>300</v>
      </c>
      <c r="F244">
        <v>19</v>
      </c>
    </row>
    <row r="245" spans="2:6">
      <c r="B245" t="s">
        <v>749</v>
      </c>
      <c r="C245">
        <v>12</v>
      </c>
      <c r="D245">
        <v>300</v>
      </c>
      <c r="F245">
        <v>12</v>
      </c>
    </row>
    <row r="246" spans="2:6">
      <c r="B246" t="s">
        <v>752</v>
      </c>
      <c r="C246">
        <v>19</v>
      </c>
      <c r="D246">
        <v>300</v>
      </c>
      <c r="F246">
        <v>19</v>
      </c>
    </row>
    <row r="247" spans="2:6">
      <c r="B247" t="s">
        <v>754</v>
      </c>
      <c r="C247">
        <v>12</v>
      </c>
      <c r="D247">
        <v>300</v>
      </c>
      <c r="F247">
        <v>12</v>
      </c>
    </row>
    <row r="248" spans="2:6">
      <c r="B248" t="s">
        <v>756</v>
      </c>
      <c r="C248">
        <v>19</v>
      </c>
      <c r="D248">
        <v>300</v>
      </c>
      <c r="F248">
        <v>19</v>
      </c>
    </row>
    <row r="249" spans="2:6">
      <c r="B249" t="s">
        <v>760</v>
      </c>
      <c r="C249">
        <v>19</v>
      </c>
      <c r="D249">
        <v>300</v>
      </c>
      <c r="F249">
        <v>19</v>
      </c>
    </row>
    <row r="250" spans="2:6">
      <c r="B250" t="s">
        <v>1110</v>
      </c>
      <c r="C250">
        <v>18</v>
      </c>
      <c r="D250">
        <v>300</v>
      </c>
      <c r="F250">
        <v>18</v>
      </c>
    </row>
    <row r="251" spans="2:6">
      <c r="B251" t="s">
        <v>765</v>
      </c>
      <c r="C251">
        <v>12</v>
      </c>
      <c r="D251">
        <v>300</v>
      </c>
      <c r="F251">
        <v>12</v>
      </c>
    </row>
    <row r="252" spans="2:6">
      <c r="B252" t="s">
        <v>767</v>
      </c>
      <c r="C252">
        <v>19</v>
      </c>
      <c r="D252">
        <v>300</v>
      </c>
      <c r="F252">
        <v>19</v>
      </c>
    </row>
    <row r="253" spans="2:6">
      <c r="B253" t="s">
        <v>771</v>
      </c>
      <c r="C253">
        <v>12</v>
      </c>
      <c r="D253">
        <v>300</v>
      </c>
      <c r="F253">
        <v>12</v>
      </c>
    </row>
    <row r="254" spans="2:6">
      <c r="B254" t="s">
        <v>776</v>
      </c>
      <c r="C254">
        <v>19</v>
      </c>
      <c r="D254">
        <v>300</v>
      </c>
      <c r="F254">
        <v>19</v>
      </c>
    </row>
    <row r="255" spans="2:6">
      <c r="B255" t="s">
        <v>782</v>
      </c>
      <c r="C255">
        <v>19</v>
      </c>
      <c r="D255">
        <v>300</v>
      </c>
      <c r="F255">
        <v>19</v>
      </c>
    </row>
    <row r="256" spans="2:6">
      <c r="B256" t="s">
        <v>786</v>
      </c>
      <c r="C256">
        <v>19</v>
      </c>
      <c r="D256">
        <v>300</v>
      </c>
      <c r="F256">
        <v>19</v>
      </c>
    </row>
    <row r="257" spans="2:6">
      <c r="B257" t="s">
        <v>789</v>
      </c>
      <c r="C257">
        <v>12</v>
      </c>
      <c r="D257">
        <v>300</v>
      </c>
      <c r="F257">
        <v>12</v>
      </c>
    </row>
    <row r="258" spans="2:6">
      <c r="B258" t="s">
        <v>791</v>
      </c>
      <c r="C258">
        <v>12</v>
      </c>
      <c r="D258">
        <v>300</v>
      </c>
      <c r="F258">
        <v>12</v>
      </c>
    </row>
    <row r="259" spans="2:6">
      <c r="B259" t="s">
        <v>793</v>
      </c>
      <c r="C259">
        <v>19</v>
      </c>
      <c r="D259">
        <v>300</v>
      </c>
      <c r="F259">
        <v>19</v>
      </c>
    </row>
    <row r="260" spans="2:6">
      <c r="B260" t="s">
        <v>797</v>
      </c>
      <c r="C260">
        <v>19</v>
      </c>
      <c r="D260">
        <v>300</v>
      </c>
      <c r="F260">
        <v>19</v>
      </c>
    </row>
    <row r="261" spans="2:6">
      <c r="B261" t="s">
        <v>1112</v>
      </c>
      <c r="C261">
        <v>12</v>
      </c>
      <c r="D261">
        <v>300</v>
      </c>
      <c r="F261">
        <v>12</v>
      </c>
    </row>
    <row r="262" spans="2:6">
      <c r="B262" t="s">
        <v>1114</v>
      </c>
      <c r="C262">
        <v>19</v>
      </c>
      <c r="D262">
        <v>300</v>
      </c>
      <c r="F262">
        <v>19</v>
      </c>
    </row>
    <row r="263" spans="2:6">
      <c r="B263" t="s">
        <v>805</v>
      </c>
      <c r="C263">
        <v>19</v>
      </c>
      <c r="D263">
        <v>300</v>
      </c>
      <c r="F263">
        <v>19</v>
      </c>
    </row>
    <row r="264" spans="2:6">
      <c r="B264" t="s">
        <v>1116</v>
      </c>
      <c r="C264">
        <v>19</v>
      </c>
      <c r="D264">
        <v>300</v>
      </c>
      <c r="F264">
        <v>19</v>
      </c>
    </row>
    <row r="265" spans="2:6">
      <c r="B265" t="s">
        <v>1117</v>
      </c>
      <c r="C265">
        <v>12</v>
      </c>
      <c r="D265">
        <v>300</v>
      </c>
      <c r="F265">
        <v>12</v>
      </c>
    </row>
    <row r="266" spans="2:6">
      <c r="B266" t="s">
        <v>1369</v>
      </c>
      <c r="C266">
        <v>10</v>
      </c>
      <c r="D266">
        <v>300</v>
      </c>
      <c r="F266">
        <v>10</v>
      </c>
    </row>
    <row r="267" spans="2:6">
      <c r="B267" t="s">
        <v>1120</v>
      </c>
      <c r="C267">
        <v>17</v>
      </c>
      <c r="D267">
        <v>300</v>
      </c>
      <c r="F267">
        <v>17</v>
      </c>
    </row>
    <row r="268" spans="2:6">
      <c r="B268" t="s">
        <v>1121</v>
      </c>
      <c r="C268">
        <v>19</v>
      </c>
      <c r="D268">
        <v>300</v>
      </c>
      <c r="F268">
        <v>19</v>
      </c>
    </row>
    <row r="269" spans="2:6">
      <c r="B269" t="s">
        <v>823</v>
      </c>
      <c r="C269">
        <v>12</v>
      </c>
      <c r="D269">
        <v>300</v>
      </c>
      <c r="F269">
        <v>12</v>
      </c>
    </row>
    <row r="270" spans="2:6">
      <c r="B270" t="s">
        <v>1123</v>
      </c>
      <c r="C270">
        <v>12</v>
      </c>
      <c r="D270">
        <v>300</v>
      </c>
      <c r="F270">
        <v>12</v>
      </c>
    </row>
    <row r="271" spans="2:6">
      <c r="B271" t="s">
        <v>1125</v>
      </c>
      <c r="C271">
        <v>19</v>
      </c>
      <c r="D271">
        <v>300</v>
      </c>
      <c r="F271">
        <v>19</v>
      </c>
    </row>
    <row r="272" spans="2:6">
      <c r="B272" t="s">
        <v>1126</v>
      </c>
      <c r="C272">
        <v>40</v>
      </c>
      <c r="D272">
        <v>400</v>
      </c>
      <c r="F272">
        <v>40</v>
      </c>
    </row>
    <row r="273" spans="2:6">
      <c r="B273" t="s">
        <v>1128</v>
      </c>
      <c r="C273">
        <v>18</v>
      </c>
      <c r="D273">
        <v>300</v>
      </c>
      <c r="F273">
        <v>18</v>
      </c>
    </row>
    <row r="274" spans="2:6">
      <c r="B274" t="s">
        <v>1130</v>
      </c>
      <c r="C274">
        <v>18</v>
      </c>
      <c r="D274">
        <v>300</v>
      </c>
      <c r="F274">
        <v>18</v>
      </c>
    </row>
    <row r="275" spans="2:6">
      <c r="B275" t="s">
        <v>1132</v>
      </c>
      <c r="C275">
        <v>30</v>
      </c>
      <c r="D275">
        <v>400</v>
      </c>
      <c r="F275">
        <v>30</v>
      </c>
    </row>
    <row r="276" spans="2:6">
      <c r="B276" t="s">
        <v>1134</v>
      </c>
      <c r="C276">
        <v>19</v>
      </c>
      <c r="D276">
        <v>300</v>
      </c>
      <c r="F276">
        <v>19</v>
      </c>
    </row>
    <row r="277" spans="2:6">
      <c r="B277" t="s">
        <v>925</v>
      </c>
      <c r="C277">
        <v>19</v>
      </c>
      <c r="D277">
        <v>300</v>
      </c>
      <c r="F277">
        <v>19</v>
      </c>
    </row>
    <row r="278" spans="2:6">
      <c r="B278" t="s">
        <v>853</v>
      </c>
      <c r="C278">
        <v>40</v>
      </c>
      <c r="D278">
        <v>400</v>
      </c>
      <c r="F278">
        <v>40</v>
      </c>
    </row>
    <row r="279" spans="2:6">
      <c r="B279" t="s">
        <v>1407</v>
      </c>
      <c r="C279">
        <v>30</v>
      </c>
      <c r="D279">
        <v>400</v>
      </c>
      <c r="F279">
        <v>30</v>
      </c>
    </row>
    <row r="280" spans="2:6">
      <c r="B280" t="s">
        <v>1140</v>
      </c>
      <c r="C280">
        <v>12</v>
      </c>
      <c r="D280">
        <v>300</v>
      </c>
      <c r="F280">
        <v>12</v>
      </c>
    </row>
    <row r="281" spans="2:6">
      <c r="B281" t="s">
        <v>858</v>
      </c>
      <c r="C281">
        <v>12</v>
      </c>
      <c r="D281">
        <v>300</v>
      </c>
      <c r="F281">
        <v>12</v>
      </c>
    </row>
    <row r="282" spans="2:6">
      <c r="B282" t="s">
        <v>860</v>
      </c>
      <c r="C282">
        <v>19</v>
      </c>
      <c r="D282">
        <v>300</v>
      </c>
      <c r="F282">
        <v>19</v>
      </c>
    </row>
    <row r="283" spans="2:6">
      <c r="B283" t="s">
        <v>1143</v>
      </c>
      <c r="C283">
        <v>19</v>
      </c>
      <c r="D283">
        <v>300</v>
      </c>
      <c r="F283">
        <v>19</v>
      </c>
    </row>
    <row r="284" spans="2:6">
      <c r="B284" t="s">
        <v>1405</v>
      </c>
      <c r="C284">
        <v>15</v>
      </c>
      <c r="D284">
        <v>300</v>
      </c>
      <c r="F284">
        <v>15</v>
      </c>
    </row>
    <row r="285" spans="2:6">
      <c r="B285" t="s">
        <v>1671</v>
      </c>
      <c r="C285">
        <v>30</v>
      </c>
      <c r="D285">
        <v>300</v>
      </c>
      <c r="F285">
        <v>30</v>
      </c>
    </row>
    <row r="286" spans="2:6">
      <c r="B286" t="s">
        <v>1676</v>
      </c>
      <c r="C286">
        <v>24</v>
      </c>
      <c r="D286">
        <v>400</v>
      </c>
      <c r="F286">
        <v>24</v>
      </c>
    </row>
    <row r="287" spans="2:6">
      <c r="B287" t="s">
        <v>1409</v>
      </c>
      <c r="C287">
        <v>5</v>
      </c>
      <c r="D287">
        <v>300</v>
      </c>
      <c r="F287">
        <v>5</v>
      </c>
    </row>
    <row r="288" spans="2:6">
      <c r="B288" t="s">
        <v>867</v>
      </c>
      <c r="C288">
        <v>5</v>
      </c>
      <c r="D288">
        <v>300</v>
      </c>
      <c r="F288">
        <v>5</v>
      </c>
    </row>
    <row r="289" spans="2:6">
      <c r="B289" t="s">
        <v>871</v>
      </c>
      <c r="C289">
        <v>4</v>
      </c>
      <c r="D289">
        <v>300</v>
      </c>
      <c r="F289">
        <v>4</v>
      </c>
    </row>
    <row r="290" spans="2:6">
      <c r="B290" t="s">
        <v>875</v>
      </c>
      <c r="C290">
        <v>3</v>
      </c>
      <c r="D290">
        <v>300</v>
      </c>
      <c r="F290">
        <v>3</v>
      </c>
    </row>
    <row r="291" spans="2:6">
      <c r="B291" t="s">
        <v>880</v>
      </c>
      <c r="C291">
        <v>5</v>
      </c>
      <c r="D291">
        <v>300</v>
      </c>
      <c r="F291">
        <v>5</v>
      </c>
    </row>
    <row r="292" spans="2:6">
      <c r="B292" t="s">
        <v>883</v>
      </c>
      <c r="C292">
        <v>5</v>
      </c>
      <c r="D292">
        <v>300</v>
      </c>
      <c r="F292">
        <v>5</v>
      </c>
    </row>
    <row r="293" spans="2:6">
      <c r="B293" t="s">
        <v>1410</v>
      </c>
      <c r="C293">
        <v>3</v>
      </c>
      <c r="D293">
        <v>300</v>
      </c>
      <c r="F293">
        <v>3</v>
      </c>
    </row>
    <row r="294" spans="2:6">
      <c r="B294" t="s">
        <v>1147</v>
      </c>
      <c r="C294">
        <v>2</v>
      </c>
      <c r="D294">
        <v>300</v>
      </c>
      <c r="F294">
        <v>2</v>
      </c>
    </row>
    <row r="295" spans="2:6">
      <c r="B295" t="s">
        <v>1148</v>
      </c>
      <c r="C295">
        <v>1</v>
      </c>
      <c r="D295">
        <v>300</v>
      </c>
      <c r="F295">
        <v>1</v>
      </c>
    </row>
  </sheetData>
  <sheetProtection password="CCCF" sheet="1" objects="1" scenarios="1" selectLockedCells="1"/>
  <autoFilter ref="B1:G295" xr:uid="{59790D3E-3C6B-4F57-8F45-579E8C65ADF3}"/>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A7FC-C7E7-4CFD-A0D2-B5FC488AFCA9}">
  <sheetPr>
    <tabColor theme="1"/>
  </sheetPr>
  <dimension ref="B1:D297"/>
  <sheetViews>
    <sheetView workbookViewId="0">
      <selection activeCell="A10" sqref="A10:E10"/>
    </sheetView>
  </sheetViews>
  <sheetFormatPr defaultRowHeight="18.75"/>
  <cols>
    <col min="2" max="2" width="47.25" bestFit="1" customWidth="1"/>
  </cols>
  <sheetData>
    <row r="1" spans="2:4">
      <c r="B1" s="109" t="s">
        <v>1290</v>
      </c>
      <c r="C1" s="109" t="s">
        <v>1291</v>
      </c>
      <c r="D1" s="109" t="s">
        <v>1289</v>
      </c>
    </row>
    <row r="2" spans="2:4">
      <c r="B2" t="s">
        <v>58</v>
      </c>
      <c r="C2">
        <v>90</v>
      </c>
      <c r="D2">
        <f>IF(C2&lt;20,300,IF(AND(19&lt;C2,C2&lt;60),400,IF(59&lt;C2,500,0)))</f>
        <v>500</v>
      </c>
    </row>
    <row r="3" spans="2:4">
      <c r="B3" t="s">
        <v>63</v>
      </c>
      <c r="C3">
        <v>120</v>
      </c>
      <c r="D3">
        <f t="shared" ref="D3:D66" si="0">IF(C3&lt;20,300,IF(AND(19&lt;C3,C3&lt;60),400,IF(59&lt;C3,500,0)))</f>
        <v>500</v>
      </c>
    </row>
    <row r="4" spans="2:4">
      <c r="B4" t="s">
        <v>65</v>
      </c>
      <c r="C4">
        <v>140</v>
      </c>
      <c r="D4">
        <f t="shared" si="0"/>
        <v>500</v>
      </c>
    </row>
    <row r="5" spans="2:4">
      <c r="B5" t="s">
        <v>66</v>
      </c>
      <c r="C5">
        <v>80</v>
      </c>
      <c r="D5">
        <f t="shared" si="0"/>
        <v>500</v>
      </c>
    </row>
    <row r="6" spans="2:4">
      <c r="B6" t="s">
        <v>70</v>
      </c>
      <c r="C6">
        <v>110</v>
      </c>
      <c r="D6">
        <f t="shared" si="0"/>
        <v>500</v>
      </c>
    </row>
    <row r="7" spans="2:4">
      <c r="B7" t="s">
        <v>74</v>
      </c>
      <c r="C7">
        <v>120</v>
      </c>
      <c r="D7">
        <f t="shared" si="0"/>
        <v>500</v>
      </c>
    </row>
    <row r="8" spans="2:4">
      <c r="B8" t="s">
        <v>78</v>
      </c>
      <c r="C8">
        <v>150</v>
      </c>
      <c r="D8">
        <f t="shared" si="0"/>
        <v>500</v>
      </c>
    </row>
    <row r="9" spans="2:4">
      <c r="B9" t="s">
        <v>82</v>
      </c>
      <c r="C9">
        <v>129</v>
      </c>
      <c r="D9">
        <f t="shared" si="0"/>
        <v>500</v>
      </c>
    </row>
    <row r="10" spans="2:4">
      <c r="B10" t="s">
        <v>1292</v>
      </c>
      <c r="C10">
        <v>30</v>
      </c>
      <c r="D10">
        <f t="shared" si="0"/>
        <v>400</v>
      </c>
    </row>
    <row r="11" spans="2:4">
      <c r="B11" t="s">
        <v>87</v>
      </c>
      <c r="C11">
        <v>90</v>
      </c>
      <c r="D11">
        <f t="shared" si="0"/>
        <v>500</v>
      </c>
    </row>
    <row r="12" spans="2:4">
      <c r="B12" t="s">
        <v>91</v>
      </c>
      <c r="C12">
        <v>110</v>
      </c>
      <c r="D12">
        <f t="shared" si="0"/>
        <v>500</v>
      </c>
    </row>
    <row r="13" spans="2:4">
      <c r="B13" t="s">
        <v>94</v>
      </c>
      <c r="C13">
        <v>135</v>
      </c>
      <c r="D13">
        <f t="shared" si="0"/>
        <v>500</v>
      </c>
    </row>
    <row r="14" spans="2:4">
      <c r="B14" t="s">
        <v>99</v>
      </c>
      <c r="C14">
        <v>120</v>
      </c>
      <c r="D14">
        <f t="shared" si="0"/>
        <v>500</v>
      </c>
    </row>
    <row r="15" spans="2:4">
      <c r="B15" t="s">
        <v>104</v>
      </c>
      <c r="C15">
        <v>90</v>
      </c>
      <c r="D15">
        <f t="shared" si="0"/>
        <v>500</v>
      </c>
    </row>
    <row r="16" spans="2:4">
      <c r="B16" t="s">
        <v>109</v>
      </c>
      <c r="C16">
        <v>110</v>
      </c>
      <c r="D16">
        <f t="shared" si="0"/>
        <v>500</v>
      </c>
    </row>
    <row r="17" spans="2:4">
      <c r="B17" t="s">
        <v>114</v>
      </c>
      <c r="C17">
        <v>110</v>
      </c>
      <c r="D17">
        <f t="shared" si="0"/>
        <v>500</v>
      </c>
    </row>
    <row r="18" spans="2:4">
      <c r="B18" t="s">
        <v>118</v>
      </c>
      <c r="C18">
        <v>90</v>
      </c>
      <c r="D18">
        <f t="shared" si="0"/>
        <v>500</v>
      </c>
    </row>
    <row r="19" spans="2:4">
      <c r="B19" t="s">
        <v>1155</v>
      </c>
      <c r="C19">
        <v>90</v>
      </c>
      <c r="D19">
        <f t="shared" si="0"/>
        <v>500</v>
      </c>
    </row>
    <row r="20" spans="2:4">
      <c r="B20" t="s">
        <v>128</v>
      </c>
      <c r="C20">
        <v>90</v>
      </c>
      <c r="D20">
        <f t="shared" si="0"/>
        <v>500</v>
      </c>
    </row>
    <row r="21" spans="2:4">
      <c r="B21" t="s">
        <v>133</v>
      </c>
      <c r="C21">
        <v>90</v>
      </c>
      <c r="D21">
        <f t="shared" si="0"/>
        <v>500</v>
      </c>
    </row>
    <row r="22" spans="2:4">
      <c r="B22" t="s">
        <v>138</v>
      </c>
      <c r="C22">
        <v>120</v>
      </c>
      <c r="D22">
        <f t="shared" si="0"/>
        <v>500</v>
      </c>
    </row>
    <row r="23" spans="2:4">
      <c r="B23" t="s">
        <v>143</v>
      </c>
      <c r="C23">
        <v>120</v>
      </c>
      <c r="D23">
        <f t="shared" si="0"/>
        <v>500</v>
      </c>
    </row>
    <row r="24" spans="2:4">
      <c r="B24" t="s">
        <v>148</v>
      </c>
      <c r="C24">
        <v>90</v>
      </c>
      <c r="D24">
        <f t="shared" si="0"/>
        <v>500</v>
      </c>
    </row>
    <row r="25" spans="2:4">
      <c r="B25" t="s">
        <v>932</v>
      </c>
      <c r="C25">
        <v>120</v>
      </c>
      <c r="D25">
        <f t="shared" si="0"/>
        <v>500</v>
      </c>
    </row>
    <row r="26" spans="2:4">
      <c r="B26" t="s">
        <v>158</v>
      </c>
      <c r="C26">
        <v>130</v>
      </c>
      <c r="D26">
        <f t="shared" si="0"/>
        <v>500</v>
      </c>
    </row>
    <row r="27" spans="2:4">
      <c r="B27" t="s">
        <v>162</v>
      </c>
      <c r="C27">
        <v>90</v>
      </c>
      <c r="D27">
        <f t="shared" si="0"/>
        <v>500</v>
      </c>
    </row>
    <row r="28" spans="2:4">
      <c r="B28" t="s">
        <v>1156</v>
      </c>
      <c r="C28">
        <v>45</v>
      </c>
      <c r="D28">
        <f t="shared" si="0"/>
        <v>400</v>
      </c>
    </row>
    <row r="29" spans="2:4">
      <c r="B29" t="s">
        <v>1157</v>
      </c>
      <c r="C29">
        <v>110</v>
      </c>
      <c r="D29">
        <f t="shared" si="0"/>
        <v>500</v>
      </c>
    </row>
    <row r="30" spans="2:4">
      <c r="B30" t="s">
        <v>1158</v>
      </c>
      <c r="C30">
        <v>120</v>
      </c>
      <c r="D30">
        <f t="shared" si="0"/>
        <v>500</v>
      </c>
    </row>
    <row r="31" spans="2:4">
      <c r="B31" t="s">
        <v>1159</v>
      </c>
      <c r="C31">
        <v>120</v>
      </c>
      <c r="D31">
        <f t="shared" si="0"/>
        <v>500</v>
      </c>
    </row>
    <row r="32" spans="2:4">
      <c r="B32" t="s">
        <v>1160</v>
      </c>
      <c r="C32">
        <v>39</v>
      </c>
      <c r="D32">
        <f t="shared" si="0"/>
        <v>400</v>
      </c>
    </row>
    <row r="33" spans="2:4">
      <c r="B33" t="s">
        <v>1161</v>
      </c>
      <c r="C33">
        <v>40</v>
      </c>
      <c r="D33">
        <f t="shared" si="0"/>
        <v>400</v>
      </c>
    </row>
    <row r="34" spans="2:4">
      <c r="B34" t="s">
        <v>188</v>
      </c>
      <c r="C34">
        <v>50</v>
      </c>
      <c r="D34">
        <f t="shared" si="0"/>
        <v>400</v>
      </c>
    </row>
    <row r="35" spans="2:4">
      <c r="B35" t="s">
        <v>1162</v>
      </c>
      <c r="C35">
        <v>58</v>
      </c>
      <c r="D35">
        <f t="shared" si="0"/>
        <v>400</v>
      </c>
    </row>
    <row r="36" spans="2:4">
      <c r="B36" t="s">
        <v>1163</v>
      </c>
      <c r="C36">
        <v>54</v>
      </c>
      <c r="D36">
        <f t="shared" si="0"/>
        <v>400</v>
      </c>
    </row>
    <row r="37" spans="2:4">
      <c r="B37" t="s">
        <v>1164</v>
      </c>
      <c r="C37">
        <v>36</v>
      </c>
      <c r="D37">
        <f t="shared" si="0"/>
        <v>400</v>
      </c>
    </row>
    <row r="38" spans="2:4">
      <c r="B38" t="s">
        <v>1165</v>
      </c>
      <c r="C38">
        <v>63</v>
      </c>
      <c r="D38">
        <f t="shared" si="0"/>
        <v>500</v>
      </c>
    </row>
    <row r="39" spans="2:4">
      <c r="C39">
        <v>72</v>
      </c>
      <c r="D39">
        <f t="shared" si="0"/>
        <v>500</v>
      </c>
    </row>
    <row r="40" spans="2:4">
      <c r="B40" t="s">
        <v>1166</v>
      </c>
      <c r="C40">
        <v>48</v>
      </c>
      <c r="D40">
        <f t="shared" si="0"/>
        <v>400</v>
      </c>
    </row>
    <row r="41" spans="2:4">
      <c r="B41" t="s">
        <v>1167</v>
      </c>
      <c r="C41">
        <v>75</v>
      </c>
      <c r="D41">
        <f t="shared" si="0"/>
        <v>500</v>
      </c>
    </row>
    <row r="42" spans="2:4">
      <c r="B42" t="s">
        <v>1168</v>
      </c>
      <c r="C42">
        <v>90</v>
      </c>
      <c r="D42">
        <f t="shared" si="0"/>
        <v>500</v>
      </c>
    </row>
    <row r="43" spans="2:4">
      <c r="B43" t="s">
        <v>1313</v>
      </c>
      <c r="C43">
        <v>30</v>
      </c>
      <c r="D43">
        <f t="shared" si="0"/>
        <v>400</v>
      </c>
    </row>
    <row r="44" spans="2:4">
      <c r="B44" t="s">
        <v>1019</v>
      </c>
      <c r="C44">
        <v>30</v>
      </c>
      <c r="D44">
        <f t="shared" si="0"/>
        <v>400</v>
      </c>
    </row>
    <row r="45" spans="2:4">
      <c r="B45" t="s">
        <v>1169</v>
      </c>
      <c r="C45">
        <v>40</v>
      </c>
      <c r="D45">
        <f t="shared" si="0"/>
        <v>400</v>
      </c>
    </row>
    <row r="46" spans="2:4">
      <c r="B46" t="s">
        <v>1170</v>
      </c>
      <c r="C46">
        <v>59</v>
      </c>
      <c r="D46">
        <f t="shared" si="0"/>
        <v>400</v>
      </c>
    </row>
    <row r="47" spans="2:4">
      <c r="B47" t="s">
        <v>1314</v>
      </c>
      <c r="C47">
        <v>110</v>
      </c>
      <c r="D47">
        <f t="shared" si="0"/>
        <v>500</v>
      </c>
    </row>
    <row r="48" spans="2:4">
      <c r="B48" t="s">
        <v>1172</v>
      </c>
      <c r="C48">
        <v>90</v>
      </c>
      <c r="D48">
        <f t="shared" si="0"/>
        <v>500</v>
      </c>
    </row>
    <row r="49" spans="2:4">
      <c r="B49" t="s">
        <v>1020</v>
      </c>
      <c r="C49">
        <v>90</v>
      </c>
      <c r="D49">
        <f t="shared" si="0"/>
        <v>500</v>
      </c>
    </row>
    <row r="50" spans="2:4">
      <c r="B50" t="s">
        <v>1315</v>
      </c>
      <c r="C50">
        <v>90</v>
      </c>
      <c r="D50">
        <f t="shared" si="0"/>
        <v>500</v>
      </c>
    </row>
    <row r="51" spans="2:4">
      <c r="B51" t="s">
        <v>1174</v>
      </c>
      <c r="C51">
        <v>36</v>
      </c>
      <c r="D51">
        <f t="shared" si="0"/>
        <v>400</v>
      </c>
    </row>
    <row r="52" spans="2:4">
      <c r="B52" t="s">
        <v>1175</v>
      </c>
      <c r="C52">
        <v>30</v>
      </c>
      <c r="D52">
        <f t="shared" si="0"/>
        <v>400</v>
      </c>
    </row>
    <row r="53" spans="2:4">
      <c r="B53" t="s">
        <v>1177</v>
      </c>
      <c r="C53">
        <v>59</v>
      </c>
      <c r="D53">
        <f t="shared" si="0"/>
        <v>400</v>
      </c>
    </row>
    <row r="54" spans="2:4">
      <c r="B54" t="s">
        <v>247</v>
      </c>
      <c r="C54">
        <v>60</v>
      </c>
      <c r="D54">
        <f t="shared" si="0"/>
        <v>500</v>
      </c>
    </row>
    <row r="55" spans="2:4">
      <c r="B55" t="s">
        <v>1417</v>
      </c>
      <c r="C55">
        <v>59</v>
      </c>
      <c r="D55">
        <f t="shared" si="0"/>
        <v>400</v>
      </c>
    </row>
    <row r="56" spans="2:4">
      <c r="B56" t="s">
        <v>1179</v>
      </c>
      <c r="C56">
        <v>90</v>
      </c>
      <c r="D56">
        <f t="shared" si="0"/>
        <v>500</v>
      </c>
    </row>
    <row r="57" spans="2:4">
      <c r="B57" t="s">
        <v>1317</v>
      </c>
      <c r="C57">
        <v>59</v>
      </c>
      <c r="D57">
        <f t="shared" si="0"/>
        <v>400</v>
      </c>
    </row>
    <row r="58" spans="2:4">
      <c r="B58" t="s">
        <v>1181</v>
      </c>
      <c r="C58">
        <v>90</v>
      </c>
      <c r="D58">
        <f t="shared" si="0"/>
        <v>500</v>
      </c>
    </row>
    <row r="59" spans="2:4">
      <c r="B59" t="s">
        <v>1182</v>
      </c>
      <c r="C59">
        <v>30</v>
      </c>
      <c r="D59">
        <f t="shared" si="0"/>
        <v>400</v>
      </c>
    </row>
    <row r="60" spans="2:4">
      <c r="B60" t="s">
        <v>1183</v>
      </c>
      <c r="C60">
        <v>59</v>
      </c>
      <c r="D60">
        <f t="shared" si="0"/>
        <v>400</v>
      </c>
    </row>
    <row r="61" spans="2:4">
      <c r="B61" t="s">
        <v>1184</v>
      </c>
      <c r="C61">
        <v>59</v>
      </c>
      <c r="D61">
        <f t="shared" si="0"/>
        <v>400</v>
      </c>
    </row>
    <row r="62" spans="2:4">
      <c r="B62" t="s">
        <v>272</v>
      </c>
      <c r="C62">
        <v>59</v>
      </c>
      <c r="D62">
        <f t="shared" si="0"/>
        <v>400</v>
      </c>
    </row>
    <row r="63" spans="2:4">
      <c r="B63" t="s">
        <v>1185</v>
      </c>
      <c r="C63">
        <v>40</v>
      </c>
      <c r="D63">
        <f t="shared" si="0"/>
        <v>400</v>
      </c>
    </row>
    <row r="64" spans="2:4">
      <c r="B64" t="s">
        <v>1186</v>
      </c>
      <c r="C64">
        <v>48</v>
      </c>
      <c r="D64">
        <f t="shared" si="0"/>
        <v>400</v>
      </c>
    </row>
    <row r="65" spans="2:4">
      <c r="B65" t="s">
        <v>1187</v>
      </c>
      <c r="C65">
        <v>25</v>
      </c>
      <c r="D65">
        <f t="shared" si="0"/>
        <v>400</v>
      </c>
    </row>
    <row r="66" spans="2:4">
      <c r="C66">
        <v>33</v>
      </c>
      <c r="D66">
        <f t="shared" si="0"/>
        <v>400</v>
      </c>
    </row>
    <row r="67" spans="2:4">
      <c r="B67" t="s">
        <v>1188</v>
      </c>
      <c r="C67">
        <v>30</v>
      </c>
      <c r="D67">
        <f t="shared" ref="D67:D130" si="1">IF(C67&lt;20,300,IF(AND(19&lt;C67,C67&lt;60),400,IF(59&lt;C67,500,0)))</f>
        <v>400</v>
      </c>
    </row>
    <row r="68" spans="2:4">
      <c r="B68" t="s">
        <v>1334</v>
      </c>
      <c r="C68">
        <v>56</v>
      </c>
      <c r="D68">
        <f t="shared" si="1"/>
        <v>400</v>
      </c>
    </row>
    <row r="69" spans="2:4">
      <c r="B69" t="s">
        <v>1190</v>
      </c>
      <c r="C69">
        <v>40</v>
      </c>
      <c r="D69">
        <f t="shared" si="1"/>
        <v>400</v>
      </c>
    </row>
    <row r="70" spans="2:4">
      <c r="B70" t="s">
        <v>1191</v>
      </c>
      <c r="C70">
        <v>30</v>
      </c>
      <c r="D70">
        <f t="shared" si="1"/>
        <v>400</v>
      </c>
    </row>
    <row r="71" spans="2:4">
      <c r="B71" t="s">
        <v>1192</v>
      </c>
      <c r="C71">
        <v>59</v>
      </c>
      <c r="D71">
        <f t="shared" si="1"/>
        <v>400</v>
      </c>
    </row>
    <row r="72" spans="2:4">
      <c r="B72" t="s">
        <v>1193</v>
      </c>
      <c r="C72">
        <v>79</v>
      </c>
      <c r="D72">
        <f t="shared" si="1"/>
        <v>500</v>
      </c>
    </row>
    <row r="73" spans="2:4">
      <c r="C73">
        <v>20</v>
      </c>
      <c r="D73">
        <f t="shared" si="1"/>
        <v>400</v>
      </c>
    </row>
    <row r="74" spans="2:4">
      <c r="B74" t="s">
        <v>302</v>
      </c>
      <c r="C74">
        <v>59</v>
      </c>
      <c r="D74">
        <f t="shared" si="1"/>
        <v>400</v>
      </c>
    </row>
    <row r="75" spans="2:4">
      <c r="B75" t="s">
        <v>1194</v>
      </c>
      <c r="C75">
        <v>27</v>
      </c>
      <c r="D75">
        <f t="shared" si="1"/>
        <v>400</v>
      </c>
    </row>
    <row r="76" spans="2:4">
      <c r="B76" t="s">
        <v>1335</v>
      </c>
      <c r="C76">
        <v>20</v>
      </c>
      <c r="D76">
        <f t="shared" si="1"/>
        <v>400</v>
      </c>
    </row>
    <row r="77" spans="2:4">
      <c r="C77">
        <v>9</v>
      </c>
      <c r="D77">
        <f t="shared" si="1"/>
        <v>300</v>
      </c>
    </row>
    <row r="78" spans="2:4">
      <c r="B78" t="s">
        <v>1196</v>
      </c>
      <c r="C78">
        <v>30</v>
      </c>
      <c r="D78">
        <f t="shared" si="1"/>
        <v>400</v>
      </c>
    </row>
    <row r="79" spans="2:4">
      <c r="B79" t="s">
        <v>1197</v>
      </c>
      <c r="C79">
        <v>48</v>
      </c>
      <c r="D79">
        <f t="shared" si="1"/>
        <v>400</v>
      </c>
    </row>
    <row r="80" spans="2:4">
      <c r="B80" t="s">
        <v>1198</v>
      </c>
      <c r="C80">
        <v>40</v>
      </c>
      <c r="D80">
        <f t="shared" si="1"/>
        <v>400</v>
      </c>
    </row>
    <row r="81" spans="2:4">
      <c r="B81" t="s">
        <v>1199</v>
      </c>
      <c r="C81">
        <v>90</v>
      </c>
      <c r="D81">
        <f t="shared" si="1"/>
        <v>500</v>
      </c>
    </row>
    <row r="82" spans="2:4">
      <c r="B82" t="s">
        <v>1200</v>
      </c>
      <c r="C82">
        <v>40</v>
      </c>
      <c r="D82">
        <f t="shared" si="1"/>
        <v>400</v>
      </c>
    </row>
    <row r="83" spans="2:4">
      <c r="B83" t="s">
        <v>1201</v>
      </c>
      <c r="C83">
        <v>40</v>
      </c>
      <c r="D83">
        <f t="shared" si="1"/>
        <v>400</v>
      </c>
    </row>
    <row r="84" spans="2:4">
      <c r="B84" t="s">
        <v>1202</v>
      </c>
      <c r="C84">
        <v>30</v>
      </c>
      <c r="D84">
        <f t="shared" si="1"/>
        <v>400</v>
      </c>
    </row>
    <row r="85" spans="2:4">
      <c r="B85" t="s">
        <v>1203</v>
      </c>
      <c r="C85">
        <v>38</v>
      </c>
      <c r="D85">
        <f t="shared" si="1"/>
        <v>400</v>
      </c>
    </row>
    <row r="86" spans="2:4">
      <c r="B86" t="s">
        <v>1204</v>
      </c>
      <c r="C86">
        <v>50</v>
      </c>
      <c r="D86">
        <f t="shared" si="1"/>
        <v>400</v>
      </c>
    </row>
    <row r="87" spans="2:4">
      <c r="B87" t="s">
        <v>1205</v>
      </c>
      <c r="C87">
        <v>20</v>
      </c>
      <c r="D87">
        <f t="shared" si="1"/>
        <v>400</v>
      </c>
    </row>
    <row r="88" spans="2:4">
      <c r="B88" t="s">
        <v>1206</v>
      </c>
      <c r="C88">
        <v>30</v>
      </c>
      <c r="D88">
        <f t="shared" si="1"/>
        <v>400</v>
      </c>
    </row>
    <row r="89" spans="2:4">
      <c r="B89" t="s">
        <v>1336</v>
      </c>
      <c r="C89">
        <v>58</v>
      </c>
      <c r="D89">
        <f t="shared" si="1"/>
        <v>400</v>
      </c>
    </row>
    <row r="90" spans="2:4">
      <c r="B90" t="s">
        <v>1208</v>
      </c>
      <c r="C90">
        <v>59</v>
      </c>
      <c r="D90">
        <f t="shared" si="1"/>
        <v>400</v>
      </c>
    </row>
    <row r="91" spans="2:4">
      <c r="B91" t="s">
        <v>1209</v>
      </c>
      <c r="C91">
        <v>28</v>
      </c>
      <c r="D91">
        <f t="shared" si="1"/>
        <v>400</v>
      </c>
    </row>
    <row r="92" spans="2:4">
      <c r="B92" t="s">
        <v>1210</v>
      </c>
      <c r="C92">
        <v>56</v>
      </c>
      <c r="D92">
        <f t="shared" si="1"/>
        <v>400</v>
      </c>
    </row>
    <row r="93" spans="2:4">
      <c r="B93" t="s">
        <v>1211</v>
      </c>
      <c r="C93">
        <v>59</v>
      </c>
      <c r="D93">
        <f t="shared" si="1"/>
        <v>400</v>
      </c>
    </row>
    <row r="94" spans="2:4">
      <c r="B94" t="s">
        <v>372</v>
      </c>
      <c r="C94">
        <v>60</v>
      </c>
      <c r="D94">
        <f t="shared" si="1"/>
        <v>500</v>
      </c>
    </row>
    <row r="95" spans="2:4">
      <c r="B95" t="s">
        <v>376</v>
      </c>
      <c r="C95">
        <v>50</v>
      </c>
      <c r="D95">
        <f t="shared" si="1"/>
        <v>400</v>
      </c>
    </row>
    <row r="96" spans="2:4">
      <c r="B96" t="s">
        <v>378</v>
      </c>
      <c r="C96">
        <v>90</v>
      </c>
      <c r="D96">
        <f t="shared" si="1"/>
        <v>500</v>
      </c>
    </row>
    <row r="97" spans="2:4">
      <c r="C97">
        <v>6</v>
      </c>
      <c r="D97">
        <f t="shared" si="1"/>
        <v>300</v>
      </c>
    </row>
    <row r="98" spans="2:4">
      <c r="B98" t="s">
        <v>382</v>
      </c>
      <c r="C98">
        <v>36</v>
      </c>
      <c r="D98">
        <f t="shared" si="1"/>
        <v>400</v>
      </c>
    </row>
    <row r="99" spans="2:4">
      <c r="B99" t="s">
        <v>386</v>
      </c>
      <c r="C99">
        <v>40</v>
      </c>
      <c r="D99">
        <f t="shared" si="1"/>
        <v>400</v>
      </c>
    </row>
    <row r="100" spans="2:4">
      <c r="B100" t="s">
        <v>390</v>
      </c>
      <c r="C100">
        <v>36</v>
      </c>
      <c r="D100">
        <f t="shared" si="1"/>
        <v>400</v>
      </c>
    </row>
    <row r="101" spans="2:4">
      <c r="B101" t="s">
        <v>396</v>
      </c>
      <c r="C101">
        <v>30</v>
      </c>
      <c r="D101">
        <f t="shared" si="1"/>
        <v>400</v>
      </c>
    </row>
    <row r="102" spans="2:4">
      <c r="B102" t="s">
        <v>398</v>
      </c>
      <c r="C102">
        <v>36</v>
      </c>
      <c r="D102">
        <f t="shared" si="1"/>
        <v>400</v>
      </c>
    </row>
    <row r="103" spans="2:4">
      <c r="B103" t="s">
        <v>402</v>
      </c>
      <c r="C103">
        <v>20</v>
      </c>
      <c r="D103">
        <f t="shared" si="1"/>
        <v>400</v>
      </c>
    </row>
    <row r="104" spans="2:4">
      <c r="B104" t="s">
        <v>406</v>
      </c>
      <c r="C104">
        <v>48</v>
      </c>
      <c r="D104">
        <f t="shared" si="1"/>
        <v>400</v>
      </c>
    </row>
    <row r="105" spans="2:4">
      <c r="B105" t="s">
        <v>409</v>
      </c>
      <c r="C105">
        <v>20</v>
      </c>
      <c r="D105">
        <f t="shared" si="1"/>
        <v>400</v>
      </c>
    </row>
    <row r="106" spans="2:4">
      <c r="B106" t="s">
        <v>411</v>
      </c>
      <c r="C106">
        <v>36</v>
      </c>
      <c r="D106">
        <f t="shared" si="1"/>
        <v>400</v>
      </c>
    </row>
    <row r="107" spans="2:4">
      <c r="B107" t="s">
        <v>414</v>
      </c>
      <c r="C107">
        <v>28</v>
      </c>
      <c r="D107">
        <f t="shared" si="1"/>
        <v>400</v>
      </c>
    </row>
    <row r="108" spans="2:4">
      <c r="B108" t="s">
        <v>416</v>
      </c>
      <c r="C108">
        <v>55</v>
      </c>
      <c r="D108">
        <f t="shared" si="1"/>
        <v>400</v>
      </c>
    </row>
    <row r="109" spans="2:4">
      <c r="B109" t="s">
        <v>1212</v>
      </c>
      <c r="C109">
        <v>30</v>
      </c>
      <c r="D109">
        <f t="shared" si="1"/>
        <v>400</v>
      </c>
    </row>
    <row r="110" spans="2:4">
      <c r="B110" t="s">
        <v>1213</v>
      </c>
      <c r="C110">
        <v>59</v>
      </c>
      <c r="D110">
        <f t="shared" si="1"/>
        <v>400</v>
      </c>
    </row>
    <row r="111" spans="2:4">
      <c r="B111" t="s">
        <v>1214</v>
      </c>
      <c r="C111">
        <v>59</v>
      </c>
      <c r="D111">
        <f t="shared" si="1"/>
        <v>400</v>
      </c>
    </row>
    <row r="112" spans="2:4">
      <c r="B112" t="s">
        <v>1215</v>
      </c>
      <c r="C112">
        <v>50</v>
      </c>
      <c r="D112">
        <f t="shared" si="1"/>
        <v>400</v>
      </c>
    </row>
    <row r="113" spans="2:4">
      <c r="B113" t="s">
        <v>1216</v>
      </c>
      <c r="C113">
        <v>50</v>
      </c>
      <c r="D113">
        <f t="shared" si="1"/>
        <v>400</v>
      </c>
    </row>
    <row r="114" spans="2:4">
      <c r="B114" t="s">
        <v>1217</v>
      </c>
      <c r="C114">
        <v>59</v>
      </c>
      <c r="D114">
        <f t="shared" si="1"/>
        <v>400</v>
      </c>
    </row>
    <row r="115" spans="2:4">
      <c r="B115" t="s">
        <v>1218</v>
      </c>
      <c r="C115">
        <v>80</v>
      </c>
      <c r="D115">
        <f t="shared" si="1"/>
        <v>500</v>
      </c>
    </row>
    <row r="116" spans="2:4">
      <c r="B116" t="s">
        <v>1219</v>
      </c>
      <c r="C116">
        <v>20</v>
      </c>
      <c r="D116">
        <f t="shared" si="1"/>
        <v>400</v>
      </c>
    </row>
    <row r="117" spans="2:4">
      <c r="B117" t="s">
        <v>1220</v>
      </c>
      <c r="C117">
        <v>40</v>
      </c>
      <c r="D117">
        <f t="shared" si="1"/>
        <v>400</v>
      </c>
    </row>
    <row r="118" spans="2:4">
      <c r="B118" t="s">
        <v>1221</v>
      </c>
      <c r="C118">
        <v>59</v>
      </c>
      <c r="D118">
        <f t="shared" si="1"/>
        <v>400</v>
      </c>
    </row>
    <row r="119" spans="2:4">
      <c r="B119" t="s">
        <v>1222</v>
      </c>
      <c r="C119">
        <v>59</v>
      </c>
      <c r="D119">
        <f t="shared" si="1"/>
        <v>400</v>
      </c>
    </row>
    <row r="120" spans="2:4">
      <c r="B120" t="s">
        <v>1223</v>
      </c>
      <c r="C120">
        <v>40</v>
      </c>
      <c r="D120">
        <f t="shared" si="1"/>
        <v>400</v>
      </c>
    </row>
    <row r="121" spans="2:4">
      <c r="B121" t="s">
        <v>1224</v>
      </c>
      <c r="C121">
        <v>40</v>
      </c>
      <c r="D121">
        <f t="shared" si="1"/>
        <v>400</v>
      </c>
    </row>
    <row r="122" spans="2:4">
      <c r="B122" t="s">
        <v>461</v>
      </c>
      <c r="C122">
        <v>28</v>
      </c>
      <c r="D122">
        <f t="shared" si="1"/>
        <v>400</v>
      </c>
    </row>
    <row r="123" spans="2:4">
      <c r="B123" t="s">
        <v>473</v>
      </c>
      <c r="C123">
        <v>30</v>
      </c>
      <c r="D123">
        <f t="shared" si="1"/>
        <v>400</v>
      </c>
    </row>
    <row r="124" spans="2:4">
      <c r="B124" t="s">
        <v>466</v>
      </c>
      <c r="C124">
        <v>59</v>
      </c>
      <c r="D124">
        <f t="shared" si="1"/>
        <v>400</v>
      </c>
    </row>
    <row r="125" spans="2:4">
      <c r="B125" t="s">
        <v>1225</v>
      </c>
      <c r="C125">
        <v>115</v>
      </c>
      <c r="D125">
        <f t="shared" si="1"/>
        <v>500</v>
      </c>
    </row>
    <row r="126" spans="2:4">
      <c r="B126" t="s">
        <v>1226</v>
      </c>
      <c r="C126">
        <v>59</v>
      </c>
      <c r="D126">
        <f t="shared" si="1"/>
        <v>400</v>
      </c>
    </row>
    <row r="127" spans="2:4">
      <c r="B127" t="s">
        <v>1227</v>
      </c>
      <c r="C127">
        <v>50</v>
      </c>
      <c r="D127">
        <f t="shared" si="1"/>
        <v>400</v>
      </c>
    </row>
    <row r="128" spans="2:4">
      <c r="B128" t="s">
        <v>1228</v>
      </c>
      <c r="C128">
        <v>50</v>
      </c>
      <c r="D128">
        <f t="shared" si="1"/>
        <v>400</v>
      </c>
    </row>
    <row r="129" spans="2:4">
      <c r="B129" t="s">
        <v>1229</v>
      </c>
      <c r="C129">
        <v>30</v>
      </c>
      <c r="D129">
        <f t="shared" si="1"/>
        <v>400</v>
      </c>
    </row>
    <row r="130" spans="2:4">
      <c r="B130" t="s">
        <v>1230</v>
      </c>
      <c r="C130">
        <v>30</v>
      </c>
      <c r="D130">
        <f t="shared" si="1"/>
        <v>400</v>
      </c>
    </row>
    <row r="131" spans="2:4">
      <c r="B131" t="s">
        <v>1231</v>
      </c>
      <c r="C131">
        <v>59</v>
      </c>
      <c r="D131">
        <f t="shared" ref="D131:D194" si="2">IF(C131&lt;20,300,IF(AND(19&lt;C131,C131&lt;60),400,IF(59&lt;C131,500,0)))</f>
        <v>400</v>
      </c>
    </row>
    <row r="132" spans="2:4">
      <c r="B132" t="s">
        <v>1232</v>
      </c>
      <c r="C132">
        <v>59</v>
      </c>
      <c r="D132">
        <f t="shared" si="2"/>
        <v>400</v>
      </c>
    </row>
    <row r="133" spans="2:4">
      <c r="B133" t="s">
        <v>1233</v>
      </c>
      <c r="C133">
        <v>85</v>
      </c>
      <c r="D133">
        <f t="shared" si="2"/>
        <v>500</v>
      </c>
    </row>
    <row r="134" spans="2:4">
      <c r="B134" t="s">
        <v>1234</v>
      </c>
      <c r="C134">
        <v>60</v>
      </c>
      <c r="D134">
        <f t="shared" si="2"/>
        <v>500</v>
      </c>
    </row>
    <row r="135" spans="2:4">
      <c r="B135" t="s">
        <v>1235</v>
      </c>
      <c r="C135">
        <v>40</v>
      </c>
      <c r="D135">
        <f t="shared" si="2"/>
        <v>400</v>
      </c>
    </row>
    <row r="136" spans="2:4">
      <c r="B136" t="s">
        <v>1236</v>
      </c>
      <c r="C136">
        <v>30</v>
      </c>
      <c r="D136">
        <f t="shared" si="2"/>
        <v>400</v>
      </c>
    </row>
    <row r="137" spans="2:4">
      <c r="B137" t="s">
        <v>1237</v>
      </c>
      <c r="C137">
        <v>30</v>
      </c>
      <c r="D137">
        <f t="shared" si="2"/>
        <v>400</v>
      </c>
    </row>
    <row r="138" spans="2:4">
      <c r="B138" t="s">
        <v>512</v>
      </c>
      <c r="C138">
        <v>50</v>
      </c>
      <c r="D138">
        <f t="shared" si="2"/>
        <v>400</v>
      </c>
    </row>
    <row r="139" spans="2:4">
      <c r="B139" t="s">
        <v>1238</v>
      </c>
      <c r="C139">
        <v>59</v>
      </c>
      <c r="D139">
        <f t="shared" si="2"/>
        <v>400</v>
      </c>
    </row>
    <row r="140" spans="2:4">
      <c r="B140" t="s">
        <v>1239</v>
      </c>
      <c r="C140">
        <v>59</v>
      </c>
      <c r="D140">
        <f t="shared" si="2"/>
        <v>400</v>
      </c>
    </row>
    <row r="141" spans="2:4">
      <c r="B141" t="s">
        <v>1240</v>
      </c>
      <c r="C141">
        <v>90</v>
      </c>
      <c r="D141">
        <f t="shared" si="2"/>
        <v>500</v>
      </c>
    </row>
    <row r="142" spans="2:4">
      <c r="B142" t="s">
        <v>1337</v>
      </c>
      <c r="C142">
        <v>60</v>
      </c>
      <c r="D142">
        <f t="shared" si="2"/>
        <v>500</v>
      </c>
    </row>
    <row r="143" spans="2:4">
      <c r="B143" t="s">
        <v>1242</v>
      </c>
      <c r="C143">
        <v>39</v>
      </c>
      <c r="D143">
        <f t="shared" si="2"/>
        <v>400</v>
      </c>
    </row>
    <row r="144" spans="2:4">
      <c r="B144" t="s">
        <v>1243</v>
      </c>
      <c r="C144">
        <v>30</v>
      </c>
      <c r="D144">
        <f t="shared" si="2"/>
        <v>400</v>
      </c>
    </row>
    <row r="145" spans="2:4">
      <c r="B145" t="s">
        <v>1245</v>
      </c>
      <c r="C145">
        <v>30</v>
      </c>
      <c r="D145">
        <f t="shared" si="2"/>
        <v>400</v>
      </c>
    </row>
    <row r="146" spans="2:4">
      <c r="B146" t="s">
        <v>1246</v>
      </c>
      <c r="C146">
        <v>30</v>
      </c>
      <c r="D146">
        <f t="shared" si="2"/>
        <v>400</v>
      </c>
    </row>
    <row r="147" spans="2:4">
      <c r="B147" t="s">
        <v>1247</v>
      </c>
      <c r="C147">
        <v>30</v>
      </c>
      <c r="D147">
        <f t="shared" si="2"/>
        <v>400</v>
      </c>
    </row>
    <row r="148" spans="2:4">
      <c r="B148" t="s">
        <v>1248</v>
      </c>
      <c r="C148">
        <v>50</v>
      </c>
      <c r="D148">
        <f t="shared" si="2"/>
        <v>400</v>
      </c>
    </row>
    <row r="149" spans="2:4">
      <c r="B149" t="s">
        <v>1249</v>
      </c>
      <c r="C149">
        <v>30</v>
      </c>
      <c r="D149">
        <f t="shared" si="2"/>
        <v>400</v>
      </c>
    </row>
    <row r="150" spans="2:4">
      <c r="B150" t="s">
        <v>1250</v>
      </c>
      <c r="C150">
        <v>102</v>
      </c>
      <c r="D150">
        <f t="shared" si="2"/>
        <v>500</v>
      </c>
    </row>
    <row r="151" spans="2:4">
      <c r="B151" t="s">
        <v>1251</v>
      </c>
      <c r="C151">
        <v>50</v>
      </c>
      <c r="D151">
        <f t="shared" si="2"/>
        <v>400</v>
      </c>
    </row>
    <row r="152" spans="2:4">
      <c r="B152" t="s">
        <v>1252</v>
      </c>
      <c r="C152">
        <v>59</v>
      </c>
      <c r="D152">
        <f t="shared" si="2"/>
        <v>400</v>
      </c>
    </row>
    <row r="153" spans="2:4">
      <c r="B153" t="s">
        <v>1253</v>
      </c>
      <c r="C153">
        <v>59</v>
      </c>
      <c r="D153">
        <f t="shared" si="2"/>
        <v>400</v>
      </c>
    </row>
    <row r="154" spans="2:4">
      <c r="B154" t="s">
        <v>1254</v>
      </c>
      <c r="C154">
        <v>46</v>
      </c>
      <c r="D154">
        <f t="shared" si="2"/>
        <v>400</v>
      </c>
    </row>
    <row r="155" spans="2:4">
      <c r="B155" t="s">
        <v>1255</v>
      </c>
      <c r="C155">
        <v>40</v>
      </c>
      <c r="D155">
        <f t="shared" si="2"/>
        <v>400</v>
      </c>
    </row>
    <row r="156" spans="2:4">
      <c r="B156" t="s">
        <v>1322</v>
      </c>
      <c r="C156">
        <v>58</v>
      </c>
      <c r="D156">
        <f t="shared" si="2"/>
        <v>400</v>
      </c>
    </row>
    <row r="157" spans="2:4">
      <c r="B157" t="s">
        <v>1026</v>
      </c>
      <c r="C157">
        <v>20</v>
      </c>
      <c r="D157">
        <f t="shared" si="2"/>
        <v>400</v>
      </c>
    </row>
    <row r="158" spans="2:4">
      <c r="C158">
        <v>13</v>
      </c>
      <c r="D158">
        <f t="shared" si="2"/>
        <v>300</v>
      </c>
    </row>
    <row r="159" spans="2:4">
      <c r="B159" t="s">
        <v>1027</v>
      </c>
      <c r="C159">
        <v>20</v>
      </c>
      <c r="D159">
        <f t="shared" si="2"/>
        <v>400</v>
      </c>
    </row>
    <row r="160" spans="2:4">
      <c r="C160">
        <v>18</v>
      </c>
      <c r="D160">
        <f t="shared" si="2"/>
        <v>300</v>
      </c>
    </row>
    <row r="161" spans="2:4">
      <c r="B161" t="s">
        <v>1028</v>
      </c>
      <c r="C161">
        <v>40</v>
      </c>
      <c r="D161">
        <f t="shared" si="2"/>
        <v>400</v>
      </c>
    </row>
    <row r="162" spans="2:4">
      <c r="B162" t="s">
        <v>1323</v>
      </c>
      <c r="C162">
        <v>30</v>
      </c>
      <c r="D162">
        <f t="shared" si="2"/>
        <v>400</v>
      </c>
    </row>
    <row r="163" spans="2:4">
      <c r="B163" t="s">
        <v>1031</v>
      </c>
      <c r="C163">
        <v>59</v>
      </c>
      <c r="D163">
        <f t="shared" si="2"/>
        <v>400</v>
      </c>
    </row>
    <row r="164" spans="2:4">
      <c r="B164" t="s">
        <v>1032</v>
      </c>
      <c r="C164">
        <v>59</v>
      </c>
      <c r="D164">
        <f t="shared" si="2"/>
        <v>400</v>
      </c>
    </row>
    <row r="165" spans="2:4">
      <c r="B165" t="s">
        <v>1324</v>
      </c>
      <c r="C165">
        <v>30</v>
      </c>
      <c r="D165">
        <f t="shared" si="2"/>
        <v>400</v>
      </c>
    </row>
    <row r="166" spans="2:4">
      <c r="B166" t="s">
        <v>1325</v>
      </c>
      <c r="C166">
        <v>40</v>
      </c>
      <c r="D166">
        <f t="shared" si="2"/>
        <v>400</v>
      </c>
    </row>
    <row r="167" spans="2:4">
      <c r="B167" t="s">
        <v>1418</v>
      </c>
      <c r="C167" s="114">
        <v>50</v>
      </c>
      <c r="D167">
        <f t="shared" si="2"/>
        <v>400</v>
      </c>
    </row>
    <row r="168" spans="2:4">
      <c r="B168" t="s">
        <v>1326</v>
      </c>
      <c r="C168">
        <v>59</v>
      </c>
      <c r="D168">
        <f t="shared" si="2"/>
        <v>400</v>
      </c>
    </row>
    <row r="169" spans="2:4">
      <c r="B169" t="s">
        <v>1310</v>
      </c>
      <c r="C169">
        <v>20</v>
      </c>
      <c r="D169">
        <f t="shared" si="2"/>
        <v>400</v>
      </c>
    </row>
    <row r="170" spans="2:4">
      <c r="C170">
        <v>20</v>
      </c>
      <c r="D170">
        <f t="shared" si="2"/>
        <v>400</v>
      </c>
    </row>
    <row r="171" spans="2:4">
      <c r="B171" t="s">
        <v>1311</v>
      </c>
      <c r="C171">
        <v>40</v>
      </c>
      <c r="D171">
        <f t="shared" si="2"/>
        <v>400</v>
      </c>
    </row>
    <row r="172" spans="2:4">
      <c r="B172" t="s">
        <v>1419</v>
      </c>
      <c r="C172">
        <v>40</v>
      </c>
      <c r="D172">
        <f t="shared" si="2"/>
        <v>400</v>
      </c>
    </row>
    <row r="173" spans="2:4">
      <c r="B173" t="s">
        <v>1265</v>
      </c>
      <c r="C173">
        <v>195</v>
      </c>
      <c r="D173">
        <f t="shared" si="2"/>
        <v>500</v>
      </c>
    </row>
    <row r="174" spans="2:4">
      <c r="B174" t="s">
        <v>924</v>
      </c>
      <c r="C174">
        <v>90</v>
      </c>
      <c r="D174">
        <f t="shared" si="2"/>
        <v>500</v>
      </c>
    </row>
    <row r="175" spans="2:4">
      <c r="B175" t="s">
        <v>935</v>
      </c>
      <c r="C175">
        <v>156</v>
      </c>
      <c r="D175">
        <f t="shared" si="2"/>
        <v>500</v>
      </c>
    </row>
    <row r="176" spans="2:4">
      <c r="B176" t="s">
        <v>897</v>
      </c>
      <c r="C176">
        <v>59</v>
      </c>
      <c r="D176">
        <f t="shared" si="2"/>
        <v>400</v>
      </c>
    </row>
    <row r="177" spans="2:4">
      <c r="B177" t="s">
        <v>1043</v>
      </c>
      <c r="C177">
        <v>36</v>
      </c>
      <c r="D177">
        <f t="shared" si="2"/>
        <v>400</v>
      </c>
    </row>
    <row r="178" spans="2:4">
      <c r="B178" t="s">
        <v>898</v>
      </c>
      <c r="C178">
        <v>155</v>
      </c>
      <c r="D178">
        <f t="shared" si="2"/>
        <v>500</v>
      </c>
    </row>
    <row r="179" spans="2:4">
      <c r="B179" t="s">
        <v>903</v>
      </c>
      <c r="C179">
        <v>175</v>
      </c>
      <c r="D179">
        <f t="shared" si="2"/>
        <v>500</v>
      </c>
    </row>
    <row r="180" spans="2:4">
      <c r="B180" t="s">
        <v>889</v>
      </c>
      <c r="C180">
        <v>148</v>
      </c>
      <c r="D180">
        <f t="shared" si="2"/>
        <v>500</v>
      </c>
    </row>
    <row r="181" spans="2:4">
      <c r="B181" t="s">
        <v>579</v>
      </c>
      <c r="C181">
        <v>195</v>
      </c>
      <c r="D181">
        <f t="shared" si="2"/>
        <v>500</v>
      </c>
    </row>
    <row r="182" spans="2:4">
      <c r="B182" t="s">
        <v>583</v>
      </c>
      <c r="C182">
        <v>195</v>
      </c>
      <c r="D182">
        <f t="shared" si="2"/>
        <v>500</v>
      </c>
    </row>
    <row r="183" spans="2:4">
      <c r="B183" t="s">
        <v>587</v>
      </c>
      <c r="C183">
        <v>300</v>
      </c>
      <c r="D183">
        <f t="shared" si="2"/>
        <v>500</v>
      </c>
    </row>
    <row r="184" spans="2:4">
      <c r="B184" t="s">
        <v>589</v>
      </c>
      <c r="C184">
        <v>135</v>
      </c>
      <c r="D184">
        <f t="shared" si="2"/>
        <v>500</v>
      </c>
    </row>
    <row r="185" spans="2:4">
      <c r="B185" t="s">
        <v>593</v>
      </c>
      <c r="C185">
        <v>190</v>
      </c>
      <c r="D185">
        <f t="shared" si="2"/>
        <v>500</v>
      </c>
    </row>
    <row r="186" spans="2:4">
      <c r="B186" t="s">
        <v>597</v>
      </c>
      <c r="C186">
        <v>220</v>
      </c>
      <c r="D186">
        <f t="shared" si="2"/>
        <v>500</v>
      </c>
    </row>
    <row r="187" spans="2:4">
      <c r="B187" t="s">
        <v>600</v>
      </c>
      <c r="C187">
        <v>70</v>
      </c>
      <c r="D187">
        <f t="shared" si="2"/>
        <v>500</v>
      </c>
    </row>
    <row r="188" spans="2:4">
      <c r="B188" t="s">
        <v>604</v>
      </c>
      <c r="C188">
        <v>100</v>
      </c>
      <c r="D188">
        <f t="shared" si="2"/>
        <v>500</v>
      </c>
    </row>
    <row r="189" spans="2:4">
      <c r="B189" t="s">
        <v>608</v>
      </c>
      <c r="C189">
        <v>125</v>
      </c>
      <c r="D189">
        <f t="shared" si="2"/>
        <v>500</v>
      </c>
    </row>
    <row r="190" spans="2:4">
      <c r="B190" t="s">
        <v>612</v>
      </c>
      <c r="C190">
        <v>155</v>
      </c>
      <c r="D190">
        <f t="shared" si="2"/>
        <v>500</v>
      </c>
    </row>
    <row r="191" spans="2:4">
      <c r="B191" t="s">
        <v>616</v>
      </c>
      <c r="C191">
        <v>110</v>
      </c>
      <c r="D191">
        <f t="shared" si="2"/>
        <v>500</v>
      </c>
    </row>
    <row r="192" spans="2:4">
      <c r="B192" t="s">
        <v>620</v>
      </c>
      <c r="C192">
        <v>280</v>
      </c>
      <c r="D192">
        <f t="shared" si="2"/>
        <v>500</v>
      </c>
    </row>
    <row r="193" spans="2:4">
      <c r="B193" t="s">
        <v>1266</v>
      </c>
      <c r="C193">
        <v>315</v>
      </c>
      <c r="D193">
        <f t="shared" si="2"/>
        <v>500</v>
      </c>
    </row>
    <row r="194" spans="2:4">
      <c r="B194" t="s">
        <v>1267</v>
      </c>
      <c r="C194">
        <v>85</v>
      </c>
      <c r="D194">
        <f t="shared" si="2"/>
        <v>500</v>
      </c>
    </row>
    <row r="195" spans="2:4">
      <c r="B195" t="s">
        <v>1268</v>
      </c>
      <c r="C195">
        <v>85</v>
      </c>
      <c r="D195">
        <f t="shared" ref="D195:D258" si="3">IF(C195&lt;20,300,IF(AND(19&lt;C195,C195&lt;60),400,IF(59&lt;C195,500,0)))</f>
        <v>500</v>
      </c>
    </row>
    <row r="196" spans="2:4">
      <c r="B196" t="s">
        <v>1269</v>
      </c>
      <c r="C196">
        <v>200</v>
      </c>
      <c r="D196">
        <f t="shared" si="3"/>
        <v>500</v>
      </c>
    </row>
    <row r="197" spans="2:4">
      <c r="B197" t="s">
        <v>1270</v>
      </c>
      <c r="C197">
        <v>140</v>
      </c>
      <c r="D197">
        <f t="shared" si="3"/>
        <v>500</v>
      </c>
    </row>
    <row r="198" spans="2:4">
      <c r="B198" t="s">
        <v>1271</v>
      </c>
      <c r="C198">
        <v>35</v>
      </c>
      <c r="D198">
        <f t="shared" si="3"/>
        <v>400</v>
      </c>
    </row>
    <row r="199" spans="2:4">
      <c r="B199" t="s">
        <v>1070</v>
      </c>
      <c r="C199">
        <v>190</v>
      </c>
      <c r="D199">
        <f t="shared" si="3"/>
        <v>500</v>
      </c>
    </row>
    <row r="200" spans="2:4">
      <c r="B200" t="s">
        <v>639</v>
      </c>
      <c r="C200">
        <v>190</v>
      </c>
      <c r="D200">
        <f t="shared" si="3"/>
        <v>500</v>
      </c>
    </row>
    <row r="201" spans="2:4">
      <c r="B201" t="s">
        <v>1073</v>
      </c>
      <c r="C201">
        <v>230</v>
      </c>
      <c r="D201">
        <f t="shared" si="3"/>
        <v>500</v>
      </c>
    </row>
    <row r="202" spans="2:4">
      <c r="B202" t="s">
        <v>1075</v>
      </c>
      <c r="C202">
        <v>65</v>
      </c>
      <c r="D202">
        <f t="shared" si="3"/>
        <v>500</v>
      </c>
    </row>
    <row r="203" spans="2:4">
      <c r="B203" t="s">
        <v>1077</v>
      </c>
      <c r="C203">
        <v>216</v>
      </c>
      <c r="D203">
        <f t="shared" si="3"/>
        <v>500</v>
      </c>
    </row>
    <row r="204" spans="2:4">
      <c r="B204" t="s">
        <v>1079</v>
      </c>
      <c r="C204">
        <v>100</v>
      </c>
      <c r="D204">
        <f t="shared" si="3"/>
        <v>500</v>
      </c>
    </row>
    <row r="205" spans="2:4">
      <c r="B205" t="s">
        <v>1081</v>
      </c>
      <c r="C205">
        <v>150</v>
      </c>
      <c r="D205">
        <f t="shared" si="3"/>
        <v>500</v>
      </c>
    </row>
    <row r="206" spans="2:4">
      <c r="B206" t="s">
        <v>1083</v>
      </c>
      <c r="C206">
        <v>190</v>
      </c>
      <c r="D206">
        <f t="shared" si="3"/>
        <v>500</v>
      </c>
    </row>
    <row r="207" spans="2:4">
      <c r="B207" t="s">
        <v>1085</v>
      </c>
      <c r="C207">
        <v>90</v>
      </c>
      <c r="D207">
        <f t="shared" si="3"/>
        <v>500</v>
      </c>
    </row>
    <row r="208" spans="2:4">
      <c r="B208" t="s">
        <v>1086</v>
      </c>
      <c r="C208">
        <v>146</v>
      </c>
      <c r="D208">
        <f t="shared" si="3"/>
        <v>500</v>
      </c>
    </row>
    <row r="209" spans="2:4">
      <c r="B209" t="s">
        <v>1087</v>
      </c>
      <c r="C209">
        <v>65</v>
      </c>
      <c r="D209">
        <f t="shared" si="3"/>
        <v>500</v>
      </c>
    </row>
    <row r="210" spans="2:4">
      <c r="B210" t="s">
        <v>1091</v>
      </c>
      <c r="C210">
        <v>80</v>
      </c>
      <c r="D210">
        <f t="shared" si="3"/>
        <v>500</v>
      </c>
    </row>
    <row r="211" spans="2:4">
      <c r="B211" t="s">
        <v>890</v>
      </c>
      <c r="C211">
        <v>12</v>
      </c>
      <c r="D211">
        <f t="shared" si="3"/>
        <v>300</v>
      </c>
    </row>
    <row r="212" spans="2:4">
      <c r="B212" t="s">
        <v>915</v>
      </c>
      <c r="C212">
        <v>18</v>
      </c>
      <c r="D212">
        <f t="shared" si="3"/>
        <v>300</v>
      </c>
    </row>
    <row r="213" spans="2:4">
      <c r="B213" t="s">
        <v>899</v>
      </c>
      <c r="C213">
        <v>18</v>
      </c>
      <c r="D213">
        <f t="shared" si="3"/>
        <v>300</v>
      </c>
    </row>
    <row r="214" spans="2:4">
      <c r="B214" t="s">
        <v>1370</v>
      </c>
      <c r="C214">
        <v>19</v>
      </c>
      <c r="D214">
        <f t="shared" si="3"/>
        <v>300</v>
      </c>
    </row>
    <row r="215" spans="2:4">
      <c r="B215" t="s">
        <v>906</v>
      </c>
      <c r="C215">
        <v>19</v>
      </c>
      <c r="D215">
        <f t="shared" si="3"/>
        <v>300</v>
      </c>
    </row>
    <row r="216" spans="2:4">
      <c r="B216" t="s">
        <v>895</v>
      </c>
      <c r="C216">
        <v>12</v>
      </c>
      <c r="D216">
        <f t="shared" si="3"/>
        <v>300</v>
      </c>
    </row>
    <row r="217" spans="2:4">
      <c r="B217" t="s">
        <v>684</v>
      </c>
      <c r="C217">
        <v>15</v>
      </c>
      <c r="D217">
        <f t="shared" si="3"/>
        <v>300</v>
      </c>
    </row>
    <row r="218" spans="2:4">
      <c r="B218" t="s">
        <v>941</v>
      </c>
      <c r="C218">
        <v>12</v>
      </c>
      <c r="D218">
        <f t="shared" si="3"/>
        <v>300</v>
      </c>
    </row>
    <row r="219" spans="2:4">
      <c r="B219" t="s">
        <v>918</v>
      </c>
      <c r="C219">
        <v>11</v>
      </c>
      <c r="D219">
        <f t="shared" si="3"/>
        <v>300</v>
      </c>
    </row>
    <row r="220" spans="2:4">
      <c r="B220" t="s">
        <v>690</v>
      </c>
      <c r="C220">
        <v>12</v>
      </c>
      <c r="D220">
        <f t="shared" si="3"/>
        <v>300</v>
      </c>
    </row>
    <row r="221" spans="2:4">
      <c r="B221" t="s">
        <v>920</v>
      </c>
      <c r="C221">
        <v>11</v>
      </c>
      <c r="D221">
        <f t="shared" si="3"/>
        <v>300</v>
      </c>
    </row>
    <row r="222" spans="2:4">
      <c r="B222" t="s">
        <v>694</v>
      </c>
      <c r="C222">
        <v>12</v>
      </c>
      <c r="D222">
        <f t="shared" si="3"/>
        <v>300</v>
      </c>
    </row>
    <row r="223" spans="2:4">
      <c r="B223" t="s">
        <v>946</v>
      </c>
      <c r="C223">
        <v>19</v>
      </c>
      <c r="D223">
        <f t="shared" si="3"/>
        <v>300</v>
      </c>
    </row>
    <row r="224" spans="2:4">
      <c r="B224" t="s">
        <v>949</v>
      </c>
      <c r="C224">
        <v>19</v>
      </c>
      <c r="D224">
        <f t="shared" si="3"/>
        <v>300</v>
      </c>
    </row>
    <row r="225" spans="2:4">
      <c r="B225" t="s">
        <v>951</v>
      </c>
      <c r="C225">
        <v>19</v>
      </c>
      <c r="D225">
        <f t="shared" si="3"/>
        <v>300</v>
      </c>
    </row>
    <row r="226" spans="2:4">
      <c r="B226" t="s">
        <v>955</v>
      </c>
      <c r="C226">
        <v>12</v>
      </c>
      <c r="D226">
        <f t="shared" si="3"/>
        <v>300</v>
      </c>
    </row>
    <row r="227" spans="2:4">
      <c r="B227" t="s">
        <v>701</v>
      </c>
      <c r="C227">
        <v>12</v>
      </c>
      <c r="D227">
        <f t="shared" si="3"/>
        <v>300</v>
      </c>
    </row>
    <row r="228" spans="2:4">
      <c r="B228" t="s">
        <v>1306</v>
      </c>
      <c r="C228">
        <v>19</v>
      </c>
      <c r="D228">
        <f t="shared" si="3"/>
        <v>300</v>
      </c>
    </row>
    <row r="229" spans="2:4">
      <c r="B229" t="s">
        <v>1274</v>
      </c>
      <c r="C229">
        <v>19</v>
      </c>
      <c r="D229">
        <f t="shared" si="3"/>
        <v>300</v>
      </c>
    </row>
    <row r="230" spans="2:4">
      <c r="B230" t="s">
        <v>1307</v>
      </c>
      <c r="C230">
        <v>19</v>
      </c>
      <c r="D230">
        <f t="shared" si="3"/>
        <v>300</v>
      </c>
    </row>
    <row r="231" spans="2:4">
      <c r="B231" t="s">
        <v>1275</v>
      </c>
      <c r="C231">
        <v>12</v>
      </c>
      <c r="D231">
        <f t="shared" si="3"/>
        <v>300</v>
      </c>
    </row>
    <row r="232" spans="2:4">
      <c r="B232" t="s">
        <v>930</v>
      </c>
      <c r="C232">
        <v>12</v>
      </c>
      <c r="D232">
        <f t="shared" si="3"/>
        <v>300</v>
      </c>
    </row>
    <row r="233" spans="2:4">
      <c r="B233" t="s">
        <v>720</v>
      </c>
      <c r="C233">
        <v>12</v>
      </c>
      <c r="D233">
        <f t="shared" si="3"/>
        <v>300</v>
      </c>
    </row>
    <row r="234" spans="2:4">
      <c r="B234" t="s">
        <v>723</v>
      </c>
      <c r="C234">
        <v>18</v>
      </c>
      <c r="D234">
        <f t="shared" si="3"/>
        <v>300</v>
      </c>
    </row>
    <row r="235" spans="2:4">
      <c r="B235" t="s">
        <v>725</v>
      </c>
      <c r="C235">
        <v>12</v>
      </c>
      <c r="D235">
        <f t="shared" si="3"/>
        <v>300</v>
      </c>
    </row>
    <row r="236" spans="2:4">
      <c r="B236" t="s">
        <v>729</v>
      </c>
      <c r="C236">
        <v>19</v>
      </c>
      <c r="D236">
        <f t="shared" si="3"/>
        <v>300</v>
      </c>
    </row>
    <row r="237" spans="2:4">
      <c r="B237" t="s">
        <v>732</v>
      </c>
      <c r="C237">
        <v>19</v>
      </c>
      <c r="D237">
        <f t="shared" si="3"/>
        <v>300</v>
      </c>
    </row>
    <row r="238" spans="2:4">
      <c r="B238" t="s">
        <v>736</v>
      </c>
      <c r="C238">
        <v>19</v>
      </c>
      <c r="D238">
        <f t="shared" si="3"/>
        <v>300</v>
      </c>
    </row>
    <row r="239" spans="2:4">
      <c r="B239" t="s">
        <v>738</v>
      </c>
      <c r="C239">
        <v>19</v>
      </c>
      <c r="D239">
        <f t="shared" si="3"/>
        <v>300</v>
      </c>
    </row>
    <row r="240" spans="2:4">
      <c r="B240" t="s">
        <v>1276</v>
      </c>
      <c r="C240">
        <v>19</v>
      </c>
      <c r="D240">
        <f t="shared" si="3"/>
        <v>300</v>
      </c>
    </row>
    <row r="241" spans="2:4">
      <c r="B241" t="s">
        <v>1277</v>
      </c>
      <c r="C241">
        <v>12</v>
      </c>
      <c r="D241">
        <f t="shared" si="3"/>
        <v>300</v>
      </c>
    </row>
    <row r="242" spans="2:4">
      <c r="B242" t="s">
        <v>744</v>
      </c>
      <c r="C242">
        <v>19</v>
      </c>
      <c r="D242">
        <f t="shared" si="3"/>
        <v>300</v>
      </c>
    </row>
    <row r="243" spans="2:4">
      <c r="B243" t="s">
        <v>747</v>
      </c>
      <c r="C243">
        <v>19</v>
      </c>
      <c r="D243">
        <f t="shared" si="3"/>
        <v>300</v>
      </c>
    </row>
    <row r="244" spans="2:4">
      <c r="B244" t="s">
        <v>749</v>
      </c>
      <c r="C244">
        <v>12</v>
      </c>
      <c r="D244">
        <f t="shared" si="3"/>
        <v>300</v>
      </c>
    </row>
    <row r="245" spans="2:4">
      <c r="B245" t="s">
        <v>752</v>
      </c>
      <c r="C245">
        <v>19</v>
      </c>
      <c r="D245">
        <f t="shared" si="3"/>
        <v>300</v>
      </c>
    </row>
    <row r="246" spans="2:4">
      <c r="B246" t="s">
        <v>754</v>
      </c>
      <c r="C246">
        <v>12</v>
      </c>
      <c r="D246">
        <f t="shared" si="3"/>
        <v>300</v>
      </c>
    </row>
    <row r="247" spans="2:4">
      <c r="B247" t="s">
        <v>756</v>
      </c>
      <c r="C247">
        <v>19</v>
      </c>
      <c r="D247">
        <f t="shared" si="3"/>
        <v>300</v>
      </c>
    </row>
    <row r="248" spans="2:4">
      <c r="B248" t="s">
        <v>760</v>
      </c>
      <c r="C248">
        <v>19</v>
      </c>
      <c r="D248">
        <f t="shared" si="3"/>
        <v>300</v>
      </c>
    </row>
    <row r="249" spans="2:4">
      <c r="B249" t="s">
        <v>1278</v>
      </c>
      <c r="C249">
        <v>18</v>
      </c>
      <c r="D249">
        <f t="shared" si="3"/>
        <v>300</v>
      </c>
    </row>
    <row r="250" spans="2:4">
      <c r="B250" t="s">
        <v>765</v>
      </c>
      <c r="C250">
        <v>12</v>
      </c>
      <c r="D250">
        <f t="shared" si="3"/>
        <v>300</v>
      </c>
    </row>
    <row r="251" spans="2:4">
      <c r="B251" t="s">
        <v>767</v>
      </c>
      <c r="C251">
        <v>19</v>
      </c>
      <c r="D251">
        <f t="shared" si="3"/>
        <v>300</v>
      </c>
    </row>
    <row r="252" spans="2:4">
      <c r="B252" t="s">
        <v>771</v>
      </c>
      <c r="C252">
        <v>12</v>
      </c>
      <c r="D252">
        <f t="shared" si="3"/>
        <v>300</v>
      </c>
    </row>
    <row r="253" spans="2:4">
      <c r="B253" t="s">
        <v>776</v>
      </c>
      <c r="C253">
        <v>19</v>
      </c>
      <c r="D253">
        <f t="shared" si="3"/>
        <v>300</v>
      </c>
    </row>
    <row r="254" spans="2:4">
      <c r="B254" t="s">
        <v>782</v>
      </c>
      <c r="C254">
        <v>19</v>
      </c>
      <c r="D254">
        <f t="shared" si="3"/>
        <v>300</v>
      </c>
    </row>
    <row r="255" spans="2:4">
      <c r="B255" t="s">
        <v>786</v>
      </c>
      <c r="C255">
        <v>19</v>
      </c>
      <c r="D255">
        <f t="shared" si="3"/>
        <v>300</v>
      </c>
    </row>
    <row r="256" spans="2:4">
      <c r="B256" t="s">
        <v>789</v>
      </c>
      <c r="C256">
        <v>12</v>
      </c>
      <c r="D256">
        <f t="shared" si="3"/>
        <v>300</v>
      </c>
    </row>
    <row r="257" spans="2:4">
      <c r="B257" t="s">
        <v>791</v>
      </c>
      <c r="C257">
        <v>12</v>
      </c>
      <c r="D257">
        <f t="shared" si="3"/>
        <v>300</v>
      </c>
    </row>
    <row r="258" spans="2:4">
      <c r="B258" t="s">
        <v>793</v>
      </c>
      <c r="C258">
        <v>19</v>
      </c>
      <c r="D258">
        <f t="shared" si="3"/>
        <v>300</v>
      </c>
    </row>
    <row r="259" spans="2:4">
      <c r="B259" t="s">
        <v>797</v>
      </c>
      <c r="C259">
        <v>19</v>
      </c>
      <c r="D259">
        <f t="shared" ref="D259:D297" si="4">IF(C259&lt;20,300,IF(AND(19&lt;C259,C259&lt;60),400,IF(59&lt;C259,500,0)))</f>
        <v>300</v>
      </c>
    </row>
    <row r="260" spans="2:4">
      <c r="B260" t="s">
        <v>1112</v>
      </c>
      <c r="C260">
        <v>12</v>
      </c>
      <c r="D260">
        <f t="shared" si="4"/>
        <v>300</v>
      </c>
    </row>
    <row r="261" spans="2:4">
      <c r="B261" t="s">
        <v>1113</v>
      </c>
      <c r="C261">
        <v>12</v>
      </c>
      <c r="D261">
        <f t="shared" si="4"/>
        <v>300</v>
      </c>
    </row>
    <row r="262" spans="2:4">
      <c r="B262" t="s">
        <v>1114</v>
      </c>
      <c r="C262">
        <v>19</v>
      </c>
      <c r="D262">
        <f t="shared" si="4"/>
        <v>300</v>
      </c>
    </row>
    <row r="263" spans="2:4">
      <c r="B263" t="s">
        <v>1115</v>
      </c>
      <c r="C263">
        <v>19</v>
      </c>
      <c r="D263">
        <f t="shared" si="4"/>
        <v>300</v>
      </c>
    </row>
    <row r="264" spans="2:4">
      <c r="B264" t="s">
        <v>805</v>
      </c>
      <c r="C264">
        <v>19</v>
      </c>
      <c r="D264">
        <f t="shared" si="4"/>
        <v>300</v>
      </c>
    </row>
    <row r="265" spans="2:4">
      <c r="B265" t="s">
        <v>1116</v>
      </c>
      <c r="C265">
        <v>19</v>
      </c>
      <c r="D265">
        <f t="shared" si="4"/>
        <v>300</v>
      </c>
    </row>
    <row r="266" spans="2:4">
      <c r="B266" t="s">
        <v>1117</v>
      </c>
      <c r="C266">
        <v>12</v>
      </c>
      <c r="D266">
        <f t="shared" si="4"/>
        <v>300</v>
      </c>
    </row>
    <row r="267" spans="2:4">
      <c r="B267" t="s">
        <v>1118</v>
      </c>
      <c r="C267">
        <v>12</v>
      </c>
      <c r="D267">
        <f t="shared" si="4"/>
        <v>300</v>
      </c>
    </row>
    <row r="268" spans="2:4">
      <c r="B268" t="s">
        <v>1371</v>
      </c>
      <c r="C268">
        <v>9</v>
      </c>
      <c r="D268">
        <f t="shared" si="4"/>
        <v>300</v>
      </c>
    </row>
    <row r="269" spans="2:4">
      <c r="B269" t="s">
        <v>1120</v>
      </c>
      <c r="C269">
        <v>17</v>
      </c>
      <c r="D269">
        <f t="shared" si="4"/>
        <v>300</v>
      </c>
    </row>
    <row r="270" spans="2:4">
      <c r="B270" t="s">
        <v>1121</v>
      </c>
      <c r="C270">
        <v>19</v>
      </c>
      <c r="D270">
        <f t="shared" si="4"/>
        <v>300</v>
      </c>
    </row>
    <row r="271" spans="2:4">
      <c r="B271" t="s">
        <v>1279</v>
      </c>
      <c r="C271">
        <v>12</v>
      </c>
      <c r="D271">
        <f t="shared" si="4"/>
        <v>300</v>
      </c>
    </row>
    <row r="272" spans="2:4">
      <c r="B272" t="s">
        <v>1123</v>
      </c>
      <c r="C272">
        <v>12</v>
      </c>
      <c r="D272">
        <f t="shared" si="4"/>
        <v>300</v>
      </c>
    </row>
    <row r="273" spans="2:4">
      <c r="B273" t="s">
        <v>1125</v>
      </c>
      <c r="C273">
        <v>19</v>
      </c>
      <c r="D273">
        <f t="shared" si="4"/>
        <v>300</v>
      </c>
    </row>
    <row r="274" spans="2:4">
      <c r="B274" t="s">
        <v>891</v>
      </c>
      <c r="C274">
        <v>40</v>
      </c>
      <c r="D274">
        <f t="shared" si="4"/>
        <v>400</v>
      </c>
    </row>
    <row r="275" spans="2:4">
      <c r="B275" t="s">
        <v>900</v>
      </c>
      <c r="C275">
        <v>18</v>
      </c>
      <c r="D275">
        <f t="shared" si="4"/>
        <v>300</v>
      </c>
    </row>
    <row r="276" spans="2:4">
      <c r="B276" t="s">
        <v>907</v>
      </c>
      <c r="C276">
        <v>18</v>
      </c>
      <c r="D276">
        <f t="shared" si="4"/>
        <v>300</v>
      </c>
    </row>
    <row r="277" spans="2:4">
      <c r="B277" t="s">
        <v>923</v>
      </c>
      <c r="C277">
        <v>30</v>
      </c>
      <c r="D277">
        <f t="shared" si="4"/>
        <v>400</v>
      </c>
    </row>
    <row r="278" spans="2:4">
      <c r="B278" t="s">
        <v>912</v>
      </c>
      <c r="C278">
        <v>19</v>
      </c>
      <c r="D278">
        <f t="shared" si="4"/>
        <v>300</v>
      </c>
    </row>
    <row r="279" spans="2:4">
      <c r="B279" t="s">
        <v>1404</v>
      </c>
      <c r="C279">
        <v>19</v>
      </c>
      <c r="D279">
        <f t="shared" si="4"/>
        <v>300</v>
      </c>
    </row>
    <row r="280" spans="2:4">
      <c r="B280" t="s">
        <v>853</v>
      </c>
      <c r="C280">
        <v>40</v>
      </c>
      <c r="D280">
        <f t="shared" si="4"/>
        <v>400</v>
      </c>
    </row>
    <row r="281" spans="2:4">
      <c r="B281" t="s">
        <v>1420</v>
      </c>
      <c r="C281">
        <v>30</v>
      </c>
      <c r="D281">
        <f t="shared" si="4"/>
        <v>400</v>
      </c>
    </row>
    <row r="282" spans="2:4">
      <c r="B282" t="s">
        <v>931</v>
      </c>
      <c r="C282">
        <v>12</v>
      </c>
      <c r="D282">
        <f t="shared" si="4"/>
        <v>300</v>
      </c>
    </row>
    <row r="283" spans="2:4">
      <c r="B283" t="s">
        <v>858</v>
      </c>
      <c r="C283">
        <v>12</v>
      </c>
      <c r="D283">
        <f t="shared" si="4"/>
        <v>300</v>
      </c>
    </row>
    <row r="284" spans="2:4">
      <c r="B284" t="s">
        <v>860</v>
      </c>
      <c r="C284">
        <v>19</v>
      </c>
      <c r="D284">
        <f t="shared" si="4"/>
        <v>300</v>
      </c>
    </row>
    <row r="285" spans="2:4">
      <c r="B285" t="s">
        <v>1283</v>
      </c>
      <c r="C285">
        <v>19</v>
      </c>
      <c r="D285">
        <f t="shared" si="4"/>
        <v>300</v>
      </c>
    </row>
    <row r="286" spans="2:4">
      <c r="B286" t="s">
        <v>1144</v>
      </c>
      <c r="C286">
        <v>30</v>
      </c>
      <c r="D286">
        <f t="shared" si="4"/>
        <v>400</v>
      </c>
    </row>
    <row r="287" spans="2:4">
      <c r="B287" t="s">
        <v>1405</v>
      </c>
      <c r="C287">
        <v>15</v>
      </c>
      <c r="D287">
        <f t="shared" si="4"/>
        <v>300</v>
      </c>
    </row>
    <row r="288" spans="2:4">
      <c r="B288" t="s">
        <v>908</v>
      </c>
      <c r="C288">
        <v>5</v>
      </c>
      <c r="D288">
        <f t="shared" si="4"/>
        <v>300</v>
      </c>
    </row>
    <row r="289" spans="2:4">
      <c r="B289" t="s">
        <v>867</v>
      </c>
      <c r="C289">
        <v>5</v>
      </c>
      <c r="D289">
        <f t="shared" si="4"/>
        <v>300</v>
      </c>
    </row>
    <row r="290" spans="2:4">
      <c r="B290" t="s">
        <v>880</v>
      </c>
      <c r="C290">
        <v>4</v>
      </c>
      <c r="D290">
        <f t="shared" si="4"/>
        <v>300</v>
      </c>
    </row>
    <row r="291" spans="2:4">
      <c r="B291" t="s">
        <v>871</v>
      </c>
      <c r="C291">
        <v>3</v>
      </c>
      <c r="D291">
        <f t="shared" si="4"/>
        <v>300</v>
      </c>
    </row>
    <row r="292" spans="2:4">
      <c r="B292" t="s">
        <v>874</v>
      </c>
      <c r="C292">
        <v>5</v>
      </c>
      <c r="D292">
        <f t="shared" si="4"/>
        <v>300</v>
      </c>
    </row>
    <row r="293" spans="2:4">
      <c r="B293" t="s">
        <v>875</v>
      </c>
      <c r="C293">
        <v>5</v>
      </c>
      <c r="D293">
        <f t="shared" si="4"/>
        <v>300</v>
      </c>
    </row>
    <row r="294" spans="2:4">
      <c r="B294" t="s">
        <v>1146</v>
      </c>
      <c r="C294">
        <v>4</v>
      </c>
      <c r="D294">
        <f t="shared" si="4"/>
        <v>300</v>
      </c>
    </row>
    <row r="295" spans="2:4">
      <c r="B295" t="s">
        <v>883</v>
      </c>
      <c r="C295">
        <v>3</v>
      </c>
      <c r="D295">
        <f t="shared" si="4"/>
        <v>300</v>
      </c>
    </row>
    <row r="296" spans="2:4">
      <c r="B296" t="s">
        <v>1147</v>
      </c>
      <c r="C296">
        <v>2</v>
      </c>
      <c r="D296">
        <f t="shared" si="4"/>
        <v>300</v>
      </c>
    </row>
    <row r="297" spans="2:4">
      <c r="B297" t="s">
        <v>1148</v>
      </c>
      <c r="C297">
        <v>1</v>
      </c>
      <c r="D297">
        <f t="shared" si="4"/>
        <v>300</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F11A-D6F4-43EF-8321-43C407925418}">
  <sheetPr>
    <tabColor theme="1"/>
  </sheetPr>
  <dimension ref="A1:R274"/>
  <sheetViews>
    <sheetView workbookViewId="0">
      <pane ySplit="1" topLeftCell="A2" activePane="bottomLeft" state="frozen"/>
      <selection activeCell="F42" sqref="F42:G42"/>
      <selection pane="bottomLeft" activeCell="F42" sqref="F42:G42"/>
    </sheetView>
  </sheetViews>
  <sheetFormatPr defaultRowHeight="18.75"/>
  <cols>
    <col min="1" max="1" width="6" style="125" customWidth="1"/>
    <col min="2" max="2" width="47.25" style="125" bestFit="1" customWidth="1"/>
    <col min="3" max="3" width="9" style="146"/>
    <col min="4" max="4" width="9" style="147"/>
    <col min="8" max="8" width="18.625" bestFit="1" customWidth="1"/>
    <col min="9" max="10" width="15.625" customWidth="1"/>
    <col min="11" max="11" width="2.125" customWidth="1"/>
    <col min="17" max="17" width="1.25" customWidth="1"/>
  </cols>
  <sheetData>
    <row r="1" spans="1:18">
      <c r="B1" s="126" t="s">
        <v>1290</v>
      </c>
      <c r="C1" s="126" t="s">
        <v>1291</v>
      </c>
      <c r="D1" s="126" t="s">
        <v>1289</v>
      </c>
      <c r="E1" s="127" t="s">
        <v>1718</v>
      </c>
      <c r="R1" t="s">
        <v>1719</v>
      </c>
    </row>
    <row r="2" spans="1:18">
      <c r="A2" s="125">
        <v>1</v>
      </c>
      <c r="B2" s="128" t="s">
        <v>58</v>
      </c>
      <c r="C2" s="129">
        <v>90</v>
      </c>
      <c r="D2" s="130">
        <f t="shared" ref="D2:D65" si="0">IF(C2&lt;20,300,IF(AND(19&lt;C2,C2&lt;60),400,IF(59&lt;C2,500,0)))</f>
        <v>500</v>
      </c>
      <c r="E2" s="131"/>
      <c r="F2" t="s">
        <v>1720</v>
      </c>
      <c r="H2" s="132"/>
      <c r="I2" s="132" t="s">
        <v>1721</v>
      </c>
      <c r="J2" s="132" t="s">
        <v>1722</v>
      </c>
      <c r="L2" s="133" t="s">
        <v>1723</v>
      </c>
      <c r="M2" s="133" t="s">
        <v>1724</v>
      </c>
      <c r="N2" s="133" t="s">
        <v>1725</v>
      </c>
      <c r="O2" s="133" t="s">
        <v>1726</v>
      </c>
      <c r="P2" s="133" t="s">
        <v>1727</v>
      </c>
      <c r="R2">
        <f t="shared" ref="R2:R65" si="1">D2*1000</f>
        <v>500000</v>
      </c>
    </row>
    <row r="3" spans="1:18">
      <c r="A3" s="125">
        <v>2</v>
      </c>
      <c r="B3" s="128" t="s">
        <v>63</v>
      </c>
      <c r="C3" s="129">
        <v>120</v>
      </c>
      <c r="D3" s="130">
        <f t="shared" si="0"/>
        <v>500</v>
      </c>
      <c r="E3" s="131"/>
      <c r="F3" t="s">
        <v>1720</v>
      </c>
      <c r="H3" s="134" t="s">
        <v>1720</v>
      </c>
      <c r="I3" s="135">
        <f t="shared" ref="I3:I8" si="2">COUNTIF($F:$F,H3)</f>
        <v>175</v>
      </c>
      <c r="J3" s="136">
        <f t="shared" ref="J3:J8" si="3">SUMIF($F:$F,H3,$D:$D)</f>
        <v>75400</v>
      </c>
      <c r="L3" s="137" t="s">
        <v>1728</v>
      </c>
      <c r="M3" s="137" t="s">
        <v>1729</v>
      </c>
      <c r="N3" s="137">
        <v>300</v>
      </c>
      <c r="O3" s="138">
        <v>78</v>
      </c>
      <c r="P3" s="137">
        <f>N3*O3</f>
        <v>23400</v>
      </c>
      <c r="R3">
        <f t="shared" si="1"/>
        <v>500000</v>
      </c>
    </row>
    <row r="4" spans="1:18">
      <c r="A4" s="125">
        <v>3</v>
      </c>
      <c r="B4" s="128" t="s">
        <v>65</v>
      </c>
      <c r="C4" s="129">
        <v>140</v>
      </c>
      <c r="D4" s="130">
        <f t="shared" si="0"/>
        <v>500</v>
      </c>
      <c r="E4" s="131"/>
      <c r="F4" t="s">
        <v>1720</v>
      </c>
      <c r="H4" s="134" t="s">
        <v>1730</v>
      </c>
      <c r="I4" s="135">
        <f t="shared" si="2"/>
        <v>12</v>
      </c>
      <c r="J4" s="136">
        <f t="shared" si="3"/>
        <v>5700</v>
      </c>
      <c r="L4" s="137"/>
      <c r="M4" s="137" t="s">
        <v>1731</v>
      </c>
      <c r="N4" s="137">
        <v>400</v>
      </c>
      <c r="O4" s="138">
        <v>132</v>
      </c>
      <c r="P4" s="137">
        <f t="shared" ref="P4:P5" si="4">N4*O4</f>
        <v>52800</v>
      </c>
      <c r="R4">
        <f t="shared" si="1"/>
        <v>500000</v>
      </c>
    </row>
    <row r="5" spans="1:18">
      <c r="A5" s="125">
        <v>4</v>
      </c>
      <c r="B5" s="128" t="s">
        <v>66</v>
      </c>
      <c r="C5" s="129">
        <v>70</v>
      </c>
      <c r="D5" s="130">
        <f t="shared" si="0"/>
        <v>500</v>
      </c>
      <c r="E5" s="131"/>
      <c r="F5" t="s">
        <v>1720</v>
      </c>
      <c r="H5" s="134" t="s">
        <v>1732</v>
      </c>
      <c r="I5" s="135">
        <f t="shared" si="2"/>
        <v>60</v>
      </c>
      <c r="J5" s="136">
        <f t="shared" si="3"/>
        <v>18000</v>
      </c>
      <c r="L5" s="137"/>
      <c r="M5" s="137" t="s">
        <v>1733</v>
      </c>
      <c r="N5" s="137">
        <v>500</v>
      </c>
      <c r="O5" s="138">
        <v>63</v>
      </c>
      <c r="P5" s="137">
        <f t="shared" si="4"/>
        <v>31500</v>
      </c>
      <c r="R5">
        <f t="shared" si="1"/>
        <v>500000</v>
      </c>
    </row>
    <row r="6" spans="1:18">
      <c r="A6" s="125">
        <v>5</v>
      </c>
      <c r="B6" s="128" t="s">
        <v>70</v>
      </c>
      <c r="C6" s="129">
        <v>110</v>
      </c>
      <c r="D6" s="130">
        <f t="shared" si="0"/>
        <v>500</v>
      </c>
      <c r="E6" s="131"/>
      <c r="F6" t="s">
        <v>1720</v>
      </c>
      <c r="H6" s="134" t="s">
        <v>1734</v>
      </c>
      <c r="I6" s="135">
        <f t="shared" si="2"/>
        <v>17</v>
      </c>
      <c r="J6" s="136">
        <f t="shared" si="3"/>
        <v>5900</v>
      </c>
      <c r="L6" s="137"/>
      <c r="M6" s="137" t="s">
        <v>1735</v>
      </c>
      <c r="N6" s="137">
        <v>300</v>
      </c>
      <c r="O6" s="138">
        <v>0</v>
      </c>
      <c r="P6" s="137">
        <v>0</v>
      </c>
      <c r="R6">
        <f t="shared" si="1"/>
        <v>500000</v>
      </c>
    </row>
    <row r="7" spans="1:18">
      <c r="A7" s="125">
        <v>6</v>
      </c>
      <c r="B7" s="128" t="s">
        <v>74</v>
      </c>
      <c r="C7" s="129">
        <v>120</v>
      </c>
      <c r="D7" s="130">
        <f t="shared" si="0"/>
        <v>500</v>
      </c>
      <c r="E7" s="131"/>
      <c r="F7" t="s">
        <v>1720</v>
      </c>
      <c r="H7" s="134" t="s">
        <v>1736</v>
      </c>
      <c r="I7" s="135">
        <f t="shared" si="2"/>
        <v>7</v>
      </c>
      <c r="J7" s="136">
        <f t="shared" si="3"/>
        <v>2100</v>
      </c>
      <c r="L7" s="137" t="s">
        <v>1737</v>
      </c>
      <c r="M7" s="137"/>
      <c r="N7" s="137"/>
      <c r="O7" s="137">
        <f>SUM(O3:O6)</f>
        <v>273</v>
      </c>
      <c r="P7" s="137">
        <f>SUM(P3:P6)</f>
        <v>107700</v>
      </c>
      <c r="R7">
        <f t="shared" si="1"/>
        <v>500000</v>
      </c>
    </row>
    <row r="8" spans="1:18">
      <c r="A8" s="125">
        <v>7</v>
      </c>
      <c r="B8" s="128" t="s">
        <v>78</v>
      </c>
      <c r="C8" s="129">
        <v>150</v>
      </c>
      <c r="D8" s="130">
        <f t="shared" si="0"/>
        <v>500</v>
      </c>
      <c r="E8" s="131"/>
      <c r="F8" t="s">
        <v>1720</v>
      </c>
      <c r="H8" s="134" t="s">
        <v>1738</v>
      </c>
      <c r="I8" s="135">
        <f t="shared" si="2"/>
        <v>2</v>
      </c>
      <c r="J8" s="136">
        <f t="shared" si="3"/>
        <v>600</v>
      </c>
      <c r="R8">
        <f t="shared" si="1"/>
        <v>500000</v>
      </c>
    </row>
    <row r="9" spans="1:18">
      <c r="A9" s="125">
        <v>8</v>
      </c>
      <c r="B9" s="128" t="s">
        <v>82</v>
      </c>
      <c r="C9" s="129">
        <v>159</v>
      </c>
      <c r="D9" s="130">
        <f t="shared" si="0"/>
        <v>500</v>
      </c>
      <c r="E9" s="131"/>
      <c r="F9" t="s">
        <v>1720</v>
      </c>
      <c r="H9" s="132" t="s">
        <v>1739</v>
      </c>
      <c r="I9" s="132">
        <f>SUM(I3:I8)</f>
        <v>273</v>
      </c>
      <c r="J9" s="139">
        <f>SUM(J3:J8)</f>
        <v>107700</v>
      </c>
      <c r="R9">
        <f t="shared" si="1"/>
        <v>500000</v>
      </c>
    </row>
    <row r="10" spans="1:18">
      <c r="A10" s="125">
        <v>9</v>
      </c>
      <c r="B10" s="128" t="s">
        <v>87</v>
      </c>
      <c r="C10" s="129">
        <v>90</v>
      </c>
      <c r="D10" s="130">
        <f t="shared" si="0"/>
        <v>500</v>
      </c>
      <c r="E10" s="131"/>
      <c r="F10" t="s">
        <v>1720</v>
      </c>
      <c r="R10">
        <f t="shared" si="1"/>
        <v>500000</v>
      </c>
    </row>
    <row r="11" spans="1:18">
      <c r="A11" s="125">
        <v>10</v>
      </c>
      <c r="B11" s="128" t="s">
        <v>91</v>
      </c>
      <c r="C11" s="129">
        <v>110</v>
      </c>
      <c r="D11" s="130">
        <f t="shared" si="0"/>
        <v>500</v>
      </c>
      <c r="E11" s="131"/>
      <c r="F11" t="s">
        <v>1720</v>
      </c>
      <c r="R11">
        <f t="shared" si="1"/>
        <v>500000</v>
      </c>
    </row>
    <row r="12" spans="1:18">
      <c r="A12" s="125">
        <v>11</v>
      </c>
      <c r="B12" s="128" t="s">
        <v>94</v>
      </c>
      <c r="C12" s="129">
        <v>135</v>
      </c>
      <c r="D12" s="130">
        <f t="shared" si="0"/>
        <v>500</v>
      </c>
      <c r="E12" s="131"/>
      <c r="F12" t="s">
        <v>1720</v>
      </c>
      <c r="R12">
        <f t="shared" si="1"/>
        <v>500000</v>
      </c>
    </row>
    <row r="13" spans="1:18">
      <c r="A13" s="125">
        <v>12</v>
      </c>
      <c r="B13" s="128" t="s">
        <v>99</v>
      </c>
      <c r="C13" s="129">
        <v>120</v>
      </c>
      <c r="D13" s="130">
        <f t="shared" si="0"/>
        <v>500</v>
      </c>
      <c r="E13" s="131"/>
      <c r="F13" t="s">
        <v>1720</v>
      </c>
      <c r="R13">
        <f t="shared" si="1"/>
        <v>500000</v>
      </c>
    </row>
    <row r="14" spans="1:18">
      <c r="A14" s="125">
        <v>13</v>
      </c>
      <c r="B14" s="128" t="s">
        <v>104</v>
      </c>
      <c r="C14" s="129">
        <v>90</v>
      </c>
      <c r="D14" s="130">
        <f t="shared" si="0"/>
        <v>500</v>
      </c>
      <c r="E14" s="131"/>
      <c r="F14" t="s">
        <v>1720</v>
      </c>
      <c r="R14">
        <f t="shared" si="1"/>
        <v>500000</v>
      </c>
    </row>
    <row r="15" spans="1:18">
      <c r="A15" s="125">
        <v>14</v>
      </c>
      <c r="B15" s="128" t="s">
        <v>109</v>
      </c>
      <c r="C15" s="129">
        <v>110</v>
      </c>
      <c r="D15" s="130">
        <f t="shared" si="0"/>
        <v>500</v>
      </c>
      <c r="E15" s="131"/>
      <c r="F15" t="s">
        <v>1720</v>
      </c>
      <c r="R15">
        <f t="shared" si="1"/>
        <v>500000</v>
      </c>
    </row>
    <row r="16" spans="1:18">
      <c r="A16" s="125">
        <v>15</v>
      </c>
      <c r="B16" s="128" t="s">
        <v>114</v>
      </c>
      <c r="C16" s="129">
        <v>110</v>
      </c>
      <c r="D16" s="130">
        <f t="shared" si="0"/>
        <v>500</v>
      </c>
      <c r="E16" s="131"/>
      <c r="F16" t="s">
        <v>1720</v>
      </c>
      <c r="R16">
        <f t="shared" si="1"/>
        <v>500000</v>
      </c>
    </row>
    <row r="17" spans="1:18">
      <c r="A17" s="125">
        <v>16</v>
      </c>
      <c r="B17" s="128" t="s">
        <v>118</v>
      </c>
      <c r="C17" s="129">
        <v>90</v>
      </c>
      <c r="D17" s="130">
        <f t="shared" si="0"/>
        <v>500</v>
      </c>
      <c r="E17" s="131"/>
      <c r="F17" t="s">
        <v>1720</v>
      </c>
      <c r="R17">
        <f t="shared" si="1"/>
        <v>500000</v>
      </c>
    </row>
    <row r="18" spans="1:18">
      <c r="A18" s="125">
        <v>17</v>
      </c>
      <c r="B18" s="128" t="s">
        <v>123</v>
      </c>
      <c r="C18" s="129">
        <v>90</v>
      </c>
      <c r="D18" s="130">
        <f t="shared" si="0"/>
        <v>500</v>
      </c>
      <c r="E18" s="131"/>
      <c r="F18" t="s">
        <v>1720</v>
      </c>
      <c r="R18">
        <f t="shared" si="1"/>
        <v>500000</v>
      </c>
    </row>
    <row r="19" spans="1:18">
      <c r="A19" s="125">
        <v>18</v>
      </c>
      <c r="B19" s="128" t="s">
        <v>128</v>
      </c>
      <c r="C19" s="129">
        <v>90</v>
      </c>
      <c r="D19" s="130">
        <f t="shared" si="0"/>
        <v>500</v>
      </c>
      <c r="E19" s="131"/>
      <c r="F19" t="s">
        <v>1720</v>
      </c>
      <c r="R19">
        <f t="shared" si="1"/>
        <v>500000</v>
      </c>
    </row>
    <row r="20" spans="1:18">
      <c r="A20" s="125">
        <v>19</v>
      </c>
      <c r="B20" s="128" t="s">
        <v>133</v>
      </c>
      <c r="C20" s="129">
        <v>90</v>
      </c>
      <c r="D20" s="130">
        <f t="shared" si="0"/>
        <v>500</v>
      </c>
      <c r="E20" s="131"/>
      <c r="F20" t="s">
        <v>1720</v>
      </c>
      <c r="R20">
        <f t="shared" si="1"/>
        <v>500000</v>
      </c>
    </row>
    <row r="21" spans="1:18">
      <c r="A21" s="125">
        <v>20</v>
      </c>
      <c r="B21" s="128" t="s">
        <v>138</v>
      </c>
      <c r="C21" s="129">
        <v>120</v>
      </c>
      <c r="D21" s="130">
        <f t="shared" si="0"/>
        <v>500</v>
      </c>
      <c r="E21" s="131"/>
      <c r="F21" t="s">
        <v>1720</v>
      </c>
      <c r="R21">
        <f t="shared" si="1"/>
        <v>500000</v>
      </c>
    </row>
    <row r="22" spans="1:18">
      <c r="A22" s="125">
        <v>21</v>
      </c>
      <c r="B22" s="128" t="s">
        <v>143</v>
      </c>
      <c r="C22" s="129">
        <v>90</v>
      </c>
      <c r="D22" s="130">
        <f t="shared" si="0"/>
        <v>500</v>
      </c>
      <c r="E22" s="131"/>
      <c r="F22" t="s">
        <v>1720</v>
      </c>
      <c r="R22">
        <f t="shared" si="1"/>
        <v>500000</v>
      </c>
    </row>
    <row r="23" spans="1:18">
      <c r="A23" s="125">
        <v>22</v>
      </c>
      <c r="B23" s="128" t="s">
        <v>148</v>
      </c>
      <c r="C23" s="129">
        <v>90</v>
      </c>
      <c r="D23" s="130">
        <f t="shared" si="0"/>
        <v>500</v>
      </c>
      <c r="E23" s="131"/>
      <c r="F23" t="s">
        <v>1720</v>
      </c>
      <c r="R23">
        <f t="shared" si="1"/>
        <v>500000</v>
      </c>
    </row>
    <row r="24" spans="1:18">
      <c r="A24" s="125">
        <v>23</v>
      </c>
      <c r="B24" s="128" t="s">
        <v>932</v>
      </c>
      <c r="C24" s="129">
        <v>120</v>
      </c>
      <c r="D24" s="130">
        <f t="shared" si="0"/>
        <v>500</v>
      </c>
      <c r="E24" s="131"/>
      <c r="F24" t="s">
        <v>1720</v>
      </c>
      <c r="R24">
        <f t="shared" si="1"/>
        <v>500000</v>
      </c>
    </row>
    <row r="25" spans="1:18">
      <c r="A25" s="125">
        <v>24</v>
      </c>
      <c r="B25" s="128" t="s">
        <v>162</v>
      </c>
      <c r="C25" s="129">
        <v>90</v>
      </c>
      <c r="D25" s="130">
        <f t="shared" si="0"/>
        <v>500</v>
      </c>
      <c r="E25" s="131"/>
      <c r="F25" t="s">
        <v>1720</v>
      </c>
      <c r="R25">
        <f t="shared" si="1"/>
        <v>500000</v>
      </c>
    </row>
    <row r="26" spans="1:18">
      <c r="A26" s="125">
        <v>25</v>
      </c>
      <c r="B26" s="128" t="s">
        <v>165</v>
      </c>
      <c r="C26" s="129">
        <v>45</v>
      </c>
      <c r="D26" s="130">
        <f t="shared" si="0"/>
        <v>400</v>
      </c>
      <c r="E26" s="131"/>
      <c r="F26" t="s">
        <v>1720</v>
      </c>
      <c r="R26">
        <f t="shared" si="1"/>
        <v>400000</v>
      </c>
    </row>
    <row r="27" spans="1:18">
      <c r="A27" s="125">
        <v>26</v>
      </c>
      <c r="B27" s="128" t="s">
        <v>169</v>
      </c>
      <c r="C27" s="129">
        <v>110</v>
      </c>
      <c r="D27" s="130">
        <f t="shared" si="0"/>
        <v>500</v>
      </c>
      <c r="E27" s="131"/>
      <c r="F27" t="s">
        <v>1720</v>
      </c>
      <c r="R27">
        <f t="shared" si="1"/>
        <v>500000</v>
      </c>
    </row>
    <row r="28" spans="1:18">
      <c r="A28" s="125">
        <v>27</v>
      </c>
      <c r="B28" s="128" t="s">
        <v>173</v>
      </c>
      <c r="C28" s="129">
        <v>120</v>
      </c>
      <c r="D28" s="130">
        <f t="shared" si="0"/>
        <v>500</v>
      </c>
      <c r="E28" s="131"/>
      <c r="F28" t="s">
        <v>1720</v>
      </c>
      <c r="R28">
        <f t="shared" si="1"/>
        <v>500000</v>
      </c>
    </row>
    <row r="29" spans="1:18">
      <c r="A29" s="125">
        <v>28</v>
      </c>
      <c r="B29" s="128" t="s">
        <v>177</v>
      </c>
      <c r="C29" s="129">
        <v>120</v>
      </c>
      <c r="D29" s="130">
        <f t="shared" si="0"/>
        <v>500</v>
      </c>
      <c r="E29" s="131"/>
      <c r="F29" t="s">
        <v>1720</v>
      </c>
      <c r="R29">
        <f t="shared" si="1"/>
        <v>500000</v>
      </c>
    </row>
    <row r="30" spans="1:18">
      <c r="A30" s="125">
        <v>29</v>
      </c>
      <c r="B30" s="128" t="s">
        <v>181</v>
      </c>
      <c r="C30" s="129">
        <v>39</v>
      </c>
      <c r="D30" s="130">
        <f t="shared" si="0"/>
        <v>400</v>
      </c>
      <c r="E30" s="131"/>
      <c r="F30" t="s">
        <v>1720</v>
      </c>
      <c r="R30">
        <f t="shared" si="1"/>
        <v>400000</v>
      </c>
    </row>
    <row r="31" spans="1:18">
      <c r="A31" s="125">
        <v>30</v>
      </c>
      <c r="B31" s="128" t="s">
        <v>185</v>
      </c>
      <c r="C31" s="129">
        <v>40</v>
      </c>
      <c r="D31" s="130">
        <f t="shared" si="0"/>
        <v>400</v>
      </c>
      <c r="E31" s="131"/>
      <c r="F31" t="s">
        <v>1720</v>
      </c>
      <c r="R31">
        <f t="shared" si="1"/>
        <v>400000</v>
      </c>
    </row>
    <row r="32" spans="1:18">
      <c r="A32" s="125">
        <v>31</v>
      </c>
      <c r="B32" s="128" t="s">
        <v>188</v>
      </c>
      <c r="C32" s="129">
        <v>50</v>
      </c>
      <c r="D32" s="130">
        <f t="shared" si="0"/>
        <v>400</v>
      </c>
      <c r="E32" s="131"/>
      <c r="F32" t="s">
        <v>1720</v>
      </c>
      <c r="R32">
        <f t="shared" si="1"/>
        <v>400000</v>
      </c>
    </row>
    <row r="33" spans="1:18">
      <c r="A33" s="125">
        <v>32</v>
      </c>
      <c r="B33" s="128" t="s">
        <v>193</v>
      </c>
      <c r="C33" s="129">
        <v>58</v>
      </c>
      <c r="D33" s="130">
        <f t="shared" si="0"/>
        <v>400</v>
      </c>
      <c r="E33" s="131"/>
      <c r="F33" t="s">
        <v>1720</v>
      </c>
      <c r="R33">
        <f t="shared" si="1"/>
        <v>400000</v>
      </c>
    </row>
    <row r="34" spans="1:18">
      <c r="A34" s="125">
        <v>33</v>
      </c>
      <c r="B34" s="128" t="s">
        <v>199</v>
      </c>
      <c r="C34" s="129">
        <v>54</v>
      </c>
      <c r="D34" s="130">
        <f t="shared" si="0"/>
        <v>400</v>
      </c>
      <c r="E34" s="131"/>
      <c r="F34" t="s">
        <v>1720</v>
      </c>
      <c r="R34">
        <f t="shared" si="1"/>
        <v>400000</v>
      </c>
    </row>
    <row r="35" spans="1:18">
      <c r="A35" s="125">
        <v>34</v>
      </c>
      <c r="B35" s="128" t="s">
        <v>202</v>
      </c>
      <c r="C35" s="129">
        <v>36</v>
      </c>
      <c r="D35" s="130">
        <f t="shared" si="0"/>
        <v>400</v>
      </c>
      <c r="E35" s="131"/>
      <c r="F35" t="s">
        <v>1720</v>
      </c>
      <c r="R35">
        <f t="shared" si="1"/>
        <v>400000</v>
      </c>
    </row>
    <row r="36" spans="1:18">
      <c r="A36" s="125">
        <v>35</v>
      </c>
      <c r="B36" s="128" t="s">
        <v>206</v>
      </c>
      <c r="C36" s="129">
        <v>135</v>
      </c>
      <c r="D36" s="130">
        <f t="shared" si="0"/>
        <v>500</v>
      </c>
      <c r="E36" s="131"/>
      <c r="F36" t="s">
        <v>1720</v>
      </c>
      <c r="R36">
        <f t="shared" si="1"/>
        <v>500000</v>
      </c>
    </row>
    <row r="37" spans="1:18">
      <c r="A37" s="125">
        <v>36</v>
      </c>
      <c r="B37" s="128" t="s">
        <v>210</v>
      </c>
      <c r="C37" s="129">
        <v>48</v>
      </c>
      <c r="D37" s="130">
        <f t="shared" si="0"/>
        <v>400</v>
      </c>
      <c r="E37" s="131"/>
      <c r="F37" t="s">
        <v>1720</v>
      </c>
      <c r="R37">
        <f t="shared" si="1"/>
        <v>400000</v>
      </c>
    </row>
    <row r="38" spans="1:18">
      <c r="A38" s="125">
        <v>37</v>
      </c>
      <c r="B38" s="128" t="s">
        <v>214</v>
      </c>
      <c r="C38" s="129">
        <v>75</v>
      </c>
      <c r="D38" s="130">
        <f t="shared" si="0"/>
        <v>500</v>
      </c>
      <c r="E38" s="131"/>
      <c r="F38" t="s">
        <v>1720</v>
      </c>
      <c r="R38">
        <f t="shared" si="1"/>
        <v>500000</v>
      </c>
    </row>
    <row r="39" spans="1:18">
      <c r="A39" s="125">
        <v>38</v>
      </c>
      <c r="B39" s="128" t="s">
        <v>218</v>
      </c>
      <c r="C39" s="129">
        <v>90</v>
      </c>
      <c r="D39" s="130">
        <f t="shared" si="0"/>
        <v>500</v>
      </c>
      <c r="E39" s="131"/>
      <c r="F39" t="s">
        <v>1720</v>
      </c>
      <c r="R39">
        <f t="shared" si="1"/>
        <v>500000</v>
      </c>
    </row>
    <row r="40" spans="1:18">
      <c r="A40" s="125">
        <v>39</v>
      </c>
      <c r="B40" s="128" t="s">
        <v>953</v>
      </c>
      <c r="C40" s="129">
        <v>30</v>
      </c>
      <c r="D40" s="130">
        <f t="shared" si="0"/>
        <v>400</v>
      </c>
      <c r="E40" s="131"/>
      <c r="F40" t="s">
        <v>1720</v>
      </c>
      <c r="R40">
        <f t="shared" si="1"/>
        <v>400000</v>
      </c>
    </row>
    <row r="41" spans="1:18">
      <c r="A41" s="125">
        <v>40</v>
      </c>
      <c r="B41" s="128" t="s">
        <v>1019</v>
      </c>
      <c r="C41" s="129">
        <v>30</v>
      </c>
      <c r="D41" s="130">
        <f t="shared" si="0"/>
        <v>400</v>
      </c>
      <c r="E41" s="131"/>
      <c r="F41" t="s">
        <v>1720</v>
      </c>
      <c r="R41">
        <f t="shared" si="1"/>
        <v>400000</v>
      </c>
    </row>
    <row r="42" spans="1:18">
      <c r="A42" s="125">
        <v>41</v>
      </c>
      <c r="B42" s="128" t="s">
        <v>226</v>
      </c>
      <c r="C42" s="129">
        <v>40</v>
      </c>
      <c r="D42" s="130">
        <f t="shared" si="0"/>
        <v>400</v>
      </c>
      <c r="E42" s="131"/>
      <c r="F42" t="s">
        <v>1720</v>
      </c>
      <c r="R42">
        <f t="shared" si="1"/>
        <v>400000</v>
      </c>
    </row>
    <row r="43" spans="1:18">
      <c r="A43" s="125">
        <v>42</v>
      </c>
      <c r="B43" s="128" t="s">
        <v>231</v>
      </c>
      <c r="C43" s="129">
        <v>59</v>
      </c>
      <c r="D43" s="130">
        <f t="shared" si="0"/>
        <v>400</v>
      </c>
      <c r="E43" s="131"/>
      <c r="F43" t="s">
        <v>1720</v>
      </c>
      <c r="R43">
        <f t="shared" si="1"/>
        <v>400000</v>
      </c>
    </row>
    <row r="44" spans="1:18">
      <c r="A44" s="125">
        <v>43</v>
      </c>
      <c r="B44" s="128" t="s">
        <v>1314</v>
      </c>
      <c r="C44" s="129">
        <v>110</v>
      </c>
      <c r="D44" s="130">
        <f t="shared" si="0"/>
        <v>500</v>
      </c>
      <c r="E44" s="131"/>
      <c r="F44" t="s">
        <v>1720</v>
      </c>
      <c r="R44">
        <f t="shared" si="1"/>
        <v>500000</v>
      </c>
    </row>
    <row r="45" spans="1:18">
      <c r="A45" s="125">
        <v>44</v>
      </c>
      <c r="B45" s="128" t="s">
        <v>236</v>
      </c>
      <c r="C45" s="129">
        <v>90</v>
      </c>
      <c r="D45" s="130">
        <f t="shared" si="0"/>
        <v>500</v>
      </c>
      <c r="E45" s="131"/>
      <c r="F45" t="s">
        <v>1720</v>
      </c>
      <c r="R45">
        <f t="shared" si="1"/>
        <v>500000</v>
      </c>
    </row>
    <row r="46" spans="1:18">
      <c r="A46" s="125">
        <v>45</v>
      </c>
      <c r="B46" s="128" t="s">
        <v>1020</v>
      </c>
      <c r="C46" s="129">
        <v>90</v>
      </c>
      <c r="D46" s="130">
        <f t="shared" si="0"/>
        <v>500</v>
      </c>
      <c r="E46" s="131"/>
      <c r="F46" t="s">
        <v>1720</v>
      </c>
      <c r="R46">
        <f t="shared" si="1"/>
        <v>500000</v>
      </c>
    </row>
    <row r="47" spans="1:18">
      <c r="A47" s="125">
        <v>46</v>
      </c>
      <c r="B47" s="128" t="s">
        <v>1315</v>
      </c>
      <c r="C47" s="129">
        <v>90</v>
      </c>
      <c r="D47" s="130">
        <f t="shared" si="0"/>
        <v>500</v>
      </c>
      <c r="E47" s="131"/>
      <c r="F47" t="s">
        <v>1720</v>
      </c>
      <c r="R47">
        <f t="shared" si="1"/>
        <v>500000</v>
      </c>
    </row>
    <row r="48" spans="1:18">
      <c r="A48" s="125">
        <v>47</v>
      </c>
      <c r="B48" s="128" t="s">
        <v>241</v>
      </c>
      <c r="C48" s="129">
        <v>36</v>
      </c>
      <c r="D48" s="130">
        <f t="shared" si="0"/>
        <v>400</v>
      </c>
      <c r="E48" s="131"/>
      <c r="F48" t="s">
        <v>1720</v>
      </c>
      <c r="R48">
        <f t="shared" si="1"/>
        <v>400000</v>
      </c>
    </row>
    <row r="49" spans="1:18">
      <c r="A49" s="125">
        <v>48</v>
      </c>
      <c r="B49" s="128" t="s">
        <v>242</v>
      </c>
      <c r="C49" s="129">
        <v>30</v>
      </c>
      <c r="D49" s="130">
        <f t="shared" si="0"/>
        <v>400</v>
      </c>
      <c r="E49" s="131"/>
      <c r="F49" t="s">
        <v>1720</v>
      </c>
      <c r="R49">
        <f t="shared" si="1"/>
        <v>400000</v>
      </c>
    </row>
    <row r="50" spans="1:18">
      <c r="A50" s="125">
        <v>49</v>
      </c>
      <c r="B50" s="128" t="s">
        <v>244</v>
      </c>
      <c r="C50" s="129">
        <v>59</v>
      </c>
      <c r="D50" s="130">
        <f t="shared" si="0"/>
        <v>400</v>
      </c>
      <c r="E50" s="131"/>
      <c r="F50" t="s">
        <v>1720</v>
      </c>
      <c r="R50">
        <f t="shared" si="1"/>
        <v>400000</v>
      </c>
    </row>
    <row r="51" spans="1:18">
      <c r="A51" s="125">
        <v>50</v>
      </c>
      <c r="B51" s="128" t="s">
        <v>247</v>
      </c>
      <c r="C51" s="129">
        <v>60</v>
      </c>
      <c r="D51" s="130">
        <f t="shared" si="0"/>
        <v>500</v>
      </c>
      <c r="E51" s="131"/>
      <c r="F51" t="s">
        <v>1720</v>
      </c>
      <c r="R51">
        <f t="shared" si="1"/>
        <v>500000</v>
      </c>
    </row>
    <row r="52" spans="1:18">
      <c r="A52" s="125">
        <v>51</v>
      </c>
      <c r="B52" s="128" t="s">
        <v>1316</v>
      </c>
      <c r="C52" s="129">
        <v>59</v>
      </c>
      <c r="D52" s="130">
        <f t="shared" si="0"/>
        <v>400</v>
      </c>
      <c r="E52" s="131"/>
      <c r="F52" t="s">
        <v>1720</v>
      </c>
      <c r="R52">
        <f t="shared" si="1"/>
        <v>400000</v>
      </c>
    </row>
    <row r="53" spans="1:18">
      <c r="A53" s="125">
        <v>52</v>
      </c>
      <c r="B53" s="128" t="s">
        <v>252</v>
      </c>
      <c r="C53" s="129">
        <v>90</v>
      </c>
      <c r="D53" s="130">
        <f t="shared" si="0"/>
        <v>500</v>
      </c>
      <c r="E53" s="131"/>
      <c r="F53" t="s">
        <v>1720</v>
      </c>
      <c r="R53">
        <f t="shared" si="1"/>
        <v>500000</v>
      </c>
    </row>
    <row r="54" spans="1:18">
      <c r="A54" s="125">
        <v>53</v>
      </c>
      <c r="B54" s="128" t="s">
        <v>1766</v>
      </c>
      <c r="C54" s="129">
        <v>59</v>
      </c>
      <c r="D54" s="130">
        <f t="shared" si="0"/>
        <v>400</v>
      </c>
      <c r="E54" s="131"/>
      <c r="F54" t="s">
        <v>1720</v>
      </c>
      <c r="R54">
        <f t="shared" si="1"/>
        <v>400000</v>
      </c>
    </row>
    <row r="55" spans="1:18">
      <c r="A55" s="125">
        <v>54</v>
      </c>
      <c r="B55" s="128" t="s">
        <v>260</v>
      </c>
      <c r="C55" s="129">
        <v>90</v>
      </c>
      <c r="D55" s="130">
        <f t="shared" si="0"/>
        <v>500</v>
      </c>
      <c r="E55" s="131"/>
      <c r="F55" t="s">
        <v>1720</v>
      </c>
      <c r="R55">
        <f t="shared" si="1"/>
        <v>500000</v>
      </c>
    </row>
    <row r="56" spans="1:18">
      <c r="A56" s="125">
        <v>55</v>
      </c>
      <c r="B56" s="128" t="s">
        <v>262</v>
      </c>
      <c r="C56" s="129">
        <v>30</v>
      </c>
      <c r="D56" s="130">
        <f t="shared" si="0"/>
        <v>400</v>
      </c>
      <c r="E56" s="131"/>
      <c r="F56" t="s">
        <v>1720</v>
      </c>
      <c r="R56">
        <f t="shared" si="1"/>
        <v>400000</v>
      </c>
    </row>
    <row r="57" spans="1:18">
      <c r="A57" s="125">
        <v>56</v>
      </c>
      <c r="B57" s="128" t="s">
        <v>266</v>
      </c>
      <c r="C57" s="129">
        <v>59</v>
      </c>
      <c r="D57" s="130">
        <f t="shared" si="0"/>
        <v>400</v>
      </c>
      <c r="E57" s="131"/>
      <c r="F57" t="s">
        <v>1720</v>
      </c>
      <c r="R57">
        <f t="shared" si="1"/>
        <v>400000</v>
      </c>
    </row>
    <row r="58" spans="1:18">
      <c r="A58" s="125">
        <v>57</v>
      </c>
      <c r="B58" s="128" t="s">
        <v>268</v>
      </c>
      <c r="C58" s="129">
        <v>59</v>
      </c>
      <c r="D58" s="130">
        <f t="shared" si="0"/>
        <v>400</v>
      </c>
      <c r="E58" s="131"/>
      <c r="F58" t="s">
        <v>1720</v>
      </c>
      <c r="R58">
        <f t="shared" si="1"/>
        <v>400000</v>
      </c>
    </row>
    <row r="59" spans="1:18">
      <c r="A59" s="125">
        <v>58</v>
      </c>
      <c r="B59" s="128" t="s">
        <v>272</v>
      </c>
      <c r="C59" s="129">
        <v>59</v>
      </c>
      <c r="D59" s="130">
        <f t="shared" si="0"/>
        <v>400</v>
      </c>
      <c r="E59" s="131"/>
      <c r="F59" t="s">
        <v>1720</v>
      </c>
      <c r="R59">
        <f t="shared" si="1"/>
        <v>400000</v>
      </c>
    </row>
    <row r="60" spans="1:18">
      <c r="A60" s="125">
        <v>59</v>
      </c>
      <c r="B60" s="128" t="s">
        <v>275</v>
      </c>
      <c r="C60" s="129">
        <v>40</v>
      </c>
      <c r="D60" s="130">
        <f t="shared" si="0"/>
        <v>400</v>
      </c>
      <c r="E60" s="131"/>
      <c r="F60" t="s">
        <v>1720</v>
      </c>
      <c r="R60">
        <f t="shared" si="1"/>
        <v>400000</v>
      </c>
    </row>
    <row r="61" spans="1:18">
      <c r="A61" s="125">
        <v>60</v>
      </c>
      <c r="B61" s="128" t="s">
        <v>277</v>
      </c>
      <c r="C61" s="129">
        <v>48</v>
      </c>
      <c r="D61" s="130">
        <f t="shared" si="0"/>
        <v>400</v>
      </c>
      <c r="E61" s="131"/>
      <c r="F61" t="s">
        <v>1720</v>
      </c>
      <c r="R61">
        <f t="shared" si="1"/>
        <v>400000</v>
      </c>
    </row>
    <row r="62" spans="1:18">
      <c r="A62" s="125">
        <v>61</v>
      </c>
      <c r="B62" s="128" t="s">
        <v>281</v>
      </c>
      <c r="C62" s="129">
        <v>58</v>
      </c>
      <c r="D62" s="130">
        <f t="shared" si="0"/>
        <v>400</v>
      </c>
      <c r="E62" s="131"/>
      <c r="F62" t="s">
        <v>1720</v>
      </c>
      <c r="R62">
        <f t="shared" si="1"/>
        <v>400000</v>
      </c>
    </row>
    <row r="63" spans="1:18">
      <c r="A63" s="125">
        <v>62</v>
      </c>
      <c r="B63" s="128" t="s">
        <v>285</v>
      </c>
      <c r="C63" s="129">
        <v>30</v>
      </c>
      <c r="D63" s="130">
        <f t="shared" si="0"/>
        <v>400</v>
      </c>
      <c r="E63" s="131"/>
      <c r="F63" t="s">
        <v>1720</v>
      </c>
      <c r="R63">
        <f t="shared" si="1"/>
        <v>400000</v>
      </c>
    </row>
    <row r="64" spans="1:18">
      <c r="A64" s="125">
        <v>63</v>
      </c>
      <c r="B64" s="128" t="s">
        <v>1318</v>
      </c>
      <c r="C64" s="129">
        <v>56</v>
      </c>
      <c r="D64" s="130">
        <f t="shared" si="0"/>
        <v>400</v>
      </c>
      <c r="E64" s="131"/>
      <c r="F64" t="s">
        <v>1720</v>
      </c>
      <c r="R64">
        <f t="shared" si="1"/>
        <v>400000</v>
      </c>
    </row>
    <row r="65" spans="1:18">
      <c r="A65" s="125">
        <v>64</v>
      </c>
      <c r="B65" s="128" t="s">
        <v>290</v>
      </c>
      <c r="C65" s="129">
        <v>40</v>
      </c>
      <c r="D65" s="130">
        <f t="shared" si="0"/>
        <v>400</v>
      </c>
      <c r="E65" s="131"/>
      <c r="F65" t="s">
        <v>1720</v>
      </c>
      <c r="R65">
        <f t="shared" si="1"/>
        <v>400000</v>
      </c>
    </row>
    <row r="66" spans="1:18">
      <c r="A66" s="125">
        <v>65</v>
      </c>
      <c r="B66" s="128" t="s">
        <v>292</v>
      </c>
      <c r="C66" s="129">
        <v>30</v>
      </c>
      <c r="D66" s="130">
        <f t="shared" ref="D66:D68" si="5">IF(C66&lt;20,300,IF(AND(19&lt;C66,C66&lt;60),400,IF(59&lt;C66,500,0)))</f>
        <v>400</v>
      </c>
      <c r="E66" s="131"/>
      <c r="F66" t="s">
        <v>1720</v>
      </c>
      <c r="R66">
        <f t="shared" ref="R66:R129" si="6">D66*1000</f>
        <v>400000</v>
      </c>
    </row>
    <row r="67" spans="1:18">
      <c r="A67" s="125">
        <v>66</v>
      </c>
      <c r="B67" s="128" t="s">
        <v>296</v>
      </c>
      <c r="C67" s="129">
        <v>59</v>
      </c>
      <c r="D67" s="130">
        <f t="shared" si="5"/>
        <v>400</v>
      </c>
      <c r="E67" s="131"/>
      <c r="F67" t="s">
        <v>1720</v>
      </c>
      <c r="R67">
        <f t="shared" si="6"/>
        <v>400000</v>
      </c>
    </row>
    <row r="68" spans="1:18">
      <c r="A68" s="125">
        <v>67</v>
      </c>
      <c r="B68" s="128" t="s">
        <v>299</v>
      </c>
      <c r="C68" s="129">
        <v>99</v>
      </c>
      <c r="D68" s="130">
        <f t="shared" si="5"/>
        <v>500</v>
      </c>
      <c r="E68" s="131"/>
      <c r="F68" t="s">
        <v>1720</v>
      </c>
      <c r="R68">
        <f t="shared" si="6"/>
        <v>500000</v>
      </c>
    </row>
    <row r="69" spans="1:18">
      <c r="A69" s="125">
        <v>68</v>
      </c>
      <c r="B69" s="128" t="s">
        <v>302</v>
      </c>
      <c r="C69" s="129">
        <v>59</v>
      </c>
      <c r="D69" s="130">
        <f>IF(C69&lt;20,300,IF(AND(19&lt;C69,C69&lt;60),400,IF(59&lt;C69,500,0)))</f>
        <v>400</v>
      </c>
      <c r="E69" s="131"/>
      <c r="F69" t="s">
        <v>1720</v>
      </c>
      <c r="R69">
        <f t="shared" si="6"/>
        <v>400000</v>
      </c>
    </row>
    <row r="70" spans="1:18">
      <c r="A70" s="125">
        <v>69</v>
      </c>
      <c r="B70" s="128" t="s">
        <v>307</v>
      </c>
      <c r="C70" s="129">
        <v>27</v>
      </c>
      <c r="D70" s="130">
        <f>IF(C70&lt;20,300,IF(AND(19&lt;C70,C70&lt;60),400,IF(59&lt;C70,500,0)))</f>
        <v>400</v>
      </c>
      <c r="E70" s="131"/>
      <c r="F70" t="s">
        <v>1720</v>
      </c>
      <c r="R70">
        <f t="shared" si="6"/>
        <v>400000</v>
      </c>
    </row>
    <row r="71" spans="1:18">
      <c r="A71" s="125">
        <v>70</v>
      </c>
      <c r="B71" s="128" t="s">
        <v>1319</v>
      </c>
      <c r="C71" s="129">
        <v>29</v>
      </c>
      <c r="D71" s="130">
        <f>IF(C71&lt;20,300,IF(AND(19&lt;C71,C71&lt;60),400,IF(59&lt;C71,500,0)))</f>
        <v>400</v>
      </c>
      <c r="E71" s="131"/>
      <c r="F71" t="s">
        <v>1720</v>
      </c>
      <c r="R71">
        <f t="shared" si="6"/>
        <v>400000</v>
      </c>
    </row>
    <row r="72" spans="1:18">
      <c r="A72" s="125">
        <v>71</v>
      </c>
      <c r="B72" s="128" t="s">
        <v>313</v>
      </c>
      <c r="C72" s="129">
        <v>30</v>
      </c>
      <c r="D72" s="130">
        <f t="shared" ref="D72:D135" si="7">IF(C72&lt;20,300,IF(AND(19&lt;C72,C72&lt;60),400,IF(59&lt;C72,500,0)))</f>
        <v>400</v>
      </c>
      <c r="E72" s="131"/>
      <c r="F72" t="s">
        <v>1720</v>
      </c>
      <c r="R72">
        <f t="shared" si="6"/>
        <v>400000</v>
      </c>
    </row>
    <row r="73" spans="1:18">
      <c r="A73" s="125">
        <v>72</v>
      </c>
      <c r="B73" s="128" t="s">
        <v>317</v>
      </c>
      <c r="C73" s="129">
        <v>48</v>
      </c>
      <c r="D73" s="130">
        <f t="shared" si="7"/>
        <v>400</v>
      </c>
      <c r="E73" s="131"/>
      <c r="F73" t="s">
        <v>1720</v>
      </c>
      <c r="R73">
        <f t="shared" si="6"/>
        <v>400000</v>
      </c>
    </row>
    <row r="74" spans="1:18">
      <c r="A74" s="125">
        <v>73</v>
      </c>
      <c r="B74" s="128" t="s">
        <v>322</v>
      </c>
      <c r="C74" s="129">
        <v>40</v>
      </c>
      <c r="D74" s="130">
        <f t="shared" si="7"/>
        <v>400</v>
      </c>
      <c r="E74" s="131"/>
      <c r="F74" t="s">
        <v>1720</v>
      </c>
      <c r="R74">
        <f t="shared" si="6"/>
        <v>400000</v>
      </c>
    </row>
    <row r="75" spans="1:18">
      <c r="A75" s="125">
        <v>74</v>
      </c>
      <c r="B75" s="128" t="s">
        <v>325</v>
      </c>
      <c r="C75" s="129">
        <v>90</v>
      </c>
      <c r="D75" s="130">
        <f t="shared" si="7"/>
        <v>500</v>
      </c>
      <c r="E75" s="131"/>
      <c r="F75" t="s">
        <v>1720</v>
      </c>
      <c r="R75">
        <f t="shared" si="6"/>
        <v>500000</v>
      </c>
    </row>
    <row r="76" spans="1:18">
      <c r="A76" s="125">
        <v>75</v>
      </c>
      <c r="B76" s="128" t="s">
        <v>1740</v>
      </c>
      <c r="C76" s="129">
        <v>46</v>
      </c>
      <c r="D76" s="130">
        <f t="shared" si="7"/>
        <v>400</v>
      </c>
      <c r="E76" s="131"/>
      <c r="F76" t="s">
        <v>1720</v>
      </c>
      <c r="R76">
        <f t="shared" si="6"/>
        <v>400000</v>
      </c>
    </row>
    <row r="77" spans="1:18">
      <c r="A77" s="125">
        <v>76</v>
      </c>
      <c r="B77" s="128" t="s">
        <v>332</v>
      </c>
      <c r="C77" s="129">
        <v>40</v>
      </c>
      <c r="D77" s="130">
        <f t="shared" si="7"/>
        <v>400</v>
      </c>
      <c r="E77" s="131"/>
      <c r="F77" t="s">
        <v>1720</v>
      </c>
      <c r="R77">
        <f t="shared" si="6"/>
        <v>400000</v>
      </c>
    </row>
    <row r="78" spans="1:18">
      <c r="A78" s="125">
        <v>77</v>
      </c>
      <c r="B78" s="128" t="s">
        <v>336</v>
      </c>
      <c r="C78" s="129">
        <v>30</v>
      </c>
      <c r="D78" s="130">
        <f t="shared" si="7"/>
        <v>400</v>
      </c>
      <c r="E78" s="131"/>
      <c r="F78" t="s">
        <v>1720</v>
      </c>
      <c r="R78">
        <f t="shared" si="6"/>
        <v>400000</v>
      </c>
    </row>
    <row r="79" spans="1:18">
      <c r="A79" s="125">
        <v>78</v>
      </c>
      <c r="B79" s="128" t="s">
        <v>341</v>
      </c>
      <c r="C79" s="129">
        <v>38</v>
      </c>
      <c r="D79" s="130">
        <f t="shared" si="7"/>
        <v>400</v>
      </c>
      <c r="E79" s="131"/>
      <c r="F79" t="s">
        <v>1720</v>
      </c>
      <c r="R79">
        <f t="shared" si="6"/>
        <v>400000</v>
      </c>
    </row>
    <row r="80" spans="1:18">
      <c r="A80" s="125">
        <v>79</v>
      </c>
      <c r="B80" s="128" t="s">
        <v>345</v>
      </c>
      <c r="C80" s="129">
        <v>50</v>
      </c>
      <c r="D80" s="130">
        <f t="shared" si="7"/>
        <v>400</v>
      </c>
      <c r="E80" s="131"/>
      <c r="F80" t="s">
        <v>1720</v>
      </c>
      <c r="R80">
        <f t="shared" si="6"/>
        <v>400000</v>
      </c>
    </row>
    <row r="81" spans="1:18">
      <c r="A81" s="125">
        <v>80</v>
      </c>
      <c r="B81" s="128" t="s">
        <v>349</v>
      </c>
      <c r="C81" s="129">
        <v>20</v>
      </c>
      <c r="D81" s="130">
        <f t="shared" si="7"/>
        <v>400</v>
      </c>
      <c r="E81" s="131"/>
      <c r="F81" t="s">
        <v>1720</v>
      </c>
      <c r="R81">
        <f t="shared" si="6"/>
        <v>400000</v>
      </c>
    </row>
    <row r="82" spans="1:18">
      <c r="A82" s="125">
        <v>81</v>
      </c>
      <c r="B82" s="128" t="s">
        <v>353</v>
      </c>
      <c r="C82" s="129">
        <v>30</v>
      </c>
      <c r="D82" s="130">
        <f t="shared" si="7"/>
        <v>400</v>
      </c>
      <c r="E82" s="131"/>
      <c r="F82" t="s">
        <v>1720</v>
      </c>
      <c r="R82">
        <f t="shared" si="6"/>
        <v>400000</v>
      </c>
    </row>
    <row r="83" spans="1:18">
      <c r="A83" s="125">
        <v>82</v>
      </c>
      <c r="B83" s="128" t="s">
        <v>1320</v>
      </c>
      <c r="C83" s="129">
        <v>58</v>
      </c>
      <c r="D83" s="130">
        <f t="shared" si="7"/>
        <v>400</v>
      </c>
      <c r="E83" s="131"/>
      <c r="F83" t="s">
        <v>1720</v>
      </c>
      <c r="R83">
        <f t="shared" si="6"/>
        <v>400000</v>
      </c>
    </row>
    <row r="84" spans="1:18">
      <c r="A84" s="125">
        <v>83</v>
      </c>
      <c r="B84" s="128" t="s">
        <v>358</v>
      </c>
      <c r="C84" s="129">
        <v>59</v>
      </c>
      <c r="D84" s="130">
        <f t="shared" si="7"/>
        <v>400</v>
      </c>
      <c r="E84" s="131"/>
      <c r="F84" t="s">
        <v>1720</v>
      </c>
      <c r="R84">
        <f t="shared" si="6"/>
        <v>400000</v>
      </c>
    </row>
    <row r="85" spans="1:18">
      <c r="A85" s="125">
        <v>84</v>
      </c>
      <c r="B85" s="128" t="s">
        <v>363</v>
      </c>
      <c r="C85" s="129">
        <v>28</v>
      </c>
      <c r="D85" s="130">
        <f t="shared" si="7"/>
        <v>400</v>
      </c>
      <c r="E85" s="131"/>
      <c r="F85" t="s">
        <v>1720</v>
      </c>
      <c r="R85">
        <f t="shared" si="6"/>
        <v>400000</v>
      </c>
    </row>
    <row r="86" spans="1:18">
      <c r="A86" s="125">
        <v>85</v>
      </c>
      <c r="B86" s="128" t="s">
        <v>365</v>
      </c>
      <c r="C86" s="129">
        <v>56</v>
      </c>
      <c r="D86" s="130">
        <f>IF(C86&lt;20,300,IF(AND(19&lt;C86,C86&lt;60),400,IF(59&lt;C86,500,0)))</f>
        <v>400</v>
      </c>
      <c r="E86" s="131"/>
      <c r="F86" t="s">
        <v>1720</v>
      </c>
      <c r="R86">
        <f t="shared" si="6"/>
        <v>400000</v>
      </c>
    </row>
    <row r="87" spans="1:18">
      <c r="A87" s="125">
        <v>86</v>
      </c>
      <c r="B87" s="128" t="s">
        <v>368</v>
      </c>
      <c r="C87" s="129">
        <v>59</v>
      </c>
      <c r="D87" s="130">
        <f t="shared" si="7"/>
        <v>400</v>
      </c>
      <c r="E87" s="131"/>
      <c r="F87" t="s">
        <v>1720</v>
      </c>
      <c r="R87">
        <f t="shared" si="6"/>
        <v>400000</v>
      </c>
    </row>
    <row r="88" spans="1:18">
      <c r="A88" s="125">
        <v>87</v>
      </c>
      <c r="B88" s="128" t="s">
        <v>372</v>
      </c>
      <c r="C88" s="129">
        <v>60</v>
      </c>
      <c r="D88" s="130">
        <f t="shared" si="7"/>
        <v>500</v>
      </c>
      <c r="E88" s="131"/>
      <c r="F88" t="s">
        <v>1720</v>
      </c>
      <c r="R88">
        <f t="shared" si="6"/>
        <v>500000</v>
      </c>
    </row>
    <row r="89" spans="1:18">
      <c r="A89" s="125">
        <v>88</v>
      </c>
      <c r="B89" s="128" t="s">
        <v>376</v>
      </c>
      <c r="C89" s="129">
        <v>50</v>
      </c>
      <c r="D89" s="130">
        <f t="shared" si="7"/>
        <v>400</v>
      </c>
      <c r="E89" s="131"/>
      <c r="F89" t="s">
        <v>1720</v>
      </c>
      <c r="R89">
        <f t="shared" si="6"/>
        <v>400000</v>
      </c>
    </row>
    <row r="90" spans="1:18">
      <c r="A90" s="125">
        <v>89</v>
      </c>
      <c r="B90" s="128" t="s">
        <v>378</v>
      </c>
      <c r="C90" s="129">
        <v>96</v>
      </c>
      <c r="D90" s="130">
        <f t="shared" si="7"/>
        <v>500</v>
      </c>
      <c r="E90" s="131"/>
      <c r="F90" t="s">
        <v>1720</v>
      </c>
      <c r="R90">
        <f t="shared" si="6"/>
        <v>500000</v>
      </c>
    </row>
    <row r="91" spans="1:18">
      <c r="A91" s="125">
        <v>90</v>
      </c>
      <c r="B91" s="128" t="s">
        <v>382</v>
      </c>
      <c r="C91" s="129">
        <v>36</v>
      </c>
      <c r="D91" s="130">
        <f t="shared" si="7"/>
        <v>400</v>
      </c>
      <c r="E91" s="131"/>
      <c r="F91" t="s">
        <v>1720</v>
      </c>
      <c r="R91">
        <f t="shared" si="6"/>
        <v>400000</v>
      </c>
    </row>
    <row r="92" spans="1:18">
      <c r="A92" s="125">
        <v>91</v>
      </c>
      <c r="B92" s="128" t="s">
        <v>386</v>
      </c>
      <c r="C92" s="129">
        <v>40</v>
      </c>
      <c r="D92" s="130">
        <f t="shared" si="7"/>
        <v>400</v>
      </c>
      <c r="E92" s="131"/>
      <c r="F92" t="s">
        <v>1720</v>
      </c>
      <c r="R92">
        <f t="shared" si="6"/>
        <v>400000</v>
      </c>
    </row>
    <row r="93" spans="1:18">
      <c r="A93" s="125">
        <v>92</v>
      </c>
      <c r="B93" s="128" t="s">
        <v>390</v>
      </c>
      <c r="C93" s="129">
        <v>36</v>
      </c>
      <c r="D93" s="130">
        <f t="shared" si="7"/>
        <v>400</v>
      </c>
      <c r="E93" s="131"/>
      <c r="F93" t="s">
        <v>1720</v>
      </c>
      <c r="R93">
        <f t="shared" si="6"/>
        <v>400000</v>
      </c>
    </row>
    <row r="94" spans="1:18">
      <c r="A94" s="125">
        <v>93</v>
      </c>
      <c r="B94" s="128" t="s">
        <v>396</v>
      </c>
      <c r="C94" s="129">
        <v>30</v>
      </c>
      <c r="D94" s="130">
        <f t="shared" si="7"/>
        <v>400</v>
      </c>
      <c r="E94" s="131"/>
      <c r="F94" t="s">
        <v>1720</v>
      </c>
      <c r="R94">
        <f t="shared" si="6"/>
        <v>400000</v>
      </c>
    </row>
    <row r="95" spans="1:18">
      <c r="A95" s="125">
        <v>94</v>
      </c>
      <c r="B95" s="128" t="s">
        <v>398</v>
      </c>
      <c r="C95" s="129">
        <v>36</v>
      </c>
      <c r="D95" s="130">
        <f t="shared" si="7"/>
        <v>400</v>
      </c>
      <c r="E95" s="131"/>
      <c r="F95" t="s">
        <v>1720</v>
      </c>
      <c r="R95">
        <f t="shared" si="6"/>
        <v>400000</v>
      </c>
    </row>
    <row r="96" spans="1:18">
      <c r="A96" s="125">
        <v>95</v>
      </c>
      <c r="B96" s="128" t="s">
        <v>402</v>
      </c>
      <c r="C96" s="129">
        <v>20</v>
      </c>
      <c r="D96" s="130">
        <f t="shared" si="7"/>
        <v>400</v>
      </c>
      <c r="E96" s="131"/>
      <c r="F96" t="s">
        <v>1720</v>
      </c>
      <c r="R96">
        <f t="shared" si="6"/>
        <v>400000</v>
      </c>
    </row>
    <row r="97" spans="1:18">
      <c r="A97" s="125">
        <v>96</v>
      </c>
      <c r="B97" s="128" t="s">
        <v>406</v>
      </c>
      <c r="C97" s="129">
        <v>59</v>
      </c>
      <c r="D97" s="130">
        <f t="shared" si="7"/>
        <v>400</v>
      </c>
      <c r="E97" s="131"/>
      <c r="F97" t="s">
        <v>1720</v>
      </c>
      <c r="R97">
        <f t="shared" si="6"/>
        <v>400000</v>
      </c>
    </row>
    <row r="98" spans="1:18">
      <c r="A98" s="125">
        <v>97</v>
      </c>
      <c r="B98" s="128" t="s">
        <v>409</v>
      </c>
      <c r="C98" s="129">
        <v>20</v>
      </c>
      <c r="D98" s="130">
        <f t="shared" si="7"/>
        <v>400</v>
      </c>
      <c r="E98" s="131"/>
      <c r="F98" t="s">
        <v>1720</v>
      </c>
      <c r="R98">
        <f t="shared" si="6"/>
        <v>400000</v>
      </c>
    </row>
    <row r="99" spans="1:18">
      <c r="A99" s="125">
        <v>98</v>
      </c>
      <c r="B99" s="128" t="s">
        <v>411</v>
      </c>
      <c r="C99" s="129">
        <v>36</v>
      </c>
      <c r="D99" s="130">
        <f t="shared" si="7"/>
        <v>400</v>
      </c>
      <c r="E99" s="131"/>
      <c r="F99" t="s">
        <v>1720</v>
      </c>
      <c r="R99">
        <f t="shared" si="6"/>
        <v>400000</v>
      </c>
    </row>
    <row r="100" spans="1:18">
      <c r="A100" s="125">
        <v>99</v>
      </c>
      <c r="B100" s="128" t="s">
        <v>414</v>
      </c>
      <c r="C100" s="129">
        <v>28</v>
      </c>
      <c r="D100" s="130">
        <f t="shared" si="7"/>
        <v>400</v>
      </c>
      <c r="E100" s="131"/>
      <c r="F100" t="s">
        <v>1720</v>
      </c>
      <c r="R100">
        <f t="shared" si="6"/>
        <v>400000</v>
      </c>
    </row>
    <row r="101" spans="1:18">
      <c r="A101" s="125">
        <v>100</v>
      </c>
      <c r="B101" s="128" t="s">
        <v>416</v>
      </c>
      <c r="C101" s="129">
        <v>55</v>
      </c>
      <c r="D101" s="130">
        <f t="shared" si="7"/>
        <v>400</v>
      </c>
      <c r="E101" s="131"/>
      <c r="F101" t="s">
        <v>1720</v>
      </c>
      <c r="R101">
        <f t="shared" si="6"/>
        <v>400000</v>
      </c>
    </row>
    <row r="102" spans="1:18">
      <c r="A102" s="125">
        <v>101</v>
      </c>
      <c r="B102" s="128" t="s">
        <v>420</v>
      </c>
      <c r="C102" s="129">
        <v>30</v>
      </c>
      <c r="D102" s="130">
        <f t="shared" si="7"/>
        <v>400</v>
      </c>
      <c r="E102" s="131"/>
      <c r="F102" t="s">
        <v>1720</v>
      </c>
      <c r="R102">
        <f t="shared" si="6"/>
        <v>400000</v>
      </c>
    </row>
    <row r="103" spans="1:18">
      <c r="A103" s="125">
        <v>102</v>
      </c>
      <c r="B103" s="128" t="s">
        <v>425</v>
      </c>
      <c r="C103" s="129">
        <v>56</v>
      </c>
      <c r="D103" s="130">
        <f t="shared" si="7"/>
        <v>400</v>
      </c>
      <c r="E103" s="131"/>
      <c r="F103" t="s">
        <v>1720</v>
      </c>
      <c r="R103">
        <f t="shared" si="6"/>
        <v>400000</v>
      </c>
    </row>
    <row r="104" spans="1:18">
      <c r="A104" s="125">
        <v>103</v>
      </c>
      <c r="B104" s="128" t="s">
        <v>430</v>
      </c>
      <c r="C104" s="129">
        <v>59</v>
      </c>
      <c r="D104" s="130">
        <f t="shared" si="7"/>
        <v>400</v>
      </c>
      <c r="E104" s="131"/>
      <c r="F104" t="s">
        <v>1720</v>
      </c>
      <c r="R104">
        <f t="shared" si="6"/>
        <v>400000</v>
      </c>
    </row>
    <row r="105" spans="1:18">
      <c r="A105" s="125">
        <v>104</v>
      </c>
      <c r="B105" s="128" t="s">
        <v>432</v>
      </c>
      <c r="C105" s="129">
        <v>50</v>
      </c>
      <c r="D105" s="130">
        <f t="shared" si="7"/>
        <v>400</v>
      </c>
      <c r="E105" s="131"/>
      <c r="F105" t="s">
        <v>1720</v>
      </c>
      <c r="R105">
        <f t="shared" si="6"/>
        <v>400000</v>
      </c>
    </row>
    <row r="106" spans="1:18">
      <c r="A106" s="125">
        <v>105</v>
      </c>
      <c r="B106" s="128" t="s">
        <v>435</v>
      </c>
      <c r="C106" s="129">
        <v>50</v>
      </c>
      <c r="D106" s="130">
        <f t="shared" si="7"/>
        <v>400</v>
      </c>
      <c r="E106" s="131"/>
      <c r="F106" t="s">
        <v>1720</v>
      </c>
      <c r="R106">
        <f t="shared" si="6"/>
        <v>400000</v>
      </c>
    </row>
    <row r="107" spans="1:18">
      <c r="A107" s="125">
        <v>106</v>
      </c>
      <c r="B107" s="128" t="s">
        <v>437</v>
      </c>
      <c r="C107" s="129">
        <v>59</v>
      </c>
      <c r="D107" s="130">
        <f t="shared" si="7"/>
        <v>400</v>
      </c>
      <c r="E107" s="131"/>
      <c r="F107" t="s">
        <v>1720</v>
      </c>
      <c r="R107">
        <f t="shared" si="6"/>
        <v>400000</v>
      </c>
    </row>
    <row r="108" spans="1:18">
      <c r="A108" s="125">
        <v>107</v>
      </c>
      <c r="B108" s="128" t="s">
        <v>441</v>
      </c>
      <c r="C108" s="129">
        <v>80</v>
      </c>
      <c r="D108" s="130">
        <f t="shared" si="7"/>
        <v>500</v>
      </c>
      <c r="E108" s="131"/>
      <c r="F108" t="s">
        <v>1720</v>
      </c>
      <c r="R108">
        <f t="shared" si="6"/>
        <v>500000</v>
      </c>
    </row>
    <row r="109" spans="1:18">
      <c r="A109" s="125">
        <v>108</v>
      </c>
      <c r="B109" s="128" t="s">
        <v>468</v>
      </c>
      <c r="C109" s="129">
        <v>20</v>
      </c>
      <c r="D109" s="130">
        <f t="shared" si="7"/>
        <v>400</v>
      </c>
      <c r="E109" s="131"/>
      <c r="F109" t="s">
        <v>1720</v>
      </c>
      <c r="R109">
        <f t="shared" si="6"/>
        <v>400000</v>
      </c>
    </row>
    <row r="110" spans="1:18">
      <c r="A110" s="125">
        <v>109</v>
      </c>
      <c r="B110" s="128" t="s">
        <v>446</v>
      </c>
      <c r="C110" s="129">
        <v>40</v>
      </c>
      <c r="D110" s="130">
        <f t="shared" si="7"/>
        <v>400</v>
      </c>
      <c r="E110" s="131"/>
      <c r="F110" t="s">
        <v>1720</v>
      </c>
      <c r="R110">
        <f t="shared" si="6"/>
        <v>400000</v>
      </c>
    </row>
    <row r="111" spans="1:18">
      <c r="A111" s="125">
        <v>110</v>
      </c>
      <c r="B111" s="128" t="s">
        <v>449</v>
      </c>
      <c r="C111" s="129">
        <v>59</v>
      </c>
      <c r="D111" s="130">
        <f t="shared" si="7"/>
        <v>400</v>
      </c>
      <c r="E111" s="131"/>
      <c r="F111" t="s">
        <v>1720</v>
      </c>
      <c r="R111">
        <f t="shared" si="6"/>
        <v>400000</v>
      </c>
    </row>
    <row r="112" spans="1:18">
      <c r="A112" s="125">
        <v>111</v>
      </c>
      <c r="B112" s="128" t="s">
        <v>451</v>
      </c>
      <c r="C112" s="129">
        <v>59</v>
      </c>
      <c r="D112" s="130">
        <f t="shared" si="7"/>
        <v>400</v>
      </c>
      <c r="E112" s="131"/>
      <c r="F112" t="s">
        <v>1720</v>
      </c>
      <c r="R112">
        <f t="shared" si="6"/>
        <v>400000</v>
      </c>
    </row>
    <row r="113" spans="1:18">
      <c r="A113" s="125">
        <v>112</v>
      </c>
      <c r="B113" s="128" t="s">
        <v>453</v>
      </c>
      <c r="C113" s="129">
        <v>40</v>
      </c>
      <c r="D113" s="130">
        <f t="shared" si="7"/>
        <v>400</v>
      </c>
      <c r="E113" s="131"/>
      <c r="F113" t="s">
        <v>1720</v>
      </c>
      <c r="R113">
        <f t="shared" si="6"/>
        <v>400000</v>
      </c>
    </row>
    <row r="114" spans="1:18">
      <c r="A114" s="125">
        <v>113</v>
      </c>
      <c r="B114" s="128" t="s">
        <v>457</v>
      </c>
      <c r="C114" s="129">
        <v>40</v>
      </c>
      <c r="D114" s="130">
        <f t="shared" si="7"/>
        <v>400</v>
      </c>
      <c r="E114" s="131"/>
      <c r="F114" t="s">
        <v>1720</v>
      </c>
      <c r="R114">
        <f t="shared" si="6"/>
        <v>400000</v>
      </c>
    </row>
    <row r="115" spans="1:18">
      <c r="A115" s="125">
        <v>114</v>
      </c>
      <c r="B115" s="128" t="s">
        <v>461</v>
      </c>
      <c r="C115" s="129">
        <v>28</v>
      </c>
      <c r="D115" s="130">
        <f t="shared" si="7"/>
        <v>400</v>
      </c>
      <c r="E115" s="131"/>
      <c r="F115" t="s">
        <v>1720</v>
      </c>
      <c r="R115">
        <f t="shared" si="6"/>
        <v>400000</v>
      </c>
    </row>
    <row r="116" spans="1:18">
      <c r="A116" s="125">
        <v>115</v>
      </c>
      <c r="B116" s="128" t="s">
        <v>1767</v>
      </c>
      <c r="C116" s="129">
        <v>30</v>
      </c>
      <c r="D116" s="130">
        <f t="shared" si="7"/>
        <v>400</v>
      </c>
      <c r="E116" s="131"/>
      <c r="F116" t="s">
        <v>1720</v>
      </c>
      <c r="R116">
        <f t="shared" si="6"/>
        <v>400000</v>
      </c>
    </row>
    <row r="117" spans="1:18">
      <c r="A117" s="125">
        <v>116</v>
      </c>
      <c r="B117" s="128" t="s">
        <v>466</v>
      </c>
      <c r="C117" s="129">
        <v>59</v>
      </c>
      <c r="D117" s="130">
        <f t="shared" si="7"/>
        <v>400</v>
      </c>
      <c r="E117" s="131"/>
      <c r="F117" t="s">
        <v>1720</v>
      </c>
      <c r="R117">
        <f t="shared" si="6"/>
        <v>400000</v>
      </c>
    </row>
    <row r="118" spans="1:18">
      <c r="A118" s="125">
        <v>117</v>
      </c>
      <c r="B118" s="128" t="s">
        <v>476</v>
      </c>
      <c r="C118" s="129">
        <v>90</v>
      </c>
      <c r="D118" s="130">
        <f t="shared" si="7"/>
        <v>500</v>
      </c>
      <c r="E118" s="131"/>
      <c r="F118" t="s">
        <v>1720</v>
      </c>
      <c r="R118">
        <f t="shared" si="6"/>
        <v>500000</v>
      </c>
    </row>
    <row r="119" spans="1:18">
      <c r="A119" s="125">
        <v>118</v>
      </c>
      <c r="B119" s="128" t="s">
        <v>479</v>
      </c>
      <c r="C119" s="129">
        <v>59</v>
      </c>
      <c r="D119" s="130">
        <f t="shared" si="7"/>
        <v>400</v>
      </c>
      <c r="E119" s="131"/>
      <c r="F119" t="s">
        <v>1720</v>
      </c>
      <c r="R119">
        <f t="shared" si="6"/>
        <v>400000</v>
      </c>
    </row>
    <row r="120" spans="1:18">
      <c r="A120" s="125">
        <v>119</v>
      </c>
      <c r="B120" s="128" t="s">
        <v>481</v>
      </c>
      <c r="C120" s="129">
        <v>50</v>
      </c>
      <c r="D120" s="130">
        <f t="shared" si="7"/>
        <v>400</v>
      </c>
      <c r="E120" s="131"/>
      <c r="F120" t="s">
        <v>1720</v>
      </c>
      <c r="R120">
        <f t="shared" si="6"/>
        <v>400000</v>
      </c>
    </row>
    <row r="121" spans="1:18">
      <c r="A121" s="125">
        <v>120</v>
      </c>
      <c r="B121" s="128" t="s">
        <v>483</v>
      </c>
      <c r="C121" s="129">
        <v>50</v>
      </c>
      <c r="D121" s="130">
        <f t="shared" si="7"/>
        <v>400</v>
      </c>
      <c r="E121" s="131"/>
      <c r="F121" t="s">
        <v>1720</v>
      </c>
      <c r="R121">
        <f t="shared" si="6"/>
        <v>400000</v>
      </c>
    </row>
    <row r="122" spans="1:18">
      <c r="A122" s="125">
        <v>121</v>
      </c>
      <c r="B122" s="128" t="s">
        <v>1769</v>
      </c>
      <c r="C122" s="129">
        <v>30</v>
      </c>
      <c r="D122" s="130">
        <f t="shared" si="7"/>
        <v>400</v>
      </c>
      <c r="E122" s="131"/>
      <c r="F122" t="s">
        <v>1720</v>
      </c>
      <c r="R122">
        <f t="shared" si="6"/>
        <v>400000</v>
      </c>
    </row>
    <row r="123" spans="1:18">
      <c r="A123" s="125">
        <v>122</v>
      </c>
      <c r="B123" s="128" t="s">
        <v>487</v>
      </c>
      <c r="C123" s="129">
        <v>30</v>
      </c>
      <c r="D123" s="130">
        <f t="shared" si="7"/>
        <v>400</v>
      </c>
      <c r="E123" s="131"/>
      <c r="F123" t="s">
        <v>1720</v>
      </c>
      <c r="R123">
        <f t="shared" si="6"/>
        <v>400000</v>
      </c>
    </row>
    <row r="124" spans="1:18">
      <c r="A124" s="125">
        <v>123</v>
      </c>
      <c r="B124" s="128" t="s">
        <v>491</v>
      </c>
      <c r="C124" s="129">
        <v>59</v>
      </c>
      <c r="D124" s="130">
        <f t="shared" si="7"/>
        <v>400</v>
      </c>
      <c r="E124" s="131"/>
      <c r="F124" t="s">
        <v>1720</v>
      </c>
      <c r="R124">
        <f t="shared" si="6"/>
        <v>400000</v>
      </c>
    </row>
    <row r="125" spans="1:18">
      <c r="A125" s="125">
        <v>124</v>
      </c>
      <c r="B125" s="128" t="s">
        <v>494</v>
      </c>
      <c r="C125" s="129">
        <v>59</v>
      </c>
      <c r="D125" s="130">
        <f t="shared" si="7"/>
        <v>400</v>
      </c>
      <c r="E125" s="131"/>
      <c r="F125" t="s">
        <v>1720</v>
      </c>
      <c r="R125">
        <f t="shared" si="6"/>
        <v>400000</v>
      </c>
    </row>
    <row r="126" spans="1:18">
      <c r="A126" s="125">
        <v>125</v>
      </c>
      <c r="B126" s="128" t="s">
        <v>496</v>
      </c>
      <c r="C126" s="129">
        <v>60</v>
      </c>
      <c r="D126" s="130">
        <f t="shared" si="7"/>
        <v>500</v>
      </c>
      <c r="E126" s="131"/>
      <c r="F126" t="s">
        <v>1720</v>
      </c>
      <c r="R126">
        <f t="shared" si="6"/>
        <v>500000</v>
      </c>
    </row>
    <row r="127" spans="1:18">
      <c r="A127" s="125">
        <v>126</v>
      </c>
      <c r="B127" s="128" t="s">
        <v>499</v>
      </c>
      <c r="C127" s="129">
        <v>60</v>
      </c>
      <c r="D127" s="130">
        <f t="shared" si="7"/>
        <v>500</v>
      </c>
      <c r="E127" s="131"/>
      <c r="F127" t="s">
        <v>1720</v>
      </c>
      <c r="R127">
        <f t="shared" si="6"/>
        <v>500000</v>
      </c>
    </row>
    <row r="128" spans="1:18">
      <c r="A128" s="125">
        <v>127</v>
      </c>
      <c r="B128" s="128" t="s">
        <v>502</v>
      </c>
      <c r="C128" s="129">
        <v>40</v>
      </c>
      <c r="D128" s="130">
        <f t="shared" si="7"/>
        <v>400</v>
      </c>
      <c r="E128" s="131"/>
      <c r="F128" t="s">
        <v>1720</v>
      </c>
      <c r="R128">
        <f t="shared" si="6"/>
        <v>400000</v>
      </c>
    </row>
    <row r="129" spans="1:18">
      <c r="A129" s="125">
        <v>128</v>
      </c>
      <c r="B129" s="128" t="s">
        <v>505</v>
      </c>
      <c r="C129" s="129">
        <v>48</v>
      </c>
      <c r="D129" s="130">
        <f t="shared" si="7"/>
        <v>400</v>
      </c>
      <c r="E129" s="131"/>
      <c r="F129" t="s">
        <v>1720</v>
      </c>
      <c r="R129">
        <f t="shared" si="6"/>
        <v>400000</v>
      </c>
    </row>
    <row r="130" spans="1:18">
      <c r="A130" s="125">
        <v>129</v>
      </c>
      <c r="B130" s="128" t="s">
        <v>508</v>
      </c>
      <c r="C130" s="129">
        <v>30</v>
      </c>
      <c r="D130" s="130">
        <f t="shared" si="7"/>
        <v>400</v>
      </c>
      <c r="E130" s="131"/>
      <c r="F130" t="s">
        <v>1720</v>
      </c>
      <c r="R130">
        <f t="shared" ref="R130:R170" si="8">D130*1000</f>
        <v>400000</v>
      </c>
    </row>
    <row r="131" spans="1:18">
      <c r="A131" s="125">
        <v>130</v>
      </c>
      <c r="B131" s="128" t="s">
        <v>512</v>
      </c>
      <c r="C131" s="129">
        <v>50</v>
      </c>
      <c r="D131" s="130">
        <f t="shared" si="7"/>
        <v>400</v>
      </c>
      <c r="E131" s="131"/>
      <c r="F131" t="s">
        <v>1720</v>
      </c>
      <c r="R131">
        <f t="shared" si="8"/>
        <v>400000</v>
      </c>
    </row>
    <row r="132" spans="1:18">
      <c r="A132" s="125">
        <v>131</v>
      </c>
      <c r="B132" s="128" t="s">
        <v>516</v>
      </c>
      <c r="C132" s="129">
        <v>59</v>
      </c>
      <c r="D132" s="130">
        <f t="shared" si="7"/>
        <v>400</v>
      </c>
      <c r="E132" s="131"/>
      <c r="F132" t="s">
        <v>1720</v>
      </c>
      <c r="R132">
        <f t="shared" si="8"/>
        <v>400000</v>
      </c>
    </row>
    <row r="133" spans="1:18">
      <c r="A133" s="125">
        <v>132</v>
      </c>
      <c r="B133" s="128" t="s">
        <v>520</v>
      </c>
      <c r="C133" s="129">
        <v>90</v>
      </c>
      <c r="D133" s="130">
        <f t="shared" si="7"/>
        <v>500</v>
      </c>
      <c r="E133" s="131"/>
      <c r="F133" t="s">
        <v>1720</v>
      </c>
      <c r="R133">
        <f t="shared" si="8"/>
        <v>500000</v>
      </c>
    </row>
    <row r="134" spans="1:18">
      <c r="A134" s="125">
        <v>133</v>
      </c>
      <c r="B134" s="128" t="s">
        <v>1321</v>
      </c>
      <c r="C134" s="129">
        <v>60</v>
      </c>
      <c r="D134" s="130">
        <f t="shared" si="7"/>
        <v>500</v>
      </c>
      <c r="E134" s="131"/>
      <c r="F134" t="s">
        <v>1720</v>
      </c>
      <c r="R134">
        <f t="shared" si="8"/>
        <v>500000</v>
      </c>
    </row>
    <row r="135" spans="1:18">
      <c r="A135" s="125">
        <v>134</v>
      </c>
      <c r="B135" s="128" t="s">
        <v>522</v>
      </c>
      <c r="C135" s="129">
        <v>50</v>
      </c>
      <c r="D135" s="130">
        <f t="shared" si="7"/>
        <v>400</v>
      </c>
      <c r="E135" s="131"/>
      <c r="F135" t="s">
        <v>1720</v>
      </c>
      <c r="R135">
        <f t="shared" si="8"/>
        <v>400000</v>
      </c>
    </row>
    <row r="136" spans="1:18">
      <c r="A136" s="125">
        <v>135</v>
      </c>
      <c r="B136" s="128" t="s">
        <v>525</v>
      </c>
      <c r="C136" s="129">
        <v>30</v>
      </c>
      <c r="D136" s="130">
        <f t="shared" ref="D136:D149" si="9">IF(C136&lt;20,300,IF(AND(19&lt;C136,C136&lt;60),400,IF(59&lt;C136,500,0)))</f>
        <v>400</v>
      </c>
      <c r="E136" s="131"/>
      <c r="F136" t="s">
        <v>1720</v>
      </c>
      <c r="R136">
        <f t="shared" si="8"/>
        <v>400000</v>
      </c>
    </row>
    <row r="137" spans="1:18">
      <c r="A137" s="125">
        <v>136</v>
      </c>
      <c r="B137" s="128" t="s">
        <v>529</v>
      </c>
      <c r="C137" s="129">
        <v>30</v>
      </c>
      <c r="D137" s="130">
        <f t="shared" si="9"/>
        <v>400</v>
      </c>
      <c r="E137" s="131"/>
      <c r="F137" t="s">
        <v>1720</v>
      </c>
      <c r="R137">
        <f t="shared" si="8"/>
        <v>400000</v>
      </c>
    </row>
    <row r="138" spans="1:18">
      <c r="A138" s="125">
        <v>137</v>
      </c>
      <c r="B138" s="128" t="s">
        <v>534</v>
      </c>
      <c r="C138" s="129">
        <v>30</v>
      </c>
      <c r="D138" s="130">
        <f t="shared" si="9"/>
        <v>400</v>
      </c>
      <c r="E138" s="131"/>
      <c r="F138" t="s">
        <v>1720</v>
      </c>
      <c r="R138">
        <f t="shared" si="8"/>
        <v>400000</v>
      </c>
    </row>
    <row r="139" spans="1:18">
      <c r="A139" s="125">
        <v>138</v>
      </c>
      <c r="B139" s="128" t="s">
        <v>538</v>
      </c>
      <c r="C139" s="129">
        <v>30</v>
      </c>
      <c r="D139" s="130">
        <f t="shared" si="9"/>
        <v>400</v>
      </c>
      <c r="E139" s="131"/>
      <c r="F139" t="s">
        <v>1720</v>
      </c>
      <c r="R139">
        <f t="shared" si="8"/>
        <v>400000</v>
      </c>
    </row>
    <row r="140" spans="1:18">
      <c r="A140" s="125">
        <v>139</v>
      </c>
      <c r="B140" s="128" t="s">
        <v>540</v>
      </c>
      <c r="C140" s="129">
        <v>50</v>
      </c>
      <c r="D140" s="130">
        <f t="shared" si="9"/>
        <v>400</v>
      </c>
      <c r="E140" s="131"/>
      <c r="F140" t="s">
        <v>1720</v>
      </c>
      <c r="R140">
        <f t="shared" si="8"/>
        <v>400000</v>
      </c>
    </row>
    <row r="141" spans="1:18">
      <c r="A141" s="125">
        <v>140</v>
      </c>
      <c r="B141" s="128" t="s">
        <v>543</v>
      </c>
      <c r="C141" s="129">
        <v>30</v>
      </c>
      <c r="D141" s="130">
        <f t="shared" si="9"/>
        <v>400</v>
      </c>
      <c r="E141" s="131"/>
      <c r="F141" t="s">
        <v>1720</v>
      </c>
      <c r="R141">
        <f t="shared" si="8"/>
        <v>400000</v>
      </c>
    </row>
    <row r="142" spans="1:18">
      <c r="A142" s="125">
        <v>141</v>
      </c>
      <c r="B142" s="128" t="s">
        <v>545</v>
      </c>
      <c r="C142" s="129">
        <v>102</v>
      </c>
      <c r="D142" s="130">
        <f t="shared" si="9"/>
        <v>500</v>
      </c>
      <c r="E142" s="131"/>
      <c r="F142" t="s">
        <v>1720</v>
      </c>
      <c r="R142">
        <f t="shared" si="8"/>
        <v>500000</v>
      </c>
    </row>
    <row r="143" spans="1:18">
      <c r="A143" s="125">
        <v>142</v>
      </c>
      <c r="B143" s="128" t="s">
        <v>548</v>
      </c>
      <c r="C143" s="129">
        <v>50</v>
      </c>
      <c r="D143" s="130">
        <f t="shared" si="9"/>
        <v>400</v>
      </c>
      <c r="E143" s="131"/>
      <c r="F143" t="s">
        <v>1720</v>
      </c>
      <c r="R143">
        <f t="shared" si="8"/>
        <v>400000</v>
      </c>
    </row>
    <row r="144" spans="1:18">
      <c r="A144" s="125">
        <v>143</v>
      </c>
      <c r="B144" s="128" t="s">
        <v>550</v>
      </c>
      <c r="C144" s="129">
        <v>59</v>
      </c>
      <c r="D144" s="130">
        <f t="shared" si="9"/>
        <v>400</v>
      </c>
      <c r="E144" s="131"/>
      <c r="F144" t="s">
        <v>1720</v>
      </c>
      <c r="R144">
        <f t="shared" si="8"/>
        <v>400000</v>
      </c>
    </row>
    <row r="145" spans="1:18">
      <c r="A145" s="125">
        <v>144</v>
      </c>
      <c r="B145" s="128" t="s">
        <v>554</v>
      </c>
      <c r="C145" s="129">
        <v>59</v>
      </c>
      <c r="D145" s="130">
        <f t="shared" si="9"/>
        <v>400</v>
      </c>
      <c r="E145" s="131"/>
      <c r="F145" t="s">
        <v>1720</v>
      </c>
      <c r="R145">
        <f t="shared" si="8"/>
        <v>400000</v>
      </c>
    </row>
    <row r="146" spans="1:18">
      <c r="A146" s="125">
        <v>145</v>
      </c>
      <c r="B146" s="128" t="s">
        <v>556</v>
      </c>
      <c r="C146" s="129">
        <v>46</v>
      </c>
      <c r="D146" s="130">
        <f t="shared" si="9"/>
        <v>400</v>
      </c>
      <c r="E146" s="131"/>
      <c r="F146" t="s">
        <v>1720</v>
      </c>
      <c r="R146">
        <f t="shared" si="8"/>
        <v>400000</v>
      </c>
    </row>
    <row r="147" spans="1:18">
      <c r="A147" s="125">
        <v>146</v>
      </c>
      <c r="B147" s="128" t="s">
        <v>1023</v>
      </c>
      <c r="C147" s="129">
        <v>40</v>
      </c>
      <c r="D147" s="130">
        <f t="shared" si="9"/>
        <v>400</v>
      </c>
      <c r="E147" s="131"/>
      <c r="F147" t="s">
        <v>1720</v>
      </c>
      <c r="R147">
        <f t="shared" si="8"/>
        <v>400000</v>
      </c>
    </row>
    <row r="148" spans="1:18">
      <c r="A148" s="125">
        <v>147</v>
      </c>
      <c r="B148" s="128" t="s">
        <v>1151</v>
      </c>
      <c r="C148" s="129">
        <v>58</v>
      </c>
      <c r="D148" s="130">
        <f t="shared" si="9"/>
        <v>400</v>
      </c>
      <c r="E148" s="131"/>
      <c r="F148" t="s">
        <v>1720</v>
      </c>
      <c r="R148">
        <f t="shared" si="8"/>
        <v>400000</v>
      </c>
    </row>
    <row r="149" spans="1:18">
      <c r="A149" s="125">
        <v>148</v>
      </c>
      <c r="B149" s="128" t="s">
        <v>1026</v>
      </c>
      <c r="C149" s="129">
        <v>33</v>
      </c>
      <c r="D149" s="130">
        <f t="shared" si="9"/>
        <v>400</v>
      </c>
      <c r="E149" s="131"/>
      <c r="F149" t="s">
        <v>1720</v>
      </c>
      <c r="R149">
        <f t="shared" si="8"/>
        <v>400000</v>
      </c>
    </row>
    <row r="150" spans="1:18">
      <c r="A150" s="125">
        <v>149</v>
      </c>
      <c r="B150" s="128" t="s">
        <v>1027</v>
      </c>
      <c r="C150" s="129">
        <v>38</v>
      </c>
      <c r="D150" s="130">
        <f>IF(C150&lt;20,300,IF(AND(19&lt;C150,C150&lt;60),400,IF(59&lt;C150,500,0)))</f>
        <v>400</v>
      </c>
      <c r="E150" s="131"/>
      <c r="F150" t="s">
        <v>1720</v>
      </c>
      <c r="R150">
        <f t="shared" si="8"/>
        <v>400000</v>
      </c>
    </row>
    <row r="151" spans="1:18">
      <c r="A151" s="125">
        <v>150</v>
      </c>
      <c r="B151" s="128" t="s">
        <v>1028</v>
      </c>
      <c r="C151" s="129">
        <v>40</v>
      </c>
      <c r="D151" s="130">
        <f t="shared" ref="D151:D219" si="10">IF(C151&lt;20,300,IF(AND(19&lt;C151,C151&lt;60),400,IF(59&lt;C151,500,0)))</f>
        <v>400</v>
      </c>
      <c r="E151" s="131"/>
      <c r="F151" t="s">
        <v>1720</v>
      </c>
      <c r="R151">
        <f t="shared" si="8"/>
        <v>400000</v>
      </c>
    </row>
    <row r="152" spans="1:18">
      <c r="A152" s="125">
        <v>151</v>
      </c>
      <c r="B152" s="128" t="s">
        <v>1030</v>
      </c>
      <c r="C152" s="129">
        <v>30</v>
      </c>
      <c r="D152" s="130">
        <f t="shared" si="10"/>
        <v>400</v>
      </c>
      <c r="E152" s="131"/>
      <c r="F152" t="s">
        <v>1720</v>
      </c>
      <c r="R152">
        <f t="shared" si="8"/>
        <v>400000</v>
      </c>
    </row>
    <row r="153" spans="1:18">
      <c r="A153" s="125">
        <v>152</v>
      </c>
      <c r="B153" s="128" t="s">
        <v>1031</v>
      </c>
      <c r="C153" s="129">
        <v>59</v>
      </c>
      <c r="D153" s="130">
        <f t="shared" si="10"/>
        <v>400</v>
      </c>
      <c r="E153" s="131"/>
      <c r="F153" t="s">
        <v>1720</v>
      </c>
      <c r="R153">
        <f t="shared" si="8"/>
        <v>400000</v>
      </c>
    </row>
    <row r="154" spans="1:18">
      <c r="A154" s="125">
        <v>153</v>
      </c>
      <c r="B154" s="128" t="s">
        <v>1032</v>
      </c>
      <c r="C154" s="129">
        <v>59</v>
      </c>
      <c r="D154" s="130">
        <f t="shared" si="10"/>
        <v>400</v>
      </c>
      <c r="E154" s="131"/>
      <c r="F154" t="s">
        <v>1720</v>
      </c>
      <c r="R154">
        <f t="shared" si="8"/>
        <v>400000</v>
      </c>
    </row>
    <row r="155" spans="1:18">
      <c r="A155" s="125">
        <v>154</v>
      </c>
      <c r="B155" s="128" t="s">
        <v>1033</v>
      </c>
      <c r="C155" s="129">
        <v>40</v>
      </c>
      <c r="D155" s="130">
        <f t="shared" si="10"/>
        <v>400</v>
      </c>
      <c r="E155" s="131"/>
      <c r="F155" t="s">
        <v>1720</v>
      </c>
      <c r="R155">
        <f t="shared" si="8"/>
        <v>400000</v>
      </c>
    </row>
    <row r="156" spans="1:18">
      <c r="A156" s="125">
        <v>155</v>
      </c>
      <c r="B156" s="128" t="s">
        <v>1034</v>
      </c>
      <c r="C156" s="129">
        <v>40</v>
      </c>
      <c r="D156" s="130">
        <f t="shared" si="10"/>
        <v>400</v>
      </c>
      <c r="E156" s="131"/>
      <c r="F156" t="s">
        <v>1720</v>
      </c>
      <c r="R156">
        <f t="shared" si="8"/>
        <v>400000</v>
      </c>
    </row>
    <row r="157" spans="1:18">
      <c r="A157" s="125">
        <v>156</v>
      </c>
      <c r="B157" s="128" t="s">
        <v>1308</v>
      </c>
      <c r="C157" s="129">
        <v>60</v>
      </c>
      <c r="D157" s="130">
        <f t="shared" si="10"/>
        <v>500</v>
      </c>
      <c r="E157" s="131"/>
      <c r="F157" t="s">
        <v>1720</v>
      </c>
      <c r="R157">
        <f t="shared" si="8"/>
        <v>500000</v>
      </c>
    </row>
    <row r="158" spans="1:18">
      <c r="A158" s="125">
        <v>157</v>
      </c>
      <c r="B158" s="128" t="s">
        <v>1330</v>
      </c>
      <c r="C158" s="129">
        <v>40</v>
      </c>
      <c r="D158" s="130">
        <f t="shared" si="10"/>
        <v>400</v>
      </c>
      <c r="E158" s="131"/>
      <c r="F158" t="s">
        <v>1720</v>
      </c>
      <c r="R158">
        <f t="shared" si="8"/>
        <v>400000</v>
      </c>
    </row>
    <row r="159" spans="1:18">
      <c r="A159" s="125">
        <v>158</v>
      </c>
      <c r="B159" s="128" t="s">
        <v>1331</v>
      </c>
      <c r="C159" s="129">
        <v>40</v>
      </c>
      <c r="D159" s="130">
        <f t="shared" si="10"/>
        <v>400</v>
      </c>
      <c r="E159" s="131"/>
      <c r="F159" t="s">
        <v>1720</v>
      </c>
      <c r="R159">
        <f t="shared" si="8"/>
        <v>400000</v>
      </c>
    </row>
    <row r="160" spans="1:18">
      <c r="A160" s="125">
        <v>159</v>
      </c>
      <c r="B160" s="128" t="s">
        <v>1332</v>
      </c>
      <c r="C160" s="129">
        <v>40</v>
      </c>
      <c r="D160" s="130">
        <f t="shared" si="10"/>
        <v>400</v>
      </c>
      <c r="E160" s="131"/>
      <c r="F160" t="s">
        <v>1720</v>
      </c>
      <c r="R160">
        <f t="shared" si="8"/>
        <v>400000</v>
      </c>
    </row>
    <row r="161" spans="1:18">
      <c r="A161" s="125">
        <v>160</v>
      </c>
      <c r="B161" s="128" t="s">
        <v>954</v>
      </c>
      <c r="C161" s="129">
        <v>40</v>
      </c>
      <c r="D161" s="130">
        <f t="shared" si="10"/>
        <v>400</v>
      </c>
      <c r="E161" s="131"/>
      <c r="F161" t="s">
        <v>1720</v>
      </c>
      <c r="R161">
        <f t="shared" si="8"/>
        <v>400000</v>
      </c>
    </row>
    <row r="162" spans="1:18">
      <c r="A162" s="125">
        <v>161</v>
      </c>
      <c r="B162" s="128" t="s">
        <v>1621</v>
      </c>
      <c r="C162" s="129">
        <v>40</v>
      </c>
      <c r="D162" s="130">
        <f t="shared" si="10"/>
        <v>400</v>
      </c>
      <c r="E162" s="131"/>
      <c r="F162" t="s">
        <v>1720</v>
      </c>
      <c r="R162">
        <f t="shared" si="8"/>
        <v>400000</v>
      </c>
    </row>
    <row r="163" spans="1:18">
      <c r="A163" s="125">
        <v>162</v>
      </c>
      <c r="B163" s="128" t="s">
        <v>1626</v>
      </c>
      <c r="C163" s="129">
        <v>30</v>
      </c>
      <c r="D163" s="130">
        <f t="shared" si="10"/>
        <v>400</v>
      </c>
      <c r="E163" s="131"/>
      <c r="F163" t="s">
        <v>1720</v>
      </c>
      <c r="R163">
        <f t="shared" si="8"/>
        <v>400000</v>
      </c>
    </row>
    <row r="164" spans="1:18">
      <c r="A164" s="125">
        <v>163</v>
      </c>
      <c r="B164" s="128" t="s">
        <v>1629</v>
      </c>
      <c r="C164" s="129">
        <v>40</v>
      </c>
      <c r="D164" s="130">
        <f t="shared" si="10"/>
        <v>400</v>
      </c>
      <c r="E164" s="131"/>
      <c r="F164" t="s">
        <v>1720</v>
      </c>
      <c r="R164">
        <f t="shared" si="8"/>
        <v>400000</v>
      </c>
    </row>
    <row r="165" spans="1:18">
      <c r="A165" s="125">
        <v>164</v>
      </c>
      <c r="B165" s="128" t="s">
        <v>1632</v>
      </c>
      <c r="C165" s="129">
        <v>60</v>
      </c>
      <c r="D165" s="130">
        <f t="shared" si="10"/>
        <v>500</v>
      </c>
      <c r="E165" s="131"/>
      <c r="F165" t="s">
        <v>1720</v>
      </c>
      <c r="R165">
        <f t="shared" si="8"/>
        <v>500000</v>
      </c>
    </row>
    <row r="166" spans="1:18">
      <c r="A166" s="125">
        <v>165</v>
      </c>
      <c r="B166" s="128" t="s">
        <v>1636</v>
      </c>
      <c r="C166" s="129">
        <v>70</v>
      </c>
      <c r="D166" s="130">
        <f t="shared" si="10"/>
        <v>500</v>
      </c>
      <c r="E166" s="131"/>
      <c r="F166" t="s">
        <v>1720</v>
      </c>
      <c r="R166">
        <f t="shared" si="8"/>
        <v>500000</v>
      </c>
    </row>
    <row r="167" spans="1:18">
      <c r="A167" s="125">
        <v>166</v>
      </c>
      <c r="B167" s="128" t="s">
        <v>1144</v>
      </c>
      <c r="C167" s="129">
        <v>50</v>
      </c>
      <c r="D167" s="130">
        <f t="shared" si="10"/>
        <v>400</v>
      </c>
      <c r="E167" s="131"/>
      <c r="F167" t="s">
        <v>1720</v>
      </c>
      <c r="R167">
        <f t="shared" si="8"/>
        <v>400000</v>
      </c>
    </row>
    <row r="168" spans="1:18">
      <c r="A168" s="125">
        <v>167</v>
      </c>
      <c r="B168" s="128" t="s">
        <v>1639</v>
      </c>
      <c r="C168" s="129">
        <v>30</v>
      </c>
      <c r="D168" s="130">
        <f t="shared" si="10"/>
        <v>400</v>
      </c>
      <c r="E168" s="131"/>
      <c r="F168" t="s">
        <v>1720</v>
      </c>
      <c r="R168">
        <f t="shared" si="8"/>
        <v>400000</v>
      </c>
    </row>
    <row r="169" spans="1:18">
      <c r="A169" s="125">
        <v>168</v>
      </c>
      <c r="B169" s="128" t="s">
        <v>1641</v>
      </c>
      <c r="C169" s="129">
        <v>20</v>
      </c>
      <c r="D169" s="130">
        <f t="shared" si="10"/>
        <v>400</v>
      </c>
      <c r="E169" s="131"/>
      <c r="F169" t="s">
        <v>1720</v>
      </c>
      <c r="R169">
        <f t="shared" si="8"/>
        <v>400000</v>
      </c>
    </row>
    <row r="170" spans="1:18">
      <c r="A170" s="125">
        <v>169</v>
      </c>
      <c r="B170" s="128" t="s">
        <v>1643</v>
      </c>
      <c r="C170" s="129">
        <v>40</v>
      </c>
      <c r="D170" s="130">
        <f t="shared" si="10"/>
        <v>400</v>
      </c>
      <c r="E170" s="140"/>
      <c r="F170" t="s">
        <v>1720</v>
      </c>
      <c r="R170">
        <f t="shared" si="8"/>
        <v>400000</v>
      </c>
    </row>
    <row r="171" spans="1:18">
      <c r="A171" s="125">
        <v>170</v>
      </c>
      <c r="B171" s="128" t="s">
        <v>1741</v>
      </c>
      <c r="C171" s="129">
        <v>30</v>
      </c>
      <c r="D171" s="130">
        <f t="shared" si="10"/>
        <v>400</v>
      </c>
      <c r="E171" s="140"/>
      <c r="F171" t="s">
        <v>1720</v>
      </c>
    </row>
    <row r="172" spans="1:18">
      <c r="A172" s="125">
        <v>171</v>
      </c>
      <c r="B172" s="128" t="s">
        <v>1742</v>
      </c>
      <c r="C172" s="129">
        <v>60</v>
      </c>
      <c r="D172" s="130">
        <f t="shared" si="10"/>
        <v>500</v>
      </c>
      <c r="E172" s="140"/>
      <c r="F172" t="s">
        <v>1720</v>
      </c>
    </row>
    <row r="173" spans="1:18">
      <c r="A173" s="125">
        <v>172</v>
      </c>
      <c r="B173" s="128" t="s">
        <v>1743</v>
      </c>
      <c r="C173" s="129">
        <v>20</v>
      </c>
      <c r="D173" s="130">
        <f t="shared" si="10"/>
        <v>400</v>
      </c>
      <c r="E173" s="140"/>
      <c r="F173" t="s">
        <v>1720</v>
      </c>
    </row>
    <row r="174" spans="1:18">
      <c r="A174" s="125">
        <v>173</v>
      </c>
      <c r="B174" s="128" t="s">
        <v>1744</v>
      </c>
      <c r="C174" s="129">
        <v>120</v>
      </c>
      <c r="D174" s="130">
        <f t="shared" si="10"/>
        <v>500</v>
      </c>
      <c r="E174" s="140"/>
      <c r="F174" t="s">
        <v>1720</v>
      </c>
    </row>
    <row r="175" spans="1:18">
      <c r="A175" s="125">
        <v>174</v>
      </c>
      <c r="B175" s="128" t="s">
        <v>1745</v>
      </c>
      <c r="C175" s="129">
        <v>120</v>
      </c>
      <c r="D175" s="130">
        <f t="shared" si="10"/>
        <v>500</v>
      </c>
      <c r="E175" s="140"/>
      <c r="F175" t="s">
        <v>1720</v>
      </c>
    </row>
    <row r="176" spans="1:18">
      <c r="A176" s="125">
        <v>175</v>
      </c>
      <c r="B176" s="128" t="s">
        <v>1707</v>
      </c>
      <c r="C176" s="129">
        <v>25</v>
      </c>
      <c r="D176" s="130">
        <f t="shared" si="10"/>
        <v>400</v>
      </c>
      <c r="E176" s="140"/>
      <c r="F176" t="s">
        <v>1720</v>
      </c>
    </row>
    <row r="177" spans="1:18">
      <c r="A177" s="125">
        <v>176</v>
      </c>
      <c r="B177" s="141" t="s">
        <v>910</v>
      </c>
      <c r="C177" s="142">
        <v>195</v>
      </c>
      <c r="D177" s="130">
        <f t="shared" si="10"/>
        <v>500</v>
      </c>
      <c r="E177" s="143" t="s">
        <v>1746</v>
      </c>
      <c r="F177" t="s">
        <v>1730</v>
      </c>
      <c r="R177">
        <f t="shared" ref="R177:R240" si="11">D177*1000</f>
        <v>500000</v>
      </c>
    </row>
    <row r="178" spans="1:18">
      <c r="A178" s="125">
        <v>177</v>
      </c>
      <c r="B178" s="141" t="s">
        <v>924</v>
      </c>
      <c r="C178" s="142">
        <v>90</v>
      </c>
      <c r="D178" s="130">
        <f t="shared" si="10"/>
        <v>500</v>
      </c>
      <c r="E178" s="143" t="s">
        <v>1746</v>
      </c>
      <c r="F178" t="s">
        <v>1730</v>
      </c>
      <c r="R178">
        <f t="shared" si="11"/>
        <v>500000</v>
      </c>
    </row>
    <row r="179" spans="1:18">
      <c r="A179" s="125">
        <v>178</v>
      </c>
      <c r="B179" s="141" t="s">
        <v>935</v>
      </c>
      <c r="C179" s="142">
        <v>156</v>
      </c>
      <c r="D179" s="130">
        <f t="shared" si="10"/>
        <v>500</v>
      </c>
      <c r="E179" s="143" t="s">
        <v>1746</v>
      </c>
      <c r="F179" t="s">
        <v>1730</v>
      </c>
      <c r="R179">
        <f t="shared" si="11"/>
        <v>500000</v>
      </c>
    </row>
    <row r="180" spans="1:18">
      <c r="A180" s="125">
        <v>179</v>
      </c>
      <c r="B180" s="141" t="s">
        <v>897</v>
      </c>
      <c r="C180" s="142">
        <v>59</v>
      </c>
      <c r="D180" s="130">
        <f t="shared" si="10"/>
        <v>400</v>
      </c>
      <c r="E180" s="143" t="s">
        <v>1746</v>
      </c>
      <c r="F180" t="s">
        <v>1730</v>
      </c>
      <c r="R180">
        <f t="shared" si="11"/>
        <v>400000</v>
      </c>
    </row>
    <row r="181" spans="1:18">
      <c r="A181" s="125">
        <v>180</v>
      </c>
      <c r="B181" s="141" t="s">
        <v>1747</v>
      </c>
      <c r="C181" s="142">
        <v>36</v>
      </c>
      <c r="D181" s="130">
        <f t="shared" si="10"/>
        <v>400</v>
      </c>
      <c r="E181" s="143" t="s">
        <v>1748</v>
      </c>
      <c r="F181" t="s">
        <v>1730</v>
      </c>
      <c r="R181">
        <f t="shared" si="11"/>
        <v>400000</v>
      </c>
    </row>
    <row r="182" spans="1:18">
      <c r="A182" s="125">
        <v>181</v>
      </c>
      <c r="B182" s="141" t="s">
        <v>903</v>
      </c>
      <c r="C182" s="142">
        <v>175</v>
      </c>
      <c r="D182" s="130">
        <f t="shared" si="10"/>
        <v>500</v>
      </c>
      <c r="E182" s="143" t="s">
        <v>1749</v>
      </c>
      <c r="F182" t="s">
        <v>1730</v>
      </c>
      <c r="R182">
        <f t="shared" si="11"/>
        <v>500000</v>
      </c>
    </row>
    <row r="183" spans="1:18">
      <c r="A183" s="125">
        <v>182</v>
      </c>
      <c r="B183" s="141" t="s">
        <v>889</v>
      </c>
      <c r="C183" s="142">
        <v>148</v>
      </c>
      <c r="D183" s="130">
        <f t="shared" si="10"/>
        <v>500</v>
      </c>
      <c r="E183" s="143" t="s">
        <v>1749</v>
      </c>
      <c r="F183" t="s">
        <v>1730</v>
      </c>
      <c r="R183">
        <f t="shared" si="11"/>
        <v>500000</v>
      </c>
    </row>
    <row r="184" spans="1:18">
      <c r="A184" s="125">
        <v>183</v>
      </c>
      <c r="B184" s="141" t="s">
        <v>587</v>
      </c>
      <c r="C184" s="142">
        <v>300</v>
      </c>
      <c r="D184" s="130">
        <f t="shared" si="10"/>
        <v>500</v>
      </c>
      <c r="E184" s="143" t="s">
        <v>1746</v>
      </c>
      <c r="F184" t="s">
        <v>1730</v>
      </c>
      <c r="R184">
        <f t="shared" si="11"/>
        <v>500000</v>
      </c>
    </row>
    <row r="185" spans="1:18">
      <c r="A185" s="125">
        <v>184</v>
      </c>
      <c r="B185" s="141" t="s">
        <v>597</v>
      </c>
      <c r="C185" s="142">
        <v>220</v>
      </c>
      <c r="D185" s="130">
        <f t="shared" si="10"/>
        <v>500</v>
      </c>
      <c r="E185" s="143" t="s">
        <v>1746</v>
      </c>
      <c r="F185" t="s">
        <v>1730</v>
      </c>
      <c r="R185">
        <f t="shared" si="11"/>
        <v>500000</v>
      </c>
    </row>
    <row r="186" spans="1:18">
      <c r="A186" s="125">
        <v>185</v>
      </c>
      <c r="B186" s="141" t="s">
        <v>904</v>
      </c>
      <c r="C186" s="142">
        <v>35</v>
      </c>
      <c r="D186" s="130">
        <f t="shared" si="10"/>
        <v>400</v>
      </c>
      <c r="E186" s="143" t="s">
        <v>1750</v>
      </c>
      <c r="F186" t="s">
        <v>1730</v>
      </c>
      <c r="R186">
        <f t="shared" si="11"/>
        <v>400000</v>
      </c>
    </row>
    <row r="187" spans="1:18">
      <c r="A187" s="125">
        <v>186</v>
      </c>
      <c r="B187" s="141" t="s">
        <v>933</v>
      </c>
      <c r="C187" s="142">
        <v>146</v>
      </c>
      <c r="D187" s="130">
        <f t="shared" si="10"/>
        <v>500</v>
      </c>
      <c r="E187" s="143" t="s">
        <v>1751</v>
      </c>
      <c r="F187" t="s">
        <v>1730</v>
      </c>
      <c r="R187">
        <f t="shared" si="11"/>
        <v>500000</v>
      </c>
    </row>
    <row r="188" spans="1:18" s="124" customFormat="1">
      <c r="A188" s="125">
        <v>187</v>
      </c>
      <c r="B188" s="141" t="s">
        <v>1752</v>
      </c>
      <c r="C188" s="142">
        <v>123</v>
      </c>
      <c r="D188" s="130">
        <f t="shared" si="10"/>
        <v>500</v>
      </c>
      <c r="E188" s="143" t="s">
        <v>1753</v>
      </c>
      <c r="F188" t="s">
        <v>1730</v>
      </c>
      <c r="R188">
        <f t="shared" si="11"/>
        <v>500000</v>
      </c>
    </row>
    <row r="189" spans="1:18">
      <c r="A189" s="125">
        <v>188</v>
      </c>
      <c r="B189" s="128" t="s">
        <v>890</v>
      </c>
      <c r="C189" s="129">
        <v>12</v>
      </c>
      <c r="D189" s="130">
        <f t="shared" si="10"/>
        <v>300</v>
      </c>
      <c r="E189" s="131"/>
      <c r="F189" t="s">
        <v>1732</v>
      </c>
      <c r="G189" t="str">
        <f>VLOOKUP(B189,'[17]国費申請用加工（小規模類型）'!$A$1:$B$58,2,0)</f>
        <v>Ａ型</v>
      </c>
      <c r="H189" t="s">
        <v>1754</v>
      </c>
      <c r="R189">
        <f t="shared" si="11"/>
        <v>300000</v>
      </c>
    </row>
    <row r="190" spans="1:18">
      <c r="A190" s="125">
        <v>189</v>
      </c>
      <c r="B190" s="128" t="s">
        <v>899</v>
      </c>
      <c r="C190" s="129">
        <v>18</v>
      </c>
      <c r="D190" s="130">
        <f t="shared" si="10"/>
        <v>300</v>
      </c>
      <c r="E190" s="131"/>
      <c r="F190" t="s">
        <v>1732</v>
      </c>
      <c r="G190" t="str">
        <f>VLOOKUP(B190,'[17]国費申請用加工（小規模類型）'!$A$1:$B$58,2,0)</f>
        <v>Ｂ型</v>
      </c>
      <c r="H190" t="s">
        <v>1755</v>
      </c>
      <c r="R190">
        <f t="shared" si="11"/>
        <v>300000</v>
      </c>
    </row>
    <row r="191" spans="1:18">
      <c r="A191" s="125">
        <v>190</v>
      </c>
      <c r="B191" s="128" t="s">
        <v>1370</v>
      </c>
      <c r="C191" s="129">
        <v>19</v>
      </c>
      <c r="D191" s="130">
        <f t="shared" si="10"/>
        <v>300</v>
      </c>
      <c r="E191" s="131"/>
      <c r="F191" t="s">
        <v>1732</v>
      </c>
      <c r="G191" t="str">
        <f>VLOOKUP(B191,'[17]国費申請用加工（小規模類型）'!$A$1:$B$58,2,0)</f>
        <v>Ａ型</v>
      </c>
      <c r="H191" t="s">
        <v>1754</v>
      </c>
      <c r="R191">
        <f t="shared" si="11"/>
        <v>300000</v>
      </c>
    </row>
    <row r="192" spans="1:18">
      <c r="A192" s="125">
        <v>191</v>
      </c>
      <c r="B192" s="128" t="s">
        <v>906</v>
      </c>
      <c r="C192" s="129">
        <v>19</v>
      </c>
      <c r="D192" s="130">
        <f t="shared" si="10"/>
        <v>300</v>
      </c>
      <c r="E192" s="131"/>
      <c r="F192" t="s">
        <v>1732</v>
      </c>
      <c r="G192" t="str">
        <f>VLOOKUP(B192,'[17]国費申請用加工（小規模類型）'!$A$1:$B$58,2,0)</f>
        <v>Ａ型</v>
      </c>
      <c r="H192" t="s">
        <v>1754</v>
      </c>
      <c r="R192">
        <f t="shared" si="11"/>
        <v>300000</v>
      </c>
    </row>
    <row r="193" spans="1:18">
      <c r="A193" s="125">
        <v>192</v>
      </c>
      <c r="B193" s="128" t="s">
        <v>895</v>
      </c>
      <c r="C193" s="129">
        <v>12</v>
      </c>
      <c r="D193" s="130">
        <f t="shared" si="10"/>
        <v>300</v>
      </c>
      <c r="E193" s="131"/>
      <c r="F193" t="s">
        <v>1732</v>
      </c>
      <c r="G193" t="str">
        <f>VLOOKUP(B193,'[17]国費申請用加工（小規模類型）'!$A$1:$B$58,2,0)</f>
        <v>Ａ型</v>
      </c>
      <c r="H193" t="s">
        <v>1754</v>
      </c>
      <c r="R193">
        <f t="shared" si="11"/>
        <v>300000</v>
      </c>
    </row>
    <row r="194" spans="1:18">
      <c r="A194" s="125">
        <v>193</v>
      </c>
      <c r="B194" s="128" t="s">
        <v>684</v>
      </c>
      <c r="C194" s="129">
        <v>15</v>
      </c>
      <c r="D194" s="130">
        <f t="shared" si="10"/>
        <v>300</v>
      </c>
      <c r="E194" s="131"/>
      <c r="F194" t="s">
        <v>1732</v>
      </c>
      <c r="G194" t="str">
        <f>VLOOKUP(B194,'[17]国費申請用加工（小規模類型）'!$A$1:$B$58,2,0)</f>
        <v>Ａ型</v>
      </c>
      <c r="H194" t="s">
        <v>1754</v>
      </c>
      <c r="R194">
        <f t="shared" si="11"/>
        <v>300000</v>
      </c>
    </row>
    <row r="195" spans="1:18">
      <c r="A195" s="125">
        <v>194</v>
      </c>
      <c r="B195" s="128" t="s">
        <v>941</v>
      </c>
      <c r="C195" s="129">
        <v>12</v>
      </c>
      <c r="D195" s="130">
        <f t="shared" si="10"/>
        <v>300</v>
      </c>
      <c r="E195" s="131"/>
      <c r="F195" t="s">
        <v>1732</v>
      </c>
      <c r="G195" t="str">
        <f>VLOOKUP(B195,'[17]国費申請用加工（小規模類型）'!$A$1:$B$58,2,0)</f>
        <v>Ａ型</v>
      </c>
      <c r="H195" t="s">
        <v>1754</v>
      </c>
      <c r="R195">
        <f t="shared" si="11"/>
        <v>300000</v>
      </c>
    </row>
    <row r="196" spans="1:18">
      <c r="A196" s="125">
        <v>195</v>
      </c>
      <c r="B196" s="128" t="s">
        <v>918</v>
      </c>
      <c r="C196" s="129">
        <v>11</v>
      </c>
      <c r="D196" s="130">
        <f t="shared" si="10"/>
        <v>300</v>
      </c>
      <c r="E196" s="131"/>
      <c r="F196" t="s">
        <v>1732</v>
      </c>
      <c r="G196" t="str">
        <f>VLOOKUP(B196,'[17]国費申請用加工（小規模類型）'!$A$1:$B$58,2,0)</f>
        <v>Ａ型</v>
      </c>
      <c r="H196" t="s">
        <v>1754</v>
      </c>
      <c r="R196">
        <f t="shared" si="11"/>
        <v>300000</v>
      </c>
    </row>
    <row r="197" spans="1:18">
      <c r="A197" s="125">
        <v>196</v>
      </c>
      <c r="B197" s="128" t="s">
        <v>690</v>
      </c>
      <c r="C197" s="129">
        <v>12</v>
      </c>
      <c r="D197" s="130">
        <f t="shared" si="10"/>
        <v>300</v>
      </c>
      <c r="E197" s="131"/>
      <c r="F197" t="s">
        <v>1732</v>
      </c>
      <c r="G197" t="str">
        <f>VLOOKUP(B197,'[17]国費申請用加工（小規模類型）'!$A$1:$B$58,2,0)</f>
        <v>Ｂ型</v>
      </c>
      <c r="H197" t="s">
        <v>1755</v>
      </c>
      <c r="R197">
        <f t="shared" si="11"/>
        <v>300000</v>
      </c>
    </row>
    <row r="198" spans="1:18">
      <c r="A198" s="125">
        <v>197</v>
      </c>
      <c r="B198" s="128" t="s">
        <v>920</v>
      </c>
      <c r="C198" s="129">
        <v>11</v>
      </c>
      <c r="D198" s="130">
        <f t="shared" si="10"/>
        <v>300</v>
      </c>
      <c r="E198" s="131"/>
      <c r="F198" t="s">
        <v>1732</v>
      </c>
      <c r="G198" t="str">
        <f>VLOOKUP(B198,'[17]国費申請用加工（小規模類型）'!$A$1:$B$58,2,0)</f>
        <v>Ａ型</v>
      </c>
      <c r="H198" t="s">
        <v>1754</v>
      </c>
      <c r="R198">
        <f t="shared" si="11"/>
        <v>300000</v>
      </c>
    </row>
    <row r="199" spans="1:18">
      <c r="A199" s="125">
        <v>198</v>
      </c>
      <c r="B199" s="128" t="s">
        <v>694</v>
      </c>
      <c r="C199" s="129">
        <v>12</v>
      </c>
      <c r="D199" s="130">
        <f t="shared" si="10"/>
        <v>300</v>
      </c>
      <c r="E199" s="131"/>
      <c r="F199" t="s">
        <v>1732</v>
      </c>
      <c r="G199" t="str">
        <f>VLOOKUP(B199,'[17]国費申請用加工（小規模類型）'!$A$1:$B$58,2,0)</f>
        <v>Ａ型</v>
      </c>
      <c r="H199" t="s">
        <v>1754</v>
      </c>
      <c r="R199">
        <f t="shared" si="11"/>
        <v>300000</v>
      </c>
    </row>
    <row r="200" spans="1:18">
      <c r="A200" s="125">
        <v>199</v>
      </c>
      <c r="B200" s="128" t="s">
        <v>946</v>
      </c>
      <c r="C200" s="129">
        <v>19</v>
      </c>
      <c r="D200" s="130">
        <f t="shared" si="10"/>
        <v>300</v>
      </c>
      <c r="E200" s="131"/>
      <c r="F200" t="s">
        <v>1732</v>
      </c>
      <c r="G200" t="str">
        <f>VLOOKUP(B200,'[17]国費申請用加工（小規模類型）'!$A$1:$B$58,2,0)</f>
        <v>Ａ型</v>
      </c>
      <c r="H200" t="s">
        <v>1754</v>
      </c>
      <c r="R200">
        <f t="shared" si="11"/>
        <v>300000</v>
      </c>
    </row>
    <row r="201" spans="1:18">
      <c r="A201" s="125">
        <v>200</v>
      </c>
      <c r="B201" s="128" t="s">
        <v>949</v>
      </c>
      <c r="C201" s="129">
        <v>19</v>
      </c>
      <c r="D201" s="130">
        <f t="shared" si="10"/>
        <v>300</v>
      </c>
      <c r="E201" s="131"/>
      <c r="F201" t="s">
        <v>1732</v>
      </c>
      <c r="G201" t="str">
        <f>VLOOKUP(B201,'[17]国費申請用加工（小規模類型）'!$A$1:$B$58,2,0)</f>
        <v>Ａ型</v>
      </c>
      <c r="H201" t="s">
        <v>1754</v>
      </c>
      <c r="R201">
        <f t="shared" si="11"/>
        <v>300000</v>
      </c>
    </row>
    <row r="202" spans="1:18">
      <c r="A202" s="125">
        <v>201</v>
      </c>
      <c r="B202" s="128" t="s">
        <v>951</v>
      </c>
      <c r="C202" s="129">
        <v>19</v>
      </c>
      <c r="D202" s="130">
        <f t="shared" si="10"/>
        <v>300</v>
      </c>
      <c r="E202" s="131"/>
      <c r="F202" t="s">
        <v>1732</v>
      </c>
      <c r="G202" t="str">
        <f>VLOOKUP(B202,'[17]国費申請用加工（小規模類型）'!$A$1:$B$58,2,0)</f>
        <v>Ａ型</v>
      </c>
      <c r="H202" t="s">
        <v>1754</v>
      </c>
      <c r="R202">
        <f t="shared" si="11"/>
        <v>300000</v>
      </c>
    </row>
    <row r="203" spans="1:18">
      <c r="A203" s="125">
        <v>202</v>
      </c>
      <c r="B203" s="128" t="s">
        <v>701</v>
      </c>
      <c r="C203" s="129">
        <v>12</v>
      </c>
      <c r="D203" s="130">
        <f t="shared" si="10"/>
        <v>300</v>
      </c>
      <c r="E203" s="131"/>
      <c r="F203" t="s">
        <v>1732</v>
      </c>
      <c r="G203" t="str">
        <f>VLOOKUP(B203,'[17]国費申請用加工（小規模類型）'!$A$1:$B$58,2,0)</f>
        <v>Ａ型</v>
      </c>
      <c r="H203" t="s">
        <v>1754</v>
      </c>
      <c r="R203">
        <f t="shared" si="11"/>
        <v>300000</v>
      </c>
    </row>
    <row r="204" spans="1:18">
      <c r="A204" s="125">
        <v>203</v>
      </c>
      <c r="B204" s="128" t="s">
        <v>1756</v>
      </c>
      <c r="C204" s="129">
        <v>19</v>
      </c>
      <c r="D204" s="130">
        <f t="shared" si="10"/>
        <v>300</v>
      </c>
      <c r="E204" s="131"/>
      <c r="F204" t="s">
        <v>1732</v>
      </c>
      <c r="G204" t="str">
        <f>VLOOKUP(B204,'[17]国費申請用加工（小規模類型）'!$A$1:$B$58,2,0)</f>
        <v>Ａ型</v>
      </c>
      <c r="H204" t="s">
        <v>1754</v>
      </c>
      <c r="R204">
        <f t="shared" si="11"/>
        <v>300000</v>
      </c>
    </row>
    <row r="205" spans="1:18">
      <c r="A205" s="125">
        <v>204</v>
      </c>
      <c r="B205" s="128" t="s">
        <v>1274</v>
      </c>
      <c r="C205" s="129">
        <v>19</v>
      </c>
      <c r="D205" s="130">
        <f t="shared" si="10"/>
        <v>300</v>
      </c>
      <c r="E205" s="131"/>
      <c r="F205" t="s">
        <v>1732</v>
      </c>
      <c r="G205" t="str">
        <f>VLOOKUP(B205,'[17]国費申請用加工（小規模類型）'!$A$1:$B$58,2,0)</f>
        <v>Ａ型</v>
      </c>
      <c r="H205" t="s">
        <v>1754</v>
      </c>
      <c r="R205">
        <f t="shared" si="11"/>
        <v>300000</v>
      </c>
    </row>
    <row r="206" spans="1:18">
      <c r="A206" s="125">
        <v>205</v>
      </c>
      <c r="B206" s="128" t="s">
        <v>1757</v>
      </c>
      <c r="C206" s="129">
        <v>19</v>
      </c>
      <c r="D206" s="130">
        <f t="shared" si="10"/>
        <v>300</v>
      </c>
      <c r="E206" s="131"/>
      <c r="F206" t="s">
        <v>1732</v>
      </c>
      <c r="G206" t="str">
        <f>VLOOKUP(B206,'[17]国費申請用加工（小規模類型）'!$A$1:$B$58,2,0)</f>
        <v>Ａ型</v>
      </c>
      <c r="H206" t="s">
        <v>1754</v>
      </c>
      <c r="R206">
        <f t="shared" si="11"/>
        <v>300000</v>
      </c>
    </row>
    <row r="207" spans="1:18">
      <c r="A207" s="125">
        <v>206</v>
      </c>
      <c r="B207" s="128" t="s">
        <v>1275</v>
      </c>
      <c r="C207" s="129">
        <v>12</v>
      </c>
      <c r="D207" s="130">
        <f t="shared" si="10"/>
        <v>300</v>
      </c>
      <c r="E207" s="131"/>
      <c r="F207" t="s">
        <v>1732</v>
      </c>
      <c r="G207" t="str">
        <f>VLOOKUP(B207,'[17]国費申請用加工（小規模類型）'!$A$1:$B$58,2,0)</f>
        <v>Ａ型</v>
      </c>
      <c r="H207" t="s">
        <v>1754</v>
      </c>
      <c r="R207">
        <f t="shared" si="11"/>
        <v>300000</v>
      </c>
    </row>
    <row r="208" spans="1:18">
      <c r="A208" s="125">
        <v>207</v>
      </c>
      <c r="B208" s="128" t="s">
        <v>930</v>
      </c>
      <c r="C208" s="129">
        <v>12</v>
      </c>
      <c r="D208" s="130">
        <f t="shared" si="10"/>
        <v>300</v>
      </c>
      <c r="E208" s="131"/>
      <c r="F208" t="s">
        <v>1732</v>
      </c>
      <c r="G208" t="str">
        <f>VLOOKUP(B208,'[17]国費申請用加工（小規模類型）'!$A$1:$B$58,2,0)</f>
        <v>Ａ型</v>
      </c>
      <c r="H208" t="s">
        <v>1754</v>
      </c>
      <c r="R208">
        <f t="shared" si="11"/>
        <v>300000</v>
      </c>
    </row>
    <row r="209" spans="1:18">
      <c r="A209" s="125">
        <v>208</v>
      </c>
      <c r="B209" s="128" t="s">
        <v>720</v>
      </c>
      <c r="C209" s="129">
        <v>12</v>
      </c>
      <c r="D209" s="130">
        <f t="shared" si="10"/>
        <v>300</v>
      </c>
      <c r="E209" s="131"/>
      <c r="F209" t="s">
        <v>1732</v>
      </c>
      <c r="G209" t="str">
        <f>VLOOKUP(B209,'[17]国費申請用加工（小規模類型）'!$A$1:$B$58,2,0)</f>
        <v>Ａ型</v>
      </c>
      <c r="H209" t="s">
        <v>1754</v>
      </c>
      <c r="R209">
        <f t="shared" si="11"/>
        <v>300000</v>
      </c>
    </row>
    <row r="210" spans="1:18">
      <c r="A210" s="125">
        <v>209</v>
      </c>
      <c r="B210" s="128" t="s">
        <v>723</v>
      </c>
      <c r="C210" s="129">
        <v>18</v>
      </c>
      <c r="D210" s="130">
        <f t="shared" si="10"/>
        <v>300</v>
      </c>
      <c r="E210" s="131"/>
      <c r="F210" t="s">
        <v>1732</v>
      </c>
      <c r="G210" t="str">
        <f>VLOOKUP(B210,'[17]国費申請用加工（小規模類型）'!$A$1:$B$58,2,0)</f>
        <v>Ａ型</v>
      </c>
      <c r="H210" t="s">
        <v>1754</v>
      </c>
      <c r="R210">
        <f t="shared" si="11"/>
        <v>300000</v>
      </c>
    </row>
    <row r="211" spans="1:18">
      <c r="A211" s="125">
        <v>210</v>
      </c>
      <c r="B211" s="128" t="s">
        <v>725</v>
      </c>
      <c r="C211" s="129">
        <v>12</v>
      </c>
      <c r="D211" s="130">
        <f t="shared" si="10"/>
        <v>300</v>
      </c>
      <c r="E211" s="131"/>
      <c r="F211" t="s">
        <v>1732</v>
      </c>
      <c r="G211" t="str">
        <f>VLOOKUP(B211,'[17]国費申請用加工（小規模類型）'!$A$1:$B$58,2,0)</f>
        <v>Ａ型</v>
      </c>
      <c r="H211" t="s">
        <v>1754</v>
      </c>
      <c r="R211">
        <f t="shared" si="11"/>
        <v>300000</v>
      </c>
    </row>
    <row r="212" spans="1:18">
      <c r="A212" s="125">
        <v>211</v>
      </c>
      <c r="B212" s="128" t="s">
        <v>729</v>
      </c>
      <c r="C212" s="129">
        <v>19</v>
      </c>
      <c r="D212" s="130">
        <f t="shared" si="10"/>
        <v>300</v>
      </c>
      <c r="E212" s="131"/>
      <c r="F212" t="s">
        <v>1732</v>
      </c>
      <c r="G212" t="str">
        <f>VLOOKUP(B212,'[17]国費申請用加工（小規模類型）'!$A$1:$B$58,2,0)</f>
        <v>Ａ型</v>
      </c>
      <c r="H212" t="s">
        <v>1754</v>
      </c>
      <c r="R212">
        <f t="shared" si="11"/>
        <v>300000</v>
      </c>
    </row>
    <row r="213" spans="1:18">
      <c r="A213" s="125">
        <v>212</v>
      </c>
      <c r="B213" s="128" t="s">
        <v>732</v>
      </c>
      <c r="C213" s="129">
        <v>19</v>
      </c>
      <c r="D213" s="130">
        <f t="shared" si="10"/>
        <v>300</v>
      </c>
      <c r="E213" s="131"/>
      <c r="F213" t="s">
        <v>1732</v>
      </c>
      <c r="G213" t="str">
        <f>VLOOKUP(B213,'[17]国費申請用加工（小規模類型）'!$A$1:$B$58,2,0)</f>
        <v>Ａ型</v>
      </c>
      <c r="H213" t="s">
        <v>1754</v>
      </c>
      <c r="R213">
        <f t="shared" si="11"/>
        <v>300000</v>
      </c>
    </row>
    <row r="214" spans="1:18">
      <c r="A214" s="125">
        <v>213</v>
      </c>
      <c r="B214" s="128" t="s">
        <v>736</v>
      </c>
      <c r="C214" s="129">
        <v>19</v>
      </c>
      <c r="D214" s="130">
        <f t="shared" si="10"/>
        <v>300</v>
      </c>
      <c r="E214" s="131"/>
      <c r="F214" t="s">
        <v>1732</v>
      </c>
      <c r="G214" t="str">
        <f>VLOOKUP(B214,'[17]国費申請用加工（小規模類型）'!$A$1:$B$58,2,0)</f>
        <v>Ａ型</v>
      </c>
      <c r="H214" t="s">
        <v>1754</v>
      </c>
      <c r="R214">
        <f t="shared" si="11"/>
        <v>300000</v>
      </c>
    </row>
    <row r="215" spans="1:18">
      <c r="A215" s="125">
        <v>214</v>
      </c>
      <c r="B215" s="128" t="s">
        <v>738</v>
      </c>
      <c r="C215" s="129">
        <v>19</v>
      </c>
      <c r="D215" s="130">
        <f t="shared" si="10"/>
        <v>300</v>
      </c>
      <c r="E215" s="131"/>
      <c r="F215" t="s">
        <v>1732</v>
      </c>
      <c r="G215" t="str">
        <f>VLOOKUP(B215,'[17]国費申請用加工（小規模類型）'!$A$1:$B$58,2,0)</f>
        <v>Ａ型</v>
      </c>
      <c r="H215" t="s">
        <v>1754</v>
      </c>
      <c r="R215">
        <f t="shared" si="11"/>
        <v>300000</v>
      </c>
    </row>
    <row r="216" spans="1:18">
      <c r="A216" s="125">
        <v>215</v>
      </c>
      <c r="B216" s="128" t="s">
        <v>1276</v>
      </c>
      <c r="C216" s="129">
        <v>19</v>
      </c>
      <c r="D216" s="130">
        <f t="shared" si="10"/>
        <v>300</v>
      </c>
      <c r="E216" s="131"/>
      <c r="F216" t="s">
        <v>1732</v>
      </c>
      <c r="G216" t="str">
        <f>VLOOKUP(B216,'[17]国費申請用加工（小規模類型）'!$A$1:$B$58,2,0)</f>
        <v>Ａ型</v>
      </c>
      <c r="H216" t="s">
        <v>1754</v>
      </c>
      <c r="R216">
        <f t="shared" si="11"/>
        <v>300000</v>
      </c>
    </row>
    <row r="217" spans="1:18">
      <c r="A217" s="125">
        <v>216</v>
      </c>
      <c r="B217" s="128" t="s">
        <v>1277</v>
      </c>
      <c r="C217" s="129">
        <v>12</v>
      </c>
      <c r="D217" s="130">
        <f t="shared" si="10"/>
        <v>300</v>
      </c>
      <c r="E217" s="131"/>
      <c r="F217" t="s">
        <v>1732</v>
      </c>
      <c r="G217" t="str">
        <f>VLOOKUP(B217,'[17]国費申請用加工（小規模類型）'!$A$1:$B$58,2,0)</f>
        <v>Ａ型</v>
      </c>
      <c r="H217" t="s">
        <v>1754</v>
      </c>
      <c r="R217">
        <f t="shared" si="11"/>
        <v>300000</v>
      </c>
    </row>
    <row r="218" spans="1:18">
      <c r="A218" s="125">
        <v>217</v>
      </c>
      <c r="B218" s="128" t="s">
        <v>744</v>
      </c>
      <c r="C218" s="129">
        <v>19</v>
      </c>
      <c r="D218" s="130">
        <f t="shared" si="10"/>
        <v>300</v>
      </c>
      <c r="E218" s="131"/>
      <c r="F218" t="s">
        <v>1732</v>
      </c>
      <c r="G218" t="str">
        <f>VLOOKUP(B218,'[17]国費申請用加工（小規模類型）'!$A$1:$B$58,2,0)</f>
        <v>Ａ型</v>
      </c>
      <c r="H218" t="s">
        <v>1754</v>
      </c>
      <c r="R218">
        <f t="shared" si="11"/>
        <v>300000</v>
      </c>
    </row>
    <row r="219" spans="1:18">
      <c r="A219" s="125">
        <v>218</v>
      </c>
      <c r="B219" s="128" t="s">
        <v>749</v>
      </c>
      <c r="C219" s="129">
        <v>12</v>
      </c>
      <c r="D219" s="130">
        <f t="shared" si="10"/>
        <v>300</v>
      </c>
      <c r="E219" s="131"/>
      <c r="F219" t="s">
        <v>1732</v>
      </c>
      <c r="G219" t="str">
        <f>VLOOKUP(B219,'[17]国費申請用加工（小規模類型）'!$A$1:$B$58,2,0)</f>
        <v>Ａ型</v>
      </c>
      <c r="H219" t="s">
        <v>1754</v>
      </c>
      <c r="R219">
        <f t="shared" si="11"/>
        <v>300000</v>
      </c>
    </row>
    <row r="220" spans="1:18">
      <c r="A220" s="125">
        <v>219</v>
      </c>
      <c r="B220" s="128" t="s">
        <v>752</v>
      </c>
      <c r="C220" s="129">
        <v>19</v>
      </c>
      <c r="D220" s="130">
        <f t="shared" ref="D220:D274" si="12">IF(C220&lt;20,300,IF(AND(19&lt;C220,C220&lt;60),400,IF(59&lt;C220,500,0)))</f>
        <v>300</v>
      </c>
      <c r="E220" s="131"/>
      <c r="F220" t="s">
        <v>1732</v>
      </c>
      <c r="G220" t="str">
        <f>VLOOKUP(B220,'[17]国費申請用加工（小規模類型）'!$A$1:$B$58,2,0)</f>
        <v>Ａ型</v>
      </c>
      <c r="H220" t="s">
        <v>1754</v>
      </c>
      <c r="R220">
        <f t="shared" si="11"/>
        <v>300000</v>
      </c>
    </row>
    <row r="221" spans="1:18">
      <c r="A221" s="125">
        <v>220</v>
      </c>
      <c r="B221" s="128" t="s">
        <v>754</v>
      </c>
      <c r="C221" s="129">
        <v>12</v>
      </c>
      <c r="D221" s="130">
        <f t="shared" si="12"/>
        <v>300</v>
      </c>
      <c r="E221" s="131"/>
      <c r="F221" t="s">
        <v>1732</v>
      </c>
      <c r="G221" t="str">
        <f>VLOOKUP(B221,'[17]国費申請用加工（小規模類型）'!$A$1:$B$58,2,0)</f>
        <v>Ａ型</v>
      </c>
      <c r="H221" t="s">
        <v>1754</v>
      </c>
      <c r="R221">
        <f t="shared" si="11"/>
        <v>300000</v>
      </c>
    </row>
    <row r="222" spans="1:18">
      <c r="A222" s="125">
        <v>221</v>
      </c>
      <c r="B222" s="128" t="s">
        <v>756</v>
      </c>
      <c r="C222" s="129">
        <v>19</v>
      </c>
      <c r="D222" s="130">
        <f t="shared" si="12"/>
        <v>300</v>
      </c>
      <c r="E222" s="131"/>
      <c r="F222" t="s">
        <v>1732</v>
      </c>
      <c r="G222" t="str">
        <f>VLOOKUP(B222,'[17]国費申請用加工（小規模類型）'!$A$1:$B$58,2,0)</f>
        <v>Ａ型</v>
      </c>
      <c r="H222" t="s">
        <v>1754</v>
      </c>
      <c r="R222">
        <f t="shared" si="11"/>
        <v>300000</v>
      </c>
    </row>
    <row r="223" spans="1:18">
      <c r="A223" s="125">
        <v>222</v>
      </c>
      <c r="B223" s="128" t="s">
        <v>760</v>
      </c>
      <c r="C223" s="129">
        <v>19</v>
      </c>
      <c r="D223" s="130">
        <f t="shared" si="12"/>
        <v>300</v>
      </c>
      <c r="E223" s="131"/>
      <c r="F223" t="s">
        <v>1732</v>
      </c>
      <c r="G223" t="str">
        <f>VLOOKUP(B223,'[17]国費申請用加工（小規模類型）'!$A$1:$B$58,2,0)</f>
        <v>Ａ型</v>
      </c>
      <c r="H223" t="s">
        <v>1754</v>
      </c>
      <c r="R223">
        <f t="shared" si="11"/>
        <v>300000</v>
      </c>
    </row>
    <row r="224" spans="1:18">
      <c r="A224" s="125">
        <v>223</v>
      </c>
      <c r="B224" s="128" t="s">
        <v>1278</v>
      </c>
      <c r="C224" s="129">
        <v>18</v>
      </c>
      <c r="D224" s="130">
        <f t="shared" si="12"/>
        <v>300</v>
      </c>
      <c r="E224" s="131"/>
      <c r="F224" t="s">
        <v>1732</v>
      </c>
      <c r="G224" t="str">
        <f>VLOOKUP(B224,'[17]国費申請用加工（小規模類型）'!$A$1:$B$58,2,0)</f>
        <v>Ａ型</v>
      </c>
      <c r="H224" t="s">
        <v>1754</v>
      </c>
      <c r="R224">
        <f t="shared" si="11"/>
        <v>300000</v>
      </c>
    </row>
    <row r="225" spans="1:18">
      <c r="A225" s="125">
        <v>224</v>
      </c>
      <c r="B225" s="128" t="s">
        <v>765</v>
      </c>
      <c r="C225" s="129">
        <v>12</v>
      </c>
      <c r="D225" s="130">
        <f t="shared" si="12"/>
        <v>300</v>
      </c>
      <c r="E225" s="131"/>
      <c r="F225" t="s">
        <v>1732</v>
      </c>
      <c r="G225" t="str">
        <f>VLOOKUP(B225,'[17]国費申請用加工（小規模類型）'!$A$1:$B$58,2,0)</f>
        <v>Ａ型</v>
      </c>
      <c r="H225" t="s">
        <v>1754</v>
      </c>
      <c r="R225">
        <f t="shared" si="11"/>
        <v>300000</v>
      </c>
    </row>
    <row r="226" spans="1:18">
      <c r="A226" s="125">
        <v>225</v>
      </c>
      <c r="B226" s="128" t="s">
        <v>767</v>
      </c>
      <c r="C226" s="129">
        <v>19</v>
      </c>
      <c r="D226" s="130">
        <f t="shared" si="12"/>
        <v>300</v>
      </c>
      <c r="E226" s="131"/>
      <c r="F226" t="s">
        <v>1732</v>
      </c>
      <c r="G226" t="str">
        <f>VLOOKUP(B226,'[17]国費申請用加工（小規模類型）'!$A$1:$B$58,2,0)</f>
        <v>Ａ型</v>
      </c>
      <c r="H226" t="s">
        <v>1754</v>
      </c>
      <c r="R226">
        <f t="shared" si="11"/>
        <v>300000</v>
      </c>
    </row>
    <row r="227" spans="1:18">
      <c r="A227" s="125">
        <v>226</v>
      </c>
      <c r="B227" s="128" t="s">
        <v>771</v>
      </c>
      <c r="C227" s="129">
        <v>12</v>
      </c>
      <c r="D227" s="130">
        <f t="shared" si="12"/>
        <v>300</v>
      </c>
      <c r="E227" s="131"/>
      <c r="F227" t="s">
        <v>1732</v>
      </c>
      <c r="G227" t="str">
        <f>VLOOKUP(B227,'[17]国費申請用加工（小規模類型）'!$A$1:$B$58,2,0)</f>
        <v>Ａ型</v>
      </c>
      <c r="H227" t="s">
        <v>1754</v>
      </c>
      <c r="R227">
        <f t="shared" si="11"/>
        <v>300000</v>
      </c>
    </row>
    <row r="228" spans="1:18">
      <c r="A228" s="125">
        <v>227</v>
      </c>
      <c r="B228" s="128" t="s">
        <v>776</v>
      </c>
      <c r="C228" s="129">
        <v>19</v>
      </c>
      <c r="D228" s="130">
        <f t="shared" si="12"/>
        <v>300</v>
      </c>
      <c r="E228" s="131"/>
      <c r="F228" t="s">
        <v>1732</v>
      </c>
      <c r="G228" t="str">
        <f>VLOOKUP(B228,'[17]国費申請用加工（小規模類型）'!$A$1:$B$58,2,0)</f>
        <v>Ａ型</v>
      </c>
      <c r="H228" t="s">
        <v>1754</v>
      </c>
      <c r="R228">
        <f t="shared" si="11"/>
        <v>300000</v>
      </c>
    </row>
    <row r="229" spans="1:18">
      <c r="A229" s="125">
        <v>228</v>
      </c>
      <c r="B229" s="128" t="s">
        <v>782</v>
      </c>
      <c r="C229" s="129">
        <v>19</v>
      </c>
      <c r="D229" s="130">
        <f t="shared" si="12"/>
        <v>300</v>
      </c>
      <c r="E229" s="131"/>
      <c r="F229" t="s">
        <v>1732</v>
      </c>
      <c r="G229" t="str">
        <f>VLOOKUP(B229,'[17]国費申請用加工（小規模類型）'!$A$1:$B$58,2,0)</f>
        <v>Ａ型</v>
      </c>
      <c r="H229" t="s">
        <v>1754</v>
      </c>
      <c r="R229">
        <f t="shared" si="11"/>
        <v>300000</v>
      </c>
    </row>
    <row r="230" spans="1:18">
      <c r="A230" s="125">
        <v>229</v>
      </c>
      <c r="B230" s="128" t="s">
        <v>786</v>
      </c>
      <c r="C230" s="129">
        <v>19</v>
      </c>
      <c r="D230" s="130">
        <f t="shared" si="12"/>
        <v>300</v>
      </c>
      <c r="E230" s="131"/>
      <c r="F230" t="s">
        <v>1732</v>
      </c>
      <c r="G230" t="str">
        <f>VLOOKUP(B230,'[17]国費申請用加工（小規模類型）'!$A$1:$B$58,2,0)</f>
        <v>Ａ型</v>
      </c>
      <c r="H230" t="s">
        <v>1754</v>
      </c>
      <c r="R230">
        <f t="shared" si="11"/>
        <v>300000</v>
      </c>
    </row>
    <row r="231" spans="1:18">
      <c r="A231" s="125">
        <v>230</v>
      </c>
      <c r="B231" s="128" t="s">
        <v>789</v>
      </c>
      <c r="C231" s="129">
        <v>12</v>
      </c>
      <c r="D231" s="130">
        <f t="shared" si="12"/>
        <v>300</v>
      </c>
      <c r="E231" s="131"/>
      <c r="F231" t="s">
        <v>1732</v>
      </c>
      <c r="G231" t="str">
        <f>VLOOKUP(B231,'[17]国費申請用加工（小規模類型）'!$A$1:$B$58,2,0)</f>
        <v>Ａ型</v>
      </c>
      <c r="H231" t="s">
        <v>1754</v>
      </c>
      <c r="R231">
        <f t="shared" si="11"/>
        <v>300000</v>
      </c>
    </row>
    <row r="232" spans="1:18">
      <c r="A232" s="125">
        <v>231</v>
      </c>
      <c r="B232" s="128" t="s">
        <v>791</v>
      </c>
      <c r="C232" s="129">
        <v>12</v>
      </c>
      <c r="D232" s="130">
        <f t="shared" si="12"/>
        <v>300</v>
      </c>
      <c r="E232" s="131"/>
      <c r="F232" t="s">
        <v>1732</v>
      </c>
      <c r="G232" t="str">
        <f>VLOOKUP(B232,'[17]国費申請用加工（小規模類型）'!$A$1:$B$58,2,0)</f>
        <v>Ａ型</v>
      </c>
      <c r="H232" t="s">
        <v>1754</v>
      </c>
      <c r="R232">
        <f t="shared" si="11"/>
        <v>300000</v>
      </c>
    </row>
    <row r="233" spans="1:18">
      <c r="A233" s="125">
        <v>232</v>
      </c>
      <c r="B233" s="128" t="s">
        <v>793</v>
      </c>
      <c r="C233" s="129">
        <v>19</v>
      </c>
      <c r="D233" s="130">
        <f t="shared" si="12"/>
        <v>300</v>
      </c>
      <c r="E233" s="131"/>
      <c r="F233" t="s">
        <v>1732</v>
      </c>
      <c r="G233" t="str">
        <f>VLOOKUP(B233,'[17]国費申請用加工（小規模類型）'!$A$1:$B$58,2,0)</f>
        <v>Ａ型</v>
      </c>
      <c r="H233" t="s">
        <v>1754</v>
      </c>
      <c r="R233">
        <f t="shared" si="11"/>
        <v>300000</v>
      </c>
    </row>
    <row r="234" spans="1:18">
      <c r="A234" s="125">
        <v>233</v>
      </c>
      <c r="B234" s="128" t="s">
        <v>797</v>
      </c>
      <c r="C234" s="129">
        <v>19</v>
      </c>
      <c r="D234" s="130">
        <f t="shared" si="12"/>
        <v>300</v>
      </c>
      <c r="E234" s="131"/>
      <c r="F234" t="s">
        <v>1732</v>
      </c>
      <c r="G234" t="str">
        <f>VLOOKUP(B234,'[17]国費申請用加工（小規模類型）'!$A$1:$B$58,2,0)</f>
        <v>Ａ型</v>
      </c>
      <c r="H234" t="s">
        <v>1754</v>
      </c>
      <c r="R234">
        <f t="shared" si="11"/>
        <v>300000</v>
      </c>
    </row>
    <row r="235" spans="1:18">
      <c r="A235" s="125">
        <v>234</v>
      </c>
      <c r="B235" s="128" t="s">
        <v>1112</v>
      </c>
      <c r="C235" s="129">
        <v>12</v>
      </c>
      <c r="D235" s="130">
        <f t="shared" si="12"/>
        <v>300</v>
      </c>
      <c r="E235" s="131"/>
      <c r="F235" t="s">
        <v>1732</v>
      </c>
      <c r="G235" t="str">
        <f>VLOOKUP(B235,'[17]国費申請用加工（小規模類型）'!$A$1:$B$58,2,0)</f>
        <v>Ａ型</v>
      </c>
      <c r="H235" t="s">
        <v>1754</v>
      </c>
      <c r="R235">
        <f t="shared" si="11"/>
        <v>300000</v>
      </c>
    </row>
    <row r="236" spans="1:18">
      <c r="A236" s="125">
        <v>235</v>
      </c>
      <c r="B236" s="128" t="s">
        <v>1113</v>
      </c>
      <c r="C236" s="129">
        <v>12</v>
      </c>
      <c r="D236" s="130">
        <f t="shared" si="12"/>
        <v>300</v>
      </c>
      <c r="E236" s="131"/>
      <c r="F236" t="s">
        <v>1732</v>
      </c>
      <c r="G236" s="144" t="s">
        <v>1758</v>
      </c>
      <c r="H236" t="s">
        <v>1754</v>
      </c>
      <c r="R236">
        <f t="shared" si="11"/>
        <v>300000</v>
      </c>
    </row>
    <row r="237" spans="1:18">
      <c r="A237" s="125">
        <v>236</v>
      </c>
      <c r="B237" s="128" t="s">
        <v>1114</v>
      </c>
      <c r="C237" s="129">
        <v>19</v>
      </c>
      <c r="D237" s="130">
        <f t="shared" si="12"/>
        <v>300</v>
      </c>
      <c r="E237" s="131"/>
      <c r="F237" t="s">
        <v>1732</v>
      </c>
      <c r="G237" t="str">
        <f>VLOOKUP(B237,'[17]国費申請用加工（小規模類型）'!$A$1:$B$58,2,0)</f>
        <v>Ａ型</v>
      </c>
      <c r="H237" t="s">
        <v>1754</v>
      </c>
      <c r="R237">
        <f t="shared" si="11"/>
        <v>300000</v>
      </c>
    </row>
    <row r="238" spans="1:18">
      <c r="A238" s="125">
        <v>237</v>
      </c>
      <c r="B238" s="128" t="s">
        <v>805</v>
      </c>
      <c r="C238" s="129">
        <v>19</v>
      </c>
      <c r="D238" s="130">
        <f t="shared" si="12"/>
        <v>300</v>
      </c>
      <c r="E238" s="131"/>
      <c r="F238" t="s">
        <v>1732</v>
      </c>
      <c r="G238" t="str">
        <f>VLOOKUP(B238,'[17]国費申請用加工（小規模類型）'!$A$1:$B$58,2,0)</f>
        <v>Ａ型</v>
      </c>
      <c r="H238" t="s">
        <v>1754</v>
      </c>
      <c r="R238">
        <f t="shared" si="11"/>
        <v>300000</v>
      </c>
    </row>
    <row r="239" spans="1:18">
      <c r="A239" s="125">
        <v>238</v>
      </c>
      <c r="B239" s="128" t="s">
        <v>1116</v>
      </c>
      <c r="C239" s="129">
        <v>19</v>
      </c>
      <c r="D239" s="130">
        <f t="shared" si="12"/>
        <v>300</v>
      </c>
      <c r="E239" s="131"/>
      <c r="F239" t="s">
        <v>1732</v>
      </c>
      <c r="G239" t="str">
        <f>VLOOKUP(B239,'[17]国費申請用加工（小規模類型）'!$A$1:$B$58,2,0)</f>
        <v>Ａ型</v>
      </c>
      <c r="H239" t="s">
        <v>1754</v>
      </c>
      <c r="R239">
        <f t="shared" si="11"/>
        <v>300000</v>
      </c>
    </row>
    <row r="240" spans="1:18">
      <c r="A240" s="125">
        <v>239</v>
      </c>
      <c r="B240" s="128" t="s">
        <v>1117</v>
      </c>
      <c r="C240" s="129">
        <v>12</v>
      </c>
      <c r="D240" s="130">
        <f t="shared" si="12"/>
        <v>300</v>
      </c>
      <c r="E240" s="131"/>
      <c r="F240" t="s">
        <v>1732</v>
      </c>
      <c r="G240" t="str">
        <f>VLOOKUP(B240,'[17]国費申請用加工（小規模類型）'!$A$1:$B$58,2,0)</f>
        <v>Ａ型</v>
      </c>
      <c r="H240" t="s">
        <v>1754</v>
      </c>
      <c r="R240">
        <f t="shared" si="11"/>
        <v>300000</v>
      </c>
    </row>
    <row r="241" spans="1:18">
      <c r="A241" s="125">
        <v>240</v>
      </c>
      <c r="B241" s="128" t="s">
        <v>1118</v>
      </c>
      <c r="C241" s="129">
        <v>12</v>
      </c>
      <c r="D241" s="130">
        <f t="shared" si="12"/>
        <v>300</v>
      </c>
      <c r="E241" s="131"/>
      <c r="F241" t="s">
        <v>1732</v>
      </c>
      <c r="G241" s="144" t="s">
        <v>1758</v>
      </c>
      <c r="H241" t="s">
        <v>1754</v>
      </c>
      <c r="R241">
        <f t="shared" ref="R241:R274" si="13">D241*1000</f>
        <v>300000</v>
      </c>
    </row>
    <row r="242" spans="1:18">
      <c r="A242" s="125">
        <v>241</v>
      </c>
      <c r="B242" s="128" t="s">
        <v>1371</v>
      </c>
      <c r="C242" s="129">
        <v>9</v>
      </c>
      <c r="D242" s="130">
        <f t="shared" si="12"/>
        <v>300</v>
      </c>
      <c r="E242" s="131"/>
      <c r="F242" t="s">
        <v>1732</v>
      </c>
      <c r="G242" t="str">
        <f>VLOOKUP(B242,'[17]国費申請用加工（小規模類型）'!$A$1:$B$58,2,0)</f>
        <v>Ａ型</v>
      </c>
      <c r="H242" t="s">
        <v>1754</v>
      </c>
      <c r="R242">
        <f t="shared" si="13"/>
        <v>300000</v>
      </c>
    </row>
    <row r="243" spans="1:18">
      <c r="A243" s="125">
        <v>242</v>
      </c>
      <c r="B243" s="128" t="s">
        <v>1120</v>
      </c>
      <c r="C243" s="129">
        <v>17</v>
      </c>
      <c r="D243" s="130">
        <f t="shared" si="12"/>
        <v>300</v>
      </c>
      <c r="E243" s="131"/>
      <c r="F243" t="s">
        <v>1732</v>
      </c>
      <c r="G243" t="str">
        <f>VLOOKUP(B243,'[17]国費申請用加工（小規模類型）'!$A$1:$B$58,2,0)</f>
        <v>Ａ型</v>
      </c>
      <c r="H243" t="s">
        <v>1754</v>
      </c>
      <c r="R243">
        <f t="shared" si="13"/>
        <v>300000</v>
      </c>
    </row>
    <row r="244" spans="1:18">
      <c r="A244" s="125">
        <v>243</v>
      </c>
      <c r="B244" s="128" t="s">
        <v>1121</v>
      </c>
      <c r="C244" s="129">
        <v>19</v>
      </c>
      <c r="D244" s="130">
        <f t="shared" si="12"/>
        <v>300</v>
      </c>
      <c r="E244" s="131"/>
      <c r="F244" t="s">
        <v>1732</v>
      </c>
      <c r="G244" t="str">
        <f>VLOOKUP(B244,'[17]国費申請用加工（小規模類型）'!$A$1:$B$58,2,0)</f>
        <v>Ａ型</v>
      </c>
      <c r="H244" t="s">
        <v>1754</v>
      </c>
      <c r="R244">
        <f t="shared" si="13"/>
        <v>300000</v>
      </c>
    </row>
    <row r="245" spans="1:18">
      <c r="A245" s="125">
        <v>244</v>
      </c>
      <c r="B245" s="128" t="s">
        <v>1279</v>
      </c>
      <c r="C245" s="129">
        <v>12</v>
      </c>
      <c r="D245" s="130">
        <f t="shared" si="12"/>
        <v>300</v>
      </c>
      <c r="E245" s="131"/>
      <c r="F245" t="s">
        <v>1732</v>
      </c>
      <c r="G245" t="str">
        <f>VLOOKUP(B245,'[17]国費申請用加工（小規模類型）'!$A$1:$B$58,2,0)</f>
        <v>Ａ型</v>
      </c>
      <c r="H245" t="s">
        <v>1754</v>
      </c>
      <c r="R245">
        <f t="shared" si="13"/>
        <v>300000</v>
      </c>
    </row>
    <row r="246" spans="1:18">
      <c r="A246" s="125">
        <v>245</v>
      </c>
      <c r="B246" s="128" t="s">
        <v>1759</v>
      </c>
      <c r="C246" s="129">
        <v>19</v>
      </c>
      <c r="D246" s="130">
        <f t="shared" si="12"/>
        <v>300</v>
      </c>
      <c r="E246" s="131"/>
      <c r="F246" t="s">
        <v>1732</v>
      </c>
      <c r="R246">
        <f t="shared" si="13"/>
        <v>300000</v>
      </c>
    </row>
    <row r="247" spans="1:18">
      <c r="A247" s="125">
        <v>246</v>
      </c>
      <c r="B247" s="128" t="s">
        <v>1760</v>
      </c>
      <c r="C247" s="129">
        <v>18</v>
      </c>
      <c r="D247" s="130">
        <f t="shared" si="12"/>
        <v>300</v>
      </c>
      <c r="E247" s="131"/>
      <c r="F247" t="s">
        <v>1732</v>
      </c>
      <c r="R247">
        <f t="shared" si="13"/>
        <v>300000</v>
      </c>
    </row>
    <row r="248" spans="1:18">
      <c r="A248" s="125">
        <v>247</v>
      </c>
      <c r="B248" s="128" t="s">
        <v>1761</v>
      </c>
      <c r="C248" s="129">
        <v>19</v>
      </c>
      <c r="D248" s="130">
        <f t="shared" si="12"/>
        <v>300</v>
      </c>
      <c r="E248" s="131"/>
      <c r="F248" t="s">
        <v>1732</v>
      </c>
      <c r="R248">
        <f t="shared" si="13"/>
        <v>300000</v>
      </c>
    </row>
    <row r="249" spans="1:18">
      <c r="A249" s="125">
        <v>248</v>
      </c>
      <c r="B249" s="128" t="s">
        <v>891</v>
      </c>
      <c r="C249" s="129">
        <v>40</v>
      </c>
      <c r="D249" s="130">
        <f t="shared" si="12"/>
        <v>400</v>
      </c>
      <c r="E249" s="131"/>
      <c r="F249" t="s">
        <v>1734</v>
      </c>
      <c r="R249">
        <f t="shared" si="13"/>
        <v>400000</v>
      </c>
    </row>
    <row r="250" spans="1:18">
      <c r="A250" s="125">
        <v>249</v>
      </c>
      <c r="B250" s="128" t="s">
        <v>900</v>
      </c>
      <c r="C250" s="129">
        <v>18</v>
      </c>
      <c r="D250" s="130">
        <f t="shared" si="12"/>
        <v>300</v>
      </c>
      <c r="E250" s="131"/>
      <c r="F250" t="s">
        <v>1734</v>
      </c>
      <c r="R250">
        <f t="shared" si="13"/>
        <v>300000</v>
      </c>
    </row>
    <row r="251" spans="1:18">
      <c r="A251" s="125">
        <v>250</v>
      </c>
      <c r="B251" s="128" t="s">
        <v>907</v>
      </c>
      <c r="C251" s="129">
        <v>18</v>
      </c>
      <c r="D251" s="130">
        <f t="shared" si="12"/>
        <v>300</v>
      </c>
      <c r="E251" s="131"/>
      <c r="F251" t="s">
        <v>1734</v>
      </c>
      <c r="R251">
        <f t="shared" si="13"/>
        <v>300000</v>
      </c>
    </row>
    <row r="252" spans="1:18">
      <c r="A252" s="125">
        <v>251</v>
      </c>
      <c r="B252" s="128" t="s">
        <v>923</v>
      </c>
      <c r="C252" s="129">
        <v>30</v>
      </c>
      <c r="D252" s="130">
        <f t="shared" si="12"/>
        <v>400</v>
      </c>
      <c r="E252" s="131"/>
      <c r="F252" t="s">
        <v>1734</v>
      </c>
      <c r="R252">
        <f t="shared" si="13"/>
        <v>400000</v>
      </c>
    </row>
    <row r="253" spans="1:18">
      <c r="A253" s="125">
        <v>252</v>
      </c>
      <c r="B253" s="128" t="s">
        <v>912</v>
      </c>
      <c r="C253" s="129">
        <v>19</v>
      </c>
      <c r="D253" s="130">
        <f t="shared" si="12"/>
        <v>300</v>
      </c>
      <c r="E253" s="131"/>
      <c r="F253" t="s">
        <v>1734</v>
      </c>
      <c r="R253">
        <f t="shared" si="13"/>
        <v>300000</v>
      </c>
    </row>
    <row r="254" spans="1:18">
      <c r="A254" s="125">
        <v>253</v>
      </c>
      <c r="B254" s="128" t="s">
        <v>1404</v>
      </c>
      <c r="C254" s="129">
        <v>19</v>
      </c>
      <c r="D254" s="130">
        <f t="shared" si="12"/>
        <v>300</v>
      </c>
      <c r="E254" s="131"/>
      <c r="F254" t="s">
        <v>1734</v>
      </c>
      <c r="R254">
        <f t="shared" si="13"/>
        <v>300000</v>
      </c>
    </row>
    <row r="255" spans="1:18">
      <c r="A255" s="125">
        <v>254</v>
      </c>
      <c r="B255" s="128" t="s">
        <v>853</v>
      </c>
      <c r="C255" s="129">
        <v>40</v>
      </c>
      <c r="D255" s="130">
        <f t="shared" si="12"/>
        <v>400</v>
      </c>
      <c r="E255" s="131"/>
      <c r="F255" t="s">
        <v>1734</v>
      </c>
      <c r="R255">
        <f t="shared" si="13"/>
        <v>400000</v>
      </c>
    </row>
    <row r="256" spans="1:18">
      <c r="A256" s="125">
        <v>255</v>
      </c>
      <c r="B256" s="128" t="s">
        <v>1420</v>
      </c>
      <c r="C256" s="129">
        <v>30</v>
      </c>
      <c r="D256" s="130">
        <f t="shared" si="12"/>
        <v>400</v>
      </c>
      <c r="E256" s="131"/>
      <c r="F256" t="s">
        <v>1734</v>
      </c>
      <c r="R256">
        <f t="shared" si="13"/>
        <v>400000</v>
      </c>
    </row>
    <row r="257" spans="1:18">
      <c r="A257" s="125">
        <v>256</v>
      </c>
      <c r="B257" s="128" t="s">
        <v>931</v>
      </c>
      <c r="C257" s="129">
        <v>12</v>
      </c>
      <c r="D257" s="130">
        <f t="shared" si="12"/>
        <v>300</v>
      </c>
      <c r="E257" s="131"/>
      <c r="F257" t="s">
        <v>1734</v>
      </c>
      <c r="R257">
        <f t="shared" si="13"/>
        <v>300000</v>
      </c>
    </row>
    <row r="258" spans="1:18">
      <c r="A258" s="125">
        <v>257</v>
      </c>
      <c r="B258" s="128" t="s">
        <v>858</v>
      </c>
      <c r="C258" s="129">
        <v>12</v>
      </c>
      <c r="D258" s="130">
        <f t="shared" si="12"/>
        <v>300</v>
      </c>
      <c r="E258" s="131"/>
      <c r="F258" t="s">
        <v>1734</v>
      </c>
      <c r="R258">
        <f t="shared" si="13"/>
        <v>300000</v>
      </c>
    </row>
    <row r="259" spans="1:18">
      <c r="A259" s="125">
        <v>258</v>
      </c>
      <c r="B259" s="128" t="s">
        <v>860</v>
      </c>
      <c r="C259" s="129">
        <v>19</v>
      </c>
      <c r="D259" s="130">
        <f t="shared" si="12"/>
        <v>300</v>
      </c>
      <c r="E259" s="131"/>
      <c r="F259" t="s">
        <v>1734</v>
      </c>
      <c r="R259">
        <f t="shared" si="13"/>
        <v>300000</v>
      </c>
    </row>
    <row r="260" spans="1:18">
      <c r="A260" s="125">
        <v>259</v>
      </c>
      <c r="B260" s="128" t="s">
        <v>1283</v>
      </c>
      <c r="C260" s="129">
        <v>19</v>
      </c>
      <c r="D260" s="130">
        <f t="shared" si="12"/>
        <v>300</v>
      </c>
      <c r="E260" s="131"/>
      <c r="F260" t="s">
        <v>1734</v>
      </c>
      <c r="R260">
        <f t="shared" si="13"/>
        <v>300000</v>
      </c>
    </row>
    <row r="261" spans="1:18">
      <c r="A261" s="125">
        <v>260</v>
      </c>
      <c r="B261" s="128" t="s">
        <v>1405</v>
      </c>
      <c r="C261" s="129">
        <v>15</v>
      </c>
      <c r="D261" s="130">
        <f t="shared" si="12"/>
        <v>300</v>
      </c>
      <c r="E261" s="131"/>
      <c r="F261" t="s">
        <v>1734</v>
      </c>
      <c r="R261">
        <f t="shared" si="13"/>
        <v>300000</v>
      </c>
    </row>
    <row r="262" spans="1:18">
      <c r="A262" s="125">
        <v>261</v>
      </c>
      <c r="B262" s="128" t="s">
        <v>1762</v>
      </c>
      <c r="C262" s="129">
        <v>30</v>
      </c>
      <c r="D262" s="130">
        <f t="shared" si="12"/>
        <v>400</v>
      </c>
      <c r="E262" s="145"/>
      <c r="F262" t="s">
        <v>1734</v>
      </c>
      <c r="R262">
        <f t="shared" si="13"/>
        <v>400000</v>
      </c>
    </row>
    <row r="263" spans="1:18">
      <c r="A263" s="125">
        <v>262</v>
      </c>
      <c r="B263" s="128" t="s">
        <v>1763</v>
      </c>
      <c r="C263" s="129">
        <v>24</v>
      </c>
      <c r="D263" s="130">
        <f t="shared" si="12"/>
        <v>400</v>
      </c>
      <c r="E263" s="145"/>
      <c r="F263" t="s">
        <v>1734</v>
      </c>
      <c r="R263">
        <f t="shared" si="13"/>
        <v>400000</v>
      </c>
    </row>
    <row r="264" spans="1:18">
      <c r="A264" s="125">
        <v>263</v>
      </c>
      <c r="B264" s="128" t="s">
        <v>1764</v>
      </c>
      <c r="C264" s="129">
        <v>23</v>
      </c>
      <c r="D264" s="130">
        <f t="shared" si="12"/>
        <v>400</v>
      </c>
      <c r="E264" s="145"/>
      <c r="F264" t="s">
        <v>1734</v>
      </c>
      <c r="R264">
        <f t="shared" si="13"/>
        <v>400000</v>
      </c>
    </row>
    <row r="265" spans="1:18">
      <c r="A265" s="125">
        <v>264</v>
      </c>
      <c r="B265" s="128" t="s">
        <v>1765</v>
      </c>
      <c r="C265" s="129">
        <v>40</v>
      </c>
      <c r="D265" s="130">
        <f t="shared" si="12"/>
        <v>400</v>
      </c>
      <c r="E265" s="145"/>
      <c r="F265" t="s">
        <v>1734</v>
      </c>
      <c r="R265">
        <f t="shared" si="13"/>
        <v>400000</v>
      </c>
    </row>
    <row r="266" spans="1:18">
      <c r="A266" s="125">
        <v>265</v>
      </c>
      <c r="B266" s="128" t="s">
        <v>908</v>
      </c>
      <c r="C266" s="129">
        <v>5</v>
      </c>
      <c r="D266" s="130">
        <f t="shared" si="12"/>
        <v>300</v>
      </c>
      <c r="E266" s="131"/>
      <c r="F266" t="s">
        <v>1736</v>
      </c>
      <c r="R266">
        <f t="shared" si="13"/>
        <v>300000</v>
      </c>
    </row>
    <row r="267" spans="1:18">
      <c r="A267" s="125">
        <v>266</v>
      </c>
      <c r="B267" s="128" t="s">
        <v>867</v>
      </c>
      <c r="C267" s="129">
        <v>5</v>
      </c>
      <c r="D267" s="130">
        <f t="shared" si="12"/>
        <v>300</v>
      </c>
      <c r="E267" s="131"/>
      <c r="F267" t="s">
        <v>1736</v>
      </c>
      <c r="R267">
        <f t="shared" si="13"/>
        <v>300000</v>
      </c>
    </row>
    <row r="268" spans="1:18">
      <c r="A268" s="125">
        <v>267</v>
      </c>
      <c r="B268" s="128" t="s">
        <v>880</v>
      </c>
      <c r="C268" s="129">
        <v>4</v>
      </c>
      <c r="D268" s="130">
        <f t="shared" si="12"/>
        <v>300</v>
      </c>
      <c r="E268" s="131"/>
      <c r="F268" t="s">
        <v>1736</v>
      </c>
      <c r="R268">
        <f t="shared" si="13"/>
        <v>300000</v>
      </c>
    </row>
    <row r="269" spans="1:18">
      <c r="A269" s="125">
        <v>268</v>
      </c>
      <c r="B269" s="128" t="s">
        <v>871</v>
      </c>
      <c r="C269" s="129">
        <v>3</v>
      </c>
      <c r="D269" s="130">
        <f t="shared" si="12"/>
        <v>300</v>
      </c>
      <c r="E269" s="131"/>
      <c r="F269" t="s">
        <v>1736</v>
      </c>
      <c r="R269">
        <f t="shared" si="13"/>
        <v>300000</v>
      </c>
    </row>
    <row r="270" spans="1:18">
      <c r="A270" s="125">
        <v>269</v>
      </c>
      <c r="B270" s="128" t="s">
        <v>875</v>
      </c>
      <c r="C270" s="129">
        <v>5</v>
      </c>
      <c r="D270" s="130">
        <f t="shared" si="12"/>
        <v>300</v>
      </c>
      <c r="E270" s="131"/>
      <c r="F270" t="s">
        <v>1736</v>
      </c>
      <c r="R270">
        <f t="shared" si="13"/>
        <v>300000</v>
      </c>
    </row>
    <row r="271" spans="1:18">
      <c r="A271" s="125">
        <v>270</v>
      </c>
      <c r="B271" s="128" t="s">
        <v>1146</v>
      </c>
      <c r="C271" s="129">
        <v>4</v>
      </c>
      <c r="D271" s="130">
        <f t="shared" si="12"/>
        <v>300</v>
      </c>
      <c r="E271" s="131"/>
      <c r="F271" t="s">
        <v>1736</v>
      </c>
      <c r="R271">
        <f t="shared" si="13"/>
        <v>300000</v>
      </c>
    </row>
    <row r="272" spans="1:18">
      <c r="A272" s="125">
        <v>271</v>
      </c>
      <c r="B272" s="128" t="s">
        <v>883</v>
      </c>
      <c r="C272" s="129">
        <v>3</v>
      </c>
      <c r="D272" s="130">
        <f t="shared" si="12"/>
        <v>300</v>
      </c>
      <c r="E272" s="131"/>
      <c r="F272" t="s">
        <v>1736</v>
      </c>
      <c r="R272">
        <f t="shared" si="13"/>
        <v>300000</v>
      </c>
    </row>
    <row r="273" spans="1:18">
      <c r="A273" s="125">
        <v>272</v>
      </c>
      <c r="B273" s="128" t="s">
        <v>1147</v>
      </c>
      <c r="C273" s="129">
        <v>2</v>
      </c>
      <c r="D273" s="130">
        <f t="shared" si="12"/>
        <v>300</v>
      </c>
      <c r="E273" s="131"/>
      <c r="F273" t="s">
        <v>1738</v>
      </c>
      <c r="R273">
        <f t="shared" si="13"/>
        <v>300000</v>
      </c>
    </row>
    <row r="274" spans="1:18">
      <c r="A274" s="125">
        <v>273</v>
      </c>
      <c r="B274" s="128" t="s">
        <v>1148</v>
      </c>
      <c r="C274" s="129">
        <v>1</v>
      </c>
      <c r="D274" s="130">
        <f t="shared" si="12"/>
        <v>300</v>
      </c>
      <c r="E274" s="131"/>
      <c r="F274" t="s">
        <v>1738</v>
      </c>
      <c r="R274">
        <f t="shared" si="13"/>
        <v>300000</v>
      </c>
    </row>
  </sheetData>
  <sheetProtection password="CCCF" sheet="1" objects="1" scenarios="1" selectLockedCells="1"/>
  <autoFilter ref="A1:P274" xr:uid="{415807C6-CA1D-4237-B9A3-BD9155C5B88F}"/>
  <phoneticPr fontId="3"/>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5EC6-2C21-44FB-A036-7D2DA8FF6EC3}">
  <sheetPr>
    <pageSetUpPr fitToPage="1"/>
  </sheetPr>
  <dimension ref="A1:P57"/>
  <sheetViews>
    <sheetView tabSelected="1" view="pageBreakPreview" zoomScale="70" zoomScaleNormal="85" zoomScaleSheetLayoutView="70" workbookViewId="0">
      <pane ySplit="3" topLeftCell="A4" activePane="bottomLeft" state="frozen"/>
      <selection activeCell="B8" sqref="B8:G8"/>
      <selection pane="bottomLeft" activeCell="B41" sqref="B41:C41"/>
    </sheetView>
  </sheetViews>
  <sheetFormatPr defaultRowHeight="18.75"/>
  <cols>
    <col min="1" max="1" width="9" style="55"/>
    <col min="2" max="2" width="43" style="55" customWidth="1"/>
    <col min="3" max="4" width="30.125" style="55" customWidth="1"/>
    <col min="5" max="5" width="26" style="55" customWidth="1"/>
    <col min="6" max="6" width="11.125" style="64" customWidth="1"/>
    <col min="7" max="7" width="21.375" style="64" customWidth="1"/>
    <col min="12" max="12" width="21" customWidth="1"/>
    <col min="13" max="13" width="18" customWidth="1"/>
    <col min="14" max="14" width="33" customWidth="1"/>
  </cols>
  <sheetData>
    <row r="1" spans="1:16" ht="36.75" customHeight="1">
      <c r="A1" s="189" t="s">
        <v>1018</v>
      </c>
      <c r="B1" s="189"/>
      <c r="C1" s="189"/>
      <c r="D1" s="189"/>
      <c r="E1" s="189"/>
      <c r="F1" s="189"/>
      <c r="G1" s="189"/>
      <c r="H1" s="55"/>
      <c r="I1" s="56">
        <v>44287</v>
      </c>
      <c r="J1" s="55"/>
      <c r="K1" s="55"/>
      <c r="L1" s="55"/>
      <c r="M1" s="55"/>
      <c r="N1" s="55"/>
      <c r="O1" s="55"/>
      <c r="P1" s="55"/>
    </row>
    <row r="2" spans="1:16" ht="29.25" customHeight="1">
      <c r="A2" s="187" t="s">
        <v>1301</v>
      </c>
      <c r="B2" s="188"/>
      <c r="C2" s="188"/>
      <c r="D2" s="188"/>
      <c r="E2" s="188"/>
      <c r="F2" s="188"/>
      <c r="G2" s="188"/>
      <c r="H2" s="55"/>
      <c r="I2" s="55"/>
      <c r="J2" s="55"/>
      <c r="K2" s="55"/>
      <c r="L2" s="55"/>
      <c r="M2" s="55"/>
      <c r="N2" s="55"/>
      <c r="O2" s="55"/>
      <c r="P2" s="55"/>
    </row>
    <row r="3" spans="1:16" ht="77.25" customHeight="1">
      <c r="A3" s="188"/>
      <c r="B3" s="188"/>
      <c r="C3" s="188"/>
      <c r="D3" s="188"/>
      <c r="E3" s="188"/>
      <c r="F3" s="188"/>
      <c r="G3" s="188"/>
      <c r="H3" s="55"/>
      <c r="I3" s="55"/>
      <c r="J3" s="55"/>
      <c r="K3" s="55"/>
      <c r="L3" s="55"/>
      <c r="M3" s="55"/>
      <c r="N3" s="55"/>
      <c r="O3" s="55"/>
      <c r="P3" s="55"/>
    </row>
    <row r="4" spans="1:16" ht="21" customHeight="1">
      <c r="A4" s="57" t="s">
        <v>19</v>
      </c>
      <c r="B4" s="58"/>
      <c r="C4" s="59" t="s">
        <v>20</v>
      </c>
      <c r="D4" s="35"/>
      <c r="E4" s="59" t="s">
        <v>21</v>
      </c>
      <c r="F4" s="214"/>
      <c r="G4" s="214"/>
      <c r="H4" s="55"/>
      <c r="I4" s="55"/>
      <c r="J4" s="55"/>
      <c r="K4" s="55"/>
      <c r="L4" s="55"/>
      <c r="M4" s="55"/>
      <c r="N4" s="55"/>
      <c r="O4" s="55"/>
      <c r="P4" s="55"/>
    </row>
    <row r="5" spans="1:16" ht="21" customHeight="1">
      <c r="A5" s="200" t="s">
        <v>977</v>
      </c>
      <c r="B5" s="201"/>
      <c r="C5" s="202"/>
      <c r="D5" s="203"/>
      <c r="E5" s="60"/>
      <c r="F5" s="61"/>
      <c r="G5" s="62"/>
      <c r="H5" s="55"/>
      <c r="I5" s="55"/>
      <c r="J5" s="55"/>
      <c r="K5" s="55"/>
      <c r="L5" s="55"/>
      <c r="M5" s="55"/>
      <c r="N5" s="55"/>
      <c r="O5" s="55"/>
      <c r="P5" s="55"/>
    </row>
    <row r="6" spans="1:16" ht="21" customHeight="1">
      <c r="A6" s="200" t="s">
        <v>978</v>
      </c>
      <c r="B6" s="201"/>
      <c r="C6" s="202"/>
      <c r="D6" s="203"/>
      <c r="E6" s="60"/>
      <c r="F6" s="61"/>
      <c r="G6" s="86" t="e">
        <f>VLOOKUP(G8,【3月31日】施設情報!$A$4:$B$297,2,0)</f>
        <v>#N/A</v>
      </c>
      <c r="H6" s="55"/>
      <c r="I6" s="55"/>
      <c r="J6" s="55"/>
      <c r="K6" s="55"/>
      <c r="L6" s="55"/>
      <c r="M6" s="55"/>
      <c r="N6" s="55"/>
      <c r="O6" s="55"/>
      <c r="P6" s="55"/>
    </row>
    <row r="7" spans="1:16" ht="21" customHeight="1">
      <c r="A7" s="200" t="s">
        <v>979</v>
      </c>
      <c r="B7" s="201"/>
      <c r="C7" s="202"/>
      <c r="D7" s="203"/>
      <c r="E7" s="60"/>
      <c r="F7" s="61"/>
      <c r="G7" s="62"/>
      <c r="H7" s="55"/>
      <c r="I7" s="55"/>
      <c r="J7" s="55"/>
      <c r="K7" s="55"/>
      <c r="L7" s="55"/>
      <c r="M7" s="55"/>
      <c r="N7" s="55"/>
      <c r="O7" s="55"/>
      <c r="P7" s="55"/>
    </row>
    <row r="8" spans="1:16" ht="21" customHeight="1">
      <c r="A8" s="200" t="s">
        <v>49</v>
      </c>
      <c r="B8" s="201"/>
      <c r="C8" s="202"/>
      <c r="D8" s="203"/>
      <c r="E8" s="60"/>
      <c r="F8" s="61"/>
      <c r="G8" s="86" t="str">
        <f>ASC(C8)</f>
        <v/>
      </c>
      <c r="H8" s="55"/>
      <c r="I8" s="55"/>
      <c r="J8" s="55"/>
      <c r="K8" s="55"/>
      <c r="L8" s="55"/>
      <c r="M8" s="55"/>
      <c r="N8" s="55"/>
      <c r="O8" s="55"/>
      <c r="P8" s="55"/>
    </row>
    <row r="9" spans="1:16" ht="27.75" customHeight="1">
      <c r="A9" s="205" t="s">
        <v>31</v>
      </c>
      <c r="B9" s="205"/>
      <c r="C9" s="63"/>
      <c r="H9" s="55"/>
      <c r="I9" s="55"/>
      <c r="J9" s="55"/>
      <c r="K9" s="55"/>
      <c r="L9" s="55"/>
      <c r="M9" s="55"/>
      <c r="N9" s="55"/>
      <c r="O9" s="55"/>
      <c r="P9" s="55"/>
    </row>
    <row r="10" spans="1:16" ht="35.25" customHeight="1">
      <c r="A10" s="198" t="s">
        <v>1772</v>
      </c>
      <c r="B10" s="198"/>
      <c r="C10" s="198"/>
      <c r="D10" s="198"/>
      <c r="E10" s="198"/>
      <c r="H10" s="55"/>
      <c r="I10" s="55"/>
      <c r="J10" s="55"/>
      <c r="K10" s="55"/>
      <c r="L10" s="55"/>
      <c r="M10" s="55"/>
      <c r="N10" s="55"/>
      <c r="O10" s="55"/>
      <c r="P10" s="55"/>
    </row>
    <row r="11" spans="1:16" s="16" customFormat="1" ht="23.25" customHeight="1">
      <c r="A11" s="65" t="s">
        <v>37</v>
      </c>
      <c r="B11" s="65" t="s">
        <v>38</v>
      </c>
      <c r="C11" s="215" t="s">
        <v>32</v>
      </c>
      <c r="D11" s="216"/>
      <c r="E11" s="217"/>
      <c r="F11" s="196" t="s">
        <v>980</v>
      </c>
      <c r="G11" s="197"/>
      <c r="H11" s="63"/>
      <c r="I11" s="63"/>
      <c r="J11" s="63"/>
      <c r="K11" s="63"/>
      <c r="L11" s="63"/>
      <c r="M11" s="63"/>
      <c r="N11" s="63"/>
      <c r="O11" s="63"/>
      <c r="P11" s="63"/>
    </row>
    <row r="12" spans="1:16" ht="33" customHeight="1">
      <c r="A12" s="191" t="s">
        <v>42</v>
      </c>
      <c r="B12" s="67" t="s">
        <v>43</v>
      </c>
      <c r="C12" s="218" t="s">
        <v>33</v>
      </c>
      <c r="D12" s="219"/>
      <c r="E12" s="220"/>
      <c r="F12" s="194"/>
      <c r="G12" s="195"/>
      <c r="H12" s="55"/>
      <c r="I12" s="55"/>
      <c r="J12" s="55"/>
      <c r="K12" s="55"/>
      <c r="L12" s="55"/>
      <c r="M12" s="55"/>
      <c r="N12" s="55"/>
      <c r="O12" s="55"/>
      <c r="P12" s="55"/>
    </row>
    <row r="13" spans="1:16" ht="33" customHeight="1">
      <c r="A13" s="192"/>
      <c r="B13" s="67" t="s">
        <v>44</v>
      </c>
      <c r="C13" s="218" t="s">
        <v>34</v>
      </c>
      <c r="D13" s="219"/>
      <c r="E13" s="220"/>
      <c r="F13" s="194"/>
      <c r="G13" s="195"/>
      <c r="H13" s="55"/>
      <c r="I13" s="55"/>
      <c r="J13" s="55"/>
      <c r="K13" s="55"/>
      <c r="L13" s="55"/>
      <c r="M13" s="55"/>
      <c r="N13" s="55"/>
      <c r="O13" s="55"/>
      <c r="P13" s="55"/>
    </row>
    <row r="14" spans="1:16" ht="33" customHeight="1">
      <c r="A14" s="193"/>
      <c r="B14" s="67" t="s">
        <v>45</v>
      </c>
      <c r="C14" s="218" t="s">
        <v>1017</v>
      </c>
      <c r="D14" s="219"/>
      <c r="E14" s="220"/>
      <c r="F14" s="194"/>
      <c r="G14" s="195"/>
      <c r="H14" s="55"/>
      <c r="I14" s="55"/>
      <c r="J14" s="55"/>
      <c r="K14" s="55"/>
      <c r="L14" s="55"/>
      <c r="M14" s="55"/>
      <c r="N14" s="55"/>
      <c r="O14" s="55"/>
      <c r="P14" s="55"/>
    </row>
    <row r="15" spans="1:16" ht="33" customHeight="1">
      <c r="A15" s="66">
        <v>1</v>
      </c>
      <c r="B15" s="49"/>
      <c r="C15" s="184"/>
      <c r="D15" s="185"/>
      <c r="E15" s="186"/>
      <c r="F15" s="182"/>
      <c r="G15" s="183"/>
      <c r="H15" s="55"/>
      <c r="I15" s="55"/>
      <c r="J15" s="55"/>
      <c r="K15" s="55"/>
      <c r="L15" s="55"/>
      <c r="M15" s="55"/>
      <c r="N15" s="55"/>
      <c r="O15" s="55"/>
      <c r="P15" s="55"/>
    </row>
    <row r="16" spans="1:16" ht="33" customHeight="1">
      <c r="A16" s="66">
        <v>2</v>
      </c>
      <c r="B16" s="49"/>
      <c r="C16" s="184"/>
      <c r="D16" s="185"/>
      <c r="E16" s="186"/>
      <c r="F16" s="182"/>
      <c r="G16" s="183"/>
      <c r="H16" s="55"/>
      <c r="I16" s="55" t="s">
        <v>10</v>
      </c>
      <c r="J16" s="55"/>
      <c r="K16" s="55"/>
      <c r="L16" s="55"/>
      <c r="M16" s="55"/>
      <c r="N16" s="55"/>
      <c r="O16" s="55"/>
      <c r="P16" s="55"/>
    </row>
    <row r="17" spans="1:16" ht="33" customHeight="1">
      <c r="A17" s="66">
        <v>3</v>
      </c>
      <c r="B17" s="49"/>
      <c r="C17" s="184"/>
      <c r="D17" s="185"/>
      <c r="E17" s="186"/>
      <c r="F17" s="182"/>
      <c r="G17" s="183"/>
      <c r="H17" s="55"/>
      <c r="I17" s="55" t="s">
        <v>11</v>
      </c>
      <c r="J17" s="55"/>
      <c r="K17" s="55"/>
      <c r="L17" s="55"/>
      <c r="M17" s="55"/>
      <c r="N17" s="55"/>
      <c r="O17" s="55"/>
      <c r="P17" s="55"/>
    </row>
    <row r="18" spans="1:16" ht="33" customHeight="1">
      <c r="A18" s="66">
        <v>4</v>
      </c>
      <c r="B18" s="49"/>
      <c r="C18" s="184"/>
      <c r="D18" s="185"/>
      <c r="E18" s="186"/>
      <c r="F18" s="182"/>
      <c r="G18" s="183"/>
      <c r="H18" s="55"/>
      <c r="I18" s="55" t="s">
        <v>12</v>
      </c>
      <c r="J18" s="55"/>
      <c r="K18" s="55"/>
      <c r="L18" s="55"/>
      <c r="M18" s="55"/>
      <c r="N18" s="55"/>
      <c r="O18" s="55"/>
      <c r="P18" s="55"/>
    </row>
    <row r="19" spans="1:16" ht="33" customHeight="1">
      <c r="A19" s="66">
        <v>5</v>
      </c>
      <c r="B19" s="49"/>
      <c r="C19" s="184"/>
      <c r="D19" s="185"/>
      <c r="E19" s="186"/>
      <c r="F19" s="182"/>
      <c r="G19" s="183"/>
      <c r="H19" s="55"/>
      <c r="I19" s="55" t="s">
        <v>13</v>
      </c>
      <c r="J19" s="55"/>
      <c r="K19" s="55"/>
      <c r="L19" s="55"/>
      <c r="M19" s="55"/>
      <c r="N19" s="55"/>
      <c r="O19" s="55"/>
      <c r="P19" s="55"/>
    </row>
    <row r="20" spans="1:16" ht="33" customHeight="1">
      <c r="A20" s="66">
        <v>6</v>
      </c>
      <c r="B20" s="49"/>
      <c r="C20" s="184"/>
      <c r="D20" s="185"/>
      <c r="E20" s="186"/>
      <c r="F20" s="182"/>
      <c r="G20" s="183"/>
      <c r="H20" s="55"/>
      <c r="I20" s="55" t="s">
        <v>14</v>
      </c>
      <c r="J20" s="55"/>
      <c r="K20" s="55"/>
      <c r="L20" s="55"/>
      <c r="M20" s="55"/>
      <c r="N20" s="55"/>
      <c r="O20" s="55"/>
      <c r="P20" s="55"/>
    </row>
    <row r="21" spans="1:16" ht="33" customHeight="1">
      <c r="A21" s="66">
        <v>7</v>
      </c>
      <c r="B21" s="49"/>
      <c r="C21" s="184"/>
      <c r="D21" s="185"/>
      <c r="E21" s="186"/>
      <c r="F21" s="182"/>
      <c r="G21" s="183"/>
      <c r="H21" s="55"/>
      <c r="I21" s="55" t="s">
        <v>15</v>
      </c>
      <c r="J21" s="55"/>
      <c r="K21" s="55"/>
      <c r="L21" s="55"/>
      <c r="M21" s="55"/>
      <c r="N21" s="55"/>
      <c r="O21" s="55"/>
      <c r="P21" s="55"/>
    </row>
    <row r="22" spans="1:16" ht="33" customHeight="1">
      <c r="A22" s="66">
        <v>8</v>
      </c>
      <c r="B22" s="49"/>
      <c r="C22" s="184"/>
      <c r="D22" s="185"/>
      <c r="E22" s="186"/>
      <c r="F22" s="182"/>
      <c r="G22" s="183"/>
      <c r="H22" s="55"/>
      <c r="I22" s="55" t="s">
        <v>16</v>
      </c>
      <c r="J22" s="55"/>
      <c r="K22" s="55"/>
      <c r="L22" s="55"/>
      <c r="M22" s="55"/>
      <c r="N22" s="55"/>
      <c r="O22" s="55"/>
      <c r="P22" s="55"/>
    </row>
    <row r="23" spans="1:16" ht="33" customHeight="1">
      <c r="A23" s="66">
        <v>9</v>
      </c>
      <c r="B23" s="49"/>
      <c r="C23" s="184"/>
      <c r="D23" s="185"/>
      <c r="E23" s="186"/>
      <c r="F23" s="182"/>
      <c r="G23" s="183"/>
      <c r="H23" s="55"/>
      <c r="I23" s="55" t="s">
        <v>17</v>
      </c>
      <c r="J23" s="55"/>
      <c r="K23" s="55"/>
      <c r="L23" s="55"/>
      <c r="M23" s="55"/>
      <c r="N23" s="55"/>
      <c r="O23" s="55"/>
      <c r="P23" s="55"/>
    </row>
    <row r="24" spans="1:16" ht="33" customHeight="1">
      <c r="A24" s="66">
        <v>10</v>
      </c>
      <c r="B24" s="49"/>
      <c r="C24" s="184"/>
      <c r="D24" s="185"/>
      <c r="E24" s="186"/>
      <c r="F24" s="182"/>
      <c r="G24" s="183"/>
      <c r="H24" s="55"/>
      <c r="I24" s="55" t="s">
        <v>27</v>
      </c>
      <c r="J24" s="55"/>
      <c r="K24" s="55"/>
      <c r="L24" s="55"/>
      <c r="M24" s="55"/>
      <c r="N24" s="55"/>
      <c r="O24" s="55"/>
      <c r="P24" s="55"/>
    </row>
    <row r="25" spans="1:16" ht="33" customHeight="1">
      <c r="A25" s="66">
        <v>11</v>
      </c>
      <c r="B25" s="49"/>
      <c r="C25" s="184"/>
      <c r="D25" s="185"/>
      <c r="E25" s="186"/>
      <c r="F25" s="182"/>
      <c r="G25" s="183"/>
      <c r="H25" s="55"/>
      <c r="I25" s="55" t="s">
        <v>10</v>
      </c>
      <c r="J25" s="55"/>
      <c r="K25" s="55"/>
      <c r="L25" s="55"/>
      <c r="M25" s="55"/>
      <c r="N25" s="55"/>
      <c r="O25" s="55"/>
      <c r="P25" s="55"/>
    </row>
    <row r="26" spans="1:16" ht="33" customHeight="1">
      <c r="A26" s="66">
        <v>12</v>
      </c>
      <c r="B26" s="49"/>
      <c r="C26" s="184"/>
      <c r="D26" s="185"/>
      <c r="E26" s="186"/>
      <c r="F26" s="182"/>
      <c r="G26" s="183"/>
      <c r="H26" s="55"/>
      <c r="I26" s="55" t="s">
        <v>11</v>
      </c>
      <c r="J26" s="55"/>
      <c r="K26" s="55"/>
      <c r="L26" s="55"/>
      <c r="M26" s="55"/>
      <c r="N26" s="55"/>
      <c r="O26" s="55"/>
      <c r="P26" s="55"/>
    </row>
    <row r="27" spans="1:16" ht="33" customHeight="1">
      <c r="A27" s="66">
        <v>13</v>
      </c>
      <c r="B27" s="49"/>
      <c r="C27" s="184"/>
      <c r="D27" s="185"/>
      <c r="E27" s="186"/>
      <c r="F27" s="182"/>
      <c r="G27" s="183"/>
      <c r="H27" s="55"/>
      <c r="I27" s="55" t="s">
        <v>12</v>
      </c>
      <c r="J27" s="55"/>
      <c r="K27" s="55"/>
      <c r="L27" s="55"/>
      <c r="M27" s="55"/>
      <c r="N27" s="55"/>
      <c r="O27" s="55"/>
      <c r="P27" s="55"/>
    </row>
    <row r="28" spans="1:16" ht="33" customHeight="1">
      <c r="A28" s="66">
        <v>14</v>
      </c>
      <c r="B28" s="49"/>
      <c r="C28" s="184"/>
      <c r="D28" s="185"/>
      <c r="E28" s="186"/>
      <c r="F28" s="182"/>
      <c r="G28" s="183"/>
      <c r="H28" s="55"/>
      <c r="I28" s="55" t="s">
        <v>13</v>
      </c>
      <c r="J28" s="55"/>
      <c r="K28" s="55"/>
      <c r="L28" s="55"/>
      <c r="M28" s="55"/>
      <c r="N28" s="55"/>
      <c r="O28" s="55"/>
      <c r="P28" s="55"/>
    </row>
    <row r="29" spans="1:16" ht="33" customHeight="1">
      <c r="A29" s="66">
        <v>15</v>
      </c>
      <c r="B29" s="49"/>
      <c r="C29" s="184"/>
      <c r="D29" s="185"/>
      <c r="E29" s="186"/>
      <c r="F29" s="182"/>
      <c r="G29" s="183"/>
      <c r="H29" s="55"/>
      <c r="I29" s="55" t="s">
        <v>14</v>
      </c>
      <c r="J29" s="55"/>
      <c r="K29" s="55"/>
      <c r="L29" s="55"/>
      <c r="M29" s="55"/>
      <c r="N29" s="55"/>
      <c r="O29" s="55"/>
      <c r="P29" s="55"/>
    </row>
    <row r="30" spans="1:16" ht="33" customHeight="1">
      <c r="A30" s="66">
        <v>16</v>
      </c>
      <c r="B30" s="49"/>
      <c r="C30" s="184"/>
      <c r="D30" s="185"/>
      <c r="E30" s="186"/>
      <c r="F30" s="182"/>
      <c r="G30" s="183"/>
      <c r="H30" s="55"/>
      <c r="I30" s="55" t="s">
        <v>15</v>
      </c>
      <c r="J30" s="55"/>
      <c r="K30" s="55"/>
      <c r="L30" s="55"/>
      <c r="M30" s="55"/>
      <c r="N30" s="55"/>
      <c r="O30" s="55"/>
      <c r="P30" s="55"/>
    </row>
    <row r="31" spans="1:16" ht="33" customHeight="1">
      <c r="A31" s="66">
        <v>17</v>
      </c>
      <c r="B31" s="49"/>
      <c r="C31" s="184"/>
      <c r="D31" s="185"/>
      <c r="E31" s="186"/>
      <c r="F31" s="182"/>
      <c r="G31" s="183"/>
      <c r="H31" s="55"/>
      <c r="I31" s="55" t="s">
        <v>16</v>
      </c>
      <c r="J31" s="55"/>
      <c r="K31" s="55"/>
      <c r="L31" s="55"/>
      <c r="M31" s="55"/>
      <c r="N31" s="55"/>
      <c r="O31" s="55"/>
      <c r="P31" s="55"/>
    </row>
    <row r="32" spans="1:16" ht="33" customHeight="1">
      <c r="A32" s="66">
        <v>18</v>
      </c>
      <c r="B32" s="49"/>
      <c r="C32" s="184"/>
      <c r="D32" s="185"/>
      <c r="E32" s="186"/>
      <c r="F32" s="182"/>
      <c r="G32" s="183"/>
      <c r="H32" s="55"/>
      <c r="I32" s="55" t="s">
        <v>17</v>
      </c>
      <c r="J32" s="55"/>
      <c r="K32" s="55"/>
      <c r="L32" s="55"/>
      <c r="M32" s="55"/>
      <c r="N32" s="55"/>
      <c r="O32" s="55"/>
      <c r="P32" s="55"/>
    </row>
    <row r="33" spans="1:16" ht="33" customHeight="1">
      <c r="A33" s="66">
        <v>19</v>
      </c>
      <c r="B33" s="49"/>
      <c r="C33" s="184"/>
      <c r="D33" s="185"/>
      <c r="E33" s="186"/>
      <c r="F33" s="182"/>
      <c r="G33" s="183"/>
      <c r="H33" s="55"/>
      <c r="I33" s="55" t="s">
        <v>27</v>
      </c>
      <c r="J33" s="55"/>
      <c r="K33" s="55"/>
      <c r="L33" s="55"/>
      <c r="M33" s="55"/>
      <c r="N33" s="55"/>
      <c r="O33" s="55"/>
      <c r="P33" s="55"/>
    </row>
    <row r="34" spans="1:16" ht="33" customHeight="1">
      <c r="A34" s="66">
        <v>20</v>
      </c>
      <c r="B34" s="49"/>
      <c r="C34" s="184"/>
      <c r="D34" s="185"/>
      <c r="E34" s="186"/>
      <c r="F34" s="182"/>
      <c r="G34" s="183"/>
      <c r="H34" s="55"/>
      <c r="I34" s="55"/>
      <c r="J34" s="55"/>
      <c r="K34" s="55"/>
      <c r="L34" s="55"/>
      <c r="M34" s="55"/>
      <c r="N34" s="55"/>
      <c r="O34" s="55"/>
      <c r="P34" s="55"/>
    </row>
    <row r="35" spans="1:16" ht="22.5" customHeight="1">
      <c r="A35" s="199" t="s">
        <v>1462</v>
      </c>
      <c r="B35" s="199"/>
      <c r="C35" s="199"/>
      <c r="D35" s="199"/>
      <c r="E35" s="199"/>
      <c r="F35" s="206">
        <f>SUM(F15:G34)</f>
        <v>0</v>
      </c>
      <c r="G35" s="207"/>
      <c r="H35" s="55"/>
      <c r="I35" s="55">
        <v>482400</v>
      </c>
      <c r="J35" s="55"/>
      <c r="K35" s="55"/>
      <c r="L35" s="55"/>
      <c r="M35" s="55"/>
      <c r="N35" s="55"/>
      <c r="O35" s="55"/>
      <c r="P35" s="55"/>
    </row>
    <row r="36" spans="1:16" ht="26.25" customHeight="1">
      <c r="A36" s="190" t="s">
        <v>35</v>
      </c>
      <c r="B36" s="190"/>
      <c r="C36" s="190"/>
      <c r="D36" s="190"/>
      <c r="E36" s="190"/>
      <c r="F36" s="190"/>
      <c r="G36" s="190"/>
      <c r="H36" s="55"/>
      <c r="I36" s="55"/>
      <c r="J36" s="55"/>
      <c r="K36" s="55"/>
      <c r="L36" s="55"/>
      <c r="M36" s="55"/>
      <c r="N36" s="55"/>
      <c r="O36" s="55"/>
      <c r="P36" s="55"/>
    </row>
    <row r="37" spans="1:16" ht="35.25" customHeight="1">
      <c r="A37" s="204" t="s">
        <v>1474</v>
      </c>
      <c r="B37" s="204"/>
      <c r="C37" s="204"/>
      <c r="D37" s="204"/>
      <c r="E37" s="204"/>
      <c r="F37" s="204"/>
      <c r="G37" s="204"/>
      <c r="H37" s="55"/>
      <c r="I37" s="55"/>
      <c r="J37" s="55"/>
      <c r="K37" s="55"/>
      <c r="L37" s="55"/>
      <c r="M37" s="55"/>
      <c r="N37" s="55"/>
      <c r="O37" s="55"/>
      <c r="P37" s="55"/>
    </row>
    <row r="38" spans="1:16" s="20" customFormat="1" ht="27" customHeight="1">
      <c r="A38" s="87" t="s">
        <v>37</v>
      </c>
      <c r="B38" s="213" t="s">
        <v>981</v>
      </c>
      <c r="C38" s="213"/>
      <c r="D38" s="68" t="s">
        <v>1015</v>
      </c>
      <c r="E38" s="68" t="s">
        <v>1016</v>
      </c>
      <c r="F38" s="211" t="s">
        <v>980</v>
      </c>
      <c r="G38" s="212"/>
      <c r="H38" s="58"/>
      <c r="I38" s="58"/>
      <c r="J38" s="58"/>
      <c r="K38" s="58"/>
      <c r="L38" s="58"/>
      <c r="M38" s="58"/>
      <c r="N38" s="58"/>
      <c r="O38" s="58"/>
      <c r="P38" s="58"/>
    </row>
    <row r="39" spans="1:16" s="20" customFormat="1" ht="27" customHeight="1">
      <c r="A39" s="87" t="s">
        <v>982</v>
      </c>
      <c r="B39" s="213" t="s">
        <v>1715</v>
      </c>
      <c r="C39" s="213"/>
      <c r="D39" s="69">
        <v>45047</v>
      </c>
      <c r="E39" s="69">
        <v>45047</v>
      </c>
      <c r="F39" s="211"/>
      <c r="G39" s="212"/>
      <c r="H39" s="58"/>
      <c r="I39" s="58"/>
      <c r="J39" s="58"/>
      <c r="K39" s="58"/>
      <c r="L39" s="58"/>
      <c r="M39" s="58"/>
      <c r="N39" s="58"/>
      <c r="O39" s="58"/>
      <c r="P39" s="58"/>
    </row>
    <row r="40" spans="1:16" ht="27.75" customHeight="1">
      <c r="A40" s="66">
        <v>1</v>
      </c>
      <c r="B40" s="208"/>
      <c r="C40" s="209"/>
      <c r="D40" s="274"/>
      <c r="E40" s="275"/>
      <c r="F40" s="210"/>
      <c r="G40" s="210"/>
      <c r="H40" s="55"/>
      <c r="I40" s="55"/>
      <c r="J40" s="55"/>
      <c r="K40" s="55"/>
      <c r="L40" s="55"/>
      <c r="M40" s="55"/>
      <c r="N40" s="55"/>
      <c r="O40" s="55"/>
      <c r="P40" s="55"/>
    </row>
    <row r="41" spans="1:16" ht="27.75" customHeight="1">
      <c r="A41" s="66">
        <v>2</v>
      </c>
      <c r="B41" s="208"/>
      <c r="C41" s="209"/>
      <c r="D41" s="274"/>
      <c r="E41" s="275"/>
      <c r="F41" s="210"/>
      <c r="G41" s="210"/>
      <c r="H41" s="55"/>
      <c r="I41" s="55"/>
      <c r="J41" s="55"/>
      <c r="K41" s="55"/>
      <c r="L41" s="55"/>
      <c r="M41" s="55"/>
      <c r="N41" s="55"/>
      <c r="O41" s="55"/>
      <c r="P41" s="55"/>
    </row>
    <row r="42" spans="1:16" ht="27.75" customHeight="1">
      <c r="A42" s="66">
        <v>3</v>
      </c>
      <c r="B42" s="208"/>
      <c r="C42" s="209"/>
      <c r="D42" s="274"/>
      <c r="E42" s="275"/>
      <c r="F42" s="210"/>
      <c r="G42" s="210"/>
      <c r="H42" s="55"/>
      <c r="I42" s="55"/>
      <c r="J42" s="55"/>
      <c r="K42" s="55"/>
      <c r="L42" s="55"/>
      <c r="M42" s="55"/>
      <c r="N42" s="55"/>
      <c r="O42" s="55"/>
      <c r="P42" s="55"/>
    </row>
    <row r="43" spans="1:16" ht="27.75" customHeight="1">
      <c r="A43" s="66">
        <v>4</v>
      </c>
      <c r="B43" s="208"/>
      <c r="C43" s="209"/>
      <c r="D43" s="274"/>
      <c r="E43" s="275"/>
      <c r="F43" s="210"/>
      <c r="G43" s="210"/>
      <c r="H43" s="55"/>
      <c r="I43" s="55"/>
      <c r="J43" s="55"/>
      <c r="K43" s="55"/>
      <c r="L43" s="55"/>
      <c r="M43" s="55"/>
      <c r="N43" s="55"/>
      <c r="O43" s="55"/>
      <c r="P43" s="55"/>
    </row>
    <row r="44" spans="1:16" ht="27.75" customHeight="1">
      <c r="A44" s="66">
        <v>5</v>
      </c>
      <c r="B44" s="208"/>
      <c r="C44" s="209"/>
      <c r="D44" s="274"/>
      <c r="E44" s="275"/>
      <c r="F44" s="210"/>
      <c r="G44" s="210"/>
      <c r="H44" s="55"/>
      <c r="I44" s="55"/>
      <c r="J44" s="55"/>
      <c r="K44" s="55"/>
      <c r="L44" s="55"/>
      <c r="M44" s="55"/>
      <c r="N44" s="55"/>
      <c r="O44" s="55"/>
      <c r="P44" s="55"/>
    </row>
    <row r="45" spans="1:16" ht="27.75" customHeight="1">
      <c r="A45" s="66">
        <v>6</v>
      </c>
      <c r="B45" s="208"/>
      <c r="C45" s="209"/>
      <c r="D45" s="274"/>
      <c r="E45" s="275"/>
      <c r="F45" s="210"/>
      <c r="G45" s="210"/>
      <c r="H45" s="55"/>
      <c r="I45" s="55"/>
      <c r="J45" s="55"/>
      <c r="K45" s="55"/>
      <c r="L45" s="55"/>
      <c r="M45" s="55"/>
      <c r="N45" s="55"/>
      <c r="O45" s="55"/>
      <c r="P45" s="55"/>
    </row>
    <row r="46" spans="1:16" ht="27.75" customHeight="1">
      <c r="A46" s="66">
        <v>7</v>
      </c>
      <c r="B46" s="208"/>
      <c r="C46" s="209"/>
      <c r="D46" s="274"/>
      <c r="E46" s="275"/>
      <c r="F46" s="210"/>
      <c r="G46" s="210"/>
      <c r="H46" s="55"/>
      <c r="I46" s="55"/>
      <c r="J46" s="55"/>
      <c r="K46" s="55"/>
      <c r="L46" s="55"/>
      <c r="M46" s="55"/>
      <c r="N46" s="55"/>
      <c r="O46" s="55"/>
      <c r="P46" s="55"/>
    </row>
    <row r="47" spans="1:16" ht="27.75" customHeight="1">
      <c r="A47" s="66">
        <v>8</v>
      </c>
      <c r="B47" s="208"/>
      <c r="C47" s="209"/>
      <c r="D47" s="274"/>
      <c r="E47" s="275"/>
      <c r="F47" s="210"/>
      <c r="G47" s="210"/>
      <c r="H47" s="55"/>
      <c r="I47" s="55" t="s">
        <v>36</v>
      </c>
      <c r="J47" s="55"/>
      <c r="K47" s="55"/>
      <c r="L47" s="55"/>
      <c r="M47" s="55"/>
      <c r="N47" s="55"/>
      <c r="O47" s="55"/>
      <c r="P47" s="55"/>
    </row>
    <row r="48" spans="1:16" ht="27.75" customHeight="1">
      <c r="A48" s="66">
        <v>9</v>
      </c>
      <c r="B48" s="208"/>
      <c r="C48" s="209"/>
      <c r="D48" s="274"/>
      <c r="E48" s="275"/>
      <c r="F48" s="210"/>
      <c r="G48" s="210"/>
      <c r="H48" s="55"/>
      <c r="I48" s="55"/>
      <c r="J48" s="55"/>
      <c r="K48" s="55"/>
      <c r="L48" s="55"/>
      <c r="M48" s="55"/>
      <c r="N48" s="55"/>
      <c r="O48" s="55"/>
      <c r="P48" s="55"/>
    </row>
    <row r="49" spans="1:16" ht="27.75" customHeight="1">
      <c r="A49" s="66">
        <v>10</v>
      </c>
      <c r="B49" s="208"/>
      <c r="C49" s="209"/>
      <c r="D49" s="274"/>
      <c r="E49" s="275"/>
      <c r="F49" s="210"/>
      <c r="G49" s="210"/>
      <c r="H49" s="55"/>
      <c r="I49" s="55"/>
      <c r="J49" s="55"/>
      <c r="K49" s="55"/>
      <c r="L49" s="55"/>
      <c r="M49" s="55"/>
      <c r="N49" s="55"/>
      <c r="O49" s="55"/>
      <c r="P49" s="55"/>
    </row>
    <row r="50" spans="1:16" ht="30.75" customHeight="1">
      <c r="A50" s="199" t="s">
        <v>40</v>
      </c>
      <c r="B50" s="199"/>
      <c r="C50" s="199"/>
      <c r="D50" s="199"/>
      <c r="E50" s="199"/>
      <c r="F50" s="206">
        <f>SUM(F40:G49)</f>
        <v>0</v>
      </c>
      <c r="G50" s="207"/>
      <c r="H50" s="55"/>
      <c r="I50" s="55">
        <v>482400</v>
      </c>
      <c r="J50" s="55"/>
      <c r="K50" s="55"/>
      <c r="L50" s="55"/>
      <c r="M50" s="55"/>
      <c r="N50" s="55"/>
      <c r="O50" s="55"/>
      <c r="P50" s="55"/>
    </row>
    <row r="51" spans="1:16" ht="9" customHeight="1">
      <c r="B51" s="70"/>
      <c r="C51" s="63"/>
      <c r="H51" s="55"/>
      <c r="I51" s="55"/>
      <c r="J51" s="55"/>
      <c r="K51" s="55"/>
      <c r="L51" s="55"/>
      <c r="M51" s="55"/>
      <c r="N51" s="55"/>
      <c r="O51" s="55"/>
      <c r="P51" s="55"/>
    </row>
    <row r="52" spans="1:16">
      <c r="H52" s="55"/>
      <c r="I52" s="55"/>
      <c r="J52" s="55"/>
      <c r="K52" s="55"/>
      <c r="L52" s="55"/>
      <c r="M52" s="55"/>
      <c r="N52" s="55"/>
      <c r="O52" s="55"/>
      <c r="P52" s="55"/>
    </row>
    <row r="53" spans="1:16">
      <c r="B53" s="71"/>
      <c r="C53" s="71"/>
      <c r="D53" s="71"/>
      <c r="E53" s="71"/>
      <c r="H53" s="55"/>
      <c r="I53" s="55"/>
      <c r="J53" s="55"/>
      <c r="K53" s="55"/>
      <c r="L53" s="55"/>
      <c r="M53" s="55"/>
      <c r="N53" s="55"/>
      <c r="O53" s="55"/>
      <c r="P53" s="55"/>
    </row>
    <row r="54" spans="1:16">
      <c r="H54" s="55"/>
      <c r="I54" s="55"/>
      <c r="J54" s="55"/>
      <c r="K54" s="55"/>
      <c r="L54" s="55"/>
      <c r="M54" s="55"/>
      <c r="N54" s="55"/>
      <c r="O54" s="55"/>
      <c r="P54" s="55"/>
    </row>
    <row r="55" spans="1:16" ht="37.5">
      <c r="H55" s="55"/>
      <c r="I55" s="55"/>
      <c r="J55" s="55"/>
      <c r="K55" s="55"/>
      <c r="L55" s="72" t="s">
        <v>1467</v>
      </c>
      <c r="M55" s="72" t="s">
        <v>1468</v>
      </c>
      <c r="N55" s="73" t="s">
        <v>1469</v>
      </c>
      <c r="O55" s="55"/>
      <c r="P55" s="55"/>
    </row>
    <row r="56" spans="1:16" ht="30" customHeight="1">
      <c r="H56" s="55"/>
      <c r="I56" s="55"/>
      <c r="J56" s="55"/>
      <c r="K56" s="55"/>
      <c r="L56" s="74">
        <f>SUM(F50,F35,)</f>
        <v>0</v>
      </c>
      <c r="M56" s="74" t="e">
        <f>VLOOKUP($G$8,【3月31日】施設情報!$A$4:$I$297,9,0)*1000</f>
        <v>#N/A</v>
      </c>
      <c r="N56" s="74" t="e">
        <f>MIN(L56:M56)</f>
        <v>#N/A</v>
      </c>
      <c r="O56" s="55"/>
      <c r="P56" s="55"/>
    </row>
    <row r="57" spans="1:16">
      <c r="H57" s="55"/>
      <c r="I57" s="55"/>
      <c r="J57" s="55"/>
      <c r="K57" s="55"/>
      <c r="L57" s="55"/>
      <c r="M57" s="55"/>
      <c r="N57" s="55"/>
      <c r="O57" s="55"/>
      <c r="P57" s="55"/>
    </row>
  </sheetData>
  <sheetProtection password="CCCF" sheet="1" selectLockedCells="1"/>
  <mergeCells count="92">
    <mergeCell ref="F17:G17"/>
    <mergeCell ref="F18:G18"/>
    <mergeCell ref="F13:G13"/>
    <mergeCell ref="A50:E50"/>
    <mergeCell ref="F4:G4"/>
    <mergeCell ref="C11:E11"/>
    <mergeCell ref="C12:E12"/>
    <mergeCell ref="C13:E13"/>
    <mergeCell ref="C14:E14"/>
    <mergeCell ref="C15:E15"/>
    <mergeCell ref="C16:E16"/>
    <mergeCell ref="C17:E17"/>
    <mergeCell ref="C18:E18"/>
    <mergeCell ref="B39:C39"/>
    <mergeCell ref="B48:C48"/>
    <mergeCell ref="B49:C49"/>
    <mergeCell ref="F50:G50"/>
    <mergeCell ref="F49:G49"/>
    <mergeCell ref="B45:C45"/>
    <mergeCell ref="F45:G45"/>
    <mergeCell ref="B46:C46"/>
    <mergeCell ref="F46:G46"/>
    <mergeCell ref="B47:C47"/>
    <mergeCell ref="F47:G47"/>
    <mergeCell ref="F44:G44"/>
    <mergeCell ref="F48:G48"/>
    <mergeCell ref="F39:G39"/>
    <mergeCell ref="F38:G38"/>
    <mergeCell ref="B40:C40"/>
    <mergeCell ref="F40:G40"/>
    <mergeCell ref="B38:C38"/>
    <mergeCell ref="F41:G41"/>
    <mergeCell ref="F42:G42"/>
    <mergeCell ref="F43:G43"/>
    <mergeCell ref="C20:E20"/>
    <mergeCell ref="C21:E21"/>
    <mergeCell ref="C22:E22"/>
    <mergeCell ref="C23:E23"/>
    <mergeCell ref="B44:C44"/>
    <mergeCell ref="C25:E25"/>
    <mergeCell ref="C28:E28"/>
    <mergeCell ref="C31:E31"/>
    <mergeCell ref="B41:C41"/>
    <mergeCell ref="B42:C42"/>
    <mergeCell ref="B43:C43"/>
    <mergeCell ref="A7:B7"/>
    <mergeCell ref="C7:D7"/>
    <mergeCell ref="A8:B8"/>
    <mergeCell ref="C8:D8"/>
    <mergeCell ref="A37:G37"/>
    <mergeCell ref="A9:B9"/>
    <mergeCell ref="F34:G34"/>
    <mergeCell ref="F35:G35"/>
    <mergeCell ref="F22:G22"/>
    <mergeCell ref="F23:G23"/>
    <mergeCell ref="F24:G24"/>
    <mergeCell ref="F19:G19"/>
    <mergeCell ref="F20:G20"/>
    <mergeCell ref="F21:G21"/>
    <mergeCell ref="F16:G16"/>
    <mergeCell ref="C19:E19"/>
    <mergeCell ref="A2:G3"/>
    <mergeCell ref="A1:G1"/>
    <mergeCell ref="A36:G36"/>
    <mergeCell ref="A12:A14"/>
    <mergeCell ref="F12:G12"/>
    <mergeCell ref="F14:G14"/>
    <mergeCell ref="F15:G15"/>
    <mergeCell ref="F11:G11"/>
    <mergeCell ref="C24:E24"/>
    <mergeCell ref="C34:E34"/>
    <mergeCell ref="A10:E10"/>
    <mergeCell ref="A35:E35"/>
    <mergeCell ref="A5:B5"/>
    <mergeCell ref="C5:D5"/>
    <mergeCell ref="A6:B6"/>
    <mergeCell ref="C6:D6"/>
    <mergeCell ref="F25:G25"/>
    <mergeCell ref="C26:E26"/>
    <mergeCell ref="F26:G26"/>
    <mergeCell ref="C27:E27"/>
    <mergeCell ref="F27:G27"/>
    <mergeCell ref="F28:G28"/>
    <mergeCell ref="C29:E29"/>
    <mergeCell ref="F29:G29"/>
    <mergeCell ref="C30:E30"/>
    <mergeCell ref="F30:G30"/>
    <mergeCell ref="F31:G31"/>
    <mergeCell ref="C32:E32"/>
    <mergeCell ref="F32:G32"/>
    <mergeCell ref="C33:E33"/>
    <mergeCell ref="F33:G33"/>
  </mergeCells>
  <phoneticPr fontId="3"/>
  <dataValidations count="2">
    <dataValidation type="list" allowBlank="1" showInputMessage="1" showErrorMessage="1" sqref="C7:D7" xr:uid="{7C8A8C31-F378-469B-AB34-030E5EE22288}">
      <formula1>INDIRECT(TEXT($C$5&amp;$C$6,"@"))</formula1>
    </dataValidation>
    <dataValidation type="list" allowBlank="1" showInputMessage="1" showErrorMessage="1" sqref="C5:D5" xr:uid="{F8B6E49F-0BBC-4927-B9E5-7B01CA07BFD9}">
      <formula1>"中央区,花見川区,稲毛区,若葉区,緑区,美浜区"</formula1>
    </dataValidation>
  </dataValidations>
  <pageMargins left="0.70866141732283472" right="0.70866141732283472" top="0.74803149606299213" bottom="0.74803149606299213" header="0.31496062992125984" footer="0.31496062992125984"/>
  <pageSetup paperSize="9" scale="4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CB2148-7ADC-47DF-9B09-98E7351C240F}">
          <x14:formula1>
            <xm:f>リスト!$A$5:$J$5</xm:f>
          </x14:formula1>
          <xm:sqref>C6:D6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4BDF-FE51-4A73-B19F-F1A449D25D95}">
  <sheetPr>
    <pageSetUpPr fitToPage="1"/>
  </sheetPr>
  <dimension ref="A1:K43"/>
  <sheetViews>
    <sheetView view="pageBreakPreview" zoomScale="85" zoomScaleNormal="85" zoomScaleSheetLayoutView="85" workbookViewId="0">
      <pane ySplit="1" topLeftCell="A2" activePane="bottomLeft" state="frozen"/>
      <selection activeCell="F42" sqref="F42:G42"/>
      <selection pane="bottomLeft" activeCell="F42" sqref="F42:G42"/>
    </sheetView>
  </sheetViews>
  <sheetFormatPr defaultRowHeight="18.75"/>
  <cols>
    <col min="1" max="1" width="5.625" style="27" customWidth="1"/>
    <col min="2" max="2" width="41.125" style="27" customWidth="1"/>
    <col min="3" max="3" width="52.375" style="30" customWidth="1"/>
    <col min="4" max="4" width="17.375" style="30" customWidth="1"/>
    <col min="9" max="9" width="18.125" customWidth="1"/>
    <col min="10" max="10" width="18" customWidth="1"/>
    <col min="11" max="11" width="38" customWidth="1"/>
  </cols>
  <sheetData>
    <row r="1" spans="1:6">
      <c r="A1" s="31" t="s">
        <v>1463</v>
      </c>
      <c r="C1" s="22"/>
      <c r="D1" s="22" t="e">
        <f>入力シート!G6</f>
        <v>#N/A</v>
      </c>
    </row>
    <row r="2" spans="1:6">
      <c r="A2" s="119" t="s">
        <v>1464</v>
      </c>
      <c r="C2" s="22"/>
      <c r="D2" s="22"/>
    </row>
    <row r="3" spans="1:6">
      <c r="A3" s="118" t="s">
        <v>37</v>
      </c>
      <c r="B3" s="118" t="s">
        <v>38</v>
      </c>
      <c r="C3" s="23" t="s">
        <v>32</v>
      </c>
      <c r="D3" s="23" t="str">
        <f>[18]入力シート!F34</f>
        <v>金額計（税込み）</v>
      </c>
    </row>
    <row r="4" spans="1:6" ht="36" customHeight="1">
      <c r="A4" s="24">
        <v>1</v>
      </c>
      <c r="B4" s="25" t="str">
        <f>IF(入力シート!B15="","",入力シート!B15)</f>
        <v/>
      </c>
      <c r="C4" s="25" t="str">
        <f>IF(入力シート!C15="","",入力シート!C15)</f>
        <v/>
      </c>
      <c r="D4" s="26" t="str">
        <f>IF(入力シート!F15="","",入力シート!F15)</f>
        <v/>
      </c>
    </row>
    <row r="5" spans="1:6" ht="36" customHeight="1">
      <c r="A5" s="24">
        <v>2</v>
      </c>
      <c r="B5" s="25" t="str">
        <f>IF(入力シート!B16="","",入力シート!B16)</f>
        <v/>
      </c>
      <c r="C5" s="25" t="str">
        <f>IF(入力シート!C16="","",入力シート!C16)</f>
        <v/>
      </c>
      <c r="D5" s="26" t="str">
        <f>IF(入力シート!F16="","",入力シート!F16)</f>
        <v/>
      </c>
      <c r="F5" t="s">
        <v>10</v>
      </c>
    </row>
    <row r="6" spans="1:6" ht="36" customHeight="1">
      <c r="A6" s="24">
        <v>3</v>
      </c>
      <c r="B6" s="25" t="str">
        <f>IF(入力シート!B17="","",入力シート!B17)</f>
        <v/>
      </c>
      <c r="C6" s="25" t="str">
        <f>IF(入力シート!C17="","",入力シート!C17)</f>
        <v/>
      </c>
      <c r="D6" s="26" t="str">
        <f>IF(入力シート!F17="","",入力シート!F17)</f>
        <v/>
      </c>
      <c r="F6" t="s">
        <v>11</v>
      </c>
    </row>
    <row r="7" spans="1:6" ht="36" customHeight="1">
      <c r="A7" s="24">
        <v>4</v>
      </c>
      <c r="B7" s="25" t="str">
        <f>IF(入力シート!B18="","",入力シート!B18)</f>
        <v/>
      </c>
      <c r="C7" s="25" t="str">
        <f>IF(入力シート!C18="","",入力シート!C18)</f>
        <v/>
      </c>
      <c r="D7" s="26" t="str">
        <f>IF(入力シート!F18="","",入力シート!F18)</f>
        <v/>
      </c>
      <c r="F7" t="s">
        <v>12</v>
      </c>
    </row>
    <row r="8" spans="1:6" ht="36" customHeight="1">
      <c r="A8" s="24">
        <v>5</v>
      </c>
      <c r="B8" s="25" t="str">
        <f>IF(入力シート!B19="","",入力シート!B19)</f>
        <v/>
      </c>
      <c r="C8" s="25" t="str">
        <f>IF(入力シート!C19="","",入力シート!C19)</f>
        <v/>
      </c>
      <c r="D8" s="26" t="str">
        <f>IF(入力シート!F19="","",入力シート!F19)</f>
        <v/>
      </c>
      <c r="F8" t="s">
        <v>13</v>
      </c>
    </row>
    <row r="9" spans="1:6" ht="36" customHeight="1">
      <c r="A9" s="24">
        <v>6</v>
      </c>
      <c r="B9" s="25" t="str">
        <f>IF(入力シート!B20="","",入力シート!B20)</f>
        <v/>
      </c>
      <c r="C9" s="25" t="str">
        <f>IF(入力シート!C20="","",入力シート!C20)</f>
        <v/>
      </c>
      <c r="D9" s="26" t="str">
        <f>IF(入力シート!F20="","",入力シート!F20)</f>
        <v/>
      </c>
      <c r="F9" t="s">
        <v>14</v>
      </c>
    </row>
    <row r="10" spans="1:6" ht="36" customHeight="1">
      <c r="A10" s="24">
        <v>7</v>
      </c>
      <c r="B10" s="25" t="str">
        <f>IF(入力シート!B21="","",入力シート!B21)</f>
        <v/>
      </c>
      <c r="C10" s="25" t="str">
        <f>IF(入力シート!C21="","",入力シート!C21)</f>
        <v/>
      </c>
      <c r="D10" s="26" t="str">
        <f>IF(入力シート!F21="","",入力シート!F21)</f>
        <v/>
      </c>
      <c r="F10" t="s">
        <v>15</v>
      </c>
    </row>
    <row r="11" spans="1:6" ht="36" customHeight="1">
      <c r="A11" s="24">
        <v>8</v>
      </c>
      <c r="B11" s="25" t="str">
        <f>IF(入力シート!B22="","",入力シート!B22)</f>
        <v/>
      </c>
      <c r="C11" s="25" t="str">
        <f>IF(入力シート!C22="","",入力シート!C22)</f>
        <v/>
      </c>
      <c r="D11" s="26" t="str">
        <f>IF(入力シート!F22="","",入力シート!F22)</f>
        <v/>
      </c>
      <c r="F11" t="s">
        <v>16</v>
      </c>
    </row>
    <row r="12" spans="1:6" ht="36" customHeight="1">
      <c r="A12" s="24">
        <v>9</v>
      </c>
      <c r="B12" s="25" t="str">
        <f>IF(入力シート!B23="","",入力シート!B23)</f>
        <v/>
      </c>
      <c r="C12" s="25" t="str">
        <f>IF(入力シート!C23="","",入力シート!C23)</f>
        <v/>
      </c>
      <c r="D12" s="26" t="str">
        <f>IF(入力シート!F23="","",入力シート!F23)</f>
        <v/>
      </c>
      <c r="F12" t="s">
        <v>17</v>
      </c>
    </row>
    <row r="13" spans="1:6" ht="36" customHeight="1">
      <c r="A13" s="24">
        <v>10</v>
      </c>
      <c r="B13" s="25" t="str">
        <f>IF(入力シート!B24="","",入力シート!B24)</f>
        <v/>
      </c>
      <c r="C13" s="25" t="str">
        <f>IF(入力シート!C24="","",入力シート!C24)</f>
        <v/>
      </c>
      <c r="D13" s="26" t="str">
        <f>IF(入力シート!F24="","",入力シート!F24)</f>
        <v/>
      </c>
    </row>
    <row r="14" spans="1:6" ht="36" customHeight="1">
      <c r="A14" s="24">
        <v>11</v>
      </c>
      <c r="B14" s="25" t="str">
        <f>IF(入力シート!B25="","",入力シート!B25)</f>
        <v/>
      </c>
      <c r="C14" s="25" t="str">
        <f>IF(入力シート!C25="","",入力シート!C25)</f>
        <v/>
      </c>
      <c r="D14" s="26" t="str">
        <f>IF(入力シート!F25="","",入力シート!F25)</f>
        <v/>
      </c>
      <c r="F14" t="s">
        <v>10</v>
      </c>
    </row>
    <row r="15" spans="1:6" ht="36" customHeight="1">
      <c r="A15" s="24">
        <v>12</v>
      </c>
      <c r="B15" s="25" t="str">
        <f>IF(入力シート!B26="","",入力シート!B26)</f>
        <v/>
      </c>
      <c r="C15" s="25" t="str">
        <f>IF(入力シート!C26="","",入力シート!C26)</f>
        <v/>
      </c>
      <c r="D15" s="26" t="str">
        <f>IF(入力シート!F26="","",入力シート!F26)</f>
        <v/>
      </c>
      <c r="F15" t="s">
        <v>11</v>
      </c>
    </row>
    <row r="16" spans="1:6" ht="36" customHeight="1">
      <c r="A16" s="24">
        <v>13</v>
      </c>
      <c r="B16" s="25" t="str">
        <f>IF(入力シート!B27="","",入力シート!B27)</f>
        <v/>
      </c>
      <c r="C16" s="25" t="str">
        <f>IF(入力シート!C27="","",入力シート!C27)</f>
        <v/>
      </c>
      <c r="D16" s="26" t="str">
        <f>IF(入力シート!F27="","",入力シート!F27)</f>
        <v/>
      </c>
      <c r="F16" t="s">
        <v>12</v>
      </c>
    </row>
    <row r="17" spans="1:6" ht="36" customHeight="1">
      <c r="A17" s="24">
        <v>14</v>
      </c>
      <c r="B17" s="25" t="str">
        <f>IF(入力シート!B28="","",入力シート!B28)</f>
        <v/>
      </c>
      <c r="C17" s="25" t="str">
        <f>IF(入力シート!C28="","",入力シート!C28)</f>
        <v/>
      </c>
      <c r="D17" s="26" t="str">
        <f>IF(入力シート!F28="","",入力シート!F28)</f>
        <v/>
      </c>
      <c r="F17" t="s">
        <v>13</v>
      </c>
    </row>
    <row r="18" spans="1:6" ht="36" customHeight="1">
      <c r="A18" s="24">
        <v>15</v>
      </c>
      <c r="B18" s="25" t="str">
        <f>IF(入力シート!B29="","",入力シート!B29)</f>
        <v/>
      </c>
      <c r="C18" s="25" t="str">
        <f>IF(入力シート!C29="","",入力シート!C29)</f>
        <v/>
      </c>
      <c r="D18" s="26" t="str">
        <f>IF(入力シート!F29="","",入力シート!F29)</f>
        <v/>
      </c>
      <c r="F18" t="s">
        <v>14</v>
      </c>
    </row>
    <row r="19" spans="1:6" ht="36" customHeight="1">
      <c r="A19" s="24">
        <v>16</v>
      </c>
      <c r="B19" s="25" t="str">
        <f>IF(入力シート!B30="","",入力シート!B30)</f>
        <v/>
      </c>
      <c r="C19" s="25" t="str">
        <f>IF(入力シート!C30="","",入力シート!C30)</f>
        <v/>
      </c>
      <c r="D19" s="26" t="str">
        <f>IF(入力シート!F30="","",入力シート!F30)</f>
        <v/>
      </c>
      <c r="F19" t="s">
        <v>15</v>
      </c>
    </row>
    <row r="20" spans="1:6" ht="36" customHeight="1">
      <c r="A20" s="24">
        <v>17</v>
      </c>
      <c r="B20" s="25" t="str">
        <f>IF(入力シート!B31="","",入力シート!B31)</f>
        <v/>
      </c>
      <c r="C20" s="25" t="str">
        <f>IF(入力シート!C31="","",入力シート!C31)</f>
        <v/>
      </c>
      <c r="D20" s="26" t="str">
        <f>IF(入力シート!F31="","",入力シート!F31)</f>
        <v/>
      </c>
      <c r="F20" t="s">
        <v>16</v>
      </c>
    </row>
    <row r="21" spans="1:6" ht="36" customHeight="1">
      <c r="A21" s="24">
        <v>18</v>
      </c>
      <c r="B21" s="25" t="str">
        <f>IF(入力シート!B32="","",入力シート!B32)</f>
        <v/>
      </c>
      <c r="C21" s="25" t="str">
        <f>IF(入力シート!C32="","",入力シート!C32)</f>
        <v/>
      </c>
      <c r="D21" s="26" t="str">
        <f>IF(入力シート!F32="","",入力シート!F32)</f>
        <v/>
      </c>
      <c r="F21" t="s">
        <v>17</v>
      </c>
    </row>
    <row r="22" spans="1:6" ht="36" customHeight="1">
      <c r="A22" s="24">
        <v>19</v>
      </c>
      <c r="B22" s="25" t="str">
        <f>IF(入力シート!B33="","",入力シート!B33)</f>
        <v/>
      </c>
      <c r="C22" s="25" t="str">
        <f>IF(入力シート!C33="","",入力シート!C33)</f>
        <v/>
      </c>
      <c r="D22" s="26" t="str">
        <f>IF(入力シート!F33="","",入力シート!F33)</f>
        <v/>
      </c>
    </row>
    <row r="23" spans="1:6" ht="36" customHeight="1">
      <c r="A23" s="24">
        <v>20</v>
      </c>
      <c r="B23" s="25" t="str">
        <f>IF(入力シート!B34="","",入力シート!B34)</f>
        <v/>
      </c>
      <c r="C23" s="25" t="str">
        <f>IF(入力シート!C34="","",入力シート!C34)</f>
        <v/>
      </c>
      <c r="D23" s="26" t="str">
        <f>IF(入力シート!F34="","",入力シート!F34)</f>
        <v/>
      </c>
    </row>
    <row r="24" spans="1:6">
      <c r="A24" s="221" t="s">
        <v>39</v>
      </c>
      <c r="B24" s="221"/>
      <c r="C24" s="221"/>
      <c r="D24" s="40">
        <f>IF(入力シート!F35="","",入力シート!F35)</f>
        <v>0</v>
      </c>
      <c r="F24">
        <v>482400</v>
      </c>
    </row>
    <row r="25" spans="1:6" ht="5.25" customHeight="1">
      <c r="A25" s="21"/>
      <c r="C25" s="22"/>
      <c r="D25" s="22"/>
    </row>
    <row r="26" spans="1:6" ht="5.25" customHeight="1">
      <c r="A26" s="21"/>
      <c r="C26" s="22"/>
      <c r="D26" s="22"/>
    </row>
    <row r="27" spans="1:6">
      <c r="A27" s="119" t="s">
        <v>1466</v>
      </c>
      <c r="B27" s="28"/>
      <c r="C27" s="29"/>
      <c r="D27" s="29"/>
    </row>
    <row r="28" spans="1:6">
      <c r="A28" s="118" t="s">
        <v>37</v>
      </c>
      <c r="B28" s="224" t="s">
        <v>983</v>
      </c>
      <c r="C28" s="225"/>
      <c r="D28" s="23" t="str">
        <f>[18]入力シート!F89</f>
        <v>金額計（税込み）</v>
      </c>
    </row>
    <row r="29" spans="1:6" ht="21" customHeight="1">
      <c r="A29" s="24">
        <v>1</v>
      </c>
      <c r="B29" s="222" t="str">
        <f>IF(入力シート!B40="","",入力シート!B40)</f>
        <v/>
      </c>
      <c r="C29" s="223"/>
      <c r="D29" s="40" t="str">
        <f>IF(入力シート!F40="","",入力シート!F40)</f>
        <v/>
      </c>
    </row>
    <row r="30" spans="1:6" ht="21" customHeight="1">
      <c r="A30" s="24">
        <v>2</v>
      </c>
      <c r="B30" s="222" t="str">
        <f>IF(入力シート!B41="","",入力シート!B41)</f>
        <v/>
      </c>
      <c r="C30" s="223"/>
      <c r="D30" s="40" t="str">
        <f>IF(入力シート!F41="","",入力シート!F41)</f>
        <v/>
      </c>
    </row>
    <row r="31" spans="1:6" ht="21" customHeight="1">
      <c r="A31" s="24">
        <v>3</v>
      </c>
      <c r="B31" s="222" t="str">
        <f>IF(入力シート!B42="","",入力シート!B42)</f>
        <v/>
      </c>
      <c r="C31" s="223"/>
      <c r="D31" s="40" t="str">
        <f>IF(入力シート!F42="","",入力シート!F42)</f>
        <v/>
      </c>
    </row>
    <row r="32" spans="1:6" ht="21" customHeight="1">
      <c r="A32" s="24">
        <v>4</v>
      </c>
      <c r="B32" s="222" t="str">
        <f>IF(入力シート!B43="","",入力シート!B43)</f>
        <v/>
      </c>
      <c r="C32" s="223"/>
      <c r="D32" s="40" t="str">
        <f>IF(入力シート!F43="","",入力シート!F43)</f>
        <v/>
      </c>
    </row>
    <row r="33" spans="1:11" ht="21" customHeight="1">
      <c r="A33" s="24">
        <v>5</v>
      </c>
      <c r="B33" s="222" t="str">
        <f>IF(入力シート!B44="","",入力シート!B44)</f>
        <v/>
      </c>
      <c r="C33" s="223"/>
      <c r="D33" s="40" t="str">
        <f>IF(入力シート!F44="","",入力シート!F44)</f>
        <v/>
      </c>
    </row>
    <row r="34" spans="1:11" ht="21" customHeight="1">
      <c r="A34" s="24">
        <v>6</v>
      </c>
      <c r="B34" s="222" t="str">
        <f>IF(入力シート!B45="","",入力シート!B45)</f>
        <v/>
      </c>
      <c r="C34" s="223"/>
      <c r="D34" s="40" t="str">
        <f>IF(入力シート!F45="","",入力シート!F45)</f>
        <v/>
      </c>
    </row>
    <row r="35" spans="1:11" ht="21" customHeight="1">
      <c r="A35" s="24">
        <v>7</v>
      </c>
      <c r="B35" s="222" t="str">
        <f>IF(入力シート!B46="","",入力シート!B46)</f>
        <v/>
      </c>
      <c r="C35" s="223"/>
      <c r="D35" s="40" t="str">
        <f>IF(入力シート!F46="","",入力シート!F46)</f>
        <v/>
      </c>
    </row>
    <row r="36" spans="1:11" ht="21" customHeight="1">
      <c r="A36" s="24">
        <v>8</v>
      </c>
      <c r="B36" s="222" t="str">
        <f>IF(入力シート!B47="","",入力シート!B47)</f>
        <v/>
      </c>
      <c r="C36" s="223"/>
      <c r="D36" s="40" t="str">
        <f>IF(入力シート!F47="","",入力シート!F47)</f>
        <v/>
      </c>
      <c r="F36" t="s">
        <v>10</v>
      </c>
    </row>
    <row r="37" spans="1:11" ht="21" customHeight="1">
      <c r="A37" s="24">
        <v>9</v>
      </c>
      <c r="B37" s="222" t="str">
        <f>IF(入力シート!B48="","",入力シート!B48)</f>
        <v/>
      </c>
      <c r="C37" s="223"/>
      <c r="D37" s="40" t="str">
        <f>IF(入力シート!F48="","",入力シート!F48)</f>
        <v/>
      </c>
    </row>
    <row r="38" spans="1:11" ht="21" customHeight="1">
      <c r="A38" s="24">
        <v>10</v>
      </c>
      <c r="B38" s="222" t="str">
        <f>IF(入力シート!B49="","",入力シート!B49)</f>
        <v/>
      </c>
      <c r="C38" s="223"/>
      <c r="D38" s="40" t="str">
        <f>IF(入力シート!F49="","",入力シート!F49)</f>
        <v/>
      </c>
    </row>
    <row r="39" spans="1:11">
      <c r="A39" s="221" t="s">
        <v>40</v>
      </c>
      <c r="B39" s="221"/>
      <c r="C39" s="221"/>
      <c r="D39" s="40">
        <f>IF(入力シート!F50="","",入力シート!F50)</f>
        <v>0</v>
      </c>
      <c r="F39">
        <v>482400</v>
      </c>
    </row>
    <row r="40" spans="1:11">
      <c r="A40" s="33"/>
      <c r="B40" s="33"/>
      <c r="C40" s="34"/>
      <c r="D40" s="34"/>
    </row>
    <row r="41" spans="1:11" ht="24" customHeight="1"/>
    <row r="42" spans="1:11" ht="51.75" customHeight="1">
      <c r="I42" s="14" t="s">
        <v>1472</v>
      </c>
      <c r="J42" s="14" t="s">
        <v>1471</v>
      </c>
      <c r="K42" s="14" t="s">
        <v>1470</v>
      </c>
    </row>
    <row r="43" spans="1:11" ht="29.25" customHeight="1">
      <c r="I43" s="15">
        <f>入力シート!L56</f>
        <v>0</v>
      </c>
      <c r="J43" s="15" t="e">
        <f>入力シート!M56</f>
        <v>#N/A</v>
      </c>
      <c r="K43" s="15" t="e">
        <f>入力シート!N56</f>
        <v>#N/A</v>
      </c>
    </row>
  </sheetData>
  <sheetProtection password="CCCF" sheet="1" selectLockedCells="1" selectUnlockedCells="1"/>
  <mergeCells count="13">
    <mergeCell ref="A24:C24"/>
    <mergeCell ref="B29:C29"/>
    <mergeCell ref="A39:C39"/>
    <mergeCell ref="B37:C37"/>
    <mergeCell ref="B38:C38"/>
    <mergeCell ref="B33:C33"/>
    <mergeCell ref="B34:C34"/>
    <mergeCell ref="B35:C35"/>
    <mergeCell ref="B36:C36"/>
    <mergeCell ref="B28:C28"/>
    <mergeCell ref="B30:C30"/>
    <mergeCell ref="B31:C31"/>
    <mergeCell ref="B32:C32"/>
  </mergeCells>
  <phoneticPr fontId="3"/>
  <pageMargins left="0.70866141732283472" right="0.70866141732283472" top="0.74803149606299213" bottom="0.74803149606299213" header="0.31496062992125984" footer="0.31496062992125984"/>
  <pageSetup paperSize="9" scale="6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C8C6-0654-41BB-83BD-6F5FEFAF7C11}">
  <dimension ref="A1:T61"/>
  <sheetViews>
    <sheetView view="pageBreakPreview" topLeftCell="A19" zoomScale="115" zoomScaleNormal="100" zoomScaleSheetLayoutView="115" workbookViewId="0">
      <selection activeCell="F42" sqref="F42:G42"/>
    </sheetView>
  </sheetViews>
  <sheetFormatPr defaultRowHeight="14.25"/>
  <cols>
    <col min="1" max="9" width="5.5" style="1" customWidth="1"/>
    <col min="10" max="10" width="6.125" style="1" customWidth="1"/>
    <col min="11" max="16" width="4.5" style="1" customWidth="1"/>
    <col min="17" max="18" width="9" style="1" customWidth="1"/>
    <col min="19" max="16384" width="9" style="1"/>
  </cols>
  <sheetData>
    <row r="1" spans="1:20" ht="18.75" customHeight="1">
      <c r="P1" s="88" t="e">
        <f>入力シート!G6</f>
        <v>#N/A</v>
      </c>
    </row>
    <row r="2" spans="1:20" ht="18.75" customHeight="1">
      <c r="A2" s="2" t="s">
        <v>22</v>
      </c>
      <c r="B2" s="2"/>
    </row>
    <row r="3" spans="1:20" ht="18.75" customHeight="1">
      <c r="A3" s="92"/>
      <c r="B3" s="92"/>
      <c r="I3" s="226" t="s">
        <v>1473</v>
      </c>
      <c r="J3" s="226"/>
      <c r="K3" s="226"/>
      <c r="L3" s="2" t="s">
        <v>23</v>
      </c>
      <c r="M3" s="92">
        <v>4</v>
      </c>
      <c r="N3" s="2" t="s">
        <v>0</v>
      </c>
      <c r="O3" s="92">
        <v>1</v>
      </c>
      <c r="P3" s="2" t="s">
        <v>1</v>
      </c>
    </row>
    <row r="4" spans="1:20" ht="18.75" customHeight="1">
      <c r="A4" s="92"/>
      <c r="B4" s="92"/>
      <c r="L4" s="2"/>
      <c r="M4" s="92"/>
      <c r="N4" s="2"/>
      <c r="O4" s="92"/>
      <c r="P4" s="2"/>
    </row>
    <row r="5" spans="1:20" ht="30.75" customHeight="1">
      <c r="A5" s="227" t="s">
        <v>46</v>
      </c>
      <c r="B5" s="227"/>
      <c r="C5" s="227"/>
      <c r="D5" s="227"/>
      <c r="E5" s="227"/>
      <c r="F5" s="227"/>
      <c r="G5" s="227"/>
      <c r="H5" s="227"/>
      <c r="I5" s="227"/>
      <c r="J5" s="227"/>
      <c r="K5" s="227"/>
      <c r="L5" s="227"/>
      <c r="M5" s="227"/>
      <c r="N5" s="227"/>
      <c r="O5" s="227"/>
      <c r="P5" s="227"/>
    </row>
    <row r="6" spans="1:20" ht="18.75" customHeight="1">
      <c r="A6" s="228"/>
      <c r="B6" s="228"/>
    </row>
    <row r="7" spans="1:20" ht="18.75" customHeight="1">
      <c r="A7" s="2" t="s">
        <v>2</v>
      </c>
      <c r="B7" s="2"/>
      <c r="C7" s="2"/>
      <c r="D7" s="2"/>
      <c r="E7" s="2"/>
      <c r="F7" s="2"/>
      <c r="G7" s="2"/>
      <c r="H7" s="2"/>
    </row>
    <row r="8" spans="1:20" ht="18.75" customHeight="1">
      <c r="A8" s="3"/>
      <c r="B8" s="3"/>
      <c r="H8" s="93" t="s">
        <v>3</v>
      </c>
      <c r="I8" s="229" t="e">
        <f>VLOOKUP(様式１!$P$1,【3月31日】施設情報!$B$4:$G$297,6,0)</f>
        <v>#N/A</v>
      </c>
      <c r="J8" s="229"/>
      <c r="K8" s="229"/>
      <c r="L8" s="229"/>
      <c r="M8" s="229"/>
      <c r="N8" s="229"/>
      <c r="O8" s="229"/>
      <c r="P8" s="229"/>
    </row>
    <row r="9" spans="1:20" ht="18.75" customHeight="1">
      <c r="A9" s="3"/>
      <c r="B9" s="3"/>
      <c r="H9" s="93" t="s">
        <v>4</v>
      </c>
      <c r="I9" s="229" t="e">
        <f>IF(VLOOKUP(様式１!$P$1,【3月31日】施設情報!$B$4:$G$297,3,0)=0,"",VLOOKUP(様式１!$P$1,【3月31日】施設情報!$B$4:$G$297,3,0))</f>
        <v>#N/A</v>
      </c>
      <c r="J9" s="229"/>
      <c r="K9" s="229"/>
      <c r="L9" s="229"/>
      <c r="M9" s="229"/>
      <c r="N9" s="229"/>
      <c r="O9" s="229"/>
      <c r="P9" s="229"/>
    </row>
    <row r="10" spans="1:20" ht="18.75" customHeight="1">
      <c r="A10" s="3"/>
      <c r="B10" s="3"/>
      <c r="C10" s="2"/>
      <c r="D10" s="2"/>
      <c r="E10" s="2"/>
      <c r="F10" s="2"/>
      <c r="G10" s="2"/>
      <c r="H10" s="93" t="s">
        <v>18</v>
      </c>
      <c r="I10" s="229" t="e">
        <f>VLOOKUP(様式１!$P$1,【3月31日】施設情報!$B$4:$G$297,4,0)&amp;"　"&amp;VLOOKUP(様式１!$P$1,【3月31日】施設情報!$B$4:$G$297,5,0)</f>
        <v>#N/A</v>
      </c>
      <c r="J10" s="229"/>
      <c r="K10" s="229"/>
      <c r="L10" s="229"/>
      <c r="M10" s="229"/>
      <c r="N10" s="229"/>
      <c r="O10" s="229"/>
      <c r="P10" s="117" t="s">
        <v>5</v>
      </c>
    </row>
    <row r="11" spans="1:20" ht="18.75" customHeight="1">
      <c r="A11" s="3"/>
      <c r="B11" s="3"/>
      <c r="C11" s="2"/>
      <c r="D11" s="2"/>
      <c r="E11" s="2"/>
      <c r="F11" s="2"/>
      <c r="G11" s="2"/>
      <c r="H11" s="93" t="s">
        <v>24</v>
      </c>
      <c r="I11" s="229" t="e">
        <f>VLOOKUP(様式１!$P$1,【3月31日】施設情報!$B$4:$G$297,2,0)</f>
        <v>#N/A</v>
      </c>
      <c r="J11" s="229"/>
      <c r="K11" s="229"/>
      <c r="L11" s="229"/>
      <c r="M11" s="229"/>
      <c r="N11" s="229"/>
      <c r="O11" s="229"/>
      <c r="P11" s="229"/>
    </row>
    <row r="12" spans="1:20" ht="18.75" customHeight="1">
      <c r="A12" s="3"/>
      <c r="B12" s="3"/>
      <c r="C12" s="2"/>
      <c r="D12" s="2"/>
      <c r="E12" s="2"/>
      <c r="F12" s="2"/>
      <c r="G12" s="2"/>
      <c r="H12" s="2"/>
      <c r="J12" s="93"/>
      <c r="K12" s="89"/>
      <c r="L12" s="89"/>
      <c r="M12" s="89"/>
      <c r="N12" s="89"/>
      <c r="O12" s="89"/>
      <c r="P12" s="89"/>
    </row>
    <row r="13" spans="1:20" s="13" customFormat="1" ht="18.75" customHeight="1">
      <c r="A13" s="41"/>
      <c r="B13" s="41"/>
      <c r="C13" s="41"/>
      <c r="D13" s="41"/>
      <c r="E13" s="41"/>
      <c r="F13" s="41"/>
      <c r="G13" s="41"/>
      <c r="H13" s="41"/>
      <c r="I13" s="41"/>
      <c r="J13" s="41"/>
      <c r="K13" s="41"/>
      <c r="L13" s="41"/>
      <c r="M13" s="41"/>
      <c r="N13" s="41"/>
      <c r="O13" s="41"/>
      <c r="P13" s="41"/>
      <c r="Q13" s="41"/>
      <c r="R13" s="41"/>
      <c r="S13" s="41"/>
      <c r="T13" s="41"/>
    </row>
    <row r="14" spans="1:20" ht="42" customHeight="1">
      <c r="A14" s="243" t="s">
        <v>47</v>
      </c>
      <c r="B14" s="243"/>
      <c r="C14" s="243"/>
      <c r="D14" s="243"/>
      <c r="E14" s="243"/>
      <c r="F14" s="243"/>
      <c r="G14" s="243"/>
      <c r="H14" s="243"/>
      <c r="I14" s="243"/>
      <c r="J14" s="243"/>
      <c r="K14" s="243"/>
      <c r="L14" s="243"/>
      <c r="M14" s="243"/>
      <c r="N14" s="243"/>
      <c r="O14" s="243"/>
      <c r="P14" s="243"/>
    </row>
    <row r="15" spans="1:20" ht="18.75" customHeight="1">
      <c r="A15" s="91"/>
      <c r="B15" s="91"/>
      <c r="C15" s="91"/>
      <c r="D15" s="91"/>
      <c r="E15" s="91"/>
      <c r="F15" s="91"/>
      <c r="G15" s="91"/>
      <c r="H15" s="91"/>
      <c r="I15" s="91"/>
      <c r="J15" s="91"/>
      <c r="K15" s="91"/>
      <c r="L15" s="91"/>
      <c r="M15" s="91"/>
      <c r="N15" s="91"/>
      <c r="O15" s="91"/>
      <c r="P15" s="91"/>
    </row>
    <row r="16" spans="1:20" ht="18.75" customHeight="1">
      <c r="A16" s="91"/>
      <c r="B16" s="91"/>
      <c r="C16" s="91"/>
      <c r="D16" s="91"/>
      <c r="E16" s="91"/>
      <c r="F16" s="91"/>
      <c r="G16" s="91"/>
      <c r="H16" s="91"/>
      <c r="I16" s="91"/>
      <c r="J16" s="91"/>
      <c r="K16" s="91"/>
      <c r="L16" s="91"/>
      <c r="M16" s="91"/>
      <c r="N16" s="91"/>
      <c r="O16" s="91"/>
      <c r="P16" s="91"/>
    </row>
    <row r="17" spans="1:16" ht="18.75" customHeight="1">
      <c r="A17" s="244"/>
      <c r="B17" s="244"/>
      <c r="C17" s="244"/>
      <c r="D17" s="244"/>
      <c r="E17" s="244"/>
      <c r="F17" s="244"/>
      <c r="G17" s="244"/>
      <c r="H17" s="244"/>
      <c r="I17" s="244"/>
      <c r="J17" s="244"/>
      <c r="K17" s="244"/>
      <c r="L17" s="244"/>
      <c r="M17" s="244"/>
      <c r="N17" s="244"/>
      <c r="O17" s="244"/>
      <c r="P17" s="244"/>
    </row>
    <row r="18" spans="1:16" ht="18.75" customHeight="1">
      <c r="A18" s="92"/>
      <c r="B18" s="92"/>
      <c r="C18" s="92"/>
      <c r="D18" s="92"/>
      <c r="E18" s="92"/>
      <c r="F18" s="92"/>
      <c r="G18" s="92"/>
      <c r="H18" s="92"/>
      <c r="I18" s="92"/>
      <c r="J18" s="92"/>
      <c r="K18" s="92"/>
      <c r="L18" s="92"/>
      <c r="M18" s="92"/>
      <c r="N18" s="92"/>
      <c r="O18" s="92"/>
      <c r="P18" s="92"/>
    </row>
    <row r="19" spans="1:16" ht="18.75" customHeight="1">
      <c r="A19" s="92"/>
      <c r="B19" s="92"/>
      <c r="C19" s="92"/>
      <c r="D19" s="92"/>
      <c r="E19" s="92"/>
      <c r="F19" s="92"/>
      <c r="G19" s="92"/>
      <c r="H19" s="92"/>
      <c r="I19" s="92"/>
      <c r="J19" s="92"/>
      <c r="K19" s="92"/>
      <c r="L19" s="92"/>
      <c r="M19" s="92"/>
      <c r="N19" s="92"/>
      <c r="O19" s="92"/>
      <c r="P19" s="92"/>
    </row>
    <row r="20" spans="1:16" ht="18.75" customHeight="1">
      <c r="A20" s="18"/>
      <c r="B20" s="4"/>
      <c r="C20" s="92"/>
      <c r="D20" s="92"/>
      <c r="E20" s="92"/>
      <c r="F20" s="92"/>
      <c r="G20" s="92"/>
      <c r="H20" s="92"/>
      <c r="I20" s="92"/>
      <c r="J20" s="92"/>
      <c r="K20" s="92"/>
      <c r="L20" s="88"/>
      <c r="M20" s="88"/>
      <c r="N20" s="2"/>
      <c r="O20" s="2"/>
      <c r="P20" s="2"/>
    </row>
    <row r="21" spans="1:16" ht="18.75" customHeight="1">
      <c r="A21" s="230" t="s">
        <v>25</v>
      </c>
      <c r="B21" s="230"/>
      <c r="C21" s="230"/>
      <c r="D21" s="88"/>
      <c r="E21" s="17" t="s">
        <v>6</v>
      </c>
      <c r="F21" s="240" t="e">
        <f>入力シート!N56</f>
        <v>#N/A</v>
      </c>
      <c r="G21" s="240"/>
      <c r="H21" s="240"/>
      <c r="I21" s="240"/>
      <c r="J21" s="240"/>
      <c r="K21" s="17" t="s">
        <v>7</v>
      </c>
      <c r="N21" s="88"/>
      <c r="O21" s="88"/>
      <c r="P21" s="88"/>
    </row>
    <row r="22" spans="1:16" ht="18.75" hidden="1" customHeight="1">
      <c r="A22" s="88"/>
      <c r="B22" s="88"/>
      <c r="C22" s="88"/>
      <c r="D22" s="88"/>
      <c r="E22" s="88"/>
      <c r="F22" s="88"/>
      <c r="G22" s="88"/>
      <c r="H22" s="88"/>
      <c r="I22" s="5"/>
      <c r="J22" s="75"/>
      <c r="K22" s="75"/>
      <c r="L22" s="6"/>
      <c r="M22" s="6"/>
      <c r="N22" s="88"/>
      <c r="O22" s="88"/>
      <c r="P22" s="88"/>
    </row>
    <row r="23" spans="1:16" ht="7.5" hidden="1" customHeight="1">
      <c r="A23" s="227"/>
      <c r="B23" s="227"/>
      <c r="C23" s="227"/>
      <c r="D23" s="227"/>
    </row>
    <row r="24" spans="1:16" ht="18.75" customHeight="1">
      <c r="A24" s="90"/>
      <c r="B24" s="90"/>
      <c r="C24" s="90"/>
      <c r="D24" s="90"/>
      <c r="E24" s="90"/>
      <c r="F24" s="90"/>
      <c r="G24" s="90"/>
      <c r="H24" s="90"/>
      <c r="J24" s="76"/>
      <c r="K24" s="76"/>
      <c r="L24" s="88"/>
      <c r="M24" s="88"/>
      <c r="N24" s="88"/>
      <c r="O24" s="88"/>
      <c r="P24" s="88"/>
    </row>
    <row r="25" spans="1:16" ht="18.75" customHeight="1">
      <c r="A25" s="241" t="s">
        <v>26</v>
      </c>
      <c r="B25" s="241"/>
      <c r="C25" s="241"/>
      <c r="D25" s="88"/>
      <c r="E25" s="88"/>
      <c r="F25" s="88"/>
      <c r="G25" s="88"/>
      <c r="H25" s="88"/>
      <c r="I25" s="88"/>
      <c r="J25" s="88"/>
      <c r="K25" s="88"/>
      <c r="L25" s="88"/>
      <c r="M25" s="88"/>
      <c r="N25" s="88"/>
      <c r="O25" s="88"/>
      <c r="P25" s="88"/>
    </row>
    <row r="26" spans="1:16" ht="18.75" customHeight="1">
      <c r="A26" s="228" t="s">
        <v>1465</v>
      </c>
      <c r="B26" s="228"/>
      <c r="C26" s="228"/>
      <c r="D26" s="228"/>
      <c r="E26" s="228"/>
      <c r="F26" s="228"/>
      <c r="G26" s="228"/>
      <c r="H26" s="228"/>
      <c r="I26" s="228"/>
      <c r="J26" s="228"/>
      <c r="K26" s="228"/>
      <c r="L26" s="228"/>
      <c r="M26" s="228"/>
      <c r="N26" s="228"/>
      <c r="O26" s="88"/>
      <c r="P26" s="88"/>
    </row>
    <row r="27" spans="1:16" ht="18.75" customHeight="1">
      <c r="A27" s="228" t="s">
        <v>48</v>
      </c>
      <c r="B27" s="228"/>
      <c r="C27" s="228"/>
      <c r="D27" s="228"/>
      <c r="E27" s="228"/>
      <c r="F27" s="228"/>
      <c r="G27" s="228"/>
      <c r="H27" s="228"/>
      <c r="I27" s="228"/>
      <c r="J27" s="228"/>
      <c r="K27" s="228"/>
      <c r="L27" s="228"/>
      <c r="M27" s="228"/>
      <c r="N27" s="228"/>
      <c r="O27" s="88"/>
      <c r="P27" s="88"/>
    </row>
    <row r="28" spans="1:16" ht="18.75" customHeight="1">
      <c r="A28" s="90"/>
      <c r="B28" s="90"/>
      <c r="C28" s="90"/>
      <c r="D28" s="90"/>
      <c r="E28" s="90"/>
      <c r="F28" s="90"/>
      <c r="G28" s="90"/>
      <c r="H28" s="90"/>
      <c r="J28" s="76"/>
      <c r="K28" s="76"/>
      <c r="L28" s="88"/>
      <c r="M28" s="88"/>
      <c r="N28" s="88"/>
      <c r="O28" s="88"/>
      <c r="P28" s="88"/>
    </row>
    <row r="29" spans="1:16" ht="18.75" customHeight="1">
      <c r="A29" s="242" t="s">
        <v>1773</v>
      </c>
      <c r="B29" s="242"/>
      <c r="C29" s="242"/>
      <c r="D29" s="242"/>
      <c r="E29" s="242"/>
      <c r="F29" s="242"/>
      <c r="G29" s="242"/>
      <c r="H29" s="242"/>
      <c r="I29" s="242"/>
      <c r="J29" s="242"/>
      <c r="K29" s="242"/>
      <c r="L29" s="242"/>
      <c r="M29" s="242"/>
      <c r="N29" s="242"/>
      <c r="O29" s="88"/>
      <c r="P29" s="88"/>
    </row>
    <row r="30" spans="1:16" ht="18.75" customHeight="1">
      <c r="A30" s="8"/>
      <c r="B30" s="231" t="s">
        <v>1774</v>
      </c>
      <c r="C30" s="232"/>
      <c r="D30" s="232"/>
      <c r="E30" s="232"/>
      <c r="F30" s="232"/>
      <c r="G30" s="232"/>
      <c r="H30" s="232"/>
      <c r="I30" s="232"/>
      <c r="J30" s="232"/>
      <c r="K30" s="232"/>
      <c r="L30" s="232"/>
      <c r="M30" s="232"/>
      <c r="N30" s="233"/>
      <c r="O30" s="85"/>
      <c r="P30" s="88"/>
    </row>
    <row r="31" spans="1:16" ht="18.75" customHeight="1">
      <c r="A31" s="121"/>
      <c r="B31" s="234"/>
      <c r="C31" s="235"/>
      <c r="D31" s="235"/>
      <c r="E31" s="235"/>
      <c r="F31" s="235"/>
      <c r="G31" s="235"/>
      <c r="H31" s="235"/>
      <c r="I31" s="235"/>
      <c r="J31" s="235"/>
      <c r="K31" s="235"/>
      <c r="L31" s="235"/>
      <c r="M31" s="235"/>
      <c r="N31" s="236"/>
      <c r="O31" s="85"/>
      <c r="P31" s="19"/>
    </row>
    <row r="32" spans="1:16" ht="18.75" customHeight="1">
      <c r="A32" s="8"/>
      <c r="B32" s="234"/>
      <c r="C32" s="235"/>
      <c r="D32" s="235"/>
      <c r="E32" s="235"/>
      <c r="F32" s="235"/>
      <c r="G32" s="235"/>
      <c r="H32" s="235"/>
      <c r="I32" s="235"/>
      <c r="J32" s="235"/>
      <c r="K32" s="235"/>
      <c r="L32" s="235"/>
      <c r="M32" s="235"/>
      <c r="N32" s="236"/>
      <c r="O32" s="85"/>
      <c r="P32" s="88"/>
    </row>
    <row r="33" spans="1:16" ht="18.75" customHeight="1">
      <c r="A33" s="122"/>
      <c r="B33" s="234"/>
      <c r="C33" s="235"/>
      <c r="D33" s="235"/>
      <c r="E33" s="235"/>
      <c r="F33" s="235"/>
      <c r="G33" s="235"/>
      <c r="H33" s="235"/>
      <c r="I33" s="235"/>
      <c r="J33" s="235"/>
      <c r="K33" s="235"/>
      <c r="L33" s="235"/>
      <c r="M33" s="235"/>
      <c r="N33" s="236"/>
      <c r="O33" s="85"/>
      <c r="P33" s="9"/>
    </row>
    <row r="34" spans="1:16" ht="18.75" customHeight="1">
      <c r="A34" s="122"/>
      <c r="B34" s="234"/>
      <c r="C34" s="235"/>
      <c r="D34" s="235"/>
      <c r="E34" s="235"/>
      <c r="F34" s="235"/>
      <c r="G34" s="235"/>
      <c r="H34" s="235"/>
      <c r="I34" s="235"/>
      <c r="J34" s="235"/>
      <c r="K34" s="235"/>
      <c r="L34" s="235"/>
      <c r="M34" s="235"/>
      <c r="N34" s="236"/>
      <c r="O34" s="85"/>
      <c r="P34" s="9"/>
    </row>
    <row r="35" spans="1:16" ht="18.75" customHeight="1">
      <c r="A35" s="123"/>
      <c r="B35" s="234"/>
      <c r="C35" s="235"/>
      <c r="D35" s="235"/>
      <c r="E35" s="235"/>
      <c r="F35" s="235"/>
      <c r="G35" s="235"/>
      <c r="H35" s="235"/>
      <c r="I35" s="235"/>
      <c r="J35" s="235"/>
      <c r="K35" s="235"/>
      <c r="L35" s="235"/>
      <c r="M35" s="235"/>
      <c r="N35" s="236"/>
      <c r="O35" s="85"/>
      <c r="P35" s="10"/>
    </row>
    <row r="36" spans="1:16" ht="18.75" customHeight="1">
      <c r="A36" s="8"/>
      <c r="B36" s="234"/>
      <c r="C36" s="235"/>
      <c r="D36" s="235"/>
      <c r="E36" s="235"/>
      <c r="F36" s="235"/>
      <c r="G36" s="235"/>
      <c r="H36" s="235"/>
      <c r="I36" s="235"/>
      <c r="J36" s="235"/>
      <c r="K36" s="235"/>
      <c r="L36" s="235"/>
      <c r="M36" s="235"/>
      <c r="N36" s="236"/>
      <c r="O36" s="85"/>
      <c r="P36" s="8"/>
    </row>
    <row r="37" spans="1:16" ht="18.75" customHeight="1">
      <c r="A37" s="8"/>
      <c r="B37" s="234"/>
      <c r="C37" s="235"/>
      <c r="D37" s="235"/>
      <c r="E37" s="235"/>
      <c r="F37" s="235"/>
      <c r="G37" s="235"/>
      <c r="H37" s="235"/>
      <c r="I37" s="235"/>
      <c r="J37" s="235"/>
      <c r="K37" s="235"/>
      <c r="L37" s="235"/>
      <c r="M37" s="235"/>
      <c r="N37" s="236"/>
      <c r="O37" s="85"/>
      <c r="P37" s="8"/>
    </row>
    <row r="38" spans="1:16" ht="18.75" customHeight="1">
      <c r="A38" s="8"/>
      <c r="B38" s="237"/>
      <c r="C38" s="238"/>
      <c r="D38" s="238"/>
      <c r="E38" s="238"/>
      <c r="F38" s="238"/>
      <c r="G38" s="238"/>
      <c r="H38" s="238"/>
      <c r="I38" s="238"/>
      <c r="J38" s="238"/>
      <c r="K38" s="238"/>
      <c r="L38" s="238"/>
      <c r="M38" s="238"/>
      <c r="N38" s="239"/>
      <c r="O38" s="8"/>
      <c r="P38" s="8"/>
    </row>
    <row r="39" spans="1:16" ht="18.75" customHeight="1">
      <c r="A39" s="8"/>
      <c r="B39" s="8"/>
      <c r="C39" s="8"/>
      <c r="D39" s="8"/>
      <c r="E39" s="8"/>
      <c r="F39" s="8"/>
      <c r="G39" s="8"/>
      <c r="H39" s="8"/>
      <c r="I39" s="8"/>
      <c r="J39" s="8"/>
      <c r="K39" s="8"/>
      <c r="L39" s="8"/>
      <c r="M39" s="8"/>
      <c r="N39" s="8"/>
      <c r="O39" s="8"/>
      <c r="P39" s="8"/>
    </row>
    <row r="40" spans="1:16" ht="18.75" customHeight="1">
      <c r="A40" s="12"/>
      <c r="B40" s="12"/>
      <c r="C40" s="12"/>
      <c r="D40" s="12"/>
      <c r="E40" s="12"/>
      <c r="F40" s="12"/>
      <c r="G40" s="12"/>
      <c r="H40" s="12"/>
      <c r="I40" s="12"/>
      <c r="J40" s="12"/>
      <c r="K40" s="12"/>
      <c r="L40" s="12"/>
      <c r="M40" s="12"/>
      <c r="N40" s="12"/>
      <c r="O40" s="12"/>
      <c r="P40" s="12"/>
    </row>
    <row r="41" spans="1:16" ht="18.75" customHeight="1"/>
    <row r="42" spans="1:16" ht="18.75" customHeight="1"/>
    <row r="43" spans="1:16" ht="11.25" customHeight="1"/>
    <row r="44" spans="1:16" ht="18.75" customHeight="1"/>
    <row r="45" spans="1:16" ht="18.75" customHeight="1"/>
    <row r="46" spans="1:16" ht="18.75" customHeight="1"/>
    <row r="47" spans="1:16" ht="18.75" customHeight="1"/>
    <row r="48" spans="1:16" ht="18.75" customHeight="1"/>
    <row r="49" ht="18.75" customHeight="1"/>
    <row r="50" ht="18.75" customHeight="1"/>
    <row r="51" ht="18.75" customHeight="1"/>
    <row r="52" ht="18.75" customHeight="1"/>
    <row r="61" ht="9" customHeight="1"/>
  </sheetData>
  <sheetProtection password="CCCF" sheet="1" selectLockedCells="1"/>
  <mergeCells count="17">
    <mergeCell ref="A21:C21"/>
    <mergeCell ref="B30:N38"/>
    <mergeCell ref="F21:J21"/>
    <mergeCell ref="A23:D23"/>
    <mergeCell ref="I10:O10"/>
    <mergeCell ref="A25:C25"/>
    <mergeCell ref="A26:N26"/>
    <mergeCell ref="A27:N27"/>
    <mergeCell ref="A29:N29"/>
    <mergeCell ref="I11:P11"/>
    <mergeCell ref="A14:P14"/>
    <mergeCell ref="A17:P17"/>
    <mergeCell ref="I3:K3"/>
    <mergeCell ref="A5:P5"/>
    <mergeCell ref="A6:B6"/>
    <mergeCell ref="I8:P8"/>
    <mergeCell ref="I9:P9"/>
  </mergeCells>
  <phoneticPr fontId="3"/>
  <printOptions horizontalCentered="1" verticalCentered="1"/>
  <pageMargins left="0.70866141732283472" right="0.70866141732283472" top="0.74803149606299213" bottom="0.74803149606299213" header="0.31496062992125984" footer="0.31496062992125984"/>
  <pageSetup paperSize="9" scale="95" orientation="portrait" blackAndWhite="1" r:id="rId1"/>
  <ignoredErrors>
    <ignoredError sqref="J10:P10 J8:P8"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97</vt:i4>
      </vt:variant>
    </vt:vector>
  </HeadingPairs>
  <TitlesOfParts>
    <vt:vector size="112" baseType="lpstr">
      <vt:lpstr>【3月31日】施設情報</vt:lpstr>
      <vt:lpstr>リスト</vt:lpstr>
      <vt:lpstr>定員数（R3）</vt:lpstr>
      <vt:lpstr>定員数（R5）</vt:lpstr>
      <vt:lpstr>定員数（R4）</vt:lpstr>
      <vt:lpstr>R6</vt:lpstr>
      <vt:lpstr>入力シート</vt:lpstr>
      <vt:lpstr>別紙1</vt:lpstr>
      <vt:lpstr>様式１</vt:lpstr>
      <vt:lpstr>様式４</vt:lpstr>
      <vt:lpstr>別紙2</vt:lpstr>
      <vt:lpstr>様式９</vt:lpstr>
      <vt:lpstr>別紙3</vt:lpstr>
      <vt:lpstr>様式１１</vt:lpstr>
      <vt:lpstr>理由書</vt:lpstr>
      <vt:lpstr>【3月31日】施設情報!Print_Area</vt:lpstr>
      <vt:lpstr>入力シート!Print_Area</vt:lpstr>
      <vt:lpstr>別紙1!Print_Area</vt:lpstr>
      <vt:lpstr>別紙2!Print_Area</vt:lpstr>
      <vt:lpstr>別紙3!Print_Area</vt:lpstr>
      <vt:lpstr>様式１!Print_Area</vt:lpstr>
      <vt:lpstr>様式１１!Print_Area</vt:lpstr>
      <vt:lpstr>様式４!Print_Area</vt:lpstr>
      <vt:lpstr>様式９!Print_Area</vt:lpstr>
      <vt:lpstr>理由書!Print_Area</vt:lpstr>
      <vt:lpstr>【3月31日】施設情報!Print_Titles</vt:lpstr>
      <vt:lpstr>リスト!稲毛区</vt:lpstr>
      <vt:lpstr>リスト!稲毛区企業主導型</vt:lpstr>
      <vt:lpstr>リスト!稲毛区事業所内保育事業</vt:lpstr>
      <vt:lpstr>稲毛区事業所内保育事業</vt:lpstr>
      <vt:lpstr>リスト!稲毛区小規模保育事業</vt:lpstr>
      <vt:lpstr>稲毛区小規模保育事業</vt:lpstr>
      <vt:lpstr>リスト!稲毛区保育ルーム</vt:lpstr>
      <vt:lpstr>リスト!稲毛区保育園</vt:lpstr>
      <vt:lpstr>稲毛区保育園</vt:lpstr>
      <vt:lpstr>リスト!稲毛区幼稚園型認定こども園</vt:lpstr>
      <vt:lpstr>稲毛区幼稚園型認定こども園</vt:lpstr>
      <vt:lpstr>リスト!稲毛区幼保連携型認定こども園</vt:lpstr>
      <vt:lpstr>稲毛区幼保連携型認定こども園</vt:lpstr>
      <vt:lpstr>リスト!花見川区</vt:lpstr>
      <vt:lpstr>リスト!花見川区企業主導型</vt:lpstr>
      <vt:lpstr>リスト!花見川区給付型幼稚園</vt:lpstr>
      <vt:lpstr>花見川区給付型幼稚園</vt:lpstr>
      <vt:lpstr>花見川区居宅訪問型保育事業</vt:lpstr>
      <vt:lpstr>花見川区事業所内保育事業</vt:lpstr>
      <vt:lpstr>リスト!花見川区小規模保育事業</vt:lpstr>
      <vt:lpstr>花見川区小規模保育事業</vt:lpstr>
      <vt:lpstr>リスト!花見川区保育ルーム</vt:lpstr>
      <vt:lpstr>リスト!花見川区保育園</vt:lpstr>
      <vt:lpstr>花見川区保育園</vt:lpstr>
      <vt:lpstr>リスト!花見川区幼稚園型認定こども園</vt:lpstr>
      <vt:lpstr>花見川区幼稚園型認定こども園</vt:lpstr>
      <vt:lpstr>リスト!若葉区</vt:lpstr>
      <vt:lpstr>リスト!若葉区家庭的保育事業</vt:lpstr>
      <vt:lpstr>若葉区家庭的保育事業</vt:lpstr>
      <vt:lpstr>リスト!若葉区小規模保育事業</vt:lpstr>
      <vt:lpstr>若葉区小規模保育事業</vt:lpstr>
      <vt:lpstr>リスト!若葉区保育園</vt:lpstr>
      <vt:lpstr>若葉区保育園</vt:lpstr>
      <vt:lpstr>リスト!若葉区幼稚園型認定こども園</vt:lpstr>
      <vt:lpstr>若葉区幼稚園型認定こども園</vt:lpstr>
      <vt:lpstr>リスト!中央区</vt:lpstr>
      <vt:lpstr>リスト!中央区家庭的保育事業</vt:lpstr>
      <vt:lpstr>中央区家庭的保育事業</vt:lpstr>
      <vt:lpstr>リスト!中央区企業主導型</vt:lpstr>
      <vt:lpstr>リスト!中央区給付型幼稚園</vt:lpstr>
      <vt:lpstr>中央区給付型幼稚園</vt:lpstr>
      <vt:lpstr>リスト!中央区事業所内保育事業</vt:lpstr>
      <vt:lpstr>中央区事業所内保育事業</vt:lpstr>
      <vt:lpstr>リスト!中央区小規模保育事業</vt:lpstr>
      <vt:lpstr>中央区小規模保育事業</vt:lpstr>
      <vt:lpstr>リスト!中央区保育ルーム</vt:lpstr>
      <vt:lpstr>リスト!中央区保育園</vt:lpstr>
      <vt:lpstr>中央区保育園</vt:lpstr>
      <vt:lpstr>リスト!中央区幼稚園型認定こども園</vt:lpstr>
      <vt:lpstr>中央区幼稚園型認定こども園</vt:lpstr>
      <vt:lpstr>リスト!中央区幼保連携型認定こども園</vt:lpstr>
      <vt:lpstr>中央区幼保連携型認定こども園</vt:lpstr>
      <vt:lpstr>リスト!美浜区</vt:lpstr>
      <vt:lpstr>リスト!美浜区家庭的保育事業</vt:lpstr>
      <vt:lpstr>美浜区家庭的保育事業</vt:lpstr>
      <vt:lpstr>リスト!美浜区企業主導型</vt:lpstr>
      <vt:lpstr>リスト!美浜区事業所内保育事業</vt:lpstr>
      <vt:lpstr>美浜区事業所内保育事業</vt:lpstr>
      <vt:lpstr>リスト!美浜区小規模保育事業</vt:lpstr>
      <vt:lpstr>美浜区小規模保育事業</vt:lpstr>
      <vt:lpstr>リスト!美浜区保育ルーム</vt:lpstr>
      <vt:lpstr>リスト!美浜区保育園</vt:lpstr>
      <vt:lpstr>美浜区保育園</vt:lpstr>
      <vt:lpstr>リスト!美浜区幼稚園型認定こども園</vt:lpstr>
      <vt:lpstr>美浜区幼稚園型認定こども園</vt:lpstr>
      <vt:lpstr>リスト!美浜区幼保連携型認定こども園</vt:lpstr>
      <vt:lpstr>美浜区幼保連携型認定こども園</vt:lpstr>
      <vt:lpstr>リスト!緑区</vt:lpstr>
      <vt:lpstr>リスト!緑区家庭的保育事業</vt:lpstr>
      <vt:lpstr>緑区家庭的保育事業</vt:lpstr>
      <vt:lpstr>リスト!緑区企業主導型</vt:lpstr>
      <vt:lpstr>リスト!緑区事業所内保育事業</vt:lpstr>
      <vt:lpstr>緑区事業所内保育事業</vt:lpstr>
      <vt:lpstr>リスト!緑区小規模保育事業</vt:lpstr>
      <vt:lpstr>緑区小規模保育事業</vt:lpstr>
      <vt:lpstr>リスト!緑区地方裁量型認定こども園</vt:lpstr>
      <vt:lpstr>緑区地方裁量型認定こども園</vt:lpstr>
      <vt:lpstr>リスト!緑区保育ルーム</vt:lpstr>
      <vt:lpstr>リスト!緑区保育園</vt:lpstr>
      <vt:lpstr>緑区保育園</vt:lpstr>
      <vt:lpstr>リスト!緑区保育所型認定こども園</vt:lpstr>
      <vt:lpstr>緑区保育所型認定こども園</vt:lpstr>
      <vt:lpstr>リスト!緑区幼稚園型認定こども園</vt:lpstr>
      <vt:lpstr>緑区幼稚園型認定こども園</vt:lpstr>
      <vt:lpstr>リスト!緑区幼保連携型認定こども園</vt:lpstr>
      <vt:lpstr>緑区幼保連携型認定こども園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理</dc:creator>
  <cp:lastModifiedBy>村松　歩未</cp:lastModifiedBy>
  <cp:lastPrinted>2023-12-21T06:39:49Z</cp:lastPrinted>
  <dcterms:created xsi:type="dcterms:W3CDTF">2020-03-13T06:12:24Z</dcterms:created>
  <dcterms:modified xsi:type="dcterms:W3CDTF">2024-02-05T07:05:37Z</dcterms:modified>
</cp:coreProperties>
</file>