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updateLinks="never" codeName="ThisWorkbook"/>
  <mc:AlternateContent xmlns:mc="http://schemas.openxmlformats.org/markup-compatibility/2006">
    <mc:Choice Requires="x15">
      <x15ac:absPath xmlns:x15ac="http://schemas.microsoft.com/office/spreadsheetml/2010/11/ac" url="M:\09保育係\06 民間保育園補助金関係\04 延長保育\02 民間（補助金関係）\01 年度別←　←　←　←\R6\00_月例報告書作成\基本\"/>
    </mc:Choice>
  </mc:AlternateContent>
  <xr:revisionPtr revIDLastSave="0" documentId="13_ncr:1_{67FFFF23-893F-482D-9671-6E0A75D67B81}" xr6:coauthVersionLast="36" xr6:coauthVersionMax="36" xr10:uidLastSave="{00000000-0000-0000-0000-000000000000}"/>
  <bookViews>
    <workbookView xWindow="19590" yWindow="585" windowWidth="9720" windowHeight="6765" firstSheet="1" activeTab="1" xr2:uid="{00000000-000D-0000-FFFF-FFFF00000000}"/>
  </bookViews>
  <sheets>
    <sheet name="万年カレンダー・祝日" sheetId="93" state="hidden" r:id="rId1"/>
    <sheet name="別紙2【最初に入力】" sheetId="35" r:id="rId2"/>
    <sheet name="様式第４号【入力不要】" sheetId="45" r:id="rId3"/>
    <sheet name="別紙１【要入力】" sheetId="38" r:id="rId4"/>
    <sheet name="別紙３【要入力】" sheetId="48" r:id="rId5"/>
    <sheet name="勤務実績【要入力】" sheetId="51" r:id="rId6"/>
    <sheet name="別表（→）記入例" sheetId="94" r:id="rId7"/>
    <sheet name="別表_個別勤務状況" sheetId="52" r:id="rId8"/>
  </sheets>
  <externalReferences>
    <externalReference r:id="rId9"/>
    <externalReference r:id="rId10"/>
  </externalReferences>
  <definedNames>
    <definedName name="__xlnm.Print_Area_1">"給付"</definedName>
    <definedName name="_Order1" hidden="1">0</definedName>
    <definedName name="aaa" hidden="1">{#N/A,#N/A,TRUE,"表紙";#N/A,#N/A,TRUE,"ﾌｧｲﾙ一覧";#N/A,#N/A,TRUE,"補足説明";#N/A,#N/A,TRUE,"顧客ﾏｽﾀ";#N/A,#N/A,TRUE,"団体ﾏｽﾀ";#N/A,#N/A,TRUE,"事業実施";#N/A,#N/A,TRUE,"測定受診状況";#N/A,#N/A,TRUE,"操作者ﾏｽﾀ";#N/A,#N/A,TRUE,"翻訳ﾏｽﾀ";#N/A,#N/A,TRUE,"翻訳ﾏｽﾀ(ﾃﾞｰﾀ一覧)"}</definedName>
    <definedName name="b" hidden="1">{"'フローチャート'!$A$1:$AO$191"}</definedName>
    <definedName name="bb" hidden="1">{"'フローチャート'!$A$1:$AO$191"}</definedName>
    <definedName name="H" hidden="1">{"'フローチャート'!$A$1:$AO$191"}</definedName>
    <definedName name="HTML_CodePage" hidden="1">932</definedName>
    <definedName name="HTML_Control" hidden="1">{"'フローチャート'!$A$1:$AO$191"}</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HTML1_1" hidden="1">"[問題点一覧.xls]HTML!$A$1:$I$7"</definedName>
    <definedName name="HTML1_10" hidden="1">""</definedName>
    <definedName name="HTML1_11" hidden="1">1</definedName>
    <definedName name="HTML1_12" hidden="1">"C:\WORK\MyHTML.htm"</definedName>
    <definedName name="HTML1_2" hidden="1">1</definedName>
    <definedName name="HTML1_3" hidden="1">"問題点一覧.xls"</definedName>
    <definedName name="HTML1_4" hidden="1">"HTML"</definedName>
    <definedName name="HTML1_5" hidden="1">""</definedName>
    <definedName name="HTML1_6" hidden="1">-4146</definedName>
    <definedName name="HTML1_7" hidden="1">-4146</definedName>
    <definedName name="HTML1_8" hidden="1">"97/06/06"</definedName>
    <definedName name="HTML1_9" hidden="1">"東営本）公共システム部"</definedName>
    <definedName name="HTML2_1" hidden="1">"[問題点一覧.xls]HTML!$A$1:$I$5"</definedName>
    <definedName name="HTML2_10" hidden="1">"kazuyosi@yokohama.se.fujitsu.co.jp"</definedName>
    <definedName name="HTML2_11" hidden="1">1</definedName>
    <definedName name="HTML2_12" hidden="1">"C:\WORK\MyHTML.htm"</definedName>
    <definedName name="HTML2_2" hidden="1">1</definedName>
    <definedName name="HTML2_3" hidden="1">"問題点一覧.xls"</definedName>
    <definedName name="HTML2_4" hidden="1">"横浜市交通局システム更新"</definedName>
    <definedName name="HTML2_5" hidden="1">""</definedName>
    <definedName name="HTML2_6" hidden="1">1</definedName>
    <definedName name="HTML2_7" hidden="1">1</definedName>
    <definedName name="HTML2_8" hidden="1">"97/06/06"</definedName>
    <definedName name="HTML2_9" hidden="1">"松本一善"</definedName>
    <definedName name="HTML3_1" hidden="1">"[問題点一覧.xls]HTML!$A$1:$I$4"</definedName>
    <definedName name="HTML3_10" hidden="1">""</definedName>
    <definedName name="HTML3_11" hidden="1">1</definedName>
    <definedName name="HTML3_12" hidden="1">"G:\部内窓口\iso-wg\www\koutsu.htm"</definedName>
    <definedName name="HTML3_2" hidden="1">1</definedName>
    <definedName name="HTML3_3" hidden="1">"問題点一覧.xls"</definedName>
    <definedName name="HTML3_4" hidden="1">"横浜市交通局プロジェクト"</definedName>
    <definedName name="HTML3_5" hidden="1">""</definedName>
    <definedName name="HTML3_6" hidden="1">-4146</definedName>
    <definedName name="HTML3_7" hidden="1">-4146</definedName>
    <definedName name="HTML3_8" hidden="1">"97/06/13"</definedName>
    <definedName name="HTML3_9" hidden="1">"東営本）公共システム部"</definedName>
    <definedName name="HTML4_1" hidden="1">"[問題点一覧.xls]横浜市交通局プロジェクト!$A$1:$I$4"</definedName>
    <definedName name="HTML4_10" hidden="1">""</definedName>
    <definedName name="HTML4_11" hidden="1">1</definedName>
    <definedName name="HTML4_12" hidden="1">"G:\部内窓口\iso-wg\www\koutsu.htm"</definedName>
    <definedName name="HTML4_2" hidden="1">1</definedName>
    <definedName name="HTML4_3" hidden="1">"問題点一覧"</definedName>
    <definedName name="HTML4_4" hidden="1">"横浜市交通局プロジェクト"</definedName>
    <definedName name="HTML4_5" hidden="1">""</definedName>
    <definedName name="HTML4_6" hidden="1">-4146</definedName>
    <definedName name="HTML4_7" hidden="1">-4146</definedName>
    <definedName name="HTML4_8" hidden="1">"97/06/13"</definedName>
    <definedName name="HTML4_9" hidden="1">"東営本）公共システム部"</definedName>
    <definedName name="HTMLCount" hidden="1">4</definedName>
    <definedName name="I" hidden="1">{"'フローチャート'!$A$1:$AO$191"}</definedName>
    <definedName name="nn" hidden="1">{"'フローチャート'!$A$1:$AO$191"}</definedName>
    <definedName name="_xlnm.Print_Area" localSheetId="5">勤務実績【要入力】!$A$1:$G$31</definedName>
    <definedName name="_xlnm.Print_Area" localSheetId="3">別紙１【要入力】!$A$1:$B$20</definedName>
    <definedName name="_xlnm.Print_Area" localSheetId="1">別紙2【最初に入力】!$A$1:$V$38</definedName>
    <definedName name="_xlnm.Print_Area" localSheetId="4">別紙３【要入力】!$B$1:$S$57</definedName>
    <definedName name="_xlnm.Print_Area" localSheetId="6">'別表（→）記入例'!$A$1:$Y$56</definedName>
    <definedName name="_xlnm.Print_Area" localSheetId="7">別表_個別勤務状況!$A$1:$MB$50</definedName>
    <definedName name="_xlnm.Print_Area" localSheetId="2">様式第４号【入力不要】!$A$1:$F$22</definedName>
    <definedName name="q" hidden="1">{"'フローチャート'!$A$1:$AO$191"}</definedName>
    <definedName name="t" hidden="1">{"'フローチャート'!$A$1:$AO$191"}</definedName>
    <definedName name="wrn.世田谷ＤＢ設計書."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ｚｚ" hidden="1">{"'Sheet1'!$A$1:$I$163"}</definedName>
    <definedName name="あああ"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え" hidden="1">{"'フローチャート'!$A$1:$AO$191"}</definedName>
    <definedName name="えっｄ" hidden="1">{"'Sheet1'!$A$1:$I$163"}</definedName>
    <definedName name="稲毛区役所" hidden="1">{"'Sheet1'!$A$1:$I$163"}</definedName>
    <definedName name="研修サーバ" hidden="1">{"'フローチャート'!$A$1:$AO$191"}</definedName>
    <definedName name="第２週の１７時" localSheetId="0">'[1]別紙2-1【初めに入力】'!$AK$37:$AV$41</definedName>
    <definedName name="第２週の１８時１５分" localSheetId="0">'[1]別紙2-1【初めに入力】'!$AX$37:$BI$41</definedName>
    <definedName name="第２週の１８時半" localSheetId="0">'[1]別紙2-1【初めに入力】'!$X$44:$AI$48</definedName>
    <definedName name="第２週の１９時半" localSheetId="0">'[1]別紙2-1【初めに入力】'!$AK$44:$AV$48</definedName>
    <definedName name="第２週の２０時半" localSheetId="0">'[1]別紙2-1【初めに入力】'!$AX$44:$BI$48</definedName>
    <definedName name="第２週の８時" localSheetId="0">'[1]別紙2-1【初めに入力】'!$X$37:$AI$41</definedName>
    <definedName name="第３週の１７時" localSheetId="0">'[1]別紙2-1【初めに入力】'!$AK$53:$AV$57</definedName>
    <definedName name="第３週の１８時１５分" localSheetId="0">'[1]別紙2-1【初めに入力】'!$AX$53:$BI$57</definedName>
    <definedName name="第３週の１８時半" localSheetId="0">'[1]別紙2-1【初めに入力】'!$X$60:$AI$64</definedName>
    <definedName name="第３週の１９時半" localSheetId="0">'[1]別紙2-1【初めに入力】'!$AK$60:$AV$64</definedName>
    <definedName name="第３週の２０時半" localSheetId="0">'[1]別紙2-1【初めに入力】'!$AX$60:$BI$64</definedName>
    <definedName name="第３週の８時" localSheetId="0">'[1]別紙2-1【初めに入力】'!$X$53:$AI$57</definedName>
    <definedName name="第４週の１７時" localSheetId="0">'[1]別紙2-1【初めに入力】'!$AK$69:$AV$73</definedName>
    <definedName name="第４週の１８時１５分" localSheetId="0">'[1]別紙2-1【初めに入力】'!$AX$69:$BI$73</definedName>
    <definedName name="第４週の１８時半" localSheetId="0">'[1]別紙2-1【初めに入力】'!$X$76:$AI$80</definedName>
    <definedName name="第４週の１９時半" localSheetId="0">'[1]別紙2-1【初めに入力】'!$AK$76:$AV$80</definedName>
    <definedName name="第４週の２０時半" localSheetId="0">'[1]別紙2-1【初めに入力】'!$AX$76:$BI$80</definedName>
    <definedName name="第４週の８時" localSheetId="0">'[1]別紙2-1【初めに入力】'!$X$69:$AI$73</definedName>
    <definedName name="第５週の１７時" localSheetId="0">'[1]別紙2-1【初めに入力】'!$AK$85:$AV$89</definedName>
    <definedName name="第５週の１８時１５分" localSheetId="0">'[1]別紙2-1【初めに入力】'!$AX$85:$BI$89</definedName>
    <definedName name="第５週の１８時半" localSheetId="0">'[1]別紙2-1【初めに入力】'!$X$92:$AI$96</definedName>
    <definedName name="第５週の１９時半" localSheetId="0">'[1]別紙2-1【初めに入力】'!$AK$92:$AV$96</definedName>
    <definedName name="第５週の２０時半" localSheetId="0">'[1]別紙2-1【初めに入力】'!$AX$92:$BI$96</definedName>
    <definedName name="第５週の８時" localSheetId="0">'[1]別紙2-1【初めに入力】'!$X$85:$AI$89</definedName>
  </definedNames>
  <calcPr calcId="191029"/>
</workbook>
</file>

<file path=xl/calcChain.xml><?xml version="1.0" encoding="utf-8"?>
<calcChain xmlns="http://schemas.openxmlformats.org/spreadsheetml/2006/main">
  <c r="C30" i="51" l="1"/>
  <c r="B30" i="51"/>
  <c r="C29" i="51"/>
  <c r="B29" i="51"/>
  <c r="C28" i="51"/>
  <c r="B28" i="51"/>
  <c r="C27" i="51"/>
  <c r="B27" i="51"/>
  <c r="C26" i="51"/>
  <c r="B26" i="51"/>
  <c r="C25" i="51"/>
  <c r="B25" i="51"/>
  <c r="C24" i="51"/>
  <c r="B24" i="51"/>
  <c r="C23" i="51"/>
  <c r="B23" i="51"/>
  <c r="C22" i="51"/>
  <c r="B22" i="51"/>
  <c r="C21" i="51"/>
  <c r="B21" i="51"/>
  <c r="C20" i="51"/>
  <c r="B20" i="51"/>
  <c r="C19" i="51"/>
  <c r="B19" i="51"/>
  <c r="C18" i="51"/>
  <c r="B18" i="51"/>
  <c r="C17" i="51"/>
  <c r="B17" i="51"/>
  <c r="C16" i="51"/>
  <c r="B16" i="51"/>
  <c r="C15" i="51"/>
  <c r="B15" i="51"/>
  <c r="C14" i="51"/>
  <c r="B14" i="51"/>
  <c r="C13" i="51"/>
  <c r="B13" i="51"/>
  <c r="C12" i="51"/>
  <c r="B12" i="51"/>
  <c r="C11" i="51"/>
  <c r="B11" i="51"/>
  <c r="F18" i="51"/>
  <c r="Q44" i="94" l="1"/>
  <c r="J43" i="94"/>
  <c r="J42" i="94"/>
  <c r="J41" i="94"/>
  <c r="J40" i="94"/>
  <c r="J39" i="94"/>
  <c r="J38" i="94"/>
  <c r="J37" i="94"/>
  <c r="J36" i="94"/>
  <c r="J35" i="94"/>
  <c r="J34" i="94"/>
  <c r="J33" i="94"/>
  <c r="J32" i="94"/>
  <c r="J31" i="94"/>
  <c r="J30" i="94"/>
  <c r="J29" i="94"/>
  <c r="J28" i="94"/>
  <c r="J27" i="94"/>
  <c r="J26" i="94"/>
  <c r="J25" i="94"/>
  <c r="J24" i="94"/>
  <c r="J23" i="94"/>
  <c r="J22" i="94"/>
  <c r="J21" i="94"/>
  <c r="J20" i="94"/>
  <c r="J19" i="94"/>
  <c r="J18" i="94"/>
  <c r="J17" i="94"/>
  <c r="J16" i="94"/>
  <c r="J15" i="94"/>
  <c r="J14" i="94"/>
  <c r="J13" i="94"/>
  <c r="M9" i="94"/>
  <c r="G13" i="94" l="1"/>
  <c r="M13" i="94" s="1"/>
  <c r="G15" i="94"/>
  <c r="M15" i="94" s="1"/>
  <c r="G16" i="94"/>
  <c r="M16" i="94" s="1"/>
  <c r="G17" i="94"/>
  <c r="M17" i="94" s="1"/>
  <c r="G18" i="94"/>
  <c r="M18" i="94" s="1"/>
  <c r="G19" i="94"/>
  <c r="M19" i="94" s="1"/>
  <c r="G20" i="94"/>
  <c r="M20" i="94" s="1"/>
  <c r="G21" i="94"/>
  <c r="M21" i="94" s="1"/>
  <c r="G22" i="94"/>
  <c r="M22" i="94" s="1"/>
  <c r="G23" i="94"/>
  <c r="M23" i="94" s="1"/>
  <c r="G24" i="94"/>
  <c r="M24" i="94" s="1"/>
  <c r="G25" i="94"/>
  <c r="M25" i="94" s="1"/>
  <c r="G26" i="94"/>
  <c r="M26" i="94" s="1"/>
  <c r="G27" i="94"/>
  <c r="M27" i="94" s="1"/>
  <c r="G28" i="94"/>
  <c r="M28" i="94" s="1"/>
  <c r="G29" i="94"/>
  <c r="M29" i="94" s="1"/>
  <c r="G30" i="94"/>
  <c r="M30" i="94" s="1"/>
  <c r="G31" i="94"/>
  <c r="M31" i="94" s="1"/>
  <c r="G32" i="94"/>
  <c r="M32" i="94" s="1"/>
  <c r="G33" i="94"/>
  <c r="M33" i="94" s="1"/>
  <c r="G34" i="94"/>
  <c r="M34" i="94" s="1"/>
  <c r="G35" i="94"/>
  <c r="M35" i="94" s="1"/>
  <c r="G36" i="94"/>
  <c r="M36" i="94" s="1"/>
  <c r="G37" i="94"/>
  <c r="M37" i="94" s="1"/>
  <c r="G38" i="94"/>
  <c r="M38" i="94" s="1"/>
  <c r="G39" i="94"/>
  <c r="M39" i="94" s="1"/>
  <c r="G40" i="94"/>
  <c r="M40" i="94" s="1"/>
  <c r="G41" i="94"/>
  <c r="M41" i="94" s="1"/>
  <c r="G42" i="94"/>
  <c r="M42" i="94" s="1"/>
  <c r="G43" i="94"/>
  <c r="M43" i="94" s="1"/>
  <c r="G14" i="94"/>
  <c r="M14" i="94" s="1"/>
  <c r="M44" i="94" l="1"/>
  <c r="M45" i="94" s="1"/>
  <c r="A2" i="45"/>
  <c r="LV46" i="52" l="1"/>
  <c r="LE46" i="52"/>
  <c r="KN46" i="52"/>
  <c r="JW46" i="52"/>
  <c r="JF46" i="52"/>
  <c r="IO46" i="52"/>
  <c r="HX46" i="52"/>
  <c r="HG46" i="52"/>
  <c r="GP46" i="52"/>
  <c r="FY46" i="52"/>
  <c r="FH46" i="52"/>
  <c r="EQ46" i="52"/>
  <c r="DZ46" i="52"/>
  <c r="DI46" i="52"/>
  <c r="CR46" i="52"/>
  <c r="CA46" i="52"/>
  <c r="BJ46" i="52"/>
  <c r="R3" i="52"/>
  <c r="S3" i="52" s="1"/>
  <c r="B3" i="52"/>
  <c r="AS46" i="52"/>
  <c r="AB46" i="52"/>
  <c r="H14" i="52"/>
  <c r="Y14" i="52" s="1"/>
  <c r="AP14" i="52" s="1"/>
  <c r="BG14" i="52" s="1"/>
  <c r="BX14" i="52" s="1"/>
  <c r="CO14" i="52" s="1"/>
  <c r="DF14" i="52" s="1"/>
  <c r="DW14" i="52" s="1"/>
  <c r="EN14" i="52" s="1"/>
  <c r="FE14" i="52" s="1"/>
  <c r="FV14" i="52" s="1"/>
  <c r="GM14" i="52" s="1"/>
  <c r="HD14" i="52" s="1"/>
  <c r="HU14" i="52" s="1"/>
  <c r="IL14" i="52" s="1"/>
  <c r="JC14" i="52" s="1"/>
  <c r="JT14" i="52" s="1"/>
  <c r="KK14" i="52" s="1"/>
  <c r="LB14" i="52" s="1"/>
  <c r="LS14" i="52" s="1"/>
  <c r="G14" i="52"/>
  <c r="X14" i="52" s="1"/>
  <c r="AL7" i="35"/>
  <c r="AH18" i="35"/>
  <c r="AG18" i="35"/>
  <c r="AF18" i="35"/>
  <c r="AE18" i="35"/>
  <c r="AD18" i="35"/>
  <c r="AC18" i="35"/>
  <c r="AB18" i="35"/>
  <c r="AA18" i="35"/>
  <c r="AH17" i="35"/>
  <c r="AG17" i="35"/>
  <c r="AF17" i="35"/>
  <c r="AE17" i="35"/>
  <c r="AD17" i="35"/>
  <c r="AC17" i="35"/>
  <c r="AB17" i="35"/>
  <c r="AA17" i="35"/>
  <c r="AH16" i="35"/>
  <c r="AG16" i="35"/>
  <c r="AF16" i="35"/>
  <c r="AE16" i="35"/>
  <c r="AD16" i="35"/>
  <c r="AC16" i="35"/>
  <c r="AB16" i="35"/>
  <c r="AA16" i="35"/>
  <c r="AH15" i="35"/>
  <c r="AG15" i="35"/>
  <c r="AF15" i="35"/>
  <c r="AE15" i="35"/>
  <c r="AD15" i="35"/>
  <c r="AC15" i="35"/>
  <c r="AB15" i="35"/>
  <c r="AA15" i="35"/>
  <c r="AH14" i="35"/>
  <c r="A22" i="35" s="1"/>
  <c r="AG14" i="35"/>
  <c r="A21" i="35" s="1"/>
  <c r="AF14" i="35"/>
  <c r="A20" i="35" s="1"/>
  <c r="AE14" i="35"/>
  <c r="A19" i="35" s="1"/>
  <c r="AD14" i="35"/>
  <c r="A18" i="35" s="1"/>
  <c r="AC14" i="35"/>
  <c r="A17" i="35" s="1"/>
  <c r="AB14" i="35"/>
  <c r="A16" i="35" s="1"/>
  <c r="AA14" i="35"/>
  <c r="A15" i="35" s="1"/>
  <c r="Z18" i="35"/>
  <c r="Z17" i="35"/>
  <c r="Z16" i="35"/>
  <c r="Z15" i="35"/>
  <c r="Z14" i="35"/>
  <c r="A14" i="35" s="1"/>
  <c r="AH12" i="35"/>
  <c r="AG12" i="35"/>
  <c r="AF12" i="35"/>
  <c r="AE12" i="35"/>
  <c r="AD12" i="35"/>
  <c r="AC12" i="35"/>
  <c r="AB12" i="35"/>
  <c r="AA12" i="35"/>
  <c r="Z12" i="35"/>
  <c r="AH11" i="35"/>
  <c r="AG11" i="35"/>
  <c r="AF11" i="35"/>
  <c r="AE11" i="35"/>
  <c r="AD11" i="35"/>
  <c r="AC11" i="35"/>
  <c r="AB11" i="35"/>
  <c r="AA11" i="35"/>
  <c r="Z11" i="35"/>
  <c r="AH10" i="35"/>
  <c r="AG10" i="35"/>
  <c r="AF10" i="35"/>
  <c r="AE10" i="35"/>
  <c r="AD10" i="35"/>
  <c r="AC10" i="35"/>
  <c r="AB10" i="35"/>
  <c r="AA10" i="35"/>
  <c r="Z10" i="35"/>
  <c r="AH9" i="35"/>
  <c r="AG9" i="35"/>
  <c r="AF9" i="35"/>
  <c r="AE9" i="35"/>
  <c r="AD9" i="35"/>
  <c r="AC9" i="35"/>
  <c r="AB9" i="35"/>
  <c r="AA9" i="35"/>
  <c r="Z9" i="35"/>
  <c r="AH8" i="35"/>
  <c r="AG8" i="35"/>
  <c r="AF8" i="35"/>
  <c r="AE8" i="35"/>
  <c r="AD8" i="35"/>
  <c r="AC8" i="35"/>
  <c r="AB8" i="35"/>
  <c r="AA8" i="35"/>
  <c r="Z8" i="35"/>
  <c r="AK7" i="35"/>
  <c r="AJ7" i="35"/>
  <c r="C50" i="52" s="1"/>
  <c r="T50" i="52" s="1"/>
  <c r="AK50" i="52" s="1"/>
  <c r="BB50" i="52" s="1"/>
  <c r="BS50" i="52" s="1"/>
  <c r="CJ50" i="52" s="1"/>
  <c r="DA50" i="52" s="1"/>
  <c r="DR50" i="52" s="1"/>
  <c r="EI50" i="52" s="1"/>
  <c r="EZ50" i="52" s="1"/>
  <c r="FQ50" i="52" s="1"/>
  <c r="GH50" i="52" s="1"/>
  <c r="GY50" i="52" s="1"/>
  <c r="HP50" i="52" s="1"/>
  <c r="IG50" i="52" s="1"/>
  <c r="IX50" i="52" s="1"/>
  <c r="JO50" i="52" s="1"/>
  <c r="KF50" i="52" s="1"/>
  <c r="KW50" i="52" s="1"/>
  <c r="LN50" i="52" s="1"/>
  <c r="AI3" i="52" l="1"/>
  <c r="AO14" i="52"/>
  <c r="I14" i="52"/>
  <c r="G10" i="52" s="1"/>
  <c r="X10" i="52" s="1"/>
  <c r="AO10" i="52" s="1"/>
  <c r="BF10" i="52" s="1"/>
  <c r="BW10" i="52" s="1"/>
  <c r="CN10" i="52" s="1"/>
  <c r="DE10" i="52" s="1"/>
  <c r="DV10" i="52" s="1"/>
  <c r="EM10" i="52" s="1"/>
  <c r="FD10" i="52" s="1"/>
  <c r="FU10" i="52" s="1"/>
  <c r="GL10" i="52" s="1"/>
  <c r="HC10" i="52" s="1"/>
  <c r="HT10" i="52" s="1"/>
  <c r="IK10" i="52" s="1"/>
  <c r="JB10" i="52" s="1"/>
  <c r="JS10" i="52" s="1"/>
  <c r="KJ10" i="52" s="1"/>
  <c r="LA10" i="52" s="1"/>
  <c r="LR10" i="52" s="1"/>
  <c r="B5" i="51"/>
  <c r="AJ3" i="52" l="1"/>
  <c r="AZ3" i="52"/>
  <c r="Z14" i="52"/>
  <c r="AQ14" i="52" s="1"/>
  <c r="BH14" i="52" s="1"/>
  <c r="BY14" i="52" s="1"/>
  <c r="CP14" i="52" s="1"/>
  <c r="DG14" i="52" s="1"/>
  <c r="DX14" i="52" s="1"/>
  <c r="EO14" i="52" s="1"/>
  <c r="FF14" i="52" s="1"/>
  <c r="FW14" i="52" s="1"/>
  <c r="GN14" i="52" s="1"/>
  <c r="HE14" i="52" s="1"/>
  <c r="HV14" i="52" s="1"/>
  <c r="IM14" i="52" s="1"/>
  <c r="JD14" i="52" s="1"/>
  <c r="JU14" i="52" s="1"/>
  <c r="KL14" i="52" s="1"/>
  <c r="LC14" i="52" s="1"/>
  <c r="LT14" i="52" s="1"/>
  <c r="BF14" i="52"/>
  <c r="BA3" i="52" l="1"/>
  <c r="BQ3" i="52"/>
  <c r="BW14" i="52"/>
  <c r="L2" i="52"/>
  <c r="AC2" i="52" s="1"/>
  <c r="AT2" i="52" s="1"/>
  <c r="BK2" i="52" s="1"/>
  <c r="CB2" i="52" s="1"/>
  <c r="CS2" i="52" s="1"/>
  <c r="DJ2" i="52" s="1"/>
  <c r="EA2" i="52" s="1"/>
  <c r="ER2" i="52" s="1"/>
  <c r="FI2" i="52" s="1"/>
  <c r="FZ2" i="52" s="1"/>
  <c r="GQ2" i="52" s="1"/>
  <c r="HH2" i="52" s="1"/>
  <c r="HY2" i="52" s="1"/>
  <c r="IP2" i="52" s="1"/>
  <c r="JG2" i="52" s="1"/>
  <c r="JX2" i="52" s="1"/>
  <c r="KO2" i="52" s="1"/>
  <c r="LF2" i="52" s="1"/>
  <c r="LW2" i="52" s="1"/>
  <c r="D5" i="45"/>
  <c r="F2" i="51"/>
  <c r="H3" i="48"/>
  <c r="B6" i="38"/>
  <c r="B5" i="38"/>
  <c r="N3" i="52"/>
  <c r="AE3" i="52" s="1"/>
  <c r="AV3" i="52" s="1"/>
  <c r="BM3" i="52" s="1"/>
  <c r="CD3" i="52" s="1"/>
  <c r="CU3" i="52" s="1"/>
  <c r="DL3" i="52" s="1"/>
  <c r="EC3" i="52" s="1"/>
  <c r="ET3" i="52" s="1"/>
  <c r="FK3" i="52" s="1"/>
  <c r="GB3" i="52" s="1"/>
  <c r="GS3" i="52" s="1"/>
  <c r="HJ3" i="52" s="1"/>
  <c r="IA3" i="52" s="1"/>
  <c r="IR3" i="52" s="1"/>
  <c r="JI3" i="52" s="1"/>
  <c r="JZ3" i="52" s="1"/>
  <c r="KQ3" i="52" s="1"/>
  <c r="LH3" i="52" s="1"/>
  <c r="LY3" i="52" s="1"/>
  <c r="L3" i="52"/>
  <c r="AC3" i="52" s="1"/>
  <c r="AT3" i="52" s="1"/>
  <c r="BK3" i="52" s="1"/>
  <c r="CB3" i="52" s="1"/>
  <c r="CS3" i="52" s="1"/>
  <c r="DJ3" i="52" s="1"/>
  <c r="EA3" i="52" s="1"/>
  <c r="ER3" i="52" s="1"/>
  <c r="FI3" i="52" s="1"/>
  <c r="FZ3" i="52" s="1"/>
  <c r="GQ3" i="52" s="1"/>
  <c r="HH3" i="52" s="1"/>
  <c r="HY3" i="52" s="1"/>
  <c r="IP3" i="52" s="1"/>
  <c r="JG3" i="52" s="1"/>
  <c r="JX3" i="52" s="1"/>
  <c r="KO3" i="52" s="1"/>
  <c r="LF3" i="52" s="1"/>
  <c r="LW3" i="52" s="1"/>
  <c r="B1" i="38"/>
  <c r="E1" i="45"/>
  <c r="Y1" i="35"/>
  <c r="C3" i="93" s="1"/>
  <c r="CH3" i="52" l="1"/>
  <c r="BR3" i="52"/>
  <c r="CN14" i="52"/>
  <c r="A15" i="52"/>
  <c r="R15" i="52" s="1"/>
  <c r="AI15" i="52" s="1"/>
  <c r="AZ15" i="52" s="1"/>
  <c r="BQ15" i="52" s="1"/>
  <c r="CH15" i="52" s="1"/>
  <c r="CY15" i="52" s="1"/>
  <c r="DP15" i="52" s="1"/>
  <c r="EG15" i="52" s="1"/>
  <c r="EX15" i="52" s="1"/>
  <c r="FO15" i="52" s="1"/>
  <c r="GF15" i="52" s="1"/>
  <c r="GW15" i="52" s="1"/>
  <c r="HN15" i="52" s="1"/>
  <c r="IE15" i="52" s="1"/>
  <c r="IV15" i="52" s="1"/>
  <c r="JM15" i="52" s="1"/>
  <c r="KD15" i="52" s="1"/>
  <c r="KU15" i="52" s="1"/>
  <c r="LL15" i="52" s="1"/>
  <c r="CY3" i="52" l="1"/>
  <c r="CI3" i="52"/>
  <c r="DE14" i="52"/>
  <c r="B15" i="52"/>
  <c r="G15" i="52" s="1"/>
  <c r="A16" i="52"/>
  <c r="R16" i="52" s="1"/>
  <c r="AI16" i="52" s="1"/>
  <c r="AZ16" i="52" s="1"/>
  <c r="BQ16" i="52" s="1"/>
  <c r="CH16" i="52" s="1"/>
  <c r="CY16" i="52" s="1"/>
  <c r="DP16" i="52" s="1"/>
  <c r="EG16" i="52" s="1"/>
  <c r="EX16" i="52" s="1"/>
  <c r="FO16" i="52" s="1"/>
  <c r="GF16" i="52" s="1"/>
  <c r="GW16" i="52" s="1"/>
  <c r="HN16" i="52" s="1"/>
  <c r="IE16" i="52" s="1"/>
  <c r="IV16" i="52" s="1"/>
  <c r="JM16" i="52" s="1"/>
  <c r="KD16" i="52" s="1"/>
  <c r="KU16" i="52" s="1"/>
  <c r="LL16" i="52" s="1"/>
  <c r="CZ3" i="52" l="1"/>
  <c r="DP3" i="52"/>
  <c r="S15" i="52"/>
  <c r="X15" i="52" s="1"/>
  <c r="DV14" i="52"/>
  <c r="B16" i="52"/>
  <c r="G16" i="52" s="1"/>
  <c r="A17" i="52"/>
  <c r="R17" i="52" s="1"/>
  <c r="AI17" i="52" s="1"/>
  <c r="AZ17" i="52" s="1"/>
  <c r="BQ17" i="52" s="1"/>
  <c r="CH17" i="52" s="1"/>
  <c r="CY17" i="52" s="1"/>
  <c r="DP17" i="52" s="1"/>
  <c r="EG17" i="52" s="1"/>
  <c r="EX17" i="52" s="1"/>
  <c r="FO17" i="52" s="1"/>
  <c r="GF17" i="52" s="1"/>
  <c r="GW17" i="52" s="1"/>
  <c r="HN17" i="52" s="1"/>
  <c r="IE17" i="52" s="1"/>
  <c r="IV17" i="52" s="1"/>
  <c r="JM17" i="52" s="1"/>
  <c r="KD17" i="52" s="1"/>
  <c r="KU17" i="52" s="1"/>
  <c r="LL17" i="52" s="1"/>
  <c r="DQ3" i="52" l="1"/>
  <c r="EG3" i="52"/>
  <c r="EM14" i="52"/>
  <c r="B17" i="52"/>
  <c r="G17" i="52" s="1"/>
  <c r="S16" i="52"/>
  <c r="X16" i="52" s="1"/>
  <c r="AJ15" i="52"/>
  <c r="AO15" i="52" s="1"/>
  <c r="A18" i="52"/>
  <c r="R18" i="52" s="1"/>
  <c r="AI18" i="52" s="1"/>
  <c r="AZ18" i="52" s="1"/>
  <c r="BQ18" i="52" s="1"/>
  <c r="CH18" i="52" s="1"/>
  <c r="CY18" i="52" s="1"/>
  <c r="DP18" i="52" s="1"/>
  <c r="EG18" i="52" s="1"/>
  <c r="EX18" i="52" s="1"/>
  <c r="FO18" i="52" s="1"/>
  <c r="GF18" i="52" s="1"/>
  <c r="GW18" i="52" s="1"/>
  <c r="HN18" i="52" s="1"/>
  <c r="IE18" i="52" s="1"/>
  <c r="IV18" i="52" s="1"/>
  <c r="JM18" i="52" s="1"/>
  <c r="KD18" i="52" s="1"/>
  <c r="KU18" i="52" s="1"/>
  <c r="LL18" i="52" s="1"/>
  <c r="EX3" i="52" l="1"/>
  <c r="EH3" i="52"/>
  <c r="AJ16" i="52"/>
  <c r="AO16" i="52" s="1"/>
  <c r="S17" i="52"/>
  <c r="X17" i="52" s="1"/>
  <c r="B18" i="52"/>
  <c r="G18" i="52" s="1"/>
  <c r="BA15" i="52"/>
  <c r="BF15" i="52" s="1"/>
  <c r="FD14" i="52"/>
  <c r="A19" i="52"/>
  <c r="R19" i="52" s="1"/>
  <c r="AI19" i="52" s="1"/>
  <c r="AZ19" i="52" s="1"/>
  <c r="BQ19" i="52" s="1"/>
  <c r="CH19" i="52" s="1"/>
  <c r="CY19" i="52" s="1"/>
  <c r="DP19" i="52" s="1"/>
  <c r="EG19" i="52" s="1"/>
  <c r="EX19" i="52" s="1"/>
  <c r="FO19" i="52" s="1"/>
  <c r="GF19" i="52" s="1"/>
  <c r="GW19" i="52" s="1"/>
  <c r="HN19" i="52" s="1"/>
  <c r="IE19" i="52" s="1"/>
  <c r="IV19" i="52" s="1"/>
  <c r="JM19" i="52" s="1"/>
  <c r="KD19" i="52" s="1"/>
  <c r="KU19" i="52" s="1"/>
  <c r="LL19" i="52" s="1"/>
  <c r="FO3" i="52" l="1"/>
  <c r="EY3" i="52"/>
  <c r="B19" i="52"/>
  <c r="G19" i="52" s="1"/>
  <c r="A20" i="52"/>
  <c r="R20" i="52" s="1"/>
  <c r="AI20" i="52" s="1"/>
  <c r="AZ20" i="52" s="1"/>
  <c r="BQ20" i="52" s="1"/>
  <c r="CH20" i="52" s="1"/>
  <c r="CY20" i="52" s="1"/>
  <c r="DP20" i="52" s="1"/>
  <c r="EG20" i="52" s="1"/>
  <c r="EX20" i="52" s="1"/>
  <c r="FO20" i="52" s="1"/>
  <c r="GF20" i="52" s="1"/>
  <c r="GW20" i="52" s="1"/>
  <c r="HN20" i="52" s="1"/>
  <c r="IE20" i="52" s="1"/>
  <c r="IV20" i="52" s="1"/>
  <c r="JM20" i="52" s="1"/>
  <c r="KD20" i="52" s="1"/>
  <c r="KU20" i="52" s="1"/>
  <c r="LL20" i="52" s="1"/>
  <c r="AJ17" i="52"/>
  <c r="AO17" i="52" s="1"/>
  <c r="BR15" i="52"/>
  <c r="BW15" i="52" s="1"/>
  <c r="FU14" i="52"/>
  <c r="S18" i="52"/>
  <c r="X18" i="52" s="1"/>
  <c r="BA16" i="52"/>
  <c r="BF16" i="52" s="1"/>
  <c r="B20" i="52" l="1"/>
  <c r="G20" i="52" s="1"/>
  <c r="A21" i="52"/>
  <c r="R21" i="52" s="1"/>
  <c r="AI21" i="52" s="1"/>
  <c r="AZ21" i="52" s="1"/>
  <c r="BQ21" i="52" s="1"/>
  <c r="CH21" i="52" s="1"/>
  <c r="CY21" i="52" s="1"/>
  <c r="DP21" i="52" s="1"/>
  <c r="EG21" i="52" s="1"/>
  <c r="EX21" i="52" s="1"/>
  <c r="FO21" i="52" s="1"/>
  <c r="GF21" i="52" s="1"/>
  <c r="GW21" i="52" s="1"/>
  <c r="HN21" i="52" s="1"/>
  <c r="IE21" i="52" s="1"/>
  <c r="IV21" i="52" s="1"/>
  <c r="JM21" i="52" s="1"/>
  <c r="KD21" i="52" s="1"/>
  <c r="KU21" i="52" s="1"/>
  <c r="LL21" i="52" s="1"/>
  <c r="S19" i="52"/>
  <c r="X19" i="52" s="1"/>
  <c r="FP3" i="52"/>
  <c r="GF3" i="52"/>
  <c r="BR16" i="52"/>
  <c r="BW16" i="52" s="1"/>
  <c r="AJ19" i="52"/>
  <c r="AO19" i="52" s="1"/>
  <c r="CI15" i="52"/>
  <c r="CN15" i="52" s="1"/>
  <c r="BA17" i="52"/>
  <c r="BF17" i="52" s="1"/>
  <c r="AJ18" i="52"/>
  <c r="AO18" i="52" s="1"/>
  <c r="S20" i="52"/>
  <c r="X20" i="52" s="1"/>
  <c r="GL14" i="52"/>
  <c r="A22" i="52"/>
  <c r="R22" i="52" s="1"/>
  <c r="AI22" i="52" s="1"/>
  <c r="AZ22" i="52" s="1"/>
  <c r="BQ22" i="52" s="1"/>
  <c r="CH22" i="52" s="1"/>
  <c r="CY22" i="52" s="1"/>
  <c r="DP22" i="52" s="1"/>
  <c r="EG22" i="52" s="1"/>
  <c r="EX22" i="52" s="1"/>
  <c r="FO22" i="52" s="1"/>
  <c r="GF22" i="52" s="1"/>
  <c r="GW22" i="52" s="1"/>
  <c r="HN22" i="52" s="1"/>
  <c r="IE22" i="52" s="1"/>
  <c r="IV22" i="52" s="1"/>
  <c r="JM22" i="52" s="1"/>
  <c r="KD22" i="52" s="1"/>
  <c r="KU22" i="52" s="1"/>
  <c r="LL22" i="52" s="1"/>
  <c r="B21" i="52"/>
  <c r="G21" i="52" s="1"/>
  <c r="GW3" i="52" l="1"/>
  <c r="GG3" i="52"/>
  <c r="S21" i="52"/>
  <c r="X21" i="52" s="1"/>
  <c r="CZ15" i="52"/>
  <c r="DE15" i="52" s="1"/>
  <c r="CI16" i="52"/>
  <c r="CN16" i="52" s="1"/>
  <c r="AJ20" i="52"/>
  <c r="AO20" i="52" s="1"/>
  <c r="BR17" i="52"/>
  <c r="BW17" i="52" s="1"/>
  <c r="BA19" i="52"/>
  <c r="BF19" i="52" s="1"/>
  <c r="HC14" i="52"/>
  <c r="BA18" i="52"/>
  <c r="BF18" i="52" s="1"/>
  <c r="A23" i="52"/>
  <c r="R23" i="52" s="1"/>
  <c r="AI23" i="52" s="1"/>
  <c r="AZ23" i="52" s="1"/>
  <c r="BQ23" i="52" s="1"/>
  <c r="CH23" i="52" s="1"/>
  <c r="CY23" i="52" s="1"/>
  <c r="DP23" i="52" s="1"/>
  <c r="EG23" i="52" s="1"/>
  <c r="EX23" i="52" s="1"/>
  <c r="FO23" i="52" s="1"/>
  <c r="GF23" i="52" s="1"/>
  <c r="GW23" i="52" s="1"/>
  <c r="HN23" i="52" s="1"/>
  <c r="IE23" i="52" s="1"/>
  <c r="IV23" i="52" s="1"/>
  <c r="JM23" i="52" s="1"/>
  <c r="KD23" i="52" s="1"/>
  <c r="KU23" i="52" s="1"/>
  <c r="LL23" i="52" s="1"/>
  <c r="B22" i="52"/>
  <c r="G22" i="52" s="1"/>
  <c r="HN3" i="52" l="1"/>
  <c r="GX3" i="52"/>
  <c r="S22" i="52"/>
  <c r="X22" i="52" s="1"/>
  <c r="HT14" i="52"/>
  <c r="CI17" i="52"/>
  <c r="CN17" i="52" s="1"/>
  <c r="CZ16" i="52"/>
  <c r="DE16" i="52" s="1"/>
  <c r="AJ21" i="52"/>
  <c r="AO21" i="52" s="1"/>
  <c r="BR18" i="52"/>
  <c r="BW18" i="52" s="1"/>
  <c r="BR19" i="52"/>
  <c r="BW19" i="52" s="1"/>
  <c r="BA20" i="52"/>
  <c r="BF20" i="52" s="1"/>
  <c r="DQ15" i="52"/>
  <c r="DV15" i="52" s="1"/>
  <c r="A24" i="52"/>
  <c r="R24" i="52" s="1"/>
  <c r="AI24" i="52" s="1"/>
  <c r="AZ24" i="52" s="1"/>
  <c r="BQ24" i="52" s="1"/>
  <c r="CH24" i="52" s="1"/>
  <c r="CY24" i="52" s="1"/>
  <c r="DP24" i="52" s="1"/>
  <c r="EG24" i="52" s="1"/>
  <c r="EX24" i="52" s="1"/>
  <c r="FO24" i="52" s="1"/>
  <c r="GF24" i="52" s="1"/>
  <c r="GW24" i="52" s="1"/>
  <c r="HN24" i="52" s="1"/>
  <c r="IE24" i="52" s="1"/>
  <c r="IV24" i="52" s="1"/>
  <c r="JM24" i="52" s="1"/>
  <c r="KD24" i="52" s="1"/>
  <c r="KU24" i="52" s="1"/>
  <c r="LL24" i="52" s="1"/>
  <c r="B23" i="52"/>
  <c r="G23" i="52" s="1"/>
  <c r="HO3" i="52" l="1"/>
  <c r="IE3" i="52"/>
  <c r="CI19" i="52"/>
  <c r="CN19" i="52" s="1"/>
  <c r="BA21" i="52"/>
  <c r="BF21" i="52" s="1"/>
  <c r="CZ17" i="52"/>
  <c r="DE17" i="52" s="1"/>
  <c r="EH15" i="52"/>
  <c r="EM15" i="52" s="1"/>
  <c r="CI18" i="52"/>
  <c r="CN18" i="52" s="1"/>
  <c r="DQ16" i="52"/>
  <c r="DV16" i="52" s="1"/>
  <c r="IK14" i="52"/>
  <c r="S23" i="52"/>
  <c r="X23" i="52" s="1"/>
  <c r="BR20" i="52"/>
  <c r="BW20" i="52" s="1"/>
  <c r="AJ22" i="52"/>
  <c r="AO22" i="52" s="1"/>
  <c r="A25" i="52"/>
  <c r="R25" i="52" s="1"/>
  <c r="AI25" i="52" s="1"/>
  <c r="AZ25" i="52" s="1"/>
  <c r="BQ25" i="52" s="1"/>
  <c r="CH25" i="52" s="1"/>
  <c r="CY25" i="52" s="1"/>
  <c r="DP25" i="52" s="1"/>
  <c r="EG25" i="52" s="1"/>
  <c r="EX25" i="52" s="1"/>
  <c r="FO25" i="52" s="1"/>
  <c r="GF25" i="52" s="1"/>
  <c r="GW25" i="52" s="1"/>
  <c r="HN25" i="52" s="1"/>
  <c r="IE25" i="52" s="1"/>
  <c r="IV25" i="52" s="1"/>
  <c r="JM25" i="52" s="1"/>
  <c r="KD25" i="52" s="1"/>
  <c r="KU25" i="52" s="1"/>
  <c r="LL25" i="52" s="1"/>
  <c r="B24" i="52"/>
  <c r="G24" i="52" s="1"/>
  <c r="IF3" i="52" l="1"/>
  <c r="IV3" i="52"/>
  <c r="S24" i="52"/>
  <c r="X24" i="52" s="1"/>
  <c r="CZ19" i="52"/>
  <c r="DE19" i="52" s="1"/>
  <c r="CI20" i="52"/>
  <c r="CN20" i="52" s="1"/>
  <c r="DQ17" i="52"/>
  <c r="DV17" i="52" s="1"/>
  <c r="BA22" i="52"/>
  <c r="BF22" i="52" s="1"/>
  <c r="AJ23" i="52"/>
  <c r="AO23" i="52" s="1"/>
  <c r="EH16" i="52"/>
  <c r="EM16" i="52" s="1"/>
  <c r="BR21" i="52"/>
  <c r="BW21" i="52" s="1"/>
  <c r="JB14" i="52"/>
  <c r="CZ18" i="52"/>
  <c r="DE18" i="52" s="1"/>
  <c r="EY15" i="52"/>
  <c r="FD15" i="52" s="1"/>
  <c r="A26" i="52"/>
  <c r="R26" i="52" s="1"/>
  <c r="AI26" i="52" s="1"/>
  <c r="AZ26" i="52" s="1"/>
  <c r="BQ26" i="52" s="1"/>
  <c r="CH26" i="52" s="1"/>
  <c r="CY26" i="52" s="1"/>
  <c r="DP26" i="52" s="1"/>
  <c r="EG26" i="52" s="1"/>
  <c r="EX26" i="52" s="1"/>
  <c r="FO26" i="52" s="1"/>
  <c r="GF26" i="52" s="1"/>
  <c r="GW26" i="52" s="1"/>
  <c r="HN26" i="52" s="1"/>
  <c r="IE26" i="52" s="1"/>
  <c r="IV26" i="52" s="1"/>
  <c r="JM26" i="52" s="1"/>
  <c r="KD26" i="52" s="1"/>
  <c r="KU26" i="52" s="1"/>
  <c r="LL26" i="52" s="1"/>
  <c r="B25" i="52"/>
  <c r="G25" i="52" s="1"/>
  <c r="IW3" i="52" l="1"/>
  <c r="JM3" i="52"/>
  <c r="S25" i="52"/>
  <c r="X25" i="52" s="1"/>
  <c r="DQ18" i="52"/>
  <c r="DV18" i="52" s="1"/>
  <c r="EY16" i="52"/>
  <c r="FD16" i="52" s="1"/>
  <c r="BR22" i="52"/>
  <c r="BW22" i="52" s="1"/>
  <c r="CZ20" i="52"/>
  <c r="DE20" i="52" s="1"/>
  <c r="FP15" i="52"/>
  <c r="FU15" i="52" s="1"/>
  <c r="EH17" i="52"/>
  <c r="EM17" i="52" s="1"/>
  <c r="DQ19" i="52"/>
  <c r="DV19" i="52" s="1"/>
  <c r="AJ24" i="52"/>
  <c r="AO24" i="52" s="1"/>
  <c r="JS14" i="52"/>
  <c r="CI21" i="52"/>
  <c r="CN21" i="52" s="1"/>
  <c r="BA23" i="52"/>
  <c r="BF23" i="52" s="1"/>
  <c r="A27" i="52"/>
  <c r="R27" i="52" s="1"/>
  <c r="AI27" i="52" s="1"/>
  <c r="AZ27" i="52" s="1"/>
  <c r="BQ27" i="52" s="1"/>
  <c r="CH27" i="52" s="1"/>
  <c r="CY27" i="52" s="1"/>
  <c r="DP27" i="52" s="1"/>
  <c r="EG27" i="52" s="1"/>
  <c r="EX27" i="52" s="1"/>
  <c r="FO27" i="52" s="1"/>
  <c r="GF27" i="52" s="1"/>
  <c r="GW27" i="52" s="1"/>
  <c r="HN27" i="52" s="1"/>
  <c r="IE27" i="52" s="1"/>
  <c r="IV27" i="52" s="1"/>
  <c r="JM27" i="52" s="1"/>
  <c r="KD27" i="52" s="1"/>
  <c r="KU27" i="52" s="1"/>
  <c r="LL27" i="52" s="1"/>
  <c r="B26" i="52"/>
  <c r="G26" i="52" s="1"/>
  <c r="KD3" i="52" l="1"/>
  <c r="JN3" i="52"/>
  <c r="CI22" i="52"/>
  <c r="CN22" i="52" s="1"/>
  <c r="BR23" i="52"/>
  <c r="BW23" i="52" s="1"/>
  <c r="EY17" i="52"/>
  <c r="FD17" i="52" s="1"/>
  <c r="DQ20" i="52"/>
  <c r="DV20" i="52" s="1"/>
  <c r="S26" i="52"/>
  <c r="X26" i="52" s="1"/>
  <c r="FP16" i="52"/>
  <c r="FU16" i="52" s="1"/>
  <c r="CZ21" i="52"/>
  <c r="DE21" i="52" s="1"/>
  <c r="BA24" i="52"/>
  <c r="BF24" i="52" s="1"/>
  <c r="KJ14" i="52"/>
  <c r="EH19" i="52"/>
  <c r="EM19" i="52" s="1"/>
  <c r="GG15" i="52"/>
  <c r="GL15" i="52" s="1"/>
  <c r="EH18" i="52"/>
  <c r="EM18" i="52" s="1"/>
  <c r="AJ25" i="52"/>
  <c r="AO25" i="52" s="1"/>
  <c r="A28" i="52"/>
  <c r="R28" i="52" s="1"/>
  <c r="AI28" i="52" s="1"/>
  <c r="AZ28" i="52" s="1"/>
  <c r="BQ28" i="52" s="1"/>
  <c r="CH28" i="52" s="1"/>
  <c r="CY28" i="52" s="1"/>
  <c r="DP28" i="52" s="1"/>
  <c r="EG28" i="52" s="1"/>
  <c r="EX28" i="52" s="1"/>
  <c r="FO28" i="52" s="1"/>
  <c r="GF28" i="52" s="1"/>
  <c r="GW28" i="52" s="1"/>
  <c r="HN28" i="52" s="1"/>
  <c r="IE28" i="52" s="1"/>
  <c r="IV28" i="52" s="1"/>
  <c r="JM28" i="52" s="1"/>
  <c r="KD28" i="52" s="1"/>
  <c r="KU28" i="52" s="1"/>
  <c r="LL28" i="52" s="1"/>
  <c r="B27" i="52"/>
  <c r="G27" i="52" s="1"/>
  <c r="KU3" i="52" l="1"/>
  <c r="KE3" i="52"/>
  <c r="AJ26" i="52"/>
  <c r="AO26" i="52" s="1"/>
  <c r="CZ22" i="52"/>
  <c r="DE22" i="52" s="1"/>
  <c r="BA25" i="52"/>
  <c r="BF25" i="52" s="1"/>
  <c r="S27" i="52"/>
  <c r="X27" i="52" s="1"/>
  <c r="DQ21" i="52"/>
  <c r="DV21" i="52" s="1"/>
  <c r="EY18" i="52"/>
  <c r="FD18" i="52" s="1"/>
  <c r="EY19" i="52"/>
  <c r="FD19" i="52" s="1"/>
  <c r="FP17" i="52"/>
  <c r="FU17" i="52" s="1"/>
  <c r="BR24" i="52"/>
  <c r="BW24" i="52" s="1"/>
  <c r="GG16" i="52"/>
  <c r="GL16" i="52" s="1"/>
  <c r="GX15" i="52"/>
  <c r="HC15" i="52" s="1"/>
  <c r="LA14" i="52"/>
  <c r="EH20" i="52"/>
  <c r="EM20" i="52" s="1"/>
  <c r="CI23" i="52"/>
  <c r="CN23" i="52" s="1"/>
  <c r="A29" i="52"/>
  <c r="R29" i="52" s="1"/>
  <c r="AI29" i="52" s="1"/>
  <c r="AZ29" i="52" s="1"/>
  <c r="BQ29" i="52" s="1"/>
  <c r="CH29" i="52" s="1"/>
  <c r="CY29" i="52" s="1"/>
  <c r="DP29" i="52" s="1"/>
  <c r="EG29" i="52" s="1"/>
  <c r="EX29" i="52" s="1"/>
  <c r="FO29" i="52" s="1"/>
  <c r="GF29" i="52" s="1"/>
  <c r="GW29" i="52" s="1"/>
  <c r="HN29" i="52" s="1"/>
  <c r="IE29" i="52" s="1"/>
  <c r="IV29" i="52" s="1"/>
  <c r="JM29" i="52" s="1"/>
  <c r="KD29" i="52" s="1"/>
  <c r="KU29" i="52" s="1"/>
  <c r="LL29" i="52" s="1"/>
  <c r="B28" i="52"/>
  <c r="G28" i="52" s="1"/>
  <c r="KV3" i="52" l="1"/>
  <c r="LL3" i="52"/>
  <c r="LM3" i="52" s="1"/>
  <c r="GX16" i="52"/>
  <c r="HC16" i="52" s="1"/>
  <c r="GG17" i="52"/>
  <c r="GL17" i="52" s="1"/>
  <c r="BR25" i="52"/>
  <c r="BW25" i="52" s="1"/>
  <c r="BA26" i="52"/>
  <c r="BF26" i="52" s="1"/>
  <c r="HO15" i="52"/>
  <c r="HT15" i="52" s="1"/>
  <c r="DQ22" i="52"/>
  <c r="DV22" i="52" s="1"/>
  <c r="EY20" i="52"/>
  <c r="FD20" i="52" s="1"/>
  <c r="CI24" i="52"/>
  <c r="CN24" i="52" s="1"/>
  <c r="FP19" i="52"/>
  <c r="FU19" i="52" s="1"/>
  <c r="AJ27" i="52"/>
  <c r="AO27" i="52" s="1"/>
  <c r="S28" i="52"/>
  <c r="X28" i="52" s="1"/>
  <c r="FP18" i="52"/>
  <c r="FU18" i="52" s="1"/>
  <c r="CZ23" i="52"/>
  <c r="DE23" i="52" s="1"/>
  <c r="LR14" i="52"/>
  <c r="EH21" i="52"/>
  <c r="EM21" i="52" s="1"/>
  <c r="A30" i="52"/>
  <c r="R30" i="52" s="1"/>
  <c r="AI30" i="52" s="1"/>
  <c r="AZ30" i="52" s="1"/>
  <c r="BQ30" i="52" s="1"/>
  <c r="CH30" i="52" s="1"/>
  <c r="CY30" i="52" s="1"/>
  <c r="DP30" i="52" s="1"/>
  <c r="EG30" i="52" s="1"/>
  <c r="EX30" i="52" s="1"/>
  <c r="FO30" i="52" s="1"/>
  <c r="GF30" i="52" s="1"/>
  <c r="GW30" i="52" s="1"/>
  <c r="HN30" i="52" s="1"/>
  <c r="IE30" i="52" s="1"/>
  <c r="IV30" i="52" s="1"/>
  <c r="JM30" i="52" s="1"/>
  <c r="KD30" i="52" s="1"/>
  <c r="KU30" i="52" s="1"/>
  <c r="LL30" i="52" s="1"/>
  <c r="B29" i="52"/>
  <c r="G29" i="52" s="1"/>
  <c r="EY21" i="52" l="1"/>
  <c r="FD21" i="52" s="1"/>
  <c r="BA27" i="52"/>
  <c r="BF27" i="52" s="1"/>
  <c r="GX17" i="52"/>
  <c r="HC17" i="52" s="1"/>
  <c r="BR26" i="52"/>
  <c r="BW26" i="52" s="1"/>
  <c r="DQ23" i="52"/>
  <c r="DV23" i="52" s="1"/>
  <c r="GG19" i="52"/>
  <c r="GL19" i="52" s="1"/>
  <c r="IF15" i="52"/>
  <c r="IK15" i="52" s="1"/>
  <c r="S29" i="52"/>
  <c r="X29" i="52" s="1"/>
  <c r="AJ28" i="52"/>
  <c r="AO28" i="52" s="1"/>
  <c r="FP20" i="52"/>
  <c r="FU20" i="52" s="1"/>
  <c r="CI25" i="52"/>
  <c r="CN25" i="52" s="1"/>
  <c r="HO16" i="52"/>
  <c r="HT16" i="52" s="1"/>
  <c r="CZ24" i="52"/>
  <c r="DE24" i="52" s="1"/>
  <c r="GG18" i="52"/>
  <c r="GL18" i="52" s="1"/>
  <c r="EH22" i="52"/>
  <c r="EM22" i="52" s="1"/>
  <c r="A31" i="52"/>
  <c r="R31" i="52" s="1"/>
  <c r="AI31" i="52" s="1"/>
  <c r="AZ31" i="52" s="1"/>
  <c r="BQ31" i="52" s="1"/>
  <c r="CH31" i="52" s="1"/>
  <c r="CY31" i="52" s="1"/>
  <c r="DP31" i="52" s="1"/>
  <c r="EG31" i="52" s="1"/>
  <c r="EX31" i="52" s="1"/>
  <c r="FO31" i="52" s="1"/>
  <c r="GF31" i="52" s="1"/>
  <c r="GW31" i="52" s="1"/>
  <c r="HN31" i="52" s="1"/>
  <c r="IE31" i="52" s="1"/>
  <c r="IV31" i="52" s="1"/>
  <c r="JM31" i="52" s="1"/>
  <c r="KD31" i="52" s="1"/>
  <c r="KU31" i="52" s="1"/>
  <c r="LL31" i="52" s="1"/>
  <c r="B30" i="52"/>
  <c r="G30" i="52" s="1"/>
  <c r="GG20" i="52" l="1"/>
  <c r="GL20" i="52" s="1"/>
  <c r="CI26" i="52"/>
  <c r="CN26" i="52" s="1"/>
  <c r="BR27" i="52"/>
  <c r="BW27" i="52" s="1"/>
  <c r="S30" i="52"/>
  <c r="X30" i="52" s="1"/>
  <c r="GX18" i="52"/>
  <c r="HC18" i="52" s="1"/>
  <c r="DQ24" i="52"/>
  <c r="DV24" i="52" s="1"/>
  <c r="IW15" i="52"/>
  <c r="JB15" i="52" s="1"/>
  <c r="EH23" i="52"/>
  <c r="EM23" i="52" s="1"/>
  <c r="EY22" i="52"/>
  <c r="FD22" i="52" s="1"/>
  <c r="CZ25" i="52"/>
  <c r="DE25" i="52" s="1"/>
  <c r="BA28" i="52"/>
  <c r="BF28" i="52" s="1"/>
  <c r="HO17" i="52"/>
  <c r="HT17" i="52" s="1"/>
  <c r="FP21" i="52"/>
  <c r="FU21" i="52" s="1"/>
  <c r="IF16" i="52"/>
  <c r="IK16" i="52" s="1"/>
  <c r="AJ29" i="52"/>
  <c r="AO29" i="52" s="1"/>
  <c r="GX19" i="52"/>
  <c r="HC19" i="52" s="1"/>
  <c r="A32" i="52"/>
  <c r="R32" i="52" s="1"/>
  <c r="AI32" i="52" s="1"/>
  <c r="AZ32" i="52" s="1"/>
  <c r="BQ32" i="52" s="1"/>
  <c r="CH32" i="52" s="1"/>
  <c r="CY32" i="52" s="1"/>
  <c r="DP32" i="52" s="1"/>
  <c r="EG32" i="52" s="1"/>
  <c r="EX32" i="52" s="1"/>
  <c r="FO32" i="52" s="1"/>
  <c r="GF32" i="52" s="1"/>
  <c r="GW32" i="52" s="1"/>
  <c r="HN32" i="52" s="1"/>
  <c r="IE32" i="52" s="1"/>
  <c r="IV32" i="52" s="1"/>
  <c r="JM32" i="52" s="1"/>
  <c r="KD32" i="52" s="1"/>
  <c r="KU32" i="52" s="1"/>
  <c r="LL32" i="52" s="1"/>
  <c r="B31" i="52"/>
  <c r="G31" i="52" s="1"/>
  <c r="HO19" i="52" l="1"/>
  <c r="HT19" i="52" s="1"/>
  <c r="FP22" i="52"/>
  <c r="FU22" i="52" s="1"/>
  <c r="JN15" i="52"/>
  <c r="JS15" i="52" s="1"/>
  <c r="HO18" i="52"/>
  <c r="HT18" i="52" s="1"/>
  <c r="CI27" i="52"/>
  <c r="CN27" i="52" s="1"/>
  <c r="EH24" i="52"/>
  <c r="EM24" i="52" s="1"/>
  <c r="AJ30" i="52"/>
  <c r="AO30" i="52" s="1"/>
  <c r="IF17" i="52"/>
  <c r="IK17" i="52" s="1"/>
  <c r="DQ25" i="52"/>
  <c r="DV25" i="52" s="1"/>
  <c r="GX20" i="52"/>
  <c r="HC20" i="52" s="1"/>
  <c r="S31" i="52"/>
  <c r="X31" i="52" s="1"/>
  <c r="IW16" i="52"/>
  <c r="JB16" i="52" s="1"/>
  <c r="BA29" i="52"/>
  <c r="BF29" i="52" s="1"/>
  <c r="GG21" i="52"/>
  <c r="GL21" i="52" s="1"/>
  <c r="BR28" i="52"/>
  <c r="BW28" i="52" s="1"/>
  <c r="EY23" i="52"/>
  <c r="FD23" i="52" s="1"/>
  <c r="CZ26" i="52"/>
  <c r="DE26" i="52" s="1"/>
  <c r="A33" i="52"/>
  <c r="R33" i="52" s="1"/>
  <c r="AI33" i="52" s="1"/>
  <c r="AZ33" i="52" s="1"/>
  <c r="BQ33" i="52" s="1"/>
  <c r="CH33" i="52" s="1"/>
  <c r="CY33" i="52" s="1"/>
  <c r="DP33" i="52" s="1"/>
  <c r="EG33" i="52" s="1"/>
  <c r="EX33" i="52" s="1"/>
  <c r="FO33" i="52" s="1"/>
  <c r="GF33" i="52" s="1"/>
  <c r="GW33" i="52" s="1"/>
  <c r="HN33" i="52" s="1"/>
  <c r="IE33" i="52" s="1"/>
  <c r="IV33" i="52" s="1"/>
  <c r="JM33" i="52" s="1"/>
  <c r="KD33" i="52" s="1"/>
  <c r="KU33" i="52" s="1"/>
  <c r="LL33" i="52" s="1"/>
  <c r="B32" i="52"/>
  <c r="G32" i="52" s="1"/>
  <c r="CI28" i="52" l="1"/>
  <c r="CN28" i="52" s="1"/>
  <c r="BR29" i="52"/>
  <c r="BW29" i="52" s="1"/>
  <c r="AJ31" i="52"/>
  <c r="AO31" i="52" s="1"/>
  <c r="CZ27" i="52"/>
  <c r="DE27" i="52" s="1"/>
  <c r="KE15" i="52"/>
  <c r="KJ15" i="52" s="1"/>
  <c r="IF19" i="52"/>
  <c r="IK19" i="52" s="1"/>
  <c r="S32" i="52"/>
  <c r="X32" i="52" s="1"/>
  <c r="FP23" i="52"/>
  <c r="FU23" i="52" s="1"/>
  <c r="BA30" i="52"/>
  <c r="BF30" i="52" s="1"/>
  <c r="GX21" i="52"/>
  <c r="HC21" i="52" s="1"/>
  <c r="JN16" i="52"/>
  <c r="JS16" i="52" s="1"/>
  <c r="HO20" i="52"/>
  <c r="HT20" i="52" s="1"/>
  <c r="IW17" i="52"/>
  <c r="JB17" i="52" s="1"/>
  <c r="IF18" i="52"/>
  <c r="IK18" i="52" s="1"/>
  <c r="GG22" i="52"/>
  <c r="GL22" i="52" s="1"/>
  <c r="DQ26" i="52"/>
  <c r="DV26" i="52" s="1"/>
  <c r="EH25" i="52"/>
  <c r="EM25" i="52" s="1"/>
  <c r="EY24" i="52"/>
  <c r="FD24" i="52" s="1"/>
  <c r="A34" i="52"/>
  <c r="R34" i="52" s="1"/>
  <c r="AI34" i="52" s="1"/>
  <c r="AZ34" i="52" s="1"/>
  <c r="BQ34" i="52" s="1"/>
  <c r="CH34" i="52" s="1"/>
  <c r="CY34" i="52" s="1"/>
  <c r="DP34" i="52" s="1"/>
  <c r="EG34" i="52" s="1"/>
  <c r="EX34" i="52" s="1"/>
  <c r="FO34" i="52" s="1"/>
  <c r="GF34" i="52" s="1"/>
  <c r="GW34" i="52" s="1"/>
  <c r="HN34" i="52" s="1"/>
  <c r="IE34" i="52" s="1"/>
  <c r="IV34" i="52" s="1"/>
  <c r="JM34" i="52" s="1"/>
  <c r="KD34" i="52" s="1"/>
  <c r="KU34" i="52" s="1"/>
  <c r="LL34" i="52" s="1"/>
  <c r="B33" i="52"/>
  <c r="G33" i="52" s="1"/>
  <c r="S33" i="52" l="1"/>
  <c r="X33" i="52" s="1"/>
  <c r="EY25" i="52"/>
  <c r="FD25" i="52" s="1"/>
  <c r="IF20" i="52"/>
  <c r="IK20" i="52" s="1"/>
  <c r="GG23" i="52"/>
  <c r="GL23" i="52" s="1"/>
  <c r="IW19" i="52"/>
  <c r="JB19" i="52" s="1"/>
  <c r="DQ27" i="52"/>
  <c r="DV27" i="52" s="1"/>
  <c r="FP24" i="52"/>
  <c r="FU24" i="52" s="1"/>
  <c r="IW18" i="52"/>
  <c r="JB18" i="52" s="1"/>
  <c r="HO21" i="52"/>
  <c r="HT21" i="52" s="1"/>
  <c r="BR30" i="52"/>
  <c r="BW30" i="52" s="1"/>
  <c r="AJ32" i="52"/>
  <c r="AO32" i="52" s="1"/>
  <c r="BA31" i="52"/>
  <c r="BF31" i="52" s="1"/>
  <c r="GX22" i="52"/>
  <c r="HC22" i="52" s="1"/>
  <c r="CI29" i="52"/>
  <c r="CN29" i="52" s="1"/>
  <c r="CZ28" i="52"/>
  <c r="DE28" i="52" s="1"/>
  <c r="EH26" i="52"/>
  <c r="EM26" i="52" s="1"/>
  <c r="JN17" i="52"/>
  <c r="JS17" i="52" s="1"/>
  <c r="KE16" i="52"/>
  <c r="KJ16" i="52" s="1"/>
  <c r="KV15" i="52"/>
  <c r="LA15" i="52" s="1"/>
  <c r="A35" i="52"/>
  <c r="R35" i="52" s="1"/>
  <c r="AI35" i="52" s="1"/>
  <c r="AZ35" i="52" s="1"/>
  <c r="BQ35" i="52" s="1"/>
  <c r="CH35" i="52" s="1"/>
  <c r="CY35" i="52" s="1"/>
  <c r="DP35" i="52" s="1"/>
  <c r="EG35" i="52" s="1"/>
  <c r="EX35" i="52" s="1"/>
  <c r="FO35" i="52" s="1"/>
  <c r="GF35" i="52" s="1"/>
  <c r="GW35" i="52" s="1"/>
  <c r="HN35" i="52" s="1"/>
  <c r="IE35" i="52" s="1"/>
  <c r="IV35" i="52" s="1"/>
  <c r="JM35" i="52" s="1"/>
  <c r="KD35" i="52" s="1"/>
  <c r="KU35" i="52" s="1"/>
  <c r="LL35" i="52" s="1"/>
  <c r="B34" i="52"/>
  <c r="G34" i="52" s="1"/>
  <c r="LM15" i="52" l="1"/>
  <c r="LR15" i="52" s="1"/>
  <c r="KE17" i="52"/>
  <c r="KJ17" i="52" s="1"/>
  <c r="DQ28" i="52"/>
  <c r="DV28" i="52" s="1"/>
  <c r="BA32" i="52"/>
  <c r="BF32" i="52" s="1"/>
  <c r="IF21" i="52"/>
  <c r="IK21" i="52" s="1"/>
  <c r="GG24" i="52"/>
  <c r="GL24" i="52" s="1"/>
  <c r="IW20" i="52"/>
  <c r="JB20" i="52" s="1"/>
  <c r="AJ33" i="52"/>
  <c r="AO33" i="52" s="1"/>
  <c r="HO22" i="52"/>
  <c r="HT22" i="52" s="1"/>
  <c r="S34" i="52"/>
  <c r="X34" i="52" s="1"/>
  <c r="JN18" i="52"/>
  <c r="JS18" i="52" s="1"/>
  <c r="EH27" i="52"/>
  <c r="EM27" i="52" s="1"/>
  <c r="GX23" i="52"/>
  <c r="HC23" i="52" s="1"/>
  <c r="JN19" i="52"/>
  <c r="JS19" i="52" s="1"/>
  <c r="KV16" i="52"/>
  <c r="LA16" i="52" s="1"/>
  <c r="EY26" i="52"/>
  <c r="FD26" i="52" s="1"/>
  <c r="CZ29" i="52"/>
  <c r="DE29" i="52" s="1"/>
  <c r="BR31" i="52"/>
  <c r="BW31" i="52" s="1"/>
  <c r="CI30" i="52"/>
  <c r="CN30" i="52" s="1"/>
  <c r="FP25" i="52"/>
  <c r="FU25" i="52" s="1"/>
  <c r="A36" i="52"/>
  <c r="R36" i="52" s="1"/>
  <c r="AI36" i="52" s="1"/>
  <c r="AZ36" i="52" s="1"/>
  <c r="BQ36" i="52" s="1"/>
  <c r="CH36" i="52" s="1"/>
  <c r="CY36" i="52" s="1"/>
  <c r="DP36" i="52" s="1"/>
  <c r="EG36" i="52" s="1"/>
  <c r="EX36" i="52" s="1"/>
  <c r="FO36" i="52" s="1"/>
  <c r="GF36" i="52" s="1"/>
  <c r="GW36" i="52" s="1"/>
  <c r="HN36" i="52" s="1"/>
  <c r="IE36" i="52" s="1"/>
  <c r="IV36" i="52" s="1"/>
  <c r="JM36" i="52" s="1"/>
  <c r="KD36" i="52" s="1"/>
  <c r="KU36" i="52" s="1"/>
  <c r="LL36" i="52" s="1"/>
  <c r="B35" i="52"/>
  <c r="G35" i="52" s="1"/>
  <c r="S35" i="52" l="1"/>
  <c r="X35" i="52" s="1"/>
  <c r="CZ30" i="52"/>
  <c r="DE30" i="52" s="1"/>
  <c r="GX24" i="52"/>
  <c r="HC24" i="52" s="1"/>
  <c r="BR32" i="52"/>
  <c r="BW32" i="52" s="1"/>
  <c r="KV17" i="52"/>
  <c r="LA17" i="52" s="1"/>
  <c r="DQ29" i="52"/>
  <c r="DV29" i="52" s="1"/>
  <c r="LM16" i="52"/>
  <c r="LR16" i="52" s="1"/>
  <c r="IW21" i="52"/>
  <c r="JB21" i="52" s="1"/>
  <c r="EH28" i="52"/>
  <c r="EM28" i="52" s="1"/>
  <c r="IF22" i="52"/>
  <c r="IK22" i="52" s="1"/>
  <c r="CI31" i="52"/>
  <c r="CN31" i="52" s="1"/>
  <c r="FP26" i="52"/>
  <c r="FU26" i="52" s="1"/>
  <c r="KE19" i="52"/>
  <c r="KJ19" i="52" s="1"/>
  <c r="EY27" i="52"/>
  <c r="FD27" i="52" s="1"/>
  <c r="JN20" i="52"/>
  <c r="JS20" i="52" s="1"/>
  <c r="HO23" i="52"/>
  <c r="HT23" i="52" s="1"/>
  <c r="KE18" i="52"/>
  <c r="KJ18" i="52" s="1"/>
  <c r="GG25" i="52"/>
  <c r="GL25" i="52" s="1"/>
  <c r="AJ34" i="52"/>
  <c r="AO34" i="52" s="1"/>
  <c r="BA33" i="52"/>
  <c r="BF33" i="52" s="1"/>
  <c r="A37" i="52"/>
  <c r="R37" i="52" s="1"/>
  <c r="AI37" i="52" s="1"/>
  <c r="AZ37" i="52" s="1"/>
  <c r="BQ37" i="52" s="1"/>
  <c r="CH37" i="52" s="1"/>
  <c r="CY37" i="52" s="1"/>
  <c r="DP37" i="52" s="1"/>
  <c r="EG37" i="52" s="1"/>
  <c r="EX37" i="52" s="1"/>
  <c r="FO37" i="52" s="1"/>
  <c r="GF37" i="52" s="1"/>
  <c r="GW37" i="52" s="1"/>
  <c r="HN37" i="52" s="1"/>
  <c r="IE37" i="52" s="1"/>
  <c r="IV37" i="52" s="1"/>
  <c r="JM37" i="52" s="1"/>
  <c r="KD37" i="52" s="1"/>
  <c r="KU37" i="52" s="1"/>
  <c r="LL37" i="52" s="1"/>
  <c r="B36" i="52"/>
  <c r="G36" i="52" s="1"/>
  <c r="BA34" i="52" l="1"/>
  <c r="BF34" i="52" s="1"/>
  <c r="KV19" i="52"/>
  <c r="LA19" i="52" s="1"/>
  <c r="CZ31" i="52"/>
  <c r="DE31" i="52" s="1"/>
  <c r="CI32" i="52"/>
  <c r="CN32" i="52" s="1"/>
  <c r="IF23" i="52"/>
  <c r="IK23" i="52" s="1"/>
  <c r="KE20" i="52"/>
  <c r="KJ20" i="52" s="1"/>
  <c r="EY28" i="52"/>
  <c r="FD28" i="52" s="1"/>
  <c r="LM17" i="52"/>
  <c r="LR17" i="52" s="1"/>
  <c r="HO24" i="52"/>
  <c r="HT24" i="52" s="1"/>
  <c r="AJ35" i="52"/>
  <c r="AO35" i="52" s="1"/>
  <c r="KV18" i="52"/>
  <c r="LA18" i="52" s="1"/>
  <c r="JN21" i="52"/>
  <c r="JS21" i="52" s="1"/>
  <c r="S36" i="52"/>
  <c r="X36" i="52" s="1"/>
  <c r="BR33" i="52"/>
  <c r="BW33" i="52" s="1"/>
  <c r="GX25" i="52"/>
  <c r="HC25" i="52" s="1"/>
  <c r="FP27" i="52"/>
  <c r="FU27" i="52" s="1"/>
  <c r="GG26" i="52"/>
  <c r="GL26" i="52" s="1"/>
  <c r="IW22" i="52"/>
  <c r="JB22" i="52" s="1"/>
  <c r="EH29" i="52"/>
  <c r="EM29" i="52" s="1"/>
  <c r="DQ30" i="52"/>
  <c r="DV30" i="52" s="1"/>
  <c r="A38" i="52"/>
  <c r="R38" i="52" s="1"/>
  <c r="AI38" i="52" s="1"/>
  <c r="AZ38" i="52" s="1"/>
  <c r="BQ38" i="52" s="1"/>
  <c r="CH38" i="52" s="1"/>
  <c r="CY38" i="52" s="1"/>
  <c r="DP38" i="52" s="1"/>
  <c r="EG38" i="52" s="1"/>
  <c r="EX38" i="52" s="1"/>
  <c r="FO38" i="52" s="1"/>
  <c r="GF38" i="52" s="1"/>
  <c r="GW38" i="52" s="1"/>
  <c r="HN38" i="52" s="1"/>
  <c r="IE38" i="52" s="1"/>
  <c r="IV38" i="52" s="1"/>
  <c r="JM38" i="52" s="1"/>
  <c r="KD38" i="52" s="1"/>
  <c r="KU38" i="52" s="1"/>
  <c r="LL38" i="52" s="1"/>
  <c r="B37" i="52"/>
  <c r="G37" i="52" s="1"/>
  <c r="S37" i="52" l="1"/>
  <c r="X37" i="52" s="1"/>
  <c r="GX26" i="52"/>
  <c r="HC26" i="52" s="1"/>
  <c r="HO25" i="52"/>
  <c r="HT25" i="52" s="1"/>
  <c r="AJ36" i="52"/>
  <c r="AO36" i="52" s="1"/>
  <c r="IF24" i="52"/>
  <c r="IK24" i="52" s="1"/>
  <c r="FP28" i="52"/>
  <c r="FU28" i="52" s="1"/>
  <c r="BR34" i="52"/>
  <c r="BW34" i="52" s="1"/>
  <c r="EH30" i="52"/>
  <c r="EM30" i="52" s="1"/>
  <c r="JN22" i="52"/>
  <c r="JS22" i="52" s="1"/>
  <c r="GG27" i="52"/>
  <c r="GL27" i="52" s="1"/>
  <c r="BA35" i="52"/>
  <c r="BF35" i="52" s="1"/>
  <c r="LM19" i="52"/>
  <c r="LR19" i="52" s="1"/>
  <c r="EY29" i="52"/>
  <c r="FD29" i="52" s="1"/>
  <c r="LM18" i="52"/>
  <c r="LR18" i="52" s="1"/>
  <c r="IW23" i="52"/>
  <c r="JB23" i="52" s="1"/>
  <c r="DQ31" i="52"/>
  <c r="DV31" i="52" s="1"/>
  <c r="CI33" i="52"/>
  <c r="CN33" i="52" s="1"/>
  <c r="KE21" i="52"/>
  <c r="KJ21" i="52" s="1"/>
  <c r="KV20" i="52"/>
  <c r="LA20" i="52" s="1"/>
  <c r="CZ32" i="52"/>
  <c r="DE32" i="52" s="1"/>
  <c r="A39" i="52"/>
  <c r="R39" i="52" s="1"/>
  <c r="AI39" i="52" s="1"/>
  <c r="AZ39" i="52" s="1"/>
  <c r="BQ39" i="52" s="1"/>
  <c r="CH39" i="52" s="1"/>
  <c r="CY39" i="52" s="1"/>
  <c r="DP39" i="52" s="1"/>
  <c r="EG39" i="52" s="1"/>
  <c r="EX39" i="52" s="1"/>
  <c r="FO39" i="52" s="1"/>
  <c r="GF39" i="52" s="1"/>
  <c r="GW39" i="52" s="1"/>
  <c r="HN39" i="52" s="1"/>
  <c r="IE39" i="52" s="1"/>
  <c r="IV39" i="52" s="1"/>
  <c r="JM39" i="52" s="1"/>
  <c r="KD39" i="52" s="1"/>
  <c r="KU39" i="52" s="1"/>
  <c r="LL39" i="52" s="1"/>
  <c r="B38" i="52"/>
  <c r="G38" i="52" s="1"/>
  <c r="CZ33" i="52" l="1"/>
  <c r="DE33" i="52" s="1"/>
  <c r="FP29" i="52"/>
  <c r="FU29" i="52" s="1"/>
  <c r="DQ32" i="52"/>
  <c r="DV32" i="52" s="1"/>
  <c r="CI34" i="52"/>
  <c r="CN34" i="52" s="1"/>
  <c r="IW24" i="52"/>
  <c r="JB24" i="52" s="1"/>
  <c r="BR35" i="52"/>
  <c r="BW35" i="52" s="1"/>
  <c r="KE22" i="52"/>
  <c r="KJ22" i="52" s="1"/>
  <c r="BA36" i="52"/>
  <c r="BF36" i="52" s="1"/>
  <c r="EH31" i="52"/>
  <c r="EM31" i="52" s="1"/>
  <c r="KV21" i="52"/>
  <c r="LA21" i="52" s="1"/>
  <c r="GX27" i="52"/>
  <c r="HC27" i="52" s="1"/>
  <c r="IF25" i="52"/>
  <c r="IK25" i="52" s="1"/>
  <c r="AJ37" i="52"/>
  <c r="AO37" i="52" s="1"/>
  <c r="S38" i="52"/>
  <c r="X38" i="52" s="1"/>
  <c r="LM20" i="52"/>
  <c r="LR20" i="52" s="1"/>
  <c r="JN23" i="52"/>
  <c r="JS23" i="52" s="1"/>
  <c r="EY30" i="52"/>
  <c r="FD30" i="52" s="1"/>
  <c r="GG28" i="52"/>
  <c r="GL28" i="52" s="1"/>
  <c r="HO26" i="52"/>
  <c r="HT26" i="52" s="1"/>
  <c r="A40" i="52"/>
  <c r="R40" i="52" s="1"/>
  <c r="AI40" i="52" s="1"/>
  <c r="AZ40" i="52" s="1"/>
  <c r="BQ40" i="52" s="1"/>
  <c r="CH40" i="52" s="1"/>
  <c r="CY40" i="52" s="1"/>
  <c r="DP40" i="52" s="1"/>
  <c r="EG40" i="52" s="1"/>
  <c r="EX40" i="52" s="1"/>
  <c r="FO40" i="52" s="1"/>
  <c r="GF40" i="52" s="1"/>
  <c r="GW40" i="52" s="1"/>
  <c r="HN40" i="52" s="1"/>
  <c r="IE40" i="52" s="1"/>
  <c r="IV40" i="52" s="1"/>
  <c r="JM40" i="52" s="1"/>
  <c r="KD40" i="52" s="1"/>
  <c r="KU40" i="52" s="1"/>
  <c r="LL40" i="52" s="1"/>
  <c r="B39" i="52"/>
  <c r="G39" i="52" s="1"/>
  <c r="JN24" i="52" l="1"/>
  <c r="JS24" i="52" s="1"/>
  <c r="EH32" i="52"/>
  <c r="EM32" i="52" s="1"/>
  <c r="DQ33" i="52"/>
  <c r="DV33" i="52" s="1"/>
  <c r="IF26" i="52"/>
  <c r="IK26" i="52" s="1"/>
  <c r="FP30" i="52"/>
  <c r="FU30" i="52" s="1"/>
  <c r="BA37" i="52"/>
  <c r="BF37" i="52" s="1"/>
  <c r="HO27" i="52"/>
  <c r="HT27" i="52" s="1"/>
  <c r="EY31" i="52"/>
  <c r="FD31" i="52" s="1"/>
  <c r="KV22" i="52"/>
  <c r="LA22" i="52" s="1"/>
  <c r="LM21" i="52"/>
  <c r="LR21" i="52" s="1"/>
  <c r="CI35" i="52"/>
  <c r="CN35" i="52" s="1"/>
  <c r="CZ34" i="52"/>
  <c r="DE34" i="52" s="1"/>
  <c r="S39" i="52"/>
  <c r="X39" i="52" s="1"/>
  <c r="GX28" i="52"/>
  <c r="HC28" i="52" s="1"/>
  <c r="KE23" i="52"/>
  <c r="KJ23" i="52" s="1"/>
  <c r="AJ38" i="52"/>
  <c r="AO38" i="52" s="1"/>
  <c r="IW25" i="52"/>
  <c r="JB25" i="52" s="1"/>
  <c r="BR36" i="52"/>
  <c r="BW36" i="52" s="1"/>
  <c r="GG29" i="52"/>
  <c r="GL29" i="52" s="1"/>
  <c r="A41" i="52"/>
  <c r="R41" i="52" s="1"/>
  <c r="AI41" i="52" s="1"/>
  <c r="AZ41" i="52" s="1"/>
  <c r="BQ41" i="52" s="1"/>
  <c r="CH41" i="52" s="1"/>
  <c r="CY41" i="52" s="1"/>
  <c r="DP41" i="52" s="1"/>
  <c r="EG41" i="52" s="1"/>
  <c r="EX41" i="52" s="1"/>
  <c r="FO41" i="52" s="1"/>
  <c r="GF41" i="52" s="1"/>
  <c r="GW41" i="52" s="1"/>
  <c r="HN41" i="52" s="1"/>
  <c r="IE41" i="52" s="1"/>
  <c r="IV41" i="52" s="1"/>
  <c r="JM41" i="52" s="1"/>
  <c r="KD41" i="52" s="1"/>
  <c r="KU41" i="52" s="1"/>
  <c r="LL41" i="52" s="1"/>
  <c r="B40" i="52"/>
  <c r="G40" i="52" s="1"/>
  <c r="AJ39" i="52" l="1"/>
  <c r="AO39" i="52" s="1"/>
  <c r="KV23" i="52"/>
  <c r="LA23" i="52" s="1"/>
  <c r="CZ35" i="52"/>
  <c r="DE35" i="52" s="1"/>
  <c r="LM22" i="52"/>
  <c r="LR22" i="52" s="1"/>
  <c r="IF27" i="52"/>
  <c r="IK27" i="52" s="1"/>
  <c r="GG30" i="52"/>
  <c r="GL30" i="52" s="1"/>
  <c r="EH33" i="52"/>
  <c r="EM33" i="52" s="1"/>
  <c r="GX29" i="52"/>
  <c r="HC29" i="52" s="1"/>
  <c r="KE24" i="52"/>
  <c r="KJ24" i="52" s="1"/>
  <c r="S40" i="52"/>
  <c r="X40" i="52" s="1"/>
  <c r="DQ34" i="52"/>
  <c r="DV34" i="52" s="1"/>
  <c r="FP31" i="52"/>
  <c r="FU31" i="52" s="1"/>
  <c r="IW26" i="52"/>
  <c r="JB26" i="52" s="1"/>
  <c r="JN25" i="52"/>
  <c r="JS25" i="52" s="1"/>
  <c r="CI36" i="52"/>
  <c r="CN36" i="52" s="1"/>
  <c r="BA38" i="52"/>
  <c r="BF38" i="52" s="1"/>
  <c r="HO28" i="52"/>
  <c r="HT28" i="52" s="1"/>
  <c r="BR37" i="52"/>
  <c r="BW37" i="52" s="1"/>
  <c r="EY32" i="52"/>
  <c r="FD32" i="52" s="1"/>
  <c r="A42" i="52"/>
  <c r="R42" i="52" s="1"/>
  <c r="AI42" i="52" s="1"/>
  <c r="AZ42" i="52" s="1"/>
  <c r="BQ42" i="52" s="1"/>
  <c r="CH42" i="52" s="1"/>
  <c r="CY42" i="52" s="1"/>
  <c r="DP42" i="52" s="1"/>
  <c r="EG42" i="52" s="1"/>
  <c r="EX42" i="52" s="1"/>
  <c r="FO42" i="52" s="1"/>
  <c r="GF42" i="52" s="1"/>
  <c r="GW42" i="52" s="1"/>
  <c r="HN42" i="52" s="1"/>
  <c r="IE42" i="52" s="1"/>
  <c r="IV42" i="52" s="1"/>
  <c r="JM42" i="52" s="1"/>
  <c r="KD42" i="52" s="1"/>
  <c r="KU42" i="52" s="1"/>
  <c r="LL42" i="52" s="1"/>
  <c r="B41" i="52"/>
  <c r="G41" i="52" s="1"/>
  <c r="BR38" i="52" l="1"/>
  <c r="BW38" i="52" s="1"/>
  <c r="CI37" i="52"/>
  <c r="CN37" i="52" s="1"/>
  <c r="KE25" i="52"/>
  <c r="KJ25" i="52" s="1"/>
  <c r="AJ40" i="52"/>
  <c r="AO40" i="52" s="1"/>
  <c r="IF28" i="52"/>
  <c r="IK28" i="52" s="1"/>
  <c r="JN26" i="52"/>
  <c r="JS26" i="52" s="1"/>
  <c r="EH34" i="52"/>
  <c r="EM34" i="52" s="1"/>
  <c r="EY33" i="52"/>
  <c r="FD33" i="52" s="1"/>
  <c r="IW27" i="52"/>
  <c r="JB27" i="52" s="1"/>
  <c r="DQ35" i="52"/>
  <c r="DV35" i="52" s="1"/>
  <c r="CZ36" i="52"/>
  <c r="DE36" i="52" s="1"/>
  <c r="KV24" i="52"/>
  <c r="LA24" i="52" s="1"/>
  <c r="BA39" i="52"/>
  <c r="BF39" i="52" s="1"/>
  <c r="HO29" i="52"/>
  <c r="HT29" i="52" s="1"/>
  <c r="FP32" i="52"/>
  <c r="FU32" i="52" s="1"/>
  <c r="S41" i="52"/>
  <c r="X41" i="52" s="1"/>
  <c r="GG31" i="52"/>
  <c r="GL31" i="52" s="1"/>
  <c r="GX30" i="52"/>
  <c r="HC30" i="52" s="1"/>
  <c r="LM23" i="52"/>
  <c r="LR23" i="52" s="1"/>
  <c r="A43" i="52"/>
  <c r="R43" i="52" s="1"/>
  <c r="AI43" i="52" s="1"/>
  <c r="AZ43" i="52" s="1"/>
  <c r="BQ43" i="52" s="1"/>
  <c r="CH43" i="52" s="1"/>
  <c r="CY43" i="52" s="1"/>
  <c r="DP43" i="52" s="1"/>
  <c r="EG43" i="52" s="1"/>
  <c r="EX43" i="52" s="1"/>
  <c r="FO43" i="52" s="1"/>
  <c r="GF43" i="52" s="1"/>
  <c r="GW43" i="52" s="1"/>
  <c r="HN43" i="52" s="1"/>
  <c r="IE43" i="52" s="1"/>
  <c r="IV43" i="52" s="1"/>
  <c r="JM43" i="52" s="1"/>
  <c r="KD43" i="52" s="1"/>
  <c r="KU43" i="52" s="1"/>
  <c r="LL43" i="52" s="1"/>
  <c r="B42" i="52"/>
  <c r="G42" i="52" s="1"/>
  <c r="EH35" i="52" l="1"/>
  <c r="EM35" i="52" s="1"/>
  <c r="KE26" i="52"/>
  <c r="KJ26" i="52" s="1"/>
  <c r="AJ41" i="52"/>
  <c r="AO41" i="52" s="1"/>
  <c r="IF29" i="52"/>
  <c r="IK29" i="52" s="1"/>
  <c r="LM24" i="52"/>
  <c r="LR24" i="52" s="1"/>
  <c r="FP33" i="52"/>
  <c r="FU33" i="52" s="1"/>
  <c r="BA40" i="52"/>
  <c r="BF40" i="52" s="1"/>
  <c r="CZ37" i="52"/>
  <c r="DE37" i="52" s="1"/>
  <c r="S42" i="52"/>
  <c r="X42" i="52" s="1"/>
  <c r="HO30" i="52"/>
  <c r="HT30" i="52" s="1"/>
  <c r="GX31" i="52"/>
  <c r="HC31" i="52" s="1"/>
  <c r="JN27" i="52"/>
  <c r="JS27" i="52" s="1"/>
  <c r="EY34" i="52"/>
  <c r="FD34" i="52" s="1"/>
  <c r="GG32" i="52"/>
  <c r="GL32" i="52" s="1"/>
  <c r="BR39" i="52"/>
  <c r="BW39" i="52" s="1"/>
  <c r="DQ36" i="52"/>
  <c r="DV36" i="52" s="1"/>
  <c r="IW28" i="52"/>
  <c r="JB28" i="52" s="1"/>
  <c r="KV25" i="52"/>
  <c r="LA25" i="52" s="1"/>
  <c r="CI38" i="52"/>
  <c r="CN38" i="52" s="1"/>
  <c r="A44" i="52"/>
  <c r="R44" i="52" s="1"/>
  <c r="AI44" i="52" s="1"/>
  <c r="AZ44" i="52" s="1"/>
  <c r="BQ44" i="52" s="1"/>
  <c r="CH44" i="52" s="1"/>
  <c r="CY44" i="52" s="1"/>
  <c r="DP44" i="52" s="1"/>
  <c r="EG44" i="52" s="1"/>
  <c r="EX44" i="52" s="1"/>
  <c r="FO44" i="52" s="1"/>
  <c r="GF44" i="52" s="1"/>
  <c r="GW44" i="52" s="1"/>
  <c r="HN44" i="52" s="1"/>
  <c r="IE44" i="52" s="1"/>
  <c r="IV44" i="52" s="1"/>
  <c r="JM44" i="52" s="1"/>
  <c r="KD44" i="52" s="1"/>
  <c r="KU44" i="52" s="1"/>
  <c r="LL44" i="52" s="1"/>
  <c r="B43" i="52"/>
  <c r="G43" i="52" s="1"/>
  <c r="KE27" i="52" l="1"/>
  <c r="KJ27" i="52" s="1"/>
  <c r="IF30" i="52"/>
  <c r="IK30" i="52" s="1"/>
  <c r="KV26" i="52"/>
  <c r="LA26" i="52" s="1"/>
  <c r="IW29" i="52"/>
  <c r="JB29" i="52" s="1"/>
  <c r="LM25" i="52"/>
  <c r="LR25" i="52" s="1"/>
  <c r="EH36" i="52"/>
  <c r="EM36" i="52" s="1"/>
  <c r="GX32" i="52"/>
  <c r="HC32" i="52" s="1"/>
  <c r="DQ37" i="52"/>
  <c r="DV37" i="52" s="1"/>
  <c r="GG33" i="52"/>
  <c r="GL33" i="52" s="1"/>
  <c r="CZ38" i="52"/>
  <c r="DE38" i="52" s="1"/>
  <c r="JN28" i="52"/>
  <c r="JS28" i="52" s="1"/>
  <c r="CI39" i="52"/>
  <c r="CN39" i="52" s="1"/>
  <c r="FP34" i="52"/>
  <c r="FU34" i="52" s="1"/>
  <c r="HO31" i="52"/>
  <c r="HT31" i="52" s="1"/>
  <c r="BA41" i="52"/>
  <c r="BF41" i="52" s="1"/>
  <c r="EY35" i="52"/>
  <c r="FD35" i="52" s="1"/>
  <c r="S43" i="52"/>
  <c r="X43" i="52" s="1"/>
  <c r="AJ42" i="52"/>
  <c r="AO42" i="52" s="1"/>
  <c r="BR40" i="52"/>
  <c r="BW40" i="52" s="1"/>
  <c r="A45" i="52"/>
  <c r="R45" i="52" s="1"/>
  <c r="AI45" i="52" s="1"/>
  <c r="AZ45" i="52" s="1"/>
  <c r="BQ45" i="52" s="1"/>
  <c r="CH45" i="52" s="1"/>
  <c r="CY45" i="52" s="1"/>
  <c r="DP45" i="52" s="1"/>
  <c r="EG45" i="52" s="1"/>
  <c r="EX45" i="52" s="1"/>
  <c r="FO45" i="52" s="1"/>
  <c r="GF45" i="52" s="1"/>
  <c r="GW45" i="52" s="1"/>
  <c r="HN45" i="52" s="1"/>
  <c r="IE45" i="52" s="1"/>
  <c r="IV45" i="52" s="1"/>
  <c r="JM45" i="52" s="1"/>
  <c r="KD45" i="52" s="1"/>
  <c r="KU45" i="52" s="1"/>
  <c r="LL45" i="52" s="1"/>
  <c r="B44" i="52"/>
  <c r="G44" i="52" s="1"/>
  <c r="BA42" i="52" l="1"/>
  <c r="BF42" i="52" s="1"/>
  <c r="EY36" i="52"/>
  <c r="FD36" i="52" s="1"/>
  <c r="JN29" i="52"/>
  <c r="JS29" i="52" s="1"/>
  <c r="S44" i="52"/>
  <c r="X44" i="52" s="1"/>
  <c r="FP35" i="52"/>
  <c r="FU35" i="52" s="1"/>
  <c r="IF31" i="52"/>
  <c r="IK31" i="52" s="1"/>
  <c r="CZ39" i="52"/>
  <c r="DE39" i="52" s="1"/>
  <c r="DQ38" i="52"/>
  <c r="DV38" i="52" s="1"/>
  <c r="EH37" i="52"/>
  <c r="EM37" i="52" s="1"/>
  <c r="GG34" i="52"/>
  <c r="GL34" i="52" s="1"/>
  <c r="LM26" i="52"/>
  <c r="LR26" i="52" s="1"/>
  <c r="KV27" i="52"/>
  <c r="LA27" i="52" s="1"/>
  <c r="IW30" i="52"/>
  <c r="JB30" i="52" s="1"/>
  <c r="CI40" i="52"/>
  <c r="CN40" i="52" s="1"/>
  <c r="AJ43" i="52"/>
  <c r="AO43" i="52" s="1"/>
  <c r="BR41" i="52"/>
  <c r="BW41" i="52" s="1"/>
  <c r="KE28" i="52"/>
  <c r="KJ28" i="52" s="1"/>
  <c r="GX33" i="52"/>
  <c r="HC33" i="52" s="1"/>
  <c r="HO32" i="52"/>
  <c r="HT32" i="52" s="1"/>
  <c r="B45" i="52"/>
  <c r="G45" i="52" s="1"/>
  <c r="AJ44" i="52" l="1"/>
  <c r="AO44" i="52" s="1"/>
  <c r="FP36" i="52"/>
  <c r="FU36" i="52" s="1"/>
  <c r="LM27" i="52"/>
  <c r="LR27" i="52" s="1"/>
  <c r="GX34" i="52"/>
  <c r="HC34" i="52" s="1"/>
  <c r="EH38" i="52"/>
  <c r="EM38" i="52" s="1"/>
  <c r="IW31" i="52"/>
  <c r="JB31" i="52" s="1"/>
  <c r="JN30" i="52"/>
  <c r="JS30" i="52" s="1"/>
  <c r="EY37" i="52"/>
  <c r="FD37" i="52" s="1"/>
  <c r="DQ39" i="52"/>
  <c r="DV39" i="52" s="1"/>
  <c r="GG35" i="52"/>
  <c r="GL35" i="52" s="1"/>
  <c r="BR42" i="52"/>
  <c r="BW42" i="52" s="1"/>
  <c r="S45" i="52"/>
  <c r="X45" i="52" s="1"/>
  <c r="HO33" i="52"/>
  <c r="HT33" i="52" s="1"/>
  <c r="CI41" i="52"/>
  <c r="CN41" i="52" s="1"/>
  <c r="CZ40" i="52"/>
  <c r="DE40" i="52" s="1"/>
  <c r="IF32" i="52"/>
  <c r="IK32" i="52" s="1"/>
  <c r="KV28" i="52"/>
  <c r="LA28" i="52" s="1"/>
  <c r="BA43" i="52"/>
  <c r="BF43" i="52" s="1"/>
  <c r="KE29" i="52"/>
  <c r="KJ29" i="52" s="1"/>
  <c r="HO34" i="52" l="1"/>
  <c r="HT34" i="52" s="1"/>
  <c r="BR43" i="52"/>
  <c r="BW43" i="52" s="1"/>
  <c r="GG36" i="52"/>
  <c r="GL36" i="52" s="1"/>
  <c r="EH39" i="52"/>
  <c r="EM39" i="52" s="1"/>
  <c r="KE30" i="52"/>
  <c r="KJ30" i="52" s="1"/>
  <c r="EY38" i="52"/>
  <c r="FD38" i="52" s="1"/>
  <c r="GX35" i="52"/>
  <c r="HC35" i="52" s="1"/>
  <c r="JN31" i="52"/>
  <c r="JS31" i="52" s="1"/>
  <c r="IW32" i="52"/>
  <c r="JB32" i="52" s="1"/>
  <c r="CZ41" i="52"/>
  <c r="DE41" i="52" s="1"/>
  <c r="X46" i="52"/>
  <c r="X47" i="52" s="1"/>
  <c r="AJ45" i="52"/>
  <c r="AO45" i="52" s="1"/>
  <c r="FP37" i="52"/>
  <c r="FU37" i="52" s="1"/>
  <c r="KV29" i="52"/>
  <c r="LA29" i="52" s="1"/>
  <c r="LM28" i="52"/>
  <c r="LR28" i="52" s="1"/>
  <c r="DQ40" i="52"/>
  <c r="DV40" i="52" s="1"/>
  <c r="IF33" i="52"/>
  <c r="IK33" i="52" s="1"/>
  <c r="CI42" i="52"/>
  <c r="CN42" i="52" s="1"/>
  <c r="BA44" i="52"/>
  <c r="BF44" i="52" s="1"/>
  <c r="L22" i="93"/>
  <c r="L21" i="93"/>
  <c r="L20" i="93"/>
  <c r="L19" i="93"/>
  <c r="L18" i="93"/>
  <c r="L17" i="93"/>
  <c r="L16" i="93"/>
  <c r="L15" i="93"/>
  <c r="L14" i="93"/>
  <c r="L13" i="93"/>
  <c r="L12" i="93"/>
  <c r="L11" i="93"/>
  <c r="L10" i="93"/>
  <c r="L9" i="93"/>
  <c r="L8" i="93"/>
  <c r="L7" i="93"/>
  <c r="L6" i="93"/>
  <c r="L5" i="93"/>
  <c r="L4" i="93"/>
  <c r="L3" i="93"/>
  <c r="D3" i="93"/>
  <c r="L2" i="93"/>
  <c r="KE31" i="52" l="1"/>
  <c r="KJ31" i="52" s="1"/>
  <c r="EY39" i="52"/>
  <c r="FD39" i="52" s="1"/>
  <c r="GG37" i="52"/>
  <c r="GL37" i="52" s="1"/>
  <c r="DQ41" i="52"/>
  <c r="DV41" i="52" s="1"/>
  <c r="FP38" i="52"/>
  <c r="FU38" i="52" s="1"/>
  <c r="CI43" i="52"/>
  <c r="CN43" i="52" s="1"/>
  <c r="BR44" i="52"/>
  <c r="BW44" i="52" s="1"/>
  <c r="IW33" i="52"/>
  <c r="JB33" i="52" s="1"/>
  <c r="CZ42" i="52"/>
  <c r="DE42" i="52" s="1"/>
  <c r="BA45" i="52"/>
  <c r="BF45" i="52" s="1"/>
  <c r="AO46" i="52"/>
  <c r="AO47" i="52" s="1"/>
  <c r="HO35" i="52"/>
  <c r="HT35" i="52" s="1"/>
  <c r="KV30" i="52"/>
  <c r="LA30" i="52" s="1"/>
  <c r="IF34" i="52"/>
  <c r="IK34" i="52" s="1"/>
  <c r="EH40" i="52"/>
  <c r="EM40" i="52" s="1"/>
  <c r="LM29" i="52"/>
  <c r="LR29" i="52" s="1"/>
  <c r="JN32" i="52"/>
  <c r="JS32" i="52" s="1"/>
  <c r="GX36" i="52"/>
  <c r="HC36" i="52" s="1"/>
  <c r="HO36" i="52" l="1"/>
  <c r="HT36" i="52" s="1"/>
  <c r="LM30" i="52"/>
  <c r="LR30" i="52" s="1"/>
  <c r="CZ43" i="52"/>
  <c r="DE43" i="52" s="1"/>
  <c r="EH41" i="52"/>
  <c r="EM41" i="52" s="1"/>
  <c r="FP39" i="52"/>
  <c r="FU39" i="52" s="1"/>
  <c r="BR45" i="52"/>
  <c r="BW45" i="52" s="1"/>
  <c r="BF46" i="52"/>
  <c r="BF47" i="52" s="1"/>
  <c r="JN33" i="52"/>
  <c r="JS33" i="52" s="1"/>
  <c r="KE32" i="52"/>
  <c r="KJ32" i="52" s="1"/>
  <c r="EY40" i="52"/>
  <c r="FD40" i="52" s="1"/>
  <c r="IW34" i="52"/>
  <c r="JB34" i="52" s="1"/>
  <c r="IF35" i="52"/>
  <c r="IK35" i="52" s="1"/>
  <c r="DQ42" i="52"/>
  <c r="DV42" i="52" s="1"/>
  <c r="GG38" i="52"/>
  <c r="GL38" i="52" s="1"/>
  <c r="KV31" i="52"/>
  <c r="LA31" i="52" s="1"/>
  <c r="CI44" i="52"/>
  <c r="CN44" i="52" s="1"/>
  <c r="GX37" i="52"/>
  <c r="HC37" i="52" s="1"/>
  <c r="EY41" i="52" l="1"/>
  <c r="FD41" i="52" s="1"/>
  <c r="HO37" i="52"/>
  <c r="HT37" i="52" s="1"/>
  <c r="CI45" i="52"/>
  <c r="CN45" i="52" s="1"/>
  <c r="BW46" i="52"/>
  <c r="BW47" i="52" s="1"/>
  <c r="GX38" i="52"/>
  <c r="HC38" i="52" s="1"/>
  <c r="IW35" i="52"/>
  <c r="JB35" i="52" s="1"/>
  <c r="GG39" i="52"/>
  <c r="GL39" i="52" s="1"/>
  <c r="DQ43" i="52"/>
  <c r="DV43" i="52" s="1"/>
  <c r="LM31" i="52"/>
  <c r="LR31" i="52" s="1"/>
  <c r="EH42" i="52"/>
  <c r="EM42" i="52" s="1"/>
  <c r="JN34" i="52"/>
  <c r="JS34" i="52" s="1"/>
  <c r="KV32" i="52"/>
  <c r="LA32" i="52" s="1"/>
  <c r="CZ44" i="52"/>
  <c r="DE44" i="52" s="1"/>
  <c r="FP40" i="52"/>
  <c r="FU40" i="52" s="1"/>
  <c r="KE33" i="52"/>
  <c r="KJ33" i="52" s="1"/>
  <c r="IF36" i="52"/>
  <c r="IK36" i="52" s="1"/>
  <c r="GX39" i="52" l="1"/>
  <c r="HC39" i="52" s="1"/>
  <c r="HO38" i="52"/>
  <c r="HT38" i="52" s="1"/>
  <c r="IF37" i="52"/>
  <c r="IK37" i="52" s="1"/>
  <c r="EY42" i="52"/>
  <c r="FD42" i="52" s="1"/>
  <c r="EH43" i="52"/>
  <c r="EM43" i="52" s="1"/>
  <c r="JN35" i="52"/>
  <c r="JS35" i="52" s="1"/>
  <c r="KE34" i="52"/>
  <c r="KJ34" i="52" s="1"/>
  <c r="KV33" i="52"/>
  <c r="LA33" i="52" s="1"/>
  <c r="DQ44" i="52"/>
  <c r="DV44" i="52" s="1"/>
  <c r="IW36" i="52"/>
  <c r="JB36" i="52" s="1"/>
  <c r="GG40" i="52"/>
  <c r="GL40" i="52" s="1"/>
  <c r="LM32" i="52"/>
  <c r="LR32" i="52" s="1"/>
  <c r="CN46" i="52"/>
  <c r="CN47" i="52" s="1"/>
  <c r="CZ45" i="52"/>
  <c r="DE45" i="52" s="1"/>
  <c r="FP41" i="52"/>
  <c r="FU41" i="52" s="1"/>
  <c r="KE35" i="52" l="1"/>
  <c r="KJ35" i="52" s="1"/>
  <c r="FP42" i="52"/>
  <c r="FU42" i="52" s="1"/>
  <c r="IF38" i="52"/>
  <c r="IK38" i="52" s="1"/>
  <c r="GG41" i="52"/>
  <c r="GL41" i="52" s="1"/>
  <c r="JN36" i="52"/>
  <c r="JS36" i="52" s="1"/>
  <c r="LM33" i="52"/>
  <c r="LR33" i="52" s="1"/>
  <c r="DE46" i="52"/>
  <c r="DE47" i="52" s="1"/>
  <c r="DQ45" i="52"/>
  <c r="DV45" i="52" s="1"/>
  <c r="KV34" i="52"/>
  <c r="LA34" i="52" s="1"/>
  <c r="EY43" i="52"/>
  <c r="FD43" i="52" s="1"/>
  <c r="HO39" i="52"/>
  <c r="HT39" i="52" s="1"/>
  <c r="GX40" i="52"/>
  <c r="HC40" i="52" s="1"/>
  <c r="EH44" i="52"/>
  <c r="EM44" i="52" s="1"/>
  <c r="IW37" i="52"/>
  <c r="JB37" i="52" s="1"/>
  <c r="JN37" i="52" l="1"/>
  <c r="JS37" i="52" s="1"/>
  <c r="GG42" i="52"/>
  <c r="GL42" i="52" s="1"/>
  <c r="LM34" i="52"/>
  <c r="LR34" i="52" s="1"/>
  <c r="EY44" i="52"/>
  <c r="FD44" i="52" s="1"/>
  <c r="GX41" i="52"/>
  <c r="HC41" i="52" s="1"/>
  <c r="HO40" i="52"/>
  <c r="HT40" i="52" s="1"/>
  <c r="IF39" i="52"/>
  <c r="IK39" i="52" s="1"/>
  <c r="FP43" i="52"/>
  <c r="FU43" i="52" s="1"/>
  <c r="DV46" i="52"/>
  <c r="DV47" i="52" s="1"/>
  <c r="EH45" i="52"/>
  <c r="EM45" i="52" s="1"/>
  <c r="IW38" i="52"/>
  <c r="JB38" i="52" s="1"/>
  <c r="KV35" i="52"/>
  <c r="LA35" i="52" s="1"/>
  <c r="KE36" i="52"/>
  <c r="KJ36" i="52" s="1"/>
  <c r="KV36" i="52" l="1"/>
  <c r="LA36" i="52" s="1"/>
  <c r="IF40" i="52"/>
  <c r="IK40" i="52" s="1"/>
  <c r="FP44" i="52"/>
  <c r="FU44" i="52" s="1"/>
  <c r="JN38" i="52"/>
  <c r="JS38" i="52" s="1"/>
  <c r="GG43" i="52"/>
  <c r="GL43" i="52" s="1"/>
  <c r="GX42" i="52"/>
  <c r="HC42" i="52" s="1"/>
  <c r="LM35" i="52"/>
  <c r="LR35" i="52" s="1"/>
  <c r="EY45" i="52"/>
  <c r="FD45" i="52" s="1"/>
  <c r="EM46" i="52"/>
  <c r="EM47" i="52" s="1"/>
  <c r="IW39" i="52"/>
  <c r="JB39" i="52" s="1"/>
  <c r="HO41" i="52"/>
  <c r="HT41" i="52" s="1"/>
  <c r="KE37" i="52"/>
  <c r="KJ37" i="52" s="1"/>
  <c r="HO42" i="52" l="1"/>
  <c r="HT42" i="52" s="1"/>
  <c r="KE38" i="52"/>
  <c r="KJ38" i="52" s="1"/>
  <c r="IF41" i="52"/>
  <c r="IK41" i="52" s="1"/>
  <c r="FP45" i="52"/>
  <c r="FU45" i="52" s="1"/>
  <c r="FD46" i="52"/>
  <c r="FD47" i="52" s="1"/>
  <c r="IW40" i="52"/>
  <c r="JB40" i="52" s="1"/>
  <c r="JN39" i="52"/>
  <c r="JS39" i="52" s="1"/>
  <c r="GX43" i="52"/>
  <c r="HC43" i="52" s="1"/>
  <c r="KV37" i="52"/>
  <c r="LA37" i="52" s="1"/>
  <c r="GG44" i="52"/>
  <c r="GL44" i="52" s="1"/>
  <c r="LM36" i="52"/>
  <c r="LR36" i="52" s="1"/>
  <c r="LM37" i="52" l="1"/>
  <c r="LR37" i="52" s="1"/>
  <c r="GG45" i="52"/>
  <c r="GL45" i="52" s="1"/>
  <c r="FU46" i="52"/>
  <c r="FU47" i="52" s="1"/>
  <c r="KE39" i="52"/>
  <c r="KJ39" i="52" s="1"/>
  <c r="KV38" i="52"/>
  <c r="LA38" i="52" s="1"/>
  <c r="HO43" i="52"/>
  <c r="HT43" i="52" s="1"/>
  <c r="IF42" i="52"/>
  <c r="IK42" i="52" s="1"/>
  <c r="GX44" i="52"/>
  <c r="HC44" i="52" s="1"/>
  <c r="JN40" i="52"/>
  <c r="JS40" i="52" s="1"/>
  <c r="IW41" i="52"/>
  <c r="JB41" i="52" s="1"/>
  <c r="IW42" i="52" l="1"/>
  <c r="JB42" i="52" s="1"/>
  <c r="LM38" i="52"/>
  <c r="LR38" i="52" s="1"/>
  <c r="KE40" i="52"/>
  <c r="KJ40" i="52" s="1"/>
  <c r="GX45" i="52"/>
  <c r="HC45" i="52" s="1"/>
  <c r="GL46" i="52"/>
  <c r="GL47" i="52" s="1"/>
  <c r="IF43" i="52"/>
  <c r="IK43" i="52" s="1"/>
  <c r="KV39" i="52"/>
  <c r="LA39" i="52" s="1"/>
  <c r="JN41" i="52"/>
  <c r="JS41" i="52" s="1"/>
  <c r="HO44" i="52"/>
  <c r="HT44" i="52" s="1"/>
  <c r="N57" i="48"/>
  <c r="I57" i="48"/>
  <c r="N56" i="48"/>
  <c r="I56" i="48"/>
  <c r="N55" i="48"/>
  <c r="I55" i="48"/>
  <c r="N54" i="48"/>
  <c r="I54" i="48"/>
  <c r="N53" i="48"/>
  <c r="I53" i="48"/>
  <c r="N52" i="48"/>
  <c r="I52" i="48"/>
  <c r="HO45" i="52" l="1"/>
  <c r="HT45" i="52" s="1"/>
  <c r="HC46" i="52"/>
  <c r="HC47" i="52" s="1"/>
  <c r="IW43" i="52"/>
  <c r="JB43" i="52" s="1"/>
  <c r="JN42" i="52"/>
  <c r="JS42" i="52" s="1"/>
  <c r="LM39" i="52"/>
  <c r="LR39" i="52" s="1"/>
  <c r="IF44" i="52"/>
  <c r="IK44" i="52" s="1"/>
  <c r="KE41" i="52"/>
  <c r="KJ41" i="52" s="1"/>
  <c r="KV40" i="52"/>
  <c r="LA40" i="52" s="1"/>
  <c r="I8" i="48"/>
  <c r="P26" i="35"/>
  <c r="O26" i="35"/>
  <c r="C2" i="51"/>
  <c r="JN43" i="52" l="1"/>
  <c r="JS43" i="52" s="1"/>
  <c r="KV41" i="52"/>
  <c r="LA41" i="52" s="1"/>
  <c r="KE42" i="52"/>
  <c r="KJ42" i="52" s="1"/>
  <c r="LM40" i="52"/>
  <c r="LR40" i="52" s="1"/>
  <c r="IW44" i="52"/>
  <c r="JB44" i="52" s="1"/>
  <c r="IF45" i="52"/>
  <c r="IK45" i="52" s="1"/>
  <c r="HT46" i="52"/>
  <c r="HT47" i="52" s="1"/>
  <c r="I4" i="45"/>
  <c r="A4" i="45" s="1"/>
  <c r="F3" i="38"/>
  <c r="A3" i="38" s="1"/>
  <c r="N48" i="48"/>
  <c r="I48" i="48"/>
  <c r="N47" i="48"/>
  <c r="I47" i="48"/>
  <c r="N46" i="48"/>
  <c r="I46" i="48"/>
  <c r="N45" i="48"/>
  <c r="I45" i="48"/>
  <c r="N44" i="48"/>
  <c r="I44" i="48"/>
  <c r="N43" i="48"/>
  <c r="I43" i="48"/>
  <c r="N36" i="48"/>
  <c r="I36" i="48"/>
  <c r="N35" i="48"/>
  <c r="I35" i="48"/>
  <c r="N34" i="48"/>
  <c r="I34" i="48"/>
  <c r="N33" i="48"/>
  <c r="I33" i="48"/>
  <c r="N32" i="48"/>
  <c r="I32" i="48"/>
  <c r="N31" i="48"/>
  <c r="I31" i="48"/>
  <c r="IW45" i="52" l="1"/>
  <c r="JB45" i="52" s="1"/>
  <c r="IK46" i="52"/>
  <c r="IK47" i="52" s="1"/>
  <c r="LM41" i="52"/>
  <c r="LR41" i="52" s="1"/>
  <c r="KV42" i="52"/>
  <c r="LA42" i="52" s="1"/>
  <c r="KE43" i="52"/>
  <c r="KJ43" i="52" s="1"/>
  <c r="JN44" i="52"/>
  <c r="JS44" i="52" s="1"/>
  <c r="B3" i="48"/>
  <c r="B2" i="51" s="1"/>
  <c r="KV43" i="52" l="1"/>
  <c r="LA43" i="52" s="1"/>
  <c r="LM42" i="52"/>
  <c r="LR42" i="52" s="1"/>
  <c r="KE44" i="52"/>
  <c r="KJ44" i="52" s="1"/>
  <c r="JN45" i="52"/>
  <c r="JS45" i="52" s="1"/>
  <c r="JB46" i="52"/>
  <c r="JB47" i="52" s="1"/>
  <c r="V14" i="35"/>
  <c r="O14" i="35"/>
  <c r="H14" i="35"/>
  <c r="G31" i="51"/>
  <c r="K46" i="52"/>
  <c r="O34" i="35"/>
  <c r="O33" i="35"/>
  <c r="O32" i="35"/>
  <c r="O31" i="35"/>
  <c r="O30" i="35"/>
  <c r="O29" i="35"/>
  <c r="O28" i="35"/>
  <c r="O27" i="35"/>
  <c r="H34" i="35"/>
  <c r="H33" i="35"/>
  <c r="H32" i="35"/>
  <c r="H31" i="35"/>
  <c r="H30" i="35"/>
  <c r="H29" i="35"/>
  <c r="H28" i="35"/>
  <c r="H27" i="35"/>
  <c r="P34" i="35"/>
  <c r="P33" i="35"/>
  <c r="P32" i="35"/>
  <c r="P31" i="35"/>
  <c r="P30" i="35"/>
  <c r="P29" i="35"/>
  <c r="P28" i="35"/>
  <c r="P27" i="35"/>
  <c r="A34" i="35"/>
  <c r="A33" i="35"/>
  <c r="A32" i="35"/>
  <c r="A31" i="35"/>
  <c r="A30" i="35"/>
  <c r="A29" i="35"/>
  <c r="A28" i="35"/>
  <c r="A27" i="35"/>
  <c r="A26" i="35"/>
  <c r="V21" i="35"/>
  <c r="O21" i="35"/>
  <c r="H21" i="35"/>
  <c r="E10" i="45"/>
  <c r="H26" i="35"/>
  <c r="V22" i="35"/>
  <c r="V20" i="35"/>
  <c r="V19" i="35"/>
  <c r="V18" i="35"/>
  <c r="V17" i="35"/>
  <c r="V16" i="35"/>
  <c r="V15" i="35"/>
  <c r="O22" i="35"/>
  <c r="O20" i="35"/>
  <c r="O19" i="35"/>
  <c r="O18" i="35"/>
  <c r="O17" i="35"/>
  <c r="O16" i="35"/>
  <c r="O15" i="35"/>
  <c r="H15" i="35"/>
  <c r="H16" i="35"/>
  <c r="H17" i="35"/>
  <c r="H18" i="35"/>
  <c r="H19" i="35"/>
  <c r="H20" i="35"/>
  <c r="H22" i="35"/>
  <c r="J20" i="48"/>
  <c r="I20" i="48"/>
  <c r="J19" i="48"/>
  <c r="I19" i="48"/>
  <c r="J18" i="48"/>
  <c r="I18" i="48"/>
  <c r="C3" i="48"/>
  <c r="K8" i="48"/>
  <c r="K20" i="48"/>
  <c r="I21" i="48"/>
  <c r="L13" i="48"/>
  <c r="J13" i="48"/>
  <c r="I13" i="48"/>
  <c r="L12" i="48"/>
  <c r="J12" i="48"/>
  <c r="I12" i="48"/>
  <c r="L11" i="48"/>
  <c r="J11" i="48"/>
  <c r="I11" i="48"/>
  <c r="K11" i="48" s="1"/>
  <c r="L10" i="48"/>
  <c r="J10" i="48"/>
  <c r="I10" i="48"/>
  <c r="K10" i="48" s="1"/>
  <c r="L9" i="48"/>
  <c r="J9" i="48"/>
  <c r="I9" i="48"/>
  <c r="L8" i="48"/>
  <c r="J8" i="48"/>
  <c r="I14" i="48"/>
  <c r="K18" i="48"/>
  <c r="KE45" i="52" l="1"/>
  <c r="KJ45" i="52" s="1"/>
  <c r="JS46" i="52"/>
  <c r="JS47" i="52" s="1"/>
  <c r="LM43" i="52"/>
  <c r="LR43" i="52" s="1"/>
  <c r="KV44" i="52"/>
  <c r="LA44" i="52" s="1"/>
  <c r="J21" i="48"/>
  <c r="K19" i="48"/>
  <c r="J14" i="48"/>
  <c r="K14" i="48" s="1"/>
  <c r="K21" i="48"/>
  <c r="K9" i="48"/>
  <c r="K13" i="48"/>
  <c r="K12" i="48"/>
  <c r="LM44" i="52" l="1"/>
  <c r="LR44" i="52" s="1"/>
  <c r="KV45" i="52"/>
  <c r="LA45" i="52" s="1"/>
  <c r="KJ46" i="52"/>
  <c r="KJ47" i="52" s="1"/>
  <c r="F25" i="51"/>
  <c r="F27" i="51"/>
  <c r="F14" i="51"/>
  <c r="LM45" i="52" l="1"/>
  <c r="LA46" i="52"/>
  <c r="LA47" i="52" s="1"/>
  <c r="F13" i="51"/>
  <c r="F23" i="51"/>
  <c r="F12" i="51"/>
  <c r="F22" i="51"/>
  <c r="F20" i="51"/>
  <c r="F26" i="51"/>
  <c r="F21" i="51"/>
  <c r="F19" i="51"/>
  <c r="F16" i="51"/>
  <c r="F15" i="51"/>
  <c r="F24" i="51"/>
  <c r="F17" i="51"/>
  <c r="F28" i="51" l="1"/>
  <c r="LR45" i="52"/>
  <c r="LR46" i="52" s="1"/>
  <c r="LR47" i="52" s="1"/>
  <c r="F30" i="51" s="1"/>
  <c r="G46" i="52"/>
  <c r="G47" i="52" s="1"/>
  <c r="F29" i="51" l="1"/>
  <c r="F11" i="51"/>
  <c r="C31" i="51" s="1"/>
  <c r="A11" i="38" s="1"/>
  <c r="E9" i="45" s="1"/>
  <c r="D6" i="93" l="1"/>
  <c r="E6" i="93" s="1"/>
  <c r="F6" i="93" s="1"/>
  <c r="F22" i="93" l="1"/>
  <c r="F14" i="93"/>
  <c r="G6" i="93"/>
  <c r="F7" i="93"/>
  <c r="E14" i="93"/>
  <c r="E7" i="93"/>
  <c r="E15" i="93" s="1"/>
  <c r="E22" i="93"/>
  <c r="D14" i="93"/>
  <c r="D7" i="93"/>
  <c r="C6" i="93"/>
  <c r="D22" i="93"/>
  <c r="E8" i="93"/>
  <c r="E9" i="93" s="1"/>
  <c r="E23" i="93"/>
  <c r="E31" i="93" s="1"/>
  <c r="J13" i="35" s="1"/>
  <c r="E16" i="93"/>
  <c r="E24" i="93"/>
  <c r="G7" i="93"/>
  <c r="G22" i="93"/>
  <c r="H6" i="93"/>
  <c r="G14" i="93"/>
  <c r="F15" i="93"/>
  <c r="F8" i="93"/>
  <c r="F23" i="93"/>
  <c r="B6" i="93" l="1"/>
  <c r="C22" i="93"/>
  <c r="C7" i="93"/>
  <c r="C14" i="93"/>
  <c r="D23" i="93"/>
  <c r="D15" i="93"/>
  <c r="D8" i="93"/>
  <c r="E32" i="93"/>
  <c r="Q13" i="35" s="1"/>
  <c r="F31" i="93"/>
  <c r="K13" i="35" s="1"/>
  <c r="I6" i="93"/>
  <c r="H7" i="93"/>
  <c r="H14" i="93"/>
  <c r="H22" i="93"/>
  <c r="G23" i="93"/>
  <c r="G8" i="93"/>
  <c r="G15" i="93"/>
  <c r="E17" i="93"/>
  <c r="E10" i="93"/>
  <c r="E25" i="93"/>
  <c r="F16" i="93"/>
  <c r="F24" i="93"/>
  <c r="F32" i="93" s="1"/>
  <c r="R13" i="35" s="1"/>
  <c r="F9" i="93"/>
  <c r="D9" i="93" l="1"/>
  <c r="D24" i="93"/>
  <c r="D16" i="93"/>
  <c r="C8" i="93"/>
  <c r="C23" i="93"/>
  <c r="C15" i="93"/>
  <c r="B7" i="93"/>
  <c r="D31" i="93"/>
  <c r="I13" i="35" s="1"/>
  <c r="E33" i="93"/>
  <c r="C25" i="35" s="1"/>
  <c r="G9" i="93"/>
  <c r="G16" i="93"/>
  <c r="G24" i="93"/>
  <c r="H15" i="93"/>
  <c r="H23" i="93"/>
  <c r="H8" i="93"/>
  <c r="E18" i="93"/>
  <c r="E11" i="93"/>
  <c r="E26" i="93"/>
  <c r="G31" i="93"/>
  <c r="L13" i="35" s="1"/>
  <c r="I7" i="93"/>
  <c r="I22" i="93"/>
  <c r="I14" i="93"/>
  <c r="A30" i="93" s="1"/>
  <c r="F25" i="93"/>
  <c r="F10" i="93"/>
  <c r="F17" i="93"/>
  <c r="D32" i="93" l="1"/>
  <c r="P13" i="35" s="1"/>
  <c r="B8" i="93"/>
  <c r="C16" i="93"/>
  <c r="C9" i="93"/>
  <c r="C24" i="93"/>
  <c r="C32" i="93" s="1"/>
  <c r="C31" i="93"/>
  <c r="D25" i="93"/>
  <c r="D17" i="93"/>
  <c r="D10" i="93"/>
  <c r="G32" i="93"/>
  <c r="S13" i="35" s="1"/>
  <c r="B30" i="93"/>
  <c r="E30" i="93" s="1"/>
  <c r="C13" i="35" s="1"/>
  <c r="E19" i="93"/>
  <c r="E27" i="93"/>
  <c r="F33" i="93"/>
  <c r="D25" i="35" s="1"/>
  <c r="H24" i="93"/>
  <c r="H9" i="93"/>
  <c r="H16" i="93"/>
  <c r="F11" i="93"/>
  <c r="F26" i="93"/>
  <c r="F18" i="93"/>
  <c r="I15" i="93"/>
  <c r="I8" i="93"/>
  <c r="I23" i="93"/>
  <c r="H31" i="93"/>
  <c r="G17" i="93"/>
  <c r="G25" i="93"/>
  <c r="G10" i="93"/>
  <c r="D33" i="93" l="1"/>
  <c r="B25" i="35" s="1"/>
  <c r="D26" i="93"/>
  <c r="D18" i="93"/>
  <c r="D11" i="93"/>
  <c r="C25" i="93"/>
  <c r="C17" i="93"/>
  <c r="B9" i="93"/>
  <c r="C10" i="93"/>
  <c r="I30" i="93"/>
  <c r="G13" i="35" s="1"/>
  <c r="I31" i="93"/>
  <c r="N13" i="35" s="1"/>
  <c r="K31" i="93"/>
  <c r="M13" i="35"/>
  <c r="G33" i="93"/>
  <c r="E25" i="35" s="1"/>
  <c r="G30" i="93"/>
  <c r="E13" i="35" s="1"/>
  <c r="G18" i="93"/>
  <c r="G11" i="93"/>
  <c r="G26" i="93"/>
  <c r="L31" i="93"/>
  <c r="H30" i="93"/>
  <c r="F13" i="35" s="1"/>
  <c r="D30" i="93"/>
  <c r="B13" i="35" s="1"/>
  <c r="I16" i="93"/>
  <c r="I9" i="93"/>
  <c r="I24" i="93"/>
  <c r="F19" i="93"/>
  <c r="F27" i="93"/>
  <c r="H17" i="93"/>
  <c r="H25" i="93"/>
  <c r="H10" i="93"/>
  <c r="F30" i="93"/>
  <c r="D13" i="35" s="1"/>
  <c r="C30" i="93"/>
  <c r="H32" i="93"/>
  <c r="T13" i="35" s="1"/>
  <c r="C33" i="93" l="1"/>
  <c r="B10" i="93"/>
  <c r="C26" i="93"/>
  <c r="C11" i="93"/>
  <c r="C18" i="93"/>
  <c r="D27" i="93"/>
  <c r="D35" i="93" s="1"/>
  <c r="E35" i="93" s="1"/>
  <c r="F35" i="93" s="1"/>
  <c r="D19" i="93"/>
  <c r="H33" i="93"/>
  <c r="F25" i="35" s="1"/>
  <c r="I32" i="93"/>
  <c r="U13" i="35" s="1"/>
  <c r="G19" i="93"/>
  <c r="G27" i="93"/>
  <c r="K32" i="93"/>
  <c r="L32" i="93"/>
  <c r="H11" i="93"/>
  <c r="H26" i="93"/>
  <c r="H18" i="93"/>
  <c r="I10" i="93"/>
  <c r="I17" i="93"/>
  <c r="I25" i="93"/>
  <c r="I33" i="93" s="1"/>
  <c r="K30" i="93"/>
  <c r="L30" i="93"/>
  <c r="C27" i="93" l="1"/>
  <c r="C35" i="93" s="1"/>
  <c r="B11" i="93"/>
  <c r="C19" i="93"/>
  <c r="G35" i="93"/>
  <c r="K33" i="93"/>
  <c r="L33" i="93"/>
  <c r="G25" i="35"/>
  <c r="I26" i="93"/>
  <c r="I18" i="93"/>
  <c r="A34" i="93" s="1"/>
  <c r="B34" i="93" s="1"/>
  <c r="D34" i="93" s="1"/>
  <c r="I25" i="35" s="1"/>
  <c r="I11" i="93"/>
  <c r="H19" i="93"/>
  <c r="H27" i="93"/>
  <c r="H35" i="93" s="1"/>
  <c r="I34" i="93" l="1"/>
  <c r="N25" i="35" s="1"/>
  <c r="H34" i="93"/>
  <c r="M25" i="35" s="1"/>
  <c r="I27" i="93"/>
  <c r="I19" i="93"/>
  <c r="A35" i="93" s="1"/>
  <c r="B35" i="93" s="1"/>
  <c r="C34" i="93"/>
  <c r="E34" i="93"/>
  <c r="J25" i="35" s="1"/>
  <c r="F34" i="93"/>
  <c r="K25" i="35" s="1"/>
  <c r="G34" i="93"/>
  <c r="L25" i="35" s="1"/>
  <c r="I35" i="93" l="1"/>
  <c r="K35" i="93" s="1"/>
  <c r="L34" i="93"/>
  <c r="L36" i="93" s="1"/>
  <c r="K34" i="93"/>
  <c r="K36" i="93" s="1"/>
  <c r="W14" i="35" s="1"/>
  <c r="Q34" i="35" l="1"/>
  <c r="B58" i="35" s="1"/>
  <c r="Q30" i="35"/>
  <c r="Q26" i="35"/>
  <c r="Q33" i="35"/>
  <c r="Q29" i="35"/>
  <c r="Q27" i="35"/>
  <c r="Q32" i="35"/>
  <c r="Q28" i="35"/>
  <c r="B43" i="35" s="1"/>
  <c r="Q31" i="35"/>
  <c r="B56" i="35" l="1"/>
  <c r="B57" i="35"/>
  <c r="B55" i="35"/>
  <c r="B54" i="35"/>
  <c r="B42" i="35"/>
  <c r="B47" i="3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笹本　圭介</author>
  </authors>
  <commentList>
    <comment ref="A4" authorId="0" shapeId="0" xr:uid="{84C455D9-C218-4004-8DE0-E8BE0DE5794E}">
      <text>
        <r>
          <rPr>
            <b/>
            <sz val="14"/>
            <color indexed="81"/>
            <rFont val="MS P ゴシック"/>
            <family val="3"/>
            <charset val="128"/>
          </rPr>
          <t>職員側作業：該当年度の「西暦/4/1」で入力」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笹本　圭介</author>
  </authors>
  <commentList>
    <comment ref="A2" authorId="0" shapeId="0" xr:uid="{8FA1C594-BAA8-48D2-91A5-C59E88B0B243}">
      <text>
        <r>
          <rPr>
            <b/>
            <sz val="12"/>
            <color indexed="81"/>
            <rFont val="MS P ゴシック"/>
            <family val="3"/>
            <charset val="128"/>
          </rPr>
          <t>本日の日付が表示されます。
日付を修正する場合は直接入力してください。</t>
        </r>
      </text>
    </comment>
    <comment ref="A4" authorId="0" shapeId="0" xr:uid="{B05171B2-AB73-43FA-9BEF-A70719114418}">
      <text>
        <r>
          <rPr>
            <b/>
            <sz val="20"/>
            <color indexed="81"/>
            <rFont val="BIZ UDPゴシック"/>
            <family val="3"/>
            <charset val="128"/>
          </rPr>
          <t>必ず「別紙２【最初に入力】」シートから入力を開始してください。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笹本　圭介</author>
  </authors>
  <commentList>
    <comment ref="C9" authorId="0" shapeId="0" xr:uid="{F2524468-341F-4A81-954B-81067A1C6A05}">
      <text>
        <r>
          <rPr>
            <sz val="9"/>
            <color indexed="81"/>
            <rFont val="MS P ゴシック"/>
            <family val="3"/>
            <charset val="128"/>
          </rPr>
          <t>個別勤務状況表を使用しない場合は、時間数を直接入力をお願いいたします。</t>
        </r>
      </text>
    </comment>
  </commentList>
</comments>
</file>

<file path=xl/sharedStrings.xml><?xml version="1.0" encoding="utf-8"?>
<sst xmlns="http://schemas.openxmlformats.org/spreadsheetml/2006/main" count="1055" uniqueCount="247">
  <si>
    <t>一般</t>
    <rPh sb="0" eb="2">
      <t>イッパン</t>
    </rPh>
    <phoneticPr fontId="1"/>
  </si>
  <si>
    <t>Ａ階層</t>
    <rPh sb="1" eb="3">
      <t>カイソウ</t>
    </rPh>
    <phoneticPr fontId="1"/>
  </si>
  <si>
    <t>Ｂ階層</t>
    <rPh sb="1" eb="3">
      <t>カイソウ</t>
    </rPh>
    <phoneticPr fontId="1"/>
  </si>
  <si>
    <t>３歳未満児</t>
    <rPh sb="1" eb="2">
      <t>サイ</t>
    </rPh>
    <rPh sb="2" eb="4">
      <t>ミマン</t>
    </rPh>
    <rPh sb="4" eb="5">
      <t>ジ</t>
    </rPh>
    <phoneticPr fontId="1"/>
  </si>
  <si>
    <t>３歳以上児</t>
    <rPh sb="1" eb="2">
      <t>サイ</t>
    </rPh>
    <rPh sb="2" eb="4">
      <t>イジョウ</t>
    </rPh>
    <rPh sb="4" eb="5">
      <t>ジ</t>
    </rPh>
    <phoneticPr fontId="1"/>
  </si>
  <si>
    <t>合計</t>
    <rPh sb="0" eb="2">
      <t>ゴウケイ</t>
    </rPh>
    <phoneticPr fontId="1"/>
  </si>
  <si>
    <t>月</t>
    <rPh sb="0" eb="1">
      <t>ガツ</t>
    </rPh>
    <phoneticPr fontId="1"/>
  </si>
  <si>
    <t>標準時間認定</t>
    <rPh sb="0" eb="2">
      <t>ヒョウジュン</t>
    </rPh>
    <rPh sb="2" eb="4">
      <t>ジカン</t>
    </rPh>
    <rPh sb="4" eb="6">
      <t>ニンテイ</t>
    </rPh>
    <phoneticPr fontId="1"/>
  </si>
  <si>
    <t>（１）延長保育利用児童数</t>
    <rPh sb="3" eb="5">
      <t>エンチョウ</t>
    </rPh>
    <rPh sb="5" eb="7">
      <t>ホイク</t>
    </rPh>
    <rPh sb="7" eb="9">
      <t>リヨウ</t>
    </rPh>
    <rPh sb="9" eb="11">
      <t>ジドウ</t>
    </rPh>
    <rPh sb="11" eb="12">
      <t>スウ</t>
    </rPh>
    <phoneticPr fontId="1"/>
  </si>
  <si>
    <t>平均利用児童数</t>
    <rPh sb="0" eb="2">
      <t>ヘイキン</t>
    </rPh>
    <rPh sb="2" eb="4">
      <t>リヨウ</t>
    </rPh>
    <rPh sb="4" eb="6">
      <t>ジドウ</t>
    </rPh>
    <rPh sb="6" eb="7">
      <t>スウ</t>
    </rPh>
    <phoneticPr fontId="1"/>
  </si>
  <si>
    <t>※平均利用児童数は、各週の最大人数を週数で割り返した人数</t>
    <rPh sb="1" eb="3">
      <t>ヘイキン</t>
    </rPh>
    <rPh sb="3" eb="5">
      <t>リヨウ</t>
    </rPh>
    <rPh sb="5" eb="7">
      <t>ジドウ</t>
    </rPh>
    <rPh sb="7" eb="8">
      <t>スウ</t>
    </rPh>
    <rPh sb="10" eb="11">
      <t>カク</t>
    </rPh>
    <rPh sb="11" eb="12">
      <t>シュウ</t>
    </rPh>
    <rPh sb="13" eb="15">
      <t>サイダイ</t>
    </rPh>
    <rPh sb="15" eb="17">
      <t>ニンズウ</t>
    </rPh>
    <rPh sb="18" eb="20">
      <t>シュウスウ</t>
    </rPh>
    <rPh sb="21" eb="22">
      <t>ワ</t>
    </rPh>
    <rPh sb="23" eb="24">
      <t>カエ</t>
    </rPh>
    <rPh sb="26" eb="28">
      <t>ニンズウ</t>
    </rPh>
    <phoneticPr fontId="1"/>
  </si>
  <si>
    <t>　 １週間の日数が土曜日を除いて１日の場合は平均利用児童数に算入しなくてよい。</t>
    <rPh sb="3" eb="5">
      <t>シュウカン</t>
    </rPh>
    <rPh sb="6" eb="8">
      <t>ニッスウ</t>
    </rPh>
    <rPh sb="9" eb="12">
      <t>ドヨウビ</t>
    </rPh>
    <rPh sb="13" eb="14">
      <t>ノゾ</t>
    </rPh>
    <rPh sb="17" eb="18">
      <t>ニチ</t>
    </rPh>
    <rPh sb="19" eb="21">
      <t>バアイ</t>
    </rPh>
    <rPh sb="22" eb="24">
      <t>ヘイキン</t>
    </rPh>
    <rPh sb="24" eb="26">
      <t>リヨウ</t>
    </rPh>
    <rPh sb="26" eb="29">
      <t>ジドウスウ</t>
    </rPh>
    <rPh sb="30" eb="32">
      <t>サンニュウ</t>
    </rPh>
    <phoneticPr fontId="1"/>
  </si>
  <si>
    <t>月</t>
    <rPh sb="0" eb="1">
      <t>ツキ</t>
    </rPh>
    <phoneticPr fontId="1"/>
  </si>
  <si>
    <t>延長保育事業に係る人件費</t>
    <rPh sb="0" eb="2">
      <t>エンチョウ</t>
    </rPh>
    <rPh sb="2" eb="4">
      <t>ホイク</t>
    </rPh>
    <rPh sb="4" eb="6">
      <t>ジギョウ</t>
    </rPh>
    <rPh sb="7" eb="8">
      <t>カカ</t>
    </rPh>
    <rPh sb="9" eb="12">
      <t>ジンケンヒ</t>
    </rPh>
    <phoneticPr fontId="1"/>
  </si>
  <si>
    <t>週数</t>
    <rPh sb="0" eb="2">
      <t>シュウスウ</t>
    </rPh>
    <phoneticPr fontId="1"/>
  </si>
  <si>
    <t>第３週目</t>
    <rPh sb="0" eb="1">
      <t>ダイ</t>
    </rPh>
    <rPh sb="2" eb="3">
      <t>シュウ</t>
    </rPh>
    <rPh sb="3" eb="4">
      <t>メ</t>
    </rPh>
    <phoneticPr fontId="1"/>
  </si>
  <si>
    <t>第４週目</t>
    <rPh sb="0" eb="1">
      <t>ダイ</t>
    </rPh>
    <rPh sb="2" eb="3">
      <t>シュウ</t>
    </rPh>
    <rPh sb="3" eb="4">
      <t>メ</t>
    </rPh>
    <phoneticPr fontId="1"/>
  </si>
  <si>
    <t>第５週目</t>
    <rPh sb="0" eb="1">
      <t>ダイ</t>
    </rPh>
    <rPh sb="2" eb="3">
      <t>シュウ</t>
    </rPh>
    <rPh sb="3" eb="4">
      <t>メ</t>
    </rPh>
    <phoneticPr fontId="1"/>
  </si>
  <si>
    <t>前延長</t>
    <rPh sb="0" eb="1">
      <t>マエ</t>
    </rPh>
    <rPh sb="1" eb="3">
      <t>エンチョウ</t>
    </rPh>
    <phoneticPr fontId="1"/>
  </si>
  <si>
    <t>後延長</t>
    <rPh sb="0" eb="1">
      <t>ウシ</t>
    </rPh>
    <rPh sb="1" eb="3">
      <t>エンチョウ</t>
    </rPh>
    <phoneticPr fontId="1"/>
  </si>
  <si>
    <t>時間</t>
    <rPh sb="0" eb="2">
      <t>ジカン</t>
    </rPh>
    <phoneticPr fontId="1"/>
  </si>
  <si>
    <t>短時間認定</t>
    <rPh sb="0" eb="1">
      <t>タン</t>
    </rPh>
    <rPh sb="1" eb="3">
      <t>ジカン</t>
    </rPh>
    <rPh sb="3" eb="5">
      <t>ニンテイ</t>
    </rPh>
    <phoneticPr fontId="1"/>
  </si>
  <si>
    <t>（例）7:30＝（第１週最大人数＋第２週最大人数＋第３週最大人数＋第４週最大人数＋第５週最大人数）÷5</t>
    <rPh sb="1" eb="2">
      <t>レイ</t>
    </rPh>
    <rPh sb="9" eb="10">
      <t>ダイ</t>
    </rPh>
    <rPh sb="11" eb="12">
      <t>シュウ</t>
    </rPh>
    <rPh sb="12" eb="14">
      <t>サイダイ</t>
    </rPh>
    <rPh sb="14" eb="16">
      <t>ニンズウ</t>
    </rPh>
    <rPh sb="17" eb="18">
      <t>ダイ</t>
    </rPh>
    <rPh sb="19" eb="20">
      <t>シュウ</t>
    </rPh>
    <rPh sb="20" eb="22">
      <t>サイダイ</t>
    </rPh>
    <rPh sb="22" eb="24">
      <t>ニンズウ</t>
    </rPh>
    <rPh sb="25" eb="26">
      <t>ダイ</t>
    </rPh>
    <rPh sb="27" eb="28">
      <t>シュウ</t>
    </rPh>
    <rPh sb="28" eb="30">
      <t>サイダイ</t>
    </rPh>
    <rPh sb="30" eb="32">
      <t>ニンズ</t>
    </rPh>
    <rPh sb="33" eb="34">
      <t>ダイ</t>
    </rPh>
    <rPh sb="35" eb="36">
      <t>シュウ</t>
    </rPh>
    <rPh sb="36" eb="38">
      <t>サイダイ</t>
    </rPh>
    <rPh sb="38" eb="40">
      <t>ニンズウ</t>
    </rPh>
    <rPh sb="41" eb="42">
      <t>ダイ</t>
    </rPh>
    <rPh sb="43" eb="44">
      <t>シュウ</t>
    </rPh>
    <rPh sb="44" eb="46">
      <t>サイダイ</t>
    </rPh>
    <rPh sb="46" eb="48">
      <t>ニンズウ</t>
    </rPh>
    <phoneticPr fontId="1"/>
  </si>
  <si>
    <t>施設名</t>
    <rPh sb="0" eb="2">
      <t>シセツ</t>
    </rPh>
    <rPh sb="2" eb="3">
      <t>メイ</t>
    </rPh>
    <phoneticPr fontId="1"/>
  </si>
  <si>
    <t>１時間延長</t>
    <rPh sb="1" eb="3">
      <t>ジカン</t>
    </rPh>
    <rPh sb="3" eb="5">
      <t>エンチョウ</t>
    </rPh>
    <phoneticPr fontId="1"/>
  </si>
  <si>
    <t>２時間延長</t>
    <phoneticPr fontId="1"/>
  </si>
  <si>
    <t>（１）保育標準時間（１１時間）を超えた延長保育時間帯にかかる経費</t>
    <rPh sb="3" eb="5">
      <t>ホイク</t>
    </rPh>
    <rPh sb="5" eb="7">
      <t>ヒョウジュン</t>
    </rPh>
    <rPh sb="7" eb="9">
      <t>ジカン</t>
    </rPh>
    <rPh sb="12" eb="14">
      <t>ジカン</t>
    </rPh>
    <rPh sb="16" eb="17">
      <t>コ</t>
    </rPh>
    <rPh sb="19" eb="21">
      <t>エンチョウ</t>
    </rPh>
    <rPh sb="21" eb="23">
      <t>ホイク</t>
    </rPh>
    <rPh sb="23" eb="25">
      <t>ジカン</t>
    </rPh>
    <rPh sb="25" eb="26">
      <t>タイ</t>
    </rPh>
    <rPh sb="30" eb="32">
      <t>ケイヒ</t>
    </rPh>
    <phoneticPr fontId="1"/>
  </si>
  <si>
    <t>（２）保育標準時間（１１時間）内の延長保育時間帯にかかる経費</t>
    <rPh sb="3" eb="5">
      <t>ホイク</t>
    </rPh>
    <rPh sb="5" eb="7">
      <t>ヒョウジュン</t>
    </rPh>
    <rPh sb="7" eb="9">
      <t>ジカン</t>
    </rPh>
    <rPh sb="12" eb="14">
      <t>ジカン</t>
    </rPh>
    <rPh sb="15" eb="16">
      <t>ナイ</t>
    </rPh>
    <rPh sb="17" eb="19">
      <t>エンチョウ</t>
    </rPh>
    <rPh sb="19" eb="21">
      <t>ホイク</t>
    </rPh>
    <rPh sb="21" eb="23">
      <t>ジカン</t>
    </rPh>
    <rPh sb="23" eb="24">
      <t>タイ</t>
    </rPh>
    <rPh sb="28" eb="30">
      <t>ケイヒ</t>
    </rPh>
    <phoneticPr fontId="1"/>
  </si>
  <si>
    <t>３時間延長</t>
    <rPh sb="1" eb="3">
      <t>ジカン</t>
    </rPh>
    <rPh sb="3" eb="5">
      <t>エンチョウ</t>
    </rPh>
    <phoneticPr fontId="1"/>
  </si>
  <si>
    <t>４時間延長</t>
  </si>
  <si>
    <t>５時間延長</t>
    <rPh sb="1" eb="3">
      <t>ジカン</t>
    </rPh>
    <rPh sb="3" eb="5">
      <t>エンチョウ</t>
    </rPh>
    <phoneticPr fontId="1"/>
  </si>
  <si>
    <t>６時間延長</t>
  </si>
  <si>
    <t>別紙２</t>
    <rPh sb="0" eb="2">
      <t>ベッシ</t>
    </rPh>
    <phoneticPr fontId="1"/>
  </si>
  <si>
    <t>標準時間を超えた延長保育</t>
    <rPh sb="0" eb="2">
      <t>ヒョウジュン</t>
    </rPh>
    <rPh sb="2" eb="4">
      <t>ジカン</t>
    </rPh>
    <rPh sb="5" eb="6">
      <t>コ</t>
    </rPh>
    <rPh sb="8" eb="10">
      <t>エンチョウ</t>
    </rPh>
    <rPh sb="10" eb="12">
      <t>ホイク</t>
    </rPh>
    <phoneticPr fontId="1"/>
  </si>
  <si>
    <t>①施設内で調理</t>
    <rPh sb="1" eb="3">
      <t>シセツ</t>
    </rPh>
    <rPh sb="3" eb="4">
      <t>ナイ</t>
    </rPh>
    <rPh sb="5" eb="7">
      <t>チョウリ</t>
    </rPh>
    <phoneticPr fontId="1"/>
  </si>
  <si>
    <t>②連携施設からの搬入</t>
    <rPh sb="1" eb="3">
      <t>レンケイ</t>
    </rPh>
    <rPh sb="3" eb="5">
      <t>シセツ</t>
    </rPh>
    <rPh sb="8" eb="10">
      <t>ハンニュウ</t>
    </rPh>
    <phoneticPr fontId="1"/>
  </si>
  <si>
    <t>③①及び②以外の方法</t>
    <rPh sb="2" eb="3">
      <t>オヨ</t>
    </rPh>
    <rPh sb="5" eb="7">
      <t>イガイ</t>
    </rPh>
    <rPh sb="8" eb="10">
      <t>ホウホウ</t>
    </rPh>
    <phoneticPr fontId="1"/>
  </si>
  <si>
    <t>施設形態</t>
    <rPh sb="0" eb="2">
      <t>シセツ</t>
    </rPh>
    <rPh sb="2" eb="4">
      <t>ケイタイ</t>
    </rPh>
    <phoneticPr fontId="1"/>
  </si>
  <si>
    <t>利用児童合計数記入表</t>
    <rPh sb="0" eb="2">
      <t>リヨウ</t>
    </rPh>
    <rPh sb="2" eb="4">
      <t>ジドウ</t>
    </rPh>
    <rPh sb="4" eb="6">
      <t>ゴウケイ</t>
    </rPh>
    <rPh sb="6" eb="7">
      <t>スウ</t>
    </rPh>
    <rPh sb="7" eb="9">
      <t>キニュウ</t>
    </rPh>
    <rPh sb="9" eb="10">
      <t>ヒョウ</t>
    </rPh>
    <phoneticPr fontId="1"/>
  </si>
  <si>
    <t>延長保育月別申込児童数報告書</t>
    <rPh sb="0" eb="2">
      <t>エンチョウ</t>
    </rPh>
    <rPh sb="2" eb="4">
      <t>ホイク</t>
    </rPh>
    <rPh sb="4" eb="6">
      <t>ツキベツ</t>
    </rPh>
    <rPh sb="6" eb="8">
      <t>モウシコミ</t>
    </rPh>
    <rPh sb="8" eb="11">
      <t>ジドウスウ</t>
    </rPh>
    <rPh sb="11" eb="14">
      <t>ホウコクショ</t>
    </rPh>
    <phoneticPr fontId="1"/>
  </si>
  <si>
    <t>第１週目</t>
    <rPh sb="0" eb="1">
      <t>ダイ</t>
    </rPh>
    <rPh sb="2" eb="3">
      <t>シュウ</t>
    </rPh>
    <rPh sb="3" eb="4">
      <t>メ</t>
    </rPh>
    <phoneticPr fontId="1"/>
  </si>
  <si>
    <t>第２週目</t>
    <rPh sb="0" eb="1">
      <t>ダイ</t>
    </rPh>
    <rPh sb="2" eb="3">
      <t>シュウ</t>
    </rPh>
    <rPh sb="3" eb="4">
      <t>メ</t>
    </rPh>
    <phoneticPr fontId="1"/>
  </si>
  <si>
    <t>（様式第４号）</t>
  </si>
  <si>
    <t>　　　　　　　</t>
  </si>
  <si>
    <t>）</t>
    <phoneticPr fontId="1"/>
  </si>
  <si>
    <t>　　　　　　　　　　　　</t>
  </si>
  <si>
    <t>　　（１）実支出額</t>
    <phoneticPr fontId="1"/>
  </si>
  <si>
    <t>　　 　・短時間認定児童の延長保育に係る経費合計</t>
    <phoneticPr fontId="1"/>
  </si>
  <si>
    <t xml:space="preserve">　　　　・延長保育承諾通知書の写し 　　　　　　　　　　　  　    </t>
    <phoneticPr fontId="1"/>
  </si>
  <si>
    <t>　　　　・シフト表又は勤務実績がわかる書類</t>
    <phoneticPr fontId="1"/>
  </si>
  <si>
    <t>　　　 ・延長保育事業に係る経費合計 　　　 　　　　                  　　　</t>
    <rPh sb="5" eb="7">
      <t>エンチョウ</t>
    </rPh>
    <rPh sb="7" eb="9">
      <t>ホイク</t>
    </rPh>
    <rPh sb="9" eb="11">
      <t>ジギョウ</t>
    </rPh>
    <rPh sb="12" eb="13">
      <t>カカ</t>
    </rPh>
    <rPh sb="14" eb="16">
      <t>ケイヒ</t>
    </rPh>
    <phoneticPr fontId="1"/>
  </si>
  <si>
    <t>　　（2）添付資料</t>
    <phoneticPr fontId="1"/>
  </si>
  <si>
    <t>　　　　・利用児童合計数記入表（別紙２）</t>
    <phoneticPr fontId="1"/>
  </si>
  <si>
    <t>　　　　・延長保育事業等経費内訳書（別紙１）</t>
    <phoneticPr fontId="1"/>
  </si>
  <si>
    <t>　　　　・延長保育月別申込児童数報告書（別紙３）</t>
    <phoneticPr fontId="1"/>
  </si>
  <si>
    <t>（１）延長保育登録児童数</t>
    <rPh sb="3" eb="5">
      <t>エンチョウ</t>
    </rPh>
    <rPh sb="5" eb="7">
      <t>ホイク</t>
    </rPh>
    <rPh sb="7" eb="9">
      <t>トウロク</t>
    </rPh>
    <rPh sb="9" eb="11">
      <t>ジドウ</t>
    </rPh>
    <rPh sb="11" eb="12">
      <t>スウ</t>
    </rPh>
    <phoneticPr fontId="1"/>
  </si>
  <si>
    <t>（単位：人）</t>
    <rPh sb="1" eb="3">
      <t>タンイ</t>
    </rPh>
    <rPh sb="4" eb="5">
      <t>ニン</t>
    </rPh>
    <phoneticPr fontId="1"/>
  </si>
  <si>
    <t>延長保育料収入</t>
    <rPh sb="0" eb="2">
      <t>エンチョウ</t>
    </rPh>
    <rPh sb="2" eb="4">
      <t>ホイク</t>
    </rPh>
    <rPh sb="4" eb="5">
      <t>リョウ</t>
    </rPh>
    <rPh sb="5" eb="7">
      <t>シュウニュウ</t>
    </rPh>
    <phoneticPr fontId="1"/>
  </si>
  <si>
    <t>3歳未満児</t>
    <rPh sb="1" eb="4">
      <t>サイミマン</t>
    </rPh>
    <rPh sb="4" eb="5">
      <t>ジ</t>
    </rPh>
    <phoneticPr fontId="1"/>
  </si>
  <si>
    <t>3歳以上児</t>
    <rPh sb="1" eb="2">
      <t>サイ</t>
    </rPh>
    <rPh sb="2" eb="4">
      <t>イジョウ</t>
    </rPh>
    <rPh sb="4" eb="5">
      <t>ジ</t>
    </rPh>
    <phoneticPr fontId="1"/>
  </si>
  <si>
    <t>（注１）　児童数は、通年制で記入すること。</t>
    <rPh sb="1" eb="2">
      <t>チュウ</t>
    </rPh>
    <rPh sb="5" eb="8">
      <t>ジドウスウ</t>
    </rPh>
    <rPh sb="10" eb="12">
      <t>ツウネン</t>
    </rPh>
    <rPh sb="12" eb="13">
      <t>セイ</t>
    </rPh>
    <rPh sb="14" eb="16">
      <t>キニュウ</t>
    </rPh>
    <phoneticPr fontId="1"/>
  </si>
  <si>
    <t>　　　　　（例）午前９時～午後５時が保育短時間で、午後５時～午後７時の延長保育を利用した場合</t>
    <rPh sb="6" eb="7">
      <t>レイ</t>
    </rPh>
    <rPh sb="8" eb="10">
      <t>ゴゼン</t>
    </rPh>
    <rPh sb="11" eb="12">
      <t>ジ</t>
    </rPh>
    <rPh sb="13" eb="15">
      <t>ゴゴ</t>
    </rPh>
    <rPh sb="16" eb="17">
      <t>ジ</t>
    </rPh>
    <rPh sb="18" eb="20">
      <t>ホイク</t>
    </rPh>
    <rPh sb="20" eb="23">
      <t>タンジカン</t>
    </rPh>
    <rPh sb="25" eb="27">
      <t>ゴゴ</t>
    </rPh>
    <rPh sb="28" eb="29">
      <t>ジ</t>
    </rPh>
    <rPh sb="30" eb="32">
      <t>ゴゴ</t>
    </rPh>
    <rPh sb="33" eb="34">
      <t>ジ</t>
    </rPh>
    <rPh sb="35" eb="37">
      <t>エンチョウ</t>
    </rPh>
    <rPh sb="37" eb="39">
      <t>ホイク</t>
    </rPh>
    <rPh sb="40" eb="42">
      <t>リヨウ</t>
    </rPh>
    <rPh sb="44" eb="46">
      <t>バアイ</t>
    </rPh>
    <phoneticPr fontId="1"/>
  </si>
  <si>
    <t>　　　　　　　　⇒短時間認定の後１時間延長欄に『１』、保育標準時間認定の１時間延長欄に『１』をそれぞれ入力。</t>
    <rPh sb="9" eb="12">
      <t>タンジカン</t>
    </rPh>
    <rPh sb="12" eb="14">
      <t>ニンテイ</t>
    </rPh>
    <rPh sb="15" eb="16">
      <t>アト</t>
    </rPh>
    <rPh sb="17" eb="19">
      <t>ジカン</t>
    </rPh>
    <rPh sb="19" eb="21">
      <t>エンチョウ</t>
    </rPh>
    <rPh sb="21" eb="22">
      <t>ラン</t>
    </rPh>
    <rPh sb="27" eb="29">
      <t>ホイク</t>
    </rPh>
    <rPh sb="29" eb="31">
      <t>ヒョウジュン</t>
    </rPh>
    <rPh sb="31" eb="33">
      <t>ジカン</t>
    </rPh>
    <rPh sb="33" eb="35">
      <t>ニンテイ</t>
    </rPh>
    <rPh sb="37" eb="39">
      <t>ジカン</t>
    </rPh>
    <rPh sb="39" eb="41">
      <t>エンチョウ</t>
    </rPh>
    <rPh sb="41" eb="42">
      <t>ラン</t>
    </rPh>
    <rPh sb="51" eb="53">
      <t>ニュウリョク</t>
    </rPh>
    <phoneticPr fontId="1"/>
  </si>
  <si>
    <t>※８:３０の平均利用が１人以上、７:３０の平均利用が０人であれば１時間
　　７：３０の平均利用が１人以上であれば２時間</t>
    <rPh sb="6" eb="8">
      <t>ヘイキン</t>
    </rPh>
    <rPh sb="8" eb="10">
      <t>リヨウ</t>
    </rPh>
    <rPh sb="12" eb="13">
      <t>ニン</t>
    </rPh>
    <rPh sb="13" eb="15">
      <t>イジョウ</t>
    </rPh>
    <rPh sb="21" eb="23">
      <t>ヘイキン</t>
    </rPh>
    <rPh sb="23" eb="25">
      <t>リヨウ</t>
    </rPh>
    <rPh sb="27" eb="28">
      <t>ニン</t>
    </rPh>
    <rPh sb="33" eb="35">
      <t>ジカン</t>
    </rPh>
    <rPh sb="43" eb="45">
      <t>ヘイキン</t>
    </rPh>
    <rPh sb="45" eb="47">
      <t>リヨウ</t>
    </rPh>
    <rPh sb="49" eb="50">
      <t>ニン</t>
    </rPh>
    <rPh sb="50" eb="52">
      <t>イジョウ</t>
    </rPh>
    <rPh sb="57" eb="59">
      <t>ジカン</t>
    </rPh>
    <phoneticPr fontId="1"/>
  </si>
  <si>
    <t>※１７:３０の平均利用が１人以上であれば１時間</t>
    <rPh sb="7" eb="9">
      <t>ヘイキン</t>
    </rPh>
    <rPh sb="9" eb="11">
      <t>リヨウ</t>
    </rPh>
    <rPh sb="13" eb="14">
      <t>ニン</t>
    </rPh>
    <rPh sb="14" eb="16">
      <t>イジョウ</t>
    </rPh>
    <rPh sb="21" eb="23">
      <t>ジカン</t>
    </rPh>
    <phoneticPr fontId="1"/>
  </si>
  <si>
    <t>※複数該当する場合は、最大時間を適用すること</t>
    <rPh sb="1" eb="3">
      <t>フクスウ</t>
    </rPh>
    <rPh sb="3" eb="5">
      <t>ガイトウ</t>
    </rPh>
    <rPh sb="7" eb="9">
      <t>バアイ</t>
    </rPh>
    <rPh sb="11" eb="13">
      <t>サイダイ</t>
    </rPh>
    <rPh sb="13" eb="15">
      <t>ジカン</t>
    </rPh>
    <rPh sb="16" eb="18">
      <t>テキヨウ</t>
    </rPh>
    <phoneticPr fontId="1"/>
  </si>
  <si>
    <t>（４）給食の実施方法</t>
    <rPh sb="3" eb="5">
      <t>キュウショク</t>
    </rPh>
    <rPh sb="6" eb="8">
      <t>ジッシ</t>
    </rPh>
    <rPh sb="8" eb="10">
      <t>ホウホウ</t>
    </rPh>
    <phoneticPr fontId="1"/>
  </si>
  <si>
    <t>（２）短時間認定児童の延長保育（保育標準時間内の３時間分）の時間認定（４月平均利用児童数より）</t>
    <rPh sb="3" eb="6">
      <t>タンジカン</t>
    </rPh>
    <rPh sb="6" eb="8">
      <t>ニンテイ</t>
    </rPh>
    <rPh sb="8" eb="10">
      <t>ジドウ</t>
    </rPh>
    <rPh sb="11" eb="13">
      <t>エンチョウ</t>
    </rPh>
    <rPh sb="13" eb="15">
      <t>ホイク</t>
    </rPh>
    <rPh sb="16" eb="18">
      <t>ホイク</t>
    </rPh>
    <rPh sb="18" eb="20">
      <t>ヒョウジュン</t>
    </rPh>
    <rPh sb="20" eb="22">
      <t>ジカン</t>
    </rPh>
    <rPh sb="22" eb="23">
      <t>ナイ</t>
    </rPh>
    <rPh sb="25" eb="27">
      <t>ジカン</t>
    </rPh>
    <rPh sb="27" eb="28">
      <t>ブン</t>
    </rPh>
    <rPh sb="30" eb="32">
      <t>ジカン</t>
    </rPh>
    <rPh sb="32" eb="34">
      <t>ニンテイ</t>
    </rPh>
    <rPh sb="36" eb="37">
      <t>ガツ</t>
    </rPh>
    <rPh sb="37" eb="39">
      <t>ヘイキン</t>
    </rPh>
    <rPh sb="39" eb="41">
      <t>リヨウ</t>
    </rPh>
    <rPh sb="41" eb="43">
      <t>ジドウ</t>
    </rPh>
    <rPh sb="43" eb="44">
      <t>スウ</t>
    </rPh>
    <phoneticPr fontId="1"/>
  </si>
  <si>
    <t>（３）保育標準時間を超えた延長保育の時間認定（４月平均利用児童数より）</t>
    <rPh sb="3" eb="5">
      <t>ホイク</t>
    </rPh>
    <rPh sb="5" eb="7">
      <t>ヒョウジュン</t>
    </rPh>
    <rPh sb="7" eb="9">
      <t>ジカン</t>
    </rPh>
    <rPh sb="10" eb="11">
      <t>コ</t>
    </rPh>
    <rPh sb="13" eb="15">
      <t>エンチョウ</t>
    </rPh>
    <rPh sb="15" eb="17">
      <t>ホイク</t>
    </rPh>
    <rPh sb="18" eb="20">
      <t>ジカン</t>
    </rPh>
    <rPh sb="20" eb="22">
      <t>ニンテイ</t>
    </rPh>
    <rPh sb="24" eb="25">
      <t>ガツ</t>
    </rPh>
    <rPh sb="25" eb="27">
      <t>ヘイキン</t>
    </rPh>
    <rPh sb="27" eb="29">
      <t>リヨウ</t>
    </rPh>
    <rPh sb="29" eb="31">
      <t>ジドウ</t>
    </rPh>
    <rPh sb="31" eb="32">
      <t>スウ</t>
    </rPh>
    <phoneticPr fontId="1"/>
  </si>
  <si>
    <t>※１８:１５の平均利用児童数が１人以上であれば３０分</t>
    <rPh sb="7" eb="9">
      <t>ヘイキン</t>
    </rPh>
    <rPh sb="9" eb="11">
      <t>リヨウ</t>
    </rPh>
    <rPh sb="11" eb="13">
      <t>ジドウ</t>
    </rPh>
    <rPh sb="13" eb="14">
      <t>スウ</t>
    </rPh>
    <rPh sb="16" eb="17">
      <t>ニン</t>
    </rPh>
    <rPh sb="17" eb="19">
      <t>イジョウ</t>
    </rPh>
    <rPh sb="25" eb="26">
      <t>フン</t>
    </rPh>
    <phoneticPr fontId="1"/>
  </si>
  <si>
    <t>※１８:３０の平均利用児童数が６人以上であれば１時間</t>
    <rPh sb="7" eb="9">
      <t>ヘイキン</t>
    </rPh>
    <rPh sb="9" eb="11">
      <t>リヨウ</t>
    </rPh>
    <rPh sb="11" eb="13">
      <t>ジドウ</t>
    </rPh>
    <rPh sb="13" eb="14">
      <t>スウ</t>
    </rPh>
    <rPh sb="16" eb="17">
      <t>ニン</t>
    </rPh>
    <rPh sb="17" eb="19">
      <t>イジョウ</t>
    </rPh>
    <rPh sb="24" eb="26">
      <t>ジカン</t>
    </rPh>
    <phoneticPr fontId="1"/>
  </si>
  <si>
    <t>※１９:３０の平均利用児童数が３人以上であれば２時間</t>
    <rPh sb="7" eb="9">
      <t>ヘイキン</t>
    </rPh>
    <rPh sb="9" eb="11">
      <t>リヨウ</t>
    </rPh>
    <rPh sb="11" eb="13">
      <t>ジドウ</t>
    </rPh>
    <rPh sb="13" eb="14">
      <t>スウ</t>
    </rPh>
    <rPh sb="16" eb="17">
      <t>ニン</t>
    </rPh>
    <rPh sb="17" eb="19">
      <t>イジョウ</t>
    </rPh>
    <rPh sb="24" eb="26">
      <t>ジカン</t>
    </rPh>
    <phoneticPr fontId="1"/>
  </si>
  <si>
    <t>※２０:３０の平均利用児童数が３人以上であれば３時間</t>
    <rPh sb="7" eb="9">
      <t>ヘイキン</t>
    </rPh>
    <rPh sb="9" eb="11">
      <t>リヨウ</t>
    </rPh>
    <rPh sb="11" eb="13">
      <t>ジドウ</t>
    </rPh>
    <rPh sb="13" eb="14">
      <t>スウ</t>
    </rPh>
    <rPh sb="16" eb="17">
      <t>ニン</t>
    </rPh>
    <rPh sb="17" eb="19">
      <t>イジョウ</t>
    </rPh>
    <rPh sb="24" eb="26">
      <t>ジカン</t>
    </rPh>
    <phoneticPr fontId="1"/>
  </si>
  <si>
    <t>※２１：３０の平均利用児童数が３人以上であれば４時間</t>
    <rPh sb="7" eb="9">
      <t>ヘイキン</t>
    </rPh>
    <rPh sb="9" eb="11">
      <t>リヨウ</t>
    </rPh>
    <rPh sb="11" eb="13">
      <t>ジドウ</t>
    </rPh>
    <rPh sb="13" eb="14">
      <t>スウ</t>
    </rPh>
    <rPh sb="16" eb="17">
      <t>ニン</t>
    </rPh>
    <rPh sb="17" eb="19">
      <t>イジョウ</t>
    </rPh>
    <rPh sb="24" eb="26">
      <t>ジカン</t>
    </rPh>
    <phoneticPr fontId="1"/>
  </si>
  <si>
    <t>（施設名：</t>
    <rPh sb="1" eb="3">
      <t>シセツ</t>
    </rPh>
    <rPh sb="3" eb="4">
      <t>メイ</t>
    </rPh>
    <phoneticPr fontId="1"/>
  </si>
  <si>
    <t>短時間認定児童の延長保育事業に係る人件費</t>
    <rPh sb="0" eb="3">
      <t>タンジカン</t>
    </rPh>
    <rPh sb="3" eb="5">
      <t>ニンテイ</t>
    </rPh>
    <rPh sb="5" eb="7">
      <t>ジドウ</t>
    </rPh>
    <rPh sb="8" eb="10">
      <t>エンチョウ</t>
    </rPh>
    <rPh sb="10" eb="12">
      <t>ホイク</t>
    </rPh>
    <rPh sb="12" eb="14">
      <t>ジギョウ</t>
    </rPh>
    <rPh sb="15" eb="16">
      <t>カカ</t>
    </rPh>
    <rPh sb="17" eb="20">
      <t>ジンケンヒ</t>
    </rPh>
    <phoneticPr fontId="1"/>
  </si>
  <si>
    <t>２時間延長</t>
    <rPh sb="1" eb="3">
      <t>ジカン</t>
    </rPh>
    <rPh sb="3" eb="5">
      <t>エンチョウ</t>
    </rPh>
    <phoneticPr fontId="1"/>
  </si>
  <si>
    <t>（単位：　　円）</t>
    <rPh sb="1" eb="3">
      <t>タンイ</t>
    </rPh>
    <rPh sb="6" eb="7">
      <t>エン</t>
    </rPh>
    <phoneticPr fontId="1"/>
  </si>
  <si>
    <t>（単位：　　　人）</t>
    <rPh sb="1" eb="3">
      <t>タンイ</t>
    </rPh>
    <rPh sb="7" eb="8">
      <t>ニン</t>
    </rPh>
    <phoneticPr fontId="1"/>
  </si>
  <si>
    <t>最大
a</t>
    <rPh sb="0" eb="2">
      <t>サイダイ</t>
    </rPh>
    <phoneticPr fontId="1"/>
  </si>
  <si>
    <t>最大
b</t>
    <rPh sb="0" eb="2">
      <t>サイダイ</t>
    </rPh>
    <phoneticPr fontId="1"/>
  </si>
  <si>
    <t>その他経費
（印刷製本費、消耗品費等）</t>
    <rPh sb="2" eb="3">
      <t>タ</t>
    </rPh>
    <rPh sb="3" eb="5">
      <t>ケイヒ</t>
    </rPh>
    <rPh sb="7" eb="9">
      <t>インサツ</t>
    </rPh>
    <rPh sb="9" eb="11">
      <t>セイホン</t>
    </rPh>
    <rPh sb="11" eb="12">
      <t>ヒ</t>
    </rPh>
    <rPh sb="13" eb="15">
      <t>ショウモウ</t>
    </rPh>
    <rPh sb="15" eb="16">
      <t>ヒン</t>
    </rPh>
    <rPh sb="16" eb="17">
      <t>ヒ</t>
    </rPh>
    <rPh sb="17" eb="18">
      <t>トウ</t>
    </rPh>
    <phoneticPr fontId="1"/>
  </si>
  <si>
    <t xml:space="preserve">  別紙１</t>
    <rPh sb="2" eb="4">
      <t>ベッシ</t>
    </rPh>
    <phoneticPr fontId="1"/>
  </si>
  <si>
    <t>（注２）　短時間認定児童が保育標準時間以降も延長保育を利用した場合は、標準時間認定欄へ入力。</t>
    <rPh sb="1" eb="2">
      <t>チュウ</t>
    </rPh>
    <rPh sb="5" eb="8">
      <t>タンジカン</t>
    </rPh>
    <rPh sb="8" eb="10">
      <t>ニンテイ</t>
    </rPh>
    <rPh sb="10" eb="12">
      <t>ジドウ</t>
    </rPh>
    <rPh sb="13" eb="15">
      <t>ホイク</t>
    </rPh>
    <rPh sb="15" eb="17">
      <t>ヒョウジュン</t>
    </rPh>
    <rPh sb="17" eb="19">
      <t>ジカン</t>
    </rPh>
    <rPh sb="19" eb="21">
      <t>イコウ</t>
    </rPh>
    <rPh sb="22" eb="24">
      <t>エンチョウ</t>
    </rPh>
    <rPh sb="24" eb="26">
      <t>ホイク</t>
    </rPh>
    <rPh sb="27" eb="29">
      <t>リヨウ</t>
    </rPh>
    <rPh sb="31" eb="33">
      <t>バアイ</t>
    </rPh>
    <rPh sb="35" eb="37">
      <t>ヒョウジュン</t>
    </rPh>
    <rPh sb="37" eb="39">
      <t>ジカン</t>
    </rPh>
    <rPh sb="39" eb="41">
      <t>ニンテイ</t>
    </rPh>
    <rPh sb="41" eb="42">
      <t>ラン</t>
    </rPh>
    <rPh sb="43" eb="45">
      <t>ニュウリョク</t>
    </rPh>
    <phoneticPr fontId="1"/>
  </si>
  <si>
    <t>①標準時間　7:00-18:00、短時間　9:00-17:00</t>
    <rPh sb="1" eb="3">
      <t>ヒョウジュン</t>
    </rPh>
    <rPh sb="3" eb="5">
      <t>ジカン</t>
    </rPh>
    <rPh sb="17" eb="20">
      <t>タンジカン</t>
    </rPh>
    <phoneticPr fontId="1"/>
  </si>
  <si>
    <t>②標準時間　7:00-18:00、短時間　8:30-16:30</t>
    <rPh sb="1" eb="3">
      <t>ヒョウジュン</t>
    </rPh>
    <rPh sb="3" eb="5">
      <t>ジカン</t>
    </rPh>
    <rPh sb="17" eb="20">
      <t>タンジカン</t>
    </rPh>
    <phoneticPr fontId="1"/>
  </si>
  <si>
    <t>③標準時間　7:30-18:30、短時間　9:00-17:00</t>
    <rPh sb="1" eb="3">
      <t>ヒョウジュン</t>
    </rPh>
    <rPh sb="3" eb="5">
      <t>ジカン</t>
    </rPh>
    <rPh sb="17" eb="20">
      <t>タンジカン</t>
    </rPh>
    <phoneticPr fontId="1"/>
  </si>
  <si>
    <t>④標準時間　7:30-18:30、短時間　8:30-16:30</t>
    <rPh sb="1" eb="3">
      <t>ヒョウジュン</t>
    </rPh>
    <rPh sb="3" eb="5">
      <t>ジカン</t>
    </rPh>
    <rPh sb="17" eb="20">
      <t>タンジカン</t>
    </rPh>
    <phoneticPr fontId="1"/>
  </si>
  <si>
    <t>⑤標準時間　7:30-18:30、短時間　9:30-17:30</t>
    <rPh sb="1" eb="3">
      <t>ヒョウジュン</t>
    </rPh>
    <rPh sb="3" eb="5">
      <t>ジカン</t>
    </rPh>
    <rPh sb="17" eb="20">
      <t>タンジカン</t>
    </rPh>
    <phoneticPr fontId="1"/>
  </si>
  <si>
    <t>記載不要</t>
    <rPh sb="0" eb="2">
      <t>キサイ</t>
    </rPh>
    <rPh sb="2" eb="4">
      <t>フヨウ</t>
    </rPh>
    <phoneticPr fontId="1"/>
  </si>
  <si>
    <t>別紙１－１</t>
    <rPh sb="0" eb="2">
      <t>ベッシ</t>
    </rPh>
    <phoneticPr fontId="1"/>
  </si>
  <si>
    <t>月分</t>
    <rPh sb="0" eb="1">
      <t>ツキ</t>
    </rPh>
    <rPh sb="1" eb="2">
      <t>ブン</t>
    </rPh>
    <phoneticPr fontId="1"/>
  </si>
  <si>
    <t>①人件費（延長保育事業）</t>
    <rPh sb="1" eb="4">
      <t>ジンケンヒ</t>
    </rPh>
    <rPh sb="5" eb="7">
      <t>エンチョウ</t>
    </rPh>
    <rPh sb="7" eb="9">
      <t>ホイク</t>
    </rPh>
    <rPh sb="9" eb="11">
      <t>ジギョウ</t>
    </rPh>
    <phoneticPr fontId="1"/>
  </si>
  <si>
    <t>交通費は非常勤職員で該当者のみ記載すること。（常勤職員（１日６時間以上かつ月20日以上勤務する職員）は対象外とする。</t>
    <rPh sb="0" eb="3">
      <t>コウツウヒ</t>
    </rPh>
    <rPh sb="4" eb="7">
      <t>ヒジョウキン</t>
    </rPh>
    <rPh sb="7" eb="9">
      <t>ショクイン</t>
    </rPh>
    <rPh sb="10" eb="13">
      <t>ガイトウシャ</t>
    </rPh>
    <rPh sb="12" eb="13">
      <t>モノ</t>
    </rPh>
    <rPh sb="15" eb="17">
      <t>キサイ</t>
    </rPh>
    <rPh sb="23" eb="25">
      <t>ジョウキン</t>
    </rPh>
    <rPh sb="25" eb="27">
      <t>ショクイン</t>
    </rPh>
    <rPh sb="29" eb="30">
      <t>ニチ</t>
    </rPh>
    <rPh sb="31" eb="33">
      <t>ジカン</t>
    </rPh>
    <rPh sb="33" eb="35">
      <t>イジョウ</t>
    </rPh>
    <rPh sb="37" eb="38">
      <t>ツキ</t>
    </rPh>
    <rPh sb="40" eb="41">
      <t>ニチ</t>
    </rPh>
    <rPh sb="41" eb="43">
      <t>イジョウ</t>
    </rPh>
    <rPh sb="43" eb="45">
      <t>キンム</t>
    </rPh>
    <rPh sb="47" eb="49">
      <t>ショクイン</t>
    </rPh>
    <rPh sb="51" eb="54">
      <t>タイショウガイ</t>
    </rPh>
    <phoneticPr fontId="1"/>
  </si>
  <si>
    <t>保育従事者名</t>
    <rPh sb="0" eb="2">
      <t>ホイク</t>
    </rPh>
    <rPh sb="2" eb="5">
      <t>ジュウジシャ</t>
    </rPh>
    <rPh sb="5" eb="6">
      <t>メイ</t>
    </rPh>
    <phoneticPr fontId="1"/>
  </si>
  <si>
    <t>人件費</t>
    <rPh sb="0" eb="3">
      <t>ジンケンヒ</t>
    </rPh>
    <phoneticPr fontId="1"/>
  </si>
  <si>
    <t>延長保育事業</t>
    <rPh sb="0" eb="2">
      <t>エンチョウ</t>
    </rPh>
    <rPh sb="2" eb="4">
      <t>ホイク</t>
    </rPh>
    <rPh sb="4" eb="6">
      <t>ジギョウ</t>
    </rPh>
    <phoneticPr fontId="1"/>
  </si>
  <si>
    <t>時間数
①</t>
    <rPh sb="0" eb="2">
      <t>ジカン</t>
    </rPh>
    <rPh sb="2" eb="3">
      <t>スウ</t>
    </rPh>
    <phoneticPr fontId="1"/>
  </si>
  <si>
    <t>時給
単価
②</t>
    <rPh sb="0" eb="2">
      <t>ジキュウ</t>
    </rPh>
    <rPh sb="3" eb="5">
      <t>タンカ</t>
    </rPh>
    <phoneticPr fontId="1"/>
  </si>
  <si>
    <t>その他
③</t>
    <rPh sb="2" eb="3">
      <t>タ</t>
    </rPh>
    <phoneticPr fontId="1"/>
  </si>
  <si>
    <t>小計
①×②＋③</t>
    <rPh sb="0" eb="2">
      <t>ショウケイ</t>
    </rPh>
    <phoneticPr fontId="1"/>
  </si>
  <si>
    <t>交通費</t>
    <rPh sb="0" eb="3">
      <t>コウツウヒ</t>
    </rPh>
    <phoneticPr fontId="1"/>
  </si>
  <si>
    <t>計</t>
    <rPh sb="0" eb="1">
      <t>ケイ</t>
    </rPh>
    <phoneticPr fontId="1"/>
  </si>
  <si>
    <t>別表　職員個別勤務状況確認表</t>
    <rPh sb="0" eb="2">
      <t>ベッピョウ</t>
    </rPh>
    <rPh sb="3" eb="5">
      <t>ショクイン</t>
    </rPh>
    <rPh sb="5" eb="7">
      <t>コベツ</t>
    </rPh>
    <rPh sb="7" eb="9">
      <t>キンム</t>
    </rPh>
    <rPh sb="9" eb="11">
      <t>ジョウキョウ</t>
    </rPh>
    <rPh sb="11" eb="13">
      <t>カクニン</t>
    </rPh>
    <rPh sb="13" eb="14">
      <t>ヒョウ</t>
    </rPh>
    <phoneticPr fontId="1"/>
  </si>
  <si>
    <t>①　従事者名</t>
    <rPh sb="2" eb="5">
      <t>ジュウジシャ</t>
    </rPh>
    <rPh sb="5" eb="6">
      <t>メイ</t>
    </rPh>
    <phoneticPr fontId="1"/>
  </si>
  <si>
    <t>②　常勤・非常勤の別</t>
    <rPh sb="2" eb="4">
      <t>ジョウキン</t>
    </rPh>
    <rPh sb="5" eb="8">
      <t>ヒジョウキン</t>
    </rPh>
    <rPh sb="9" eb="10">
      <t>ベツ</t>
    </rPh>
    <phoneticPr fontId="1"/>
  </si>
  <si>
    <t>非常勤</t>
  </si>
  <si>
    <t>日</t>
    <rPh sb="0" eb="1">
      <t>ニチ</t>
    </rPh>
    <phoneticPr fontId="1"/>
  </si>
  <si>
    <t>曜日</t>
    <rPh sb="0" eb="2">
      <t>ヨウビ</t>
    </rPh>
    <phoneticPr fontId="1"/>
  </si>
  <si>
    <t>補助対象時間</t>
    <rPh sb="0" eb="2">
      <t>ホジョ</t>
    </rPh>
    <rPh sb="2" eb="4">
      <t>タイショウ</t>
    </rPh>
    <rPh sb="4" eb="6">
      <t>ジカン</t>
    </rPh>
    <phoneticPr fontId="1"/>
  </si>
  <si>
    <t>対象経費△の場合</t>
    <rPh sb="0" eb="2">
      <t>タイショウ</t>
    </rPh>
    <rPh sb="2" eb="4">
      <t>ケイヒ</t>
    </rPh>
    <rPh sb="6" eb="8">
      <t>バアイ</t>
    </rPh>
    <phoneticPr fontId="1"/>
  </si>
  <si>
    <t>備考</t>
    <rPh sb="0" eb="2">
      <t>ビコウ</t>
    </rPh>
    <phoneticPr fontId="1"/>
  </si>
  <si>
    <t>対象外とする時間数</t>
    <rPh sb="0" eb="3">
      <t>タイショウガイ</t>
    </rPh>
    <rPh sb="6" eb="9">
      <t>ジカンスウ</t>
    </rPh>
    <phoneticPr fontId="1"/>
  </si>
  <si>
    <t>経費対象</t>
    <rPh sb="0" eb="2">
      <t>ケイヒ</t>
    </rPh>
    <rPh sb="2" eb="4">
      <t>タイショウ</t>
    </rPh>
    <phoneticPr fontId="1"/>
  </si>
  <si>
    <t>（e）</t>
    <phoneticPr fontId="1"/>
  </si>
  <si>
    <t>（f）</t>
    <phoneticPr fontId="1"/>
  </si>
  <si>
    <t>←ここの時間数を別紙１－１に反映してください。</t>
    <rPh sb="4" eb="7">
      <t>ジカンスウ</t>
    </rPh>
    <rPh sb="8" eb="10">
      <t>ベッシ</t>
    </rPh>
    <rPh sb="14" eb="16">
      <t>ハンエイ</t>
    </rPh>
    <phoneticPr fontId="1"/>
  </si>
  <si>
    <t>当該補助の対象経費は、各区分で示した時間内の勤務に係る経費とする。</t>
    <rPh sb="0" eb="2">
      <t>トウガイ</t>
    </rPh>
    <rPh sb="2" eb="4">
      <t>ホジョ</t>
    </rPh>
    <rPh sb="5" eb="7">
      <t>タイショウ</t>
    </rPh>
    <rPh sb="7" eb="9">
      <t>ケイヒ</t>
    </rPh>
    <rPh sb="11" eb="14">
      <t>カククブン</t>
    </rPh>
    <rPh sb="15" eb="16">
      <t>シメ</t>
    </rPh>
    <rPh sb="18" eb="20">
      <t>ジカン</t>
    </rPh>
    <rPh sb="20" eb="21">
      <t>ナイ</t>
    </rPh>
    <rPh sb="22" eb="24">
      <t>キンム</t>
    </rPh>
    <rPh sb="25" eb="26">
      <t>カカワ</t>
    </rPh>
    <rPh sb="27" eb="29">
      <t>ケイヒ</t>
    </rPh>
    <phoneticPr fontId="1"/>
  </si>
  <si>
    <t>経費内訳書（１）</t>
    <phoneticPr fontId="1"/>
  </si>
  <si>
    <t>＊</t>
    <phoneticPr fontId="1"/>
  </si>
  <si>
    <t>（ａ）</t>
    <phoneticPr fontId="1"/>
  </si>
  <si>
    <t>（ｂ）</t>
    <phoneticPr fontId="1"/>
  </si>
  <si>
    <t>（ｃ）</t>
    <phoneticPr fontId="1"/>
  </si>
  <si>
    <t>※</t>
    <phoneticPr fontId="1"/>
  </si>
  <si>
    <t>土</t>
  </si>
  <si>
    <t>木</t>
  </si>
  <si>
    <t>金</t>
  </si>
  <si>
    <t>水</t>
  </si>
  <si>
    <t>有給休暇の場合は、備考欄に「有休」と記入する。</t>
    <rPh sb="0" eb="2">
      <t>ユウキュウ</t>
    </rPh>
    <rPh sb="2" eb="4">
      <t>キュウカ</t>
    </rPh>
    <rPh sb="5" eb="7">
      <t>バアイ</t>
    </rPh>
    <rPh sb="9" eb="11">
      <t>ビコウ</t>
    </rPh>
    <rPh sb="11" eb="12">
      <t>ラン</t>
    </rPh>
    <rPh sb="14" eb="16">
      <t>ユウキュウ</t>
    </rPh>
    <rPh sb="18" eb="20">
      <t>キニュウ</t>
    </rPh>
    <phoneticPr fontId="1"/>
  </si>
  <si>
    <t>※対象経費欄は、事務作業等により一部時間を補助対象外とする場合は△を、全て対象外とする場合は×を入力する。
　全て対象となる場合は空欄のままとする。</t>
    <rPh sb="1" eb="3">
      <t>タイショウ</t>
    </rPh>
    <rPh sb="3" eb="5">
      <t>ケイヒ</t>
    </rPh>
    <rPh sb="5" eb="6">
      <t>ラン</t>
    </rPh>
    <rPh sb="8" eb="10">
      <t>ジム</t>
    </rPh>
    <rPh sb="10" eb="12">
      <t>サギョウ</t>
    </rPh>
    <rPh sb="12" eb="13">
      <t>トウ</t>
    </rPh>
    <rPh sb="16" eb="18">
      <t>イチブ</t>
    </rPh>
    <rPh sb="18" eb="20">
      <t>ジカン</t>
    </rPh>
    <rPh sb="21" eb="23">
      <t>ホジョ</t>
    </rPh>
    <rPh sb="23" eb="25">
      <t>タイショウ</t>
    </rPh>
    <rPh sb="25" eb="26">
      <t>ガイ</t>
    </rPh>
    <rPh sb="29" eb="31">
      <t>バアイ</t>
    </rPh>
    <rPh sb="35" eb="36">
      <t>スベ</t>
    </rPh>
    <rPh sb="37" eb="40">
      <t>タイショウガイ</t>
    </rPh>
    <rPh sb="43" eb="45">
      <t>バアイ</t>
    </rPh>
    <rPh sb="48" eb="50">
      <t>ニュウリョク</t>
    </rPh>
    <rPh sb="55" eb="56">
      <t>スベ</t>
    </rPh>
    <rPh sb="57" eb="59">
      <t>タイショウ</t>
    </rPh>
    <rPh sb="62" eb="64">
      <t>バアイ</t>
    </rPh>
    <rPh sb="65" eb="67">
      <t>クウラン</t>
    </rPh>
    <phoneticPr fontId="1"/>
  </si>
  <si>
    <t>延長保育事業分△</t>
    <rPh sb="0" eb="2">
      <t>エンチョウ</t>
    </rPh>
    <rPh sb="2" eb="4">
      <t>ホイク</t>
    </rPh>
    <rPh sb="4" eb="6">
      <t>ジギョウ</t>
    </rPh>
    <rPh sb="6" eb="7">
      <t>ブン</t>
    </rPh>
    <phoneticPr fontId="1"/>
  </si>
  <si>
    <t>（d）</t>
    <phoneticPr fontId="1"/>
  </si>
  <si>
    <t>時間数合計（g）</t>
    <rPh sb="0" eb="2">
      <t>ジカン</t>
    </rPh>
    <rPh sb="2" eb="3">
      <t>スウ</t>
    </rPh>
    <rPh sb="3" eb="5">
      <t>ゴウケイ</t>
    </rPh>
    <phoneticPr fontId="1"/>
  </si>
  <si>
    <t>事業別　
補助対象時間数合計
（d）－（e）</t>
    <rPh sb="0" eb="2">
      <t>ジギョウ</t>
    </rPh>
    <rPh sb="2" eb="3">
      <t>ベツ</t>
    </rPh>
    <rPh sb="5" eb="7">
      <t>ホジョ</t>
    </rPh>
    <rPh sb="7" eb="9">
      <t>タイショウ</t>
    </rPh>
    <rPh sb="9" eb="11">
      <t>ジカン</t>
    </rPh>
    <rPh sb="11" eb="12">
      <t>スウ</t>
    </rPh>
    <rPh sb="12" eb="14">
      <t>ゴウケイ</t>
    </rPh>
    <rPh sb="13" eb="14">
      <t>ケイ</t>
    </rPh>
    <phoneticPr fontId="1"/>
  </si>
  <si>
    <t>保育従事
開始時間</t>
    <rPh sb="0" eb="2">
      <t>ホイク</t>
    </rPh>
    <rPh sb="2" eb="4">
      <t>ジュウジ</t>
    </rPh>
    <rPh sb="5" eb="7">
      <t>カイシ</t>
    </rPh>
    <rPh sb="7" eb="9">
      <t>ジカン</t>
    </rPh>
    <phoneticPr fontId="1"/>
  </si>
  <si>
    <t>保育従事
終了時間</t>
    <rPh sb="0" eb="2">
      <t>ホイク</t>
    </rPh>
    <rPh sb="2" eb="4">
      <t>ジュウジ</t>
    </rPh>
    <rPh sb="5" eb="7">
      <t>シュウリョウ</t>
    </rPh>
    <rPh sb="7" eb="9">
      <t>ジカン</t>
    </rPh>
    <phoneticPr fontId="1"/>
  </si>
  <si>
    <t>4月</t>
    <rPh sb="1" eb="2">
      <t>ガツ</t>
    </rPh>
    <phoneticPr fontId="1"/>
  </si>
  <si>
    <t>３歳未満児計</t>
    <rPh sb="1" eb="4">
      <t>サイミマン</t>
    </rPh>
    <rPh sb="4" eb="5">
      <t>ジ</t>
    </rPh>
    <rPh sb="5" eb="6">
      <t>ケイ</t>
    </rPh>
    <phoneticPr fontId="1"/>
  </si>
  <si>
    <t>３歳以上児計</t>
    <rPh sb="1" eb="2">
      <t>サイ</t>
    </rPh>
    <rPh sb="2" eb="4">
      <t>イジョウ</t>
    </rPh>
    <rPh sb="4" eb="5">
      <t>ジ</t>
    </rPh>
    <rPh sb="5" eb="6">
      <t>ケイ</t>
    </rPh>
    <phoneticPr fontId="1"/>
  </si>
  <si>
    <t>０歳児</t>
    <rPh sb="1" eb="2">
      <t>サイ</t>
    </rPh>
    <rPh sb="2" eb="3">
      <t>ジ</t>
    </rPh>
    <phoneticPr fontId="1"/>
  </si>
  <si>
    <t>１・２歳児</t>
    <rPh sb="3" eb="4">
      <t>サイ</t>
    </rPh>
    <rPh sb="4" eb="5">
      <t>ジ</t>
    </rPh>
    <phoneticPr fontId="1"/>
  </si>
  <si>
    <t>３歳児</t>
    <rPh sb="1" eb="2">
      <t>サイ</t>
    </rPh>
    <rPh sb="2" eb="3">
      <t>ジ</t>
    </rPh>
    <phoneticPr fontId="1"/>
  </si>
  <si>
    <t>４歳以上児</t>
    <rPh sb="1" eb="2">
      <t>サイ</t>
    </rPh>
    <rPh sb="2" eb="4">
      <t>イジョウ</t>
    </rPh>
    <rPh sb="4" eb="5">
      <t>ジ</t>
    </rPh>
    <phoneticPr fontId="1"/>
  </si>
  <si>
    <t>Ａ・Ｂ階層</t>
    <rPh sb="3" eb="5">
      <t>カイソウ</t>
    </rPh>
    <phoneticPr fontId="1"/>
  </si>
  <si>
    <t>４時間延長</t>
    <rPh sb="1" eb="3">
      <t>ジカン</t>
    </rPh>
    <rPh sb="3" eb="5">
      <t>エンチョウ</t>
    </rPh>
    <phoneticPr fontId="1"/>
  </si>
  <si>
    <t>６時間延長</t>
    <rPh sb="1" eb="3">
      <t>ジカン</t>
    </rPh>
    <rPh sb="3" eb="5">
      <t>エンチョウ</t>
    </rPh>
    <phoneticPr fontId="1"/>
  </si>
  <si>
    <t>（２）電車の遅延により、事前の申し込みなく、急きょ延長保育を利用した児童（延長保育料免除対象者）</t>
    <rPh sb="3" eb="5">
      <t>デンシャ</t>
    </rPh>
    <rPh sb="6" eb="8">
      <t>チエン</t>
    </rPh>
    <rPh sb="12" eb="14">
      <t>ジゼン</t>
    </rPh>
    <rPh sb="15" eb="16">
      <t>モウ</t>
    </rPh>
    <rPh sb="17" eb="18">
      <t>コ</t>
    </rPh>
    <rPh sb="22" eb="23">
      <t>キュウ</t>
    </rPh>
    <rPh sb="25" eb="27">
      <t>エンチョウ</t>
    </rPh>
    <rPh sb="27" eb="29">
      <t>ホイク</t>
    </rPh>
    <rPh sb="30" eb="32">
      <t>リヨウ</t>
    </rPh>
    <rPh sb="34" eb="36">
      <t>ジドウ</t>
    </rPh>
    <rPh sb="37" eb="39">
      <t>エンチョウ</t>
    </rPh>
    <rPh sb="39" eb="42">
      <t>ホイクリョウ</t>
    </rPh>
    <rPh sb="42" eb="44">
      <t>メンジョ</t>
    </rPh>
    <rPh sb="44" eb="46">
      <t>タイショウ</t>
    </rPh>
    <rPh sb="46" eb="47">
      <t>シャ</t>
    </rPh>
    <phoneticPr fontId="1"/>
  </si>
  <si>
    <r>
      <t>（３）電車の遅延</t>
    </r>
    <r>
      <rPr>
        <b/>
        <sz val="18"/>
        <color rgb="FFFF0000"/>
        <rFont val="ＭＳ Ｐゴシック"/>
        <family val="3"/>
        <charset val="128"/>
      </rPr>
      <t>以外の理由</t>
    </r>
    <r>
      <rPr>
        <sz val="18"/>
        <rFont val="ＭＳ Ｐゴシック"/>
        <family val="3"/>
        <charset val="128"/>
      </rPr>
      <t>により、事前の申し込みなく、急きょ延長保育を利用した児童</t>
    </r>
    <rPh sb="3" eb="5">
      <t>デンシャ</t>
    </rPh>
    <rPh sb="6" eb="8">
      <t>チエン</t>
    </rPh>
    <rPh sb="8" eb="10">
      <t>イガイ</t>
    </rPh>
    <rPh sb="11" eb="13">
      <t>リユウ</t>
    </rPh>
    <rPh sb="17" eb="19">
      <t>ジゼン</t>
    </rPh>
    <rPh sb="20" eb="21">
      <t>モウ</t>
    </rPh>
    <rPh sb="22" eb="23">
      <t>コ</t>
    </rPh>
    <rPh sb="27" eb="28">
      <t>キュウ</t>
    </rPh>
    <rPh sb="30" eb="32">
      <t>エンチョウ</t>
    </rPh>
    <rPh sb="32" eb="34">
      <t>ホイク</t>
    </rPh>
    <rPh sb="35" eb="37">
      <t>リヨウ</t>
    </rPh>
    <rPh sb="39" eb="41">
      <t>ジドウ</t>
    </rPh>
    <phoneticPr fontId="1"/>
  </si>
  <si>
    <t>延長保育事業等経費内訳書（</t>
    <phoneticPr fontId="1"/>
  </si>
  <si>
    <t>月）</t>
  </si>
  <si>
    <t>延長保育事業等月例報告書（</t>
    <phoneticPr fontId="1"/>
  </si>
  <si>
    <t>月分）</t>
    <phoneticPr fontId="1"/>
  </si>
  <si>
    <t>万年カレンダー（メンテ不要）</t>
    <rPh sb="0" eb="2">
      <t>マンネン</t>
    </rPh>
    <rPh sb="11" eb="13">
      <t>フヨウ</t>
    </rPh>
    <phoneticPr fontId="1"/>
  </si>
  <si>
    <t>祝日一覧（毎年メンテ）</t>
    <rPh sb="0" eb="2">
      <t>シュクジツ</t>
    </rPh>
    <rPh sb="2" eb="4">
      <t>イチラン</t>
    </rPh>
    <rPh sb="5" eb="7">
      <t>マイトシ</t>
    </rPh>
    <phoneticPr fontId="1"/>
  </si>
  <si>
    <t>月初日</t>
    <rPh sb="0" eb="1">
      <t>ツキ</t>
    </rPh>
    <rPh sb="1" eb="3">
      <t>ショニチ</t>
    </rPh>
    <phoneticPr fontId="1"/>
  </si>
  <si>
    <t>月初日の曜日番号</t>
    <rPh sb="0" eb="1">
      <t>ツキ</t>
    </rPh>
    <rPh sb="1" eb="3">
      <t>ショニチ</t>
    </rPh>
    <rPh sb="4" eb="6">
      <t>ヨウビ</t>
    </rPh>
    <rPh sb="6" eb="8">
      <t>バンゴウ</t>
    </rPh>
    <phoneticPr fontId="1"/>
  </si>
  <si>
    <t>昭和の日</t>
  </si>
  <si>
    <t>憲法記念日</t>
  </si>
  <si>
    <t>曜日番号</t>
    <rPh sb="0" eb="2">
      <t>ヨウビ</t>
    </rPh>
    <rPh sb="2" eb="4">
      <t>バンゴウ</t>
    </rPh>
    <phoneticPr fontId="1"/>
  </si>
  <si>
    <t>みどりの日</t>
  </si>
  <si>
    <t>シリアル日付</t>
    <rPh sb="4" eb="6">
      <t>ヒヅケ</t>
    </rPh>
    <phoneticPr fontId="1"/>
  </si>
  <si>
    <t>日</t>
    <rPh sb="0" eb="1">
      <t>ニチ</t>
    </rPh>
    <phoneticPr fontId="38"/>
  </si>
  <si>
    <t>月</t>
    <rPh sb="0" eb="1">
      <t>ゲツ</t>
    </rPh>
    <phoneticPr fontId="38"/>
  </si>
  <si>
    <t>火</t>
    <rPh sb="0" eb="1">
      <t>カ</t>
    </rPh>
    <phoneticPr fontId="38"/>
  </si>
  <si>
    <t>こどもの日</t>
  </si>
  <si>
    <t>振替休日</t>
  </si>
  <si>
    <t>海の日</t>
  </si>
  <si>
    <t>山の日</t>
  </si>
  <si>
    <t>敬老の日</t>
  </si>
  <si>
    <t>秋分の日</t>
  </si>
  <si>
    <t>スポーツの日</t>
  </si>
  <si>
    <t>実数日付</t>
    <rPh sb="0" eb="2">
      <t>ジッスウ</t>
    </rPh>
    <rPh sb="2" eb="4">
      <t>ヒヅケ</t>
    </rPh>
    <phoneticPr fontId="1"/>
  </si>
  <si>
    <t>文化の日</t>
  </si>
  <si>
    <t>勤労感謝の日</t>
  </si>
  <si>
    <t>元日</t>
  </si>
  <si>
    <t>成人の日</t>
  </si>
  <si>
    <t>建国記念の日</t>
  </si>
  <si>
    <t>天皇誕生日</t>
  </si>
  <si>
    <t>祝日該当</t>
    <rPh sb="0" eb="2">
      <t>シュクジツ</t>
    </rPh>
    <rPh sb="2" eb="4">
      <t>ガイトウ</t>
    </rPh>
    <phoneticPr fontId="1"/>
  </si>
  <si>
    <t>春分の日</t>
  </si>
  <si>
    <t>表示用</t>
    <rPh sb="0" eb="3">
      <t>ヒョウジヨウ</t>
    </rPh>
    <phoneticPr fontId="1"/>
  </si>
  <si>
    <t>祝日は非表示</t>
    <rPh sb="0" eb="2">
      <t>シュクジツ</t>
    </rPh>
    <rPh sb="3" eb="6">
      <t>ヒヒョウジ</t>
    </rPh>
    <phoneticPr fontId="1"/>
  </si>
  <si>
    <t>稼働日数1以下の週は入力不要</t>
    <rPh sb="0" eb="2">
      <t>カドウ</t>
    </rPh>
    <rPh sb="2" eb="4">
      <t>ニッスウ</t>
    </rPh>
    <phoneticPr fontId="1"/>
  </si>
  <si>
    <t>延長稼働日数</t>
    <rPh sb="0" eb="2">
      <t>エンチョウ</t>
    </rPh>
    <rPh sb="2" eb="4">
      <t>カドウ</t>
    </rPh>
    <rPh sb="4" eb="6">
      <t>ニッスウ</t>
    </rPh>
    <phoneticPr fontId="1"/>
  </si>
  <si>
    <t>短時間延長稼働日数</t>
    <rPh sb="0" eb="3">
      <t>タンジカン</t>
    </rPh>
    <rPh sb="3" eb="5">
      <t>エンチョウ</t>
    </rPh>
    <rPh sb="5" eb="7">
      <t>カドウ</t>
    </rPh>
    <rPh sb="7" eb="9">
      <t>ニッスウ</t>
    </rPh>
    <phoneticPr fontId="1"/>
  </si>
  <si>
    <t>第1週</t>
    <rPh sb="0" eb="1">
      <t>ダイ</t>
    </rPh>
    <rPh sb="2" eb="3">
      <t>シュウ</t>
    </rPh>
    <phoneticPr fontId="1"/>
  </si>
  <si>
    <t>第2週</t>
    <rPh sb="0" eb="1">
      <t>ダイ</t>
    </rPh>
    <rPh sb="2" eb="3">
      <t>シュウ</t>
    </rPh>
    <phoneticPr fontId="1"/>
  </si>
  <si>
    <t>第3週</t>
    <rPh sb="0" eb="1">
      <t>ダイ</t>
    </rPh>
    <rPh sb="2" eb="3">
      <t>シュウ</t>
    </rPh>
    <phoneticPr fontId="1"/>
  </si>
  <si>
    <t>第4週</t>
    <rPh sb="0" eb="1">
      <t>ダイ</t>
    </rPh>
    <rPh sb="2" eb="3">
      <t>シュウ</t>
    </rPh>
    <phoneticPr fontId="1"/>
  </si>
  <si>
    <t>第5週</t>
    <rPh sb="0" eb="1">
      <t>ダイ</t>
    </rPh>
    <rPh sb="2" eb="3">
      <t>シュウ</t>
    </rPh>
    <phoneticPr fontId="1"/>
  </si>
  <si>
    <t>第6週</t>
    <rPh sb="0" eb="1">
      <t>ダイ</t>
    </rPh>
    <rPh sb="2" eb="3">
      <t>シュウ</t>
    </rPh>
    <phoneticPr fontId="1"/>
  </si>
  <si>
    <t>←ここだけ週の全日数</t>
    <rPh sb="5" eb="6">
      <t>シュウ</t>
    </rPh>
    <rPh sb="7" eb="8">
      <t>ゼン</t>
    </rPh>
    <rPh sb="8" eb="10">
      <t>ニッスウ</t>
    </rPh>
    <phoneticPr fontId="1"/>
  </si>
  <si>
    <t>↑</t>
    <phoneticPr fontId="1"/>
  </si>
  <si>
    <t>週数</t>
    <rPh sb="0" eb="1">
      <t>シュウ</t>
    </rPh>
    <rPh sb="1" eb="2">
      <t>スウ</t>
    </rPh>
    <phoneticPr fontId="1"/>
  </si>
  <si>
    <t>5週目まで稼働日数2以上</t>
    <rPh sb="1" eb="2">
      <t>シュウ</t>
    </rPh>
    <rPh sb="2" eb="3">
      <t>メ</t>
    </rPh>
    <rPh sb="5" eb="7">
      <t>カドウ</t>
    </rPh>
    <rPh sb="7" eb="9">
      <t>ニッスウ</t>
    </rPh>
    <rPh sb="10" eb="12">
      <t>イジョウ</t>
    </rPh>
    <phoneticPr fontId="1"/>
  </si>
  <si>
    <t>日付非表示制御用</t>
    <rPh sb="0" eb="2">
      <t>ヒヅケ</t>
    </rPh>
    <rPh sb="2" eb="5">
      <t>ヒヒョウジ</t>
    </rPh>
    <rPh sb="5" eb="8">
      <t>セイギョヨウ</t>
    </rPh>
    <phoneticPr fontId="1"/>
  </si>
  <si>
    <t>※６週目がカウント対象になることあり得ず</t>
    <rPh sb="2" eb="3">
      <t>シュウ</t>
    </rPh>
    <rPh sb="3" eb="4">
      <t>メ</t>
    </rPh>
    <rPh sb="9" eb="11">
      <t>タイショウ</t>
    </rPh>
    <rPh sb="18" eb="19">
      <t>エ</t>
    </rPh>
    <phoneticPr fontId="1"/>
  </si>
  <si>
    <t>保育実施時間を入力　→</t>
    <rPh sb="0" eb="2">
      <t>ホイク</t>
    </rPh>
    <rPh sb="2" eb="4">
      <t>ジッシ</t>
    </rPh>
    <rPh sb="4" eb="6">
      <t>ジカン</t>
    </rPh>
    <rPh sb="7" eb="9">
      <t>ニュウリョク</t>
    </rPh>
    <phoneticPr fontId="1"/>
  </si>
  <si>
    <t>１９：００</t>
  </si>
  <si>
    <t>１９：１５</t>
  </si>
  <si>
    <t>１９：３０</t>
  </si>
  <si>
    <t>２０：００</t>
  </si>
  <si>
    <t>２０：３０</t>
  </si>
  <si>
    <t>　【実績入力】　※灰色セル　　　　は入力不要です。</t>
    <rPh sb="2" eb="4">
      <t>ジッセキ</t>
    </rPh>
    <rPh sb="4" eb="6">
      <t>ニュウリョク</t>
    </rPh>
    <rPh sb="9" eb="11">
      <t>ハイイロ</t>
    </rPh>
    <rPh sb="18" eb="20">
      <t>ニュウリョク</t>
    </rPh>
    <rPh sb="20" eb="22">
      <t>フヨウ</t>
    </rPh>
    <phoneticPr fontId="1"/>
  </si>
  <si>
    <t>　【最初に入力必須：保育実施時間】※プルダウンリストから選択してください。</t>
    <rPh sb="2" eb="4">
      <t>サイショ</t>
    </rPh>
    <rPh sb="5" eb="7">
      <t>ニュウリョク</t>
    </rPh>
    <rPh sb="7" eb="9">
      <t>ヒッス</t>
    </rPh>
    <rPh sb="10" eb="12">
      <t>ホイク</t>
    </rPh>
    <rPh sb="12" eb="14">
      <t>ジッシ</t>
    </rPh>
    <rPh sb="14" eb="16">
      <t>ジカン</t>
    </rPh>
    <rPh sb="28" eb="30">
      <t>センタク</t>
    </rPh>
    <phoneticPr fontId="1"/>
  </si>
  <si>
    <t>施設名</t>
    <rPh sb="0" eb="2">
      <t>シセツ</t>
    </rPh>
    <rPh sb="2" eb="3">
      <t>メイ</t>
    </rPh>
    <phoneticPr fontId="1"/>
  </si>
  <si>
    <t>→</t>
  </si>
  <si>
    <t>施設形態</t>
    <rPh sb="0" eb="2">
      <t>シセツ</t>
    </rPh>
    <rPh sb="2" eb="4">
      <t>ケイタイ</t>
    </rPh>
    <phoneticPr fontId="1"/>
  </si>
  <si>
    <t>延長開始</t>
    <rPh sb="0" eb="2">
      <t>エンチョウ</t>
    </rPh>
    <rPh sb="2" eb="4">
      <t>カイシ</t>
    </rPh>
    <phoneticPr fontId="1"/>
  </si>
  <si>
    <t>18：00</t>
    <phoneticPr fontId="1"/>
  </si>
  <si>
    <t>18：30</t>
    <phoneticPr fontId="1"/>
  </si>
  <si>
    <t>延長終了</t>
    <rPh sb="0" eb="2">
      <t>エンチョウ</t>
    </rPh>
    <rPh sb="2" eb="4">
      <t>シュウリョウ</t>
    </rPh>
    <phoneticPr fontId="1"/>
  </si>
  <si>
    <t>20：00</t>
    <phoneticPr fontId="1"/>
  </si>
  <si>
    <t>20：30</t>
    <phoneticPr fontId="1"/>
  </si>
  <si>
    <t>7:30(短)</t>
    <rPh sb="5" eb="6">
      <t>タン</t>
    </rPh>
    <phoneticPr fontId="1"/>
  </si>
  <si>
    <t>8:30(短)</t>
    <rPh sb="5" eb="6">
      <t>タン</t>
    </rPh>
    <phoneticPr fontId="1"/>
  </si>
  <si>
    <t>17:30(短)</t>
    <rPh sb="6" eb="7">
      <t>タン</t>
    </rPh>
    <phoneticPr fontId="1"/>
  </si>
  <si>
    <t>18:15(標＋短)</t>
    <rPh sb="6" eb="7">
      <t>シルベ</t>
    </rPh>
    <rPh sb="8" eb="9">
      <t>タン</t>
    </rPh>
    <phoneticPr fontId="1"/>
  </si>
  <si>
    <t>18:31(標＋短)</t>
    <rPh sb="6" eb="7">
      <t>シルベ</t>
    </rPh>
    <rPh sb="8" eb="9">
      <t>タン</t>
    </rPh>
    <phoneticPr fontId="1"/>
  </si>
  <si>
    <t>19:31(標＋短)</t>
    <rPh sb="6" eb="7">
      <t>シルベ</t>
    </rPh>
    <rPh sb="8" eb="9">
      <t>タン</t>
    </rPh>
    <phoneticPr fontId="1"/>
  </si>
  <si>
    <t>20:31(標＋短)</t>
    <rPh sb="6" eb="7">
      <t>ヒョウ</t>
    </rPh>
    <rPh sb="8" eb="9">
      <t>タン</t>
    </rPh>
    <phoneticPr fontId="1"/>
  </si>
  <si>
    <t>21:31(標＋短)</t>
    <rPh sb="6" eb="7">
      <t>ヒョウ</t>
    </rPh>
    <rPh sb="8" eb="9">
      <t>タン</t>
    </rPh>
    <phoneticPr fontId="1"/>
  </si>
  <si>
    <t>7:00(短)</t>
    <rPh sb="5" eb="6">
      <t>タン</t>
    </rPh>
    <phoneticPr fontId="1"/>
  </si>
  <si>
    <t>8:00(短)</t>
    <rPh sb="5" eb="6">
      <t>タン</t>
    </rPh>
    <phoneticPr fontId="1"/>
  </si>
  <si>
    <t>17:00(短)</t>
    <rPh sb="6" eb="7">
      <t>タン</t>
    </rPh>
    <phoneticPr fontId="1"/>
  </si>
  <si>
    <t>18:00(短)</t>
    <rPh sb="6" eb="7">
      <t>タン</t>
    </rPh>
    <phoneticPr fontId="1"/>
  </si>
  <si>
    <t>7:15(標＋短)</t>
    <rPh sb="5" eb="6">
      <t>シルベ</t>
    </rPh>
    <rPh sb="7" eb="8">
      <t>タン</t>
    </rPh>
    <phoneticPr fontId="1"/>
  </si>
  <si>
    <t>18:30(短)</t>
    <rPh sb="6" eb="7">
      <t>タン</t>
    </rPh>
    <phoneticPr fontId="1"/>
  </si>
  <si>
    <t>18:45(標＋短)</t>
    <rPh sb="6" eb="7">
      <t>シルベ</t>
    </rPh>
    <rPh sb="8" eb="9">
      <t>タン</t>
    </rPh>
    <phoneticPr fontId="1"/>
  </si>
  <si>
    <t>19:01(標＋短)</t>
    <rPh sb="6" eb="7">
      <t>シルベ</t>
    </rPh>
    <rPh sb="8" eb="9">
      <t>タン</t>
    </rPh>
    <phoneticPr fontId="1"/>
  </si>
  <si>
    <t>20:01(標＋短)</t>
    <rPh sb="6" eb="7">
      <t>シルベ</t>
    </rPh>
    <rPh sb="8" eb="9">
      <t>タン</t>
    </rPh>
    <phoneticPr fontId="1"/>
  </si>
  <si>
    <t>20:01(標＋短)</t>
    <rPh sb="6" eb="7">
      <t>ヒョウ</t>
    </rPh>
    <rPh sb="8" eb="9">
      <t>タン</t>
    </rPh>
    <phoneticPr fontId="1"/>
  </si>
  <si>
    <t>9:00(短)</t>
    <rPh sb="5" eb="6">
      <t>タン</t>
    </rPh>
    <phoneticPr fontId="1"/>
  </si>
  <si>
    <t>１８時</t>
    <rPh sb="2" eb="3">
      <t>ジ</t>
    </rPh>
    <phoneticPr fontId="1"/>
  </si>
  <si>
    <t>１８時３０分</t>
    <rPh sb="2" eb="3">
      <t>ジ</t>
    </rPh>
    <rPh sb="5" eb="6">
      <t>フン</t>
    </rPh>
    <phoneticPr fontId="1"/>
  </si>
  <si>
    <t>延長終了時間
（閉園時間）を入力→</t>
    <rPh sb="2" eb="4">
      <t>シュウリョウ</t>
    </rPh>
    <phoneticPr fontId="1"/>
  </si>
  <si>
    <t>平日
18:00～20:00
(2H)</t>
    <rPh sb="0" eb="2">
      <t>ヘイジツ</t>
    </rPh>
    <phoneticPr fontId="1"/>
  </si>
  <si>
    <t>△</t>
  </si>
  <si>
    <t>18:00～18:30 事務作業</t>
    <rPh sb="12" eb="14">
      <t>ジム</t>
    </rPh>
    <rPh sb="14" eb="16">
      <t>サギョウ</t>
    </rPh>
    <phoneticPr fontId="1"/>
  </si>
  <si>
    <t>お迎えが遅れたため</t>
    <rPh sb="1" eb="2">
      <t>ムカ</t>
    </rPh>
    <rPh sb="4" eb="5">
      <t>オク</t>
    </rPh>
    <phoneticPr fontId="1"/>
  </si>
  <si>
    <t>延長保育事業の時間とは、平日の勤務が18:00を超えた場合の時間数の合計とする。</t>
    <rPh sb="7" eb="9">
      <t>ジカン</t>
    </rPh>
    <rPh sb="12" eb="14">
      <t>ヘイジツ</t>
    </rPh>
    <rPh sb="30" eb="33">
      <t>ジカンスウ</t>
    </rPh>
    <phoneticPr fontId="1"/>
  </si>
  <si>
    <t>※土曜日も延長保育を
　　実施している</t>
    <phoneticPr fontId="1"/>
  </si>
  <si>
    <t>日</t>
  </si>
  <si>
    <t>月</t>
  </si>
  <si>
    <t>火</t>
  </si>
  <si>
    <t>祝日</t>
  </si>
  <si>
    <t>Ver.20240418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</si>
</sst>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日（金）&quot;"/>
    <numFmt numFmtId="177" formatCode="h:mm;@"/>
    <numFmt numFmtId="178" formatCode="[h]:mm"/>
    <numFmt numFmtId="179" formatCode="#,##0&quot;円&quot;"/>
    <numFmt numFmtId="180" formatCode="#,###&quot;円&quot;"/>
    <numFmt numFmtId="181" formatCode="&quot;No.&quot;#,##0"/>
    <numFmt numFmtId="182" formatCode="[$-411]ggge&quot;年&quot;m&quot;月&quot;d&quot;日&quot;;@"/>
    <numFmt numFmtId="183" formatCode="m&quot;月&quot;"/>
    <numFmt numFmtId="184" formatCode="d"/>
    <numFmt numFmtId="185" formatCode="[$-411]ggge&quot;年度&quot;;@"/>
  </numFmts>
  <fonts count="50">
    <font>
      <sz val="11"/>
      <name val="ＭＳ Ｐゴシック"/>
      <family val="3"/>
      <charset val="128"/>
    </font>
    <font>
      <sz val="6"/>
      <name val="ＭＳ Ｐゴシック"/>
      <family val="3"/>
      <charset val="128"/>
    </font>
    <font>
      <sz val="11"/>
      <name val="ＭＳ Ｐゴシック"/>
      <family val="3"/>
      <charset val="128"/>
    </font>
    <font>
      <sz val="16"/>
      <name val="ＭＳ Ｐゴシック"/>
      <family val="3"/>
      <charset val="128"/>
    </font>
    <font>
      <u/>
      <sz val="16"/>
      <name val="ＭＳ Ｐゴシック"/>
      <family val="3"/>
      <charset val="128"/>
    </font>
    <font>
      <sz val="18"/>
      <name val="ＭＳ Ｐゴシック"/>
      <family val="3"/>
      <charset val="128"/>
    </font>
    <font>
      <sz val="10"/>
      <name val="ＭＳ Ｐゴシック"/>
      <family val="3"/>
      <charset val="128"/>
    </font>
    <font>
      <sz val="14"/>
      <name val="ＭＳ Ｐゴシック"/>
      <family val="3"/>
      <charset val="128"/>
    </font>
    <font>
      <sz val="9"/>
      <name val="ＭＳ Ｐゴシック"/>
      <family val="3"/>
      <charset val="128"/>
    </font>
    <font>
      <sz val="11"/>
      <color indexed="12"/>
      <name val="ＭＳ Ｐゴシック"/>
      <family val="3"/>
      <charset val="128"/>
    </font>
    <font>
      <b/>
      <sz val="16"/>
      <name val="ＭＳ Ｐゴシック"/>
      <family val="3"/>
      <charset val="128"/>
    </font>
    <font>
      <sz val="12"/>
      <name val="ＭＳ Ｐゴシック"/>
      <family val="3"/>
      <charset val="128"/>
    </font>
    <font>
      <b/>
      <sz val="18"/>
      <name val="ＭＳ Ｐゴシック"/>
      <family val="3"/>
      <charset val="128"/>
    </font>
    <font>
      <b/>
      <sz val="10"/>
      <name val="ＭＳ Ｐゴシック"/>
      <family val="3"/>
      <charset val="128"/>
    </font>
    <font>
      <b/>
      <sz val="12"/>
      <name val="ＭＳ Ｐゴシック"/>
      <family val="3"/>
      <charset val="128"/>
    </font>
    <font>
      <sz val="8"/>
      <name val="ＭＳ Ｐゴシック"/>
      <family val="3"/>
      <charset val="128"/>
    </font>
    <font>
      <b/>
      <sz val="11"/>
      <name val="ＭＳ Ｐゴシック"/>
      <family val="3"/>
      <charset val="128"/>
    </font>
    <font>
      <sz val="10"/>
      <name val="ＭＳ ゴシック"/>
      <family val="3"/>
      <charset val="128"/>
    </font>
    <font>
      <sz val="11"/>
      <name val="ＭＳ ゴシック"/>
      <family val="3"/>
      <charset val="128"/>
    </font>
    <font>
      <sz val="14"/>
      <name val="ＭＳ ゴシック"/>
      <family val="3"/>
      <charset val="128"/>
    </font>
    <font>
      <sz val="12"/>
      <name val="ＭＳ ゴシック"/>
      <family val="3"/>
      <charset val="128"/>
    </font>
    <font>
      <b/>
      <sz val="11"/>
      <name val="ＭＳ ゴシック"/>
      <family val="3"/>
      <charset val="128"/>
    </font>
    <font>
      <sz val="9"/>
      <name val="ＭＳ ゴシック"/>
      <family val="3"/>
      <charset val="128"/>
    </font>
    <font>
      <u/>
      <sz val="9"/>
      <name val="ＭＳ ゴシック"/>
      <family val="3"/>
      <charset val="128"/>
    </font>
    <font>
      <b/>
      <sz val="10"/>
      <name val="ＭＳ ゴシック"/>
      <family val="3"/>
      <charset val="128"/>
    </font>
    <font>
      <sz val="11"/>
      <color theme="1"/>
      <name val="ＭＳ Ｐゴシック"/>
      <family val="3"/>
      <charset val="128"/>
      <scheme val="minor"/>
    </font>
    <font>
      <sz val="11"/>
      <name val="ＭＳ Ｐゴシック"/>
      <family val="3"/>
      <charset val="128"/>
      <scheme val="minor"/>
    </font>
    <font>
      <sz val="14"/>
      <name val="ＭＳ Ｐゴシック"/>
      <family val="3"/>
      <charset val="128"/>
      <scheme val="minor"/>
    </font>
    <font>
      <sz val="10"/>
      <color theme="1"/>
      <name val="ＭＳ ゴシック"/>
      <family val="3"/>
      <charset val="128"/>
    </font>
    <font>
      <sz val="9"/>
      <color theme="1"/>
      <name val="ＭＳ ゴシック"/>
      <family val="3"/>
      <charset val="128"/>
    </font>
    <font>
      <sz val="11"/>
      <color theme="1"/>
      <name val="ＭＳ Ｐゴシック"/>
      <family val="3"/>
      <charset val="128"/>
    </font>
    <font>
      <sz val="11"/>
      <color theme="1" tint="0.34998626667073579"/>
      <name val="ＭＳ Ｐゴシック"/>
      <family val="3"/>
      <charset val="128"/>
    </font>
    <font>
      <sz val="10"/>
      <color theme="1" tint="0.34998626667073579"/>
      <name val="ＭＳ Ｐゴシック"/>
      <family val="3"/>
      <charset val="128"/>
    </font>
    <font>
      <b/>
      <sz val="11"/>
      <color theme="1"/>
      <name val="ＭＳ Ｐゴシック"/>
      <family val="3"/>
      <charset val="128"/>
    </font>
    <font>
      <b/>
      <sz val="18"/>
      <color rgb="FFFF0000"/>
      <name val="ＭＳ Ｐゴシック"/>
      <family val="3"/>
      <charset val="128"/>
    </font>
    <font>
      <b/>
      <sz val="12"/>
      <color indexed="81"/>
      <name val="MS P ゴシック"/>
      <family val="3"/>
      <charset val="128"/>
    </font>
    <font>
      <sz val="11"/>
      <name val="BIZ UDゴシック"/>
      <family val="3"/>
      <charset val="128"/>
    </font>
    <font>
      <sz val="11"/>
      <color rgb="FFFF0000"/>
      <name val="BIZ UDゴシック"/>
      <family val="3"/>
      <charset val="128"/>
    </font>
    <font>
      <sz val="6"/>
      <name val="BIZ UDゴシック"/>
      <family val="3"/>
      <charset val="128"/>
    </font>
    <font>
      <sz val="11"/>
      <color theme="1"/>
      <name val="BIZ UDゴシック"/>
      <family val="3"/>
      <charset val="128"/>
    </font>
    <font>
      <sz val="11"/>
      <color theme="8" tint="-0.24994659260841701"/>
      <name val="BIZ UDゴシック"/>
      <family val="3"/>
      <charset val="128"/>
    </font>
    <font>
      <b/>
      <sz val="14"/>
      <name val="ＭＳ Ｐゴシック"/>
      <family val="3"/>
      <charset val="128"/>
    </font>
    <font>
      <sz val="9"/>
      <color indexed="81"/>
      <name val="MS P ゴシック"/>
      <family val="3"/>
      <charset val="128"/>
    </font>
    <font>
      <b/>
      <sz val="14"/>
      <color indexed="81"/>
      <name val="MS P ゴシック"/>
      <family val="3"/>
      <charset val="128"/>
    </font>
    <font>
      <sz val="11"/>
      <color theme="0"/>
      <name val="ＭＳ Ｐゴシック"/>
      <family val="3"/>
      <charset val="128"/>
    </font>
    <font>
      <b/>
      <sz val="11"/>
      <color theme="1" tint="0.34998626667073579"/>
      <name val="ＭＳ Ｐゴシック"/>
      <family val="3"/>
      <charset val="128"/>
    </font>
    <font>
      <sz val="8"/>
      <color theme="1" tint="0.34998626667073579"/>
      <name val="ＭＳ Ｐゴシック"/>
      <family val="3"/>
      <charset val="128"/>
    </font>
    <font>
      <b/>
      <sz val="8"/>
      <color theme="1" tint="0.34998626667073579"/>
      <name val="ＭＳ Ｐゴシック"/>
      <family val="3"/>
      <charset val="128"/>
    </font>
    <font>
      <sz val="11"/>
      <color rgb="FF0033CC"/>
      <name val="ＭＳ Ｐゴシック"/>
      <family val="3"/>
      <charset val="128"/>
    </font>
    <font>
      <b/>
      <sz val="20"/>
      <color indexed="81"/>
      <name val="BIZ UDPゴシック"/>
      <family val="3"/>
      <charset val="128"/>
    </font>
  </fonts>
  <fills count="8">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59996337778862885"/>
        <bgColor indexed="64"/>
      </patternFill>
    </fill>
    <fill>
      <patternFill patternType="solid">
        <fgColor theme="8" tint="0.39994506668294322"/>
        <bgColor indexed="64"/>
      </patternFill>
    </fill>
  </fills>
  <borders count="7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medium">
        <color indexed="64"/>
      </right>
      <top style="double">
        <color indexed="64"/>
      </top>
      <bottom style="thin">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double">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bottom/>
      <diagonal/>
    </border>
  </borders>
  <cellStyleXfs count="5">
    <xf numFmtId="0" fontId="0" fillId="0" borderId="0"/>
    <xf numFmtId="38" fontId="2" fillId="0" borderId="0" applyFont="0" applyFill="0" applyBorder="0" applyAlignment="0" applyProtection="0"/>
    <xf numFmtId="38" fontId="25" fillId="0" borderId="0" applyFont="0" applyFill="0" applyBorder="0" applyAlignment="0" applyProtection="0">
      <alignment vertical="center"/>
    </xf>
    <xf numFmtId="0" fontId="2" fillId="0" borderId="0">
      <alignment vertical="center"/>
    </xf>
    <xf numFmtId="0" fontId="2" fillId="0" borderId="0">
      <alignment vertical="center"/>
    </xf>
  </cellStyleXfs>
  <cellXfs count="488">
    <xf numFmtId="0" fontId="0" fillId="0" borderId="0" xfId="0"/>
    <xf numFmtId="0" fontId="2" fillId="0" borderId="0" xfId="3">
      <alignment vertical="center"/>
    </xf>
    <xf numFmtId="0" fontId="2" fillId="0" borderId="0" xfId="3" applyAlignment="1">
      <alignment horizontal="center" vertical="center"/>
    </xf>
    <xf numFmtId="0" fontId="11" fillId="0" borderId="3"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1" fillId="0" borderId="5"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0" fillId="0" borderId="0" xfId="3" applyFont="1" applyAlignment="1">
      <alignment vertical="center" wrapText="1"/>
    </xf>
    <xf numFmtId="0" fontId="17" fillId="0" borderId="0" xfId="3" applyFont="1" applyProtection="1">
      <alignment vertical="center"/>
    </xf>
    <xf numFmtId="0" fontId="18" fillId="0" borderId="0" xfId="3" applyFont="1" applyAlignment="1" applyProtection="1">
      <alignment horizontal="center" vertical="center"/>
    </xf>
    <xf numFmtId="0" fontId="19" fillId="0" borderId="0" xfId="3" applyFont="1" applyAlignment="1" applyProtection="1">
      <alignment vertical="center"/>
    </xf>
    <xf numFmtId="0" fontId="18" fillId="0" borderId="0" xfId="3" applyFont="1" applyFill="1" applyAlignment="1" applyProtection="1">
      <alignment vertical="center"/>
    </xf>
    <xf numFmtId="0" fontId="18" fillId="0" borderId="0" xfId="3" applyFont="1" applyProtection="1">
      <alignment vertical="center"/>
    </xf>
    <xf numFmtId="0" fontId="20" fillId="0" borderId="0" xfId="3" applyFont="1" applyBorder="1" applyAlignment="1" applyProtection="1">
      <alignment vertical="center" shrinkToFit="1"/>
    </xf>
    <xf numFmtId="0" fontId="20" fillId="0" borderId="0" xfId="3" applyFont="1" applyBorder="1" applyAlignment="1" applyProtection="1">
      <alignment horizontal="left" vertical="center"/>
    </xf>
    <xf numFmtId="0" fontId="18" fillId="0" borderId="0" xfId="3" applyFont="1" applyFill="1" applyAlignment="1" applyProtection="1">
      <alignment horizontal="right" vertical="center"/>
    </xf>
    <xf numFmtId="0" fontId="20" fillId="0" borderId="0" xfId="3" applyFont="1" applyBorder="1" applyAlignment="1" applyProtection="1">
      <alignment horizontal="right" vertical="center"/>
    </xf>
    <xf numFmtId="0" fontId="20" fillId="0" borderId="0" xfId="3" applyFont="1" applyFill="1" applyBorder="1" applyAlignment="1" applyProtection="1">
      <alignment horizontal="center" vertical="center"/>
    </xf>
    <xf numFmtId="0" fontId="20" fillId="0" borderId="0" xfId="3" applyFont="1" applyFill="1" applyBorder="1" applyAlignment="1" applyProtection="1">
      <alignment horizontal="left" vertical="center"/>
    </xf>
    <xf numFmtId="0" fontId="18" fillId="0" borderId="0" xfId="3" applyFont="1" applyFill="1" applyBorder="1" applyAlignment="1" applyProtection="1">
      <alignment horizontal="right" vertical="center"/>
    </xf>
    <xf numFmtId="0" fontId="18" fillId="0" borderId="0" xfId="3" applyFont="1" applyFill="1" applyBorder="1" applyAlignment="1" applyProtection="1">
      <alignment horizontal="center" vertical="center"/>
    </xf>
    <xf numFmtId="0" fontId="21" fillId="0" borderId="0" xfId="3" applyFont="1" applyProtection="1">
      <alignment vertical="center"/>
    </xf>
    <xf numFmtId="0" fontId="17" fillId="0" borderId="0" xfId="3" applyFont="1" applyAlignment="1" applyProtection="1">
      <alignment wrapText="1"/>
    </xf>
    <xf numFmtId="0" fontId="22" fillId="0" borderId="0" xfId="3" applyFont="1" applyAlignment="1" applyProtection="1">
      <alignment horizontal="right" vertical="top"/>
    </xf>
    <xf numFmtId="0" fontId="22" fillId="0" borderId="0" xfId="3" applyFont="1" applyAlignment="1" applyProtection="1">
      <alignment vertical="top" wrapText="1"/>
    </xf>
    <xf numFmtId="0" fontId="18" fillId="0" borderId="0" xfId="3" applyFont="1" applyAlignment="1" applyProtection="1">
      <alignment vertical="center"/>
    </xf>
    <xf numFmtId="0" fontId="22" fillId="0" borderId="0" xfId="3" applyFont="1" applyBorder="1" applyAlignment="1" applyProtection="1">
      <alignment vertical="top" wrapText="1"/>
    </xf>
    <xf numFmtId="0" fontId="18" fillId="0" borderId="0" xfId="3" applyFont="1" applyBorder="1" applyAlignment="1" applyProtection="1">
      <alignment vertical="center"/>
    </xf>
    <xf numFmtId="0" fontId="28" fillId="0" borderId="6" xfId="3" applyFont="1" applyBorder="1" applyProtection="1">
      <alignment vertical="center"/>
    </xf>
    <xf numFmtId="0" fontId="28" fillId="0" borderId="7" xfId="3" applyFont="1" applyBorder="1" applyProtection="1">
      <alignment vertical="center"/>
    </xf>
    <xf numFmtId="0" fontId="18" fillId="0" borderId="0" xfId="3" applyFont="1" applyAlignment="1" applyProtection="1">
      <alignment vertical="center" wrapText="1"/>
    </xf>
    <xf numFmtId="180" fontId="24" fillId="0" borderId="8" xfId="3" applyNumberFormat="1" applyFont="1" applyBorder="1" applyAlignment="1" applyProtection="1">
      <alignment vertical="center"/>
    </xf>
    <xf numFmtId="0" fontId="16" fillId="0" borderId="0" xfId="4" applyFont="1" applyProtection="1">
      <alignment vertical="center"/>
    </xf>
    <xf numFmtId="0" fontId="2" fillId="0" borderId="0" xfId="4" applyProtection="1">
      <alignment vertical="center"/>
    </xf>
    <xf numFmtId="0" fontId="0" fillId="0" borderId="0" xfId="0" applyProtection="1"/>
    <xf numFmtId="0" fontId="6" fillId="0" borderId="0" xfId="4" applyFont="1" applyFill="1" applyBorder="1" applyAlignment="1" applyProtection="1">
      <alignment vertical="center"/>
    </xf>
    <xf numFmtId="0" fontId="6" fillId="0" borderId="0" xfId="0" applyFont="1" applyBorder="1" applyAlignment="1" applyProtection="1">
      <alignment vertical="center" wrapText="1"/>
    </xf>
    <xf numFmtId="0" fontId="6" fillId="0" borderId="9" xfId="0" applyFont="1" applyBorder="1" applyAlignment="1" applyProtection="1">
      <alignment horizontal="center"/>
    </xf>
    <xf numFmtId="0" fontId="6" fillId="0" borderId="10" xfId="0" applyFont="1" applyBorder="1" applyAlignment="1" applyProtection="1">
      <alignment horizontal="center" vertical="center"/>
    </xf>
    <xf numFmtId="0" fontId="0" fillId="0" borderId="12" xfId="0" applyBorder="1" applyAlignment="1" applyProtection="1">
      <alignment vertical="center"/>
    </xf>
    <xf numFmtId="0" fontId="0" fillId="0" borderId="13" xfId="0" applyBorder="1" applyAlignment="1" applyProtection="1">
      <alignment horizontal="center"/>
    </xf>
    <xf numFmtId="0" fontId="30" fillId="4" borderId="8" xfId="0" applyFont="1" applyFill="1" applyBorder="1" applyAlignment="1" applyProtection="1">
      <alignment horizontal="center"/>
    </xf>
    <xf numFmtId="177" fontId="0" fillId="0" borderId="0" xfId="0" applyNumberFormat="1" applyBorder="1" applyAlignment="1" applyProtection="1">
      <alignment vertical="center" wrapText="1"/>
    </xf>
    <xf numFmtId="0" fontId="6" fillId="0" borderId="0" xfId="0" applyFont="1" applyAlignment="1" applyProtection="1">
      <alignment horizontal="center" vertical="center"/>
    </xf>
    <xf numFmtId="0" fontId="6" fillId="0" borderId="0" xfId="0" applyFont="1" applyAlignment="1" applyProtection="1">
      <alignment vertical="center"/>
    </xf>
    <xf numFmtId="0" fontId="6" fillId="0" borderId="0" xfId="0" applyFont="1" applyProtection="1"/>
    <xf numFmtId="0" fontId="6" fillId="0" borderId="0" xfId="0" applyFont="1" applyAlignment="1" applyProtection="1">
      <alignment horizontal="center" vertical="top"/>
    </xf>
    <xf numFmtId="0" fontId="6" fillId="0" borderId="0" xfId="0" applyFont="1" applyAlignment="1" applyProtection="1">
      <alignment vertical="top" wrapText="1"/>
    </xf>
    <xf numFmtId="0" fontId="6" fillId="0" borderId="0" xfId="0" applyFont="1" applyAlignment="1" applyProtection="1">
      <alignment wrapText="1"/>
    </xf>
    <xf numFmtId="0" fontId="6" fillId="0" borderId="0" xfId="0" applyFont="1" applyAlignment="1" applyProtection="1">
      <alignment horizontal="left" wrapText="1"/>
    </xf>
    <xf numFmtId="0" fontId="6" fillId="0" borderId="0" xfId="0" applyFont="1" applyAlignment="1" applyProtection="1">
      <alignment horizontal="center"/>
    </xf>
    <xf numFmtId="0" fontId="0" fillId="0" borderId="0" xfId="0" applyProtection="1">
      <protection locked="0"/>
    </xf>
    <xf numFmtId="0" fontId="31" fillId="3" borderId="7" xfId="0" applyFont="1" applyFill="1" applyBorder="1" applyAlignment="1" applyProtection="1">
      <alignment horizontal="center"/>
      <protection locked="0"/>
    </xf>
    <xf numFmtId="0" fontId="7" fillId="3" borderId="7" xfId="0" applyFont="1" applyFill="1" applyBorder="1" applyAlignment="1" applyProtection="1">
      <alignment horizontal="center" vertical="center"/>
      <protection locked="0"/>
    </xf>
    <xf numFmtId="0" fontId="7" fillId="3" borderId="14"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0" fontId="7" fillId="3" borderId="17" xfId="0" applyFont="1" applyFill="1" applyBorder="1" applyAlignment="1" applyProtection="1">
      <alignment horizontal="center" vertical="center"/>
      <protection locked="0"/>
    </xf>
    <xf numFmtId="0" fontId="7" fillId="3" borderId="18" xfId="0" applyFont="1" applyFill="1" applyBorder="1" applyAlignment="1" applyProtection="1">
      <alignment horizontal="center" vertical="center"/>
      <protection locked="0"/>
    </xf>
    <xf numFmtId="0" fontId="7" fillId="3" borderId="19" xfId="0" applyFont="1" applyFill="1" applyBorder="1" applyAlignment="1" applyProtection="1">
      <alignment horizontal="center" vertical="center"/>
      <protection locked="0"/>
    </xf>
    <xf numFmtId="0" fontId="0" fillId="0" borderId="0" xfId="0" applyAlignment="1" applyProtection="1">
      <alignment vertical="center"/>
    </xf>
    <xf numFmtId="0" fontId="5" fillId="0" borderId="12" xfId="0" applyFont="1" applyBorder="1" applyAlignment="1" applyProtection="1">
      <alignment horizontal="center" vertical="center"/>
    </xf>
    <xf numFmtId="0" fontId="7" fillId="0" borderId="12" xfId="0" applyFont="1" applyBorder="1" applyAlignment="1" applyProtection="1">
      <alignment vertical="center"/>
    </xf>
    <xf numFmtId="181" fontId="3" fillId="0" borderId="0" xfId="0" applyNumberFormat="1" applyFont="1" applyBorder="1" applyAlignment="1" applyProtection="1">
      <alignment vertical="center"/>
    </xf>
    <xf numFmtId="0" fontId="3" fillId="0" borderId="0" xfId="0" applyFont="1" applyBorder="1" applyAlignment="1" applyProtection="1">
      <alignment horizontal="right" vertical="center"/>
    </xf>
    <xf numFmtId="0" fontId="5" fillId="0" borderId="0" xfId="0" applyFont="1" applyBorder="1" applyAlignment="1" applyProtection="1">
      <alignment horizontal="center" vertical="center"/>
    </xf>
    <xf numFmtId="0" fontId="7" fillId="0" borderId="0" xfId="0" applyFont="1" applyBorder="1" applyAlignment="1" applyProtection="1">
      <alignment vertical="center"/>
    </xf>
    <xf numFmtId="0" fontId="3" fillId="0" borderId="0" xfId="0" applyFont="1" applyAlignment="1" applyProtection="1">
      <alignment horizontal="left" vertical="center"/>
    </xf>
    <xf numFmtId="0" fontId="4" fillId="0" borderId="0" xfId="0" applyFont="1" applyBorder="1" applyAlignment="1" applyProtection="1">
      <alignment horizontal="right" vertical="center"/>
    </xf>
    <xf numFmtId="0" fontId="7" fillId="0" borderId="0" xfId="0" applyFont="1" applyBorder="1" applyAlignment="1" applyProtection="1">
      <alignment horizontal="right"/>
    </xf>
    <xf numFmtId="0" fontId="11" fillId="0" borderId="7" xfId="0" applyFont="1" applyBorder="1" applyAlignment="1" applyProtection="1">
      <alignment horizontal="center" vertical="center"/>
    </xf>
    <xf numFmtId="0" fontId="11" fillId="0" borderId="14" xfId="0" applyFont="1" applyBorder="1" applyAlignment="1" applyProtection="1">
      <alignment horizontal="center" vertical="center"/>
    </xf>
    <xf numFmtId="0" fontId="11" fillId="0" borderId="17" xfId="0" applyFont="1" applyBorder="1" applyAlignment="1" applyProtection="1">
      <alignment horizontal="center" vertical="center"/>
    </xf>
    <xf numFmtId="179" fontId="11" fillId="0" borderId="3" xfId="0" applyNumberFormat="1" applyFont="1" applyFill="1" applyBorder="1" applyAlignment="1" applyProtection="1">
      <alignment horizontal="right" vertical="center"/>
    </xf>
    <xf numFmtId="179" fontId="11" fillId="0" borderId="7" xfId="0" applyNumberFormat="1" applyFont="1" applyFill="1" applyBorder="1" applyAlignment="1" applyProtection="1">
      <alignment horizontal="right" vertical="center"/>
    </xf>
    <xf numFmtId="179" fontId="11" fillId="0" borderId="17" xfId="0" applyNumberFormat="1" applyFont="1" applyFill="1" applyBorder="1" applyAlignment="1" applyProtection="1">
      <alignment horizontal="right" vertical="center"/>
    </xf>
    <xf numFmtId="179" fontId="11" fillId="0" borderId="5" xfId="0" applyNumberFormat="1" applyFont="1" applyFill="1" applyBorder="1" applyAlignment="1" applyProtection="1">
      <alignment horizontal="right" vertical="center"/>
    </xf>
    <xf numFmtId="179" fontId="11" fillId="0" borderId="18" xfId="0" applyNumberFormat="1" applyFont="1" applyFill="1" applyBorder="1" applyAlignment="1" applyProtection="1">
      <alignment horizontal="right" vertical="center"/>
    </xf>
    <xf numFmtId="179" fontId="11" fillId="0" borderId="19" xfId="0" applyNumberFormat="1" applyFont="1" applyFill="1" applyBorder="1" applyAlignment="1" applyProtection="1">
      <alignment horizontal="right" vertical="center"/>
    </xf>
    <xf numFmtId="179" fontId="11" fillId="0" borderId="21" xfId="0" applyNumberFormat="1" applyFont="1" applyFill="1" applyBorder="1" applyAlignment="1" applyProtection="1">
      <alignment horizontal="right" vertical="center"/>
    </xf>
    <xf numFmtId="179" fontId="11" fillId="0" borderId="22" xfId="0" applyNumberFormat="1" applyFont="1" applyFill="1" applyBorder="1" applyAlignment="1" applyProtection="1">
      <alignment horizontal="right" vertical="center"/>
    </xf>
    <xf numFmtId="0" fontId="0" fillId="0" borderId="0" xfId="0" applyAlignment="1" applyProtection="1">
      <alignment horizontal="center" vertical="center"/>
    </xf>
    <xf numFmtId="0" fontId="11" fillId="0" borderId="5" xfId="0" applyFont="1" applyBorder="1" applyAlignment="1" applyProtection="1">
      <alignment horizontal="center" vertical="center"/>
    </xf>
    <xf numFmtId="0" fontId="11" fillId="0" borderId="23" xfId="0" applyFont="1" applyBorder="1" applyAlignment="1" applyProtection="1">
      <alignment horizontal="center" vertical="center"/>
    </xf>
    <xf numFmtId="179" fontId="11" fillId="0" borderId="24" xfId="0" applyNumberFormat="1" applyFont="1" applyFill="1" applyBorder="1" applyAlignment="1" applyProtection="1">
      <alignment horizontal="right" vertical="center"/>
    </xf>
    <xf numFmtId="0" fontId="0" fillId="3" borderId="6" xfId="0" applyFill="1" applyBorder="1" applyAlignment="1" applyProtection="1">
      <alignment vertical="center"/>
      <protection locked="0"/>
    </xf>
    <xf numFmtId="0" fontId="9" fillId="3" borderId="6" xfId="0" applyFont="1" applyFill="1" applyBorder="1" applyAlignment="1" applyProtection="1">
      <alignment vertical="center"/>
      <protection locked="0"/>
    </xf>
    <xf numFmtId="0" fontId="0" fillId="3" borderId="11" xfId="0" applyFill="1" applyBorder="1" applyAlignment="1" applyProtection="1">
      <alignment vertical="center"/>
      <protection locked="0"/>
    </xf>
    <xf numFmtId="0" fontId="0" fillId="3" borderId="7" xfId="0" applyFill="1" applyBorder="1" applyAlignment="1" applyProtection="1">
      <alignment vertical="center"/>
      <protection locked="0"/>
    </xf>
    <xf numFmtId="0" fontId="9" fillId="3" borderId="7" xfId="0" applyFont="1" applyFill="1" applyBorder="1" applyAlignment="1" applyProtection="1">
      <alignment vertical="center"/>
      <protection locked="0"/>
    </xf>
    <xf numFmtId="0" fontId="0" fillId="3" borderId="14" xfId="0" applyFill="1" applyBorder="1" applyAlignment="1" applyProtection="1">
      <alignment vertical="center"/>
      <protection locked="0"/>
    </xf>
    <xf numFmtId="0" fontId="2" fillId="3" borderId="14" xfId="0" applyFont="1" applyFill="1" applyBorder="1" applyAlignment="1" applyProtection="1">
      <alignment vertical="center"/>
      <protection locked="0"/>
    </xf>
    <xf numFmtId="0" fontId="0" fillId="3" borderId="15" xfId="0" applyFill="1" applyBorder="1" applyAlignment="1" applyProtection="1">
      <alignment vertical="center"/>
      <protection locked="0"/>
    </xf>
    <xf numFmtId="0" fontId="9" fillId="3" borderId="15" xfId="0" applyFont="1" applyFill="1" applyBorder="1" applyAlignment="1" applyProtection="1">
      <alignment vertical="center"/>
      <protection locked="0"/>
    </xf>
    <xf numFmtId="0" fontId="2" fillId="3" borderId="16" xfId="0" applyFont="1" applyFill="1" applyBorder="1" applyAlignment="1" applyProtection="1">
      <alignment vertical="center"/>
      <protection locked="0"/>
    </xf>
    <xf numFmtId="0" fontId="0" fillId="3" borderId="25" xfId="0" applyFill="1" applyBorder="1" applyAlignment="1" applyProtection="1">
      <alignment vertical="center"/>
      <protection locked="0"/>
    </xf>
    <xf numFmtId="0" fontId="11" fillId="0" borderId="0" xfId="0" applyFont="1" applyFill="1" applyAlignment="1" applyProtection="1">
      <alignment horizontal="center" vertical="center"/>
    </xf>
    <xf numFmtId="0" fontId="0" fillId="0" borderId="0" xfId="0" applyFill="1" applyAlignment="1" applyProtection="1">
      <alignment vertical="center"/>
    </xf>
    <xf numFmtId="0" fontId="3" fillId="0" borderId="0" xfId="0" applyFont="1" applyFill="1" applyAlignment="1" applyProtection="1">
      <alignment vertical="distributed"/>
    </xf>
    <xf numFmtId="0" fontId="3"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27" xfId="0" applyNumberFormat="1" applyFill="1" applyBorder="1" applyAlignment="1" applyProtection="1">
      <alignment horizontal="center" vertical="center"/>
    </xf>
    <xf numFmtId="20" fontId="13" fillId="0" borderId="3" xfId="0" applyNumberFormat="1" applyFont="1" applyFill="1" applyBorder="1" applyAlignment="1" applyProtection="1">
      <alignment horizontal="center" vertical="center"/>
    </xf>
    <xf numFmtId="0" fontId="0" fillId="0" borderId="17" xfId="0" applyNumberFormat="1" applyFill="1" applyBorder="1" applyAlignment="1" applyProtection="1">
      <alignment horizontal="center" vertical="center"/>
    </xf>
    <xf numFmtId="20" fontId="13" fillId="0" borderId="4" xfId="0" applyNumberFormat="1" applyFont="1" applyFill="1" applyBorder="1" applyAlignment="1" applyProtection="1">
      <alignment horizontal="center" vertical="center"/>
    </xf>
    <xf numFmtId="20" fontId="13" fillId="0" borderId="28" xfId="0" applyNumberFormat="1" applyFont="1" applyFill="1" applyBorder="1" applyAlignment="1" applyProtection="1">
      <alignment horizontal="center" vertical="center"/>
    </xf>
    <xf numFmtId="0" fontId="0" fillId="0" borderId="22" xfId="0" applyNumberFormat="1" applyFill="1" applyBorder="1" applyAlignment="1" applyProtection="1">
      <alignment horizontal="center" vertical="center"/>
    </xf>
    <xf numFmtId="20" fontId="6" fillId="0" borderId="0" xfId="0" applyNumberFormat="1" applyFont="1" applyFill="1" applyBorder="1" applyAlignment="1" applyProtection="1">
      <alignment horizontal="center" vertical="center"/>
    </xf>
    <xf numFmtId="0" fontId="9" fillId="0" borderId="0" xfId="0" applyFont="1" applyFill="1" applyBorder="1" applyAlignment="1" applyProtection="1">
      <alignment vertical="center"/>
    </xf>
    <xf numFmtId="0" fontId="0" fillId="0" borderId="0" xfId="0" applyFill="1" applyBorder="1" applyAlignment="1" applyProtection="1">
      <alignment vertical="center"/>
    </xf>
    <xf numFmtId="0" fontId="2" fillId="0" borderId="0" xfId="0" applyFont="1" applyFill="1" applyBorder="1" applyAlignment="1" applyProtection="1">
      <alignment vertical="center"/>
    </xf>
    <xf numFmtId="0" fontId="0" fillId="0" borderId="30" xfId="0" applyNumberFormat="1" applyFill="1" applyBorder="1" applyAlignment="1" applyProtection="1">
      <alignment horizontal="center" vertical="center"/>
    </xf>
    <xf numFmtId="0" fontId="0" fillId="0" borderId="14" xfId="0" applyNumberFormat="1" applyFill="1" applyBorder="1" applyAlignment="1" applyProtection="1">
      <alignment horizontal="center" vertical="center"/>
    </xf>
    <xf numFmtId="0" fontId="0" fillId="0" borderId="31" xfId="0" applyFill="1" applyBorder="1" applyAlignment="1" applyProtection="1">
      <alignment horizontal="center" vertical="center"/>
    </xf>
    <xf numFmtId="0" fontId="0" fillId="0" borderId="32" xfId="0" applyNumberFormat="1" applyFill="1" applyBorder="1" applyAlignment="1" applyProtection="1">
      <alignment horizontal="center" vertical="center"/>
    </xf>
    <xf numFmtId="0" fontId="0" fillId="0" borderId="33" xfId="0" applyFill="1" applyBorder="1" applyAlignment="1" applyProtection="1">
      <alignment horizontal="center" vertical="center"/>
    </xf>
    <xf numFmtId="0" fontId="6" fillId="0" borderId="0" xfId="0" applyFont="1" applyFill="1" applyAlignment="1" applyProtection="1">
      <alignment vertical="center"/>
    </xf>
    <xf numFmtId="0" fontId="0" fillId="0" borderId="1" xfId="0" applyFill="1" applyBorder="1" applyAlignment="1" applyProtection="1">
      <alignment horizontal="center" vertical="center"/>
    </xf>
    <xf numFmtId="0" fontId="0" fillId="0" borderId="2" xfId="0" applyNumberFormat="1" applyFill="1" applyBorder="1" applyAlignment="1" applyProtection="1">
      <alignment vertical="center"/>
    </xf>
    <xf numFmtId="0" fontId="0" fillId="0" borderId="34" xfId="0" applyFill="1" applyBorder="1" applyAlignment="1" applyProtection="1">
      <alignment vertical="center"/>
    </xf>
    <xf numFmtId="0" fontId="0" fillId="0" borderId="35" xfId="0" applyFill="1" applyBorder="1" applyAlignment="1" applyProtection="1">
      <alignment vertical="center"/>
    </xf>
    <xf numFmtId="0" fontId="0" fillId="0" borderId="36" xfId="0" applyFill="1" applyBorder="1" applyAlignment="1" applyProtection="1">
      <alignment vertical="center"/>
    </xf>
    <xf numFmtId="0" fontId="0" fillId="0" borderId="37" xfId="0" applyFill="1" applyBorder="1" applyAlignment="1" applyProtection="1">
      <alignment vertical="center"/>
    </xf>
    <xf numFmtId="0" fontId="0" fillId="3" borderId="37" xfId="0" applyFill="1" applyBorder="1" applyAlignment="1" applyProtection="1">
      <alignment horizontal="center" vertical="center"/>
    </xf>
    <xf numFmtId="0" fontId="0" fillId="0" borderId="23" xfId="0" applyFill="1" applyBorder="1" applyAlignment="1" applyProtection="1">
      <alignment horizontal="center" vertical="center"/>
    </xf>
    <xf numFmtId="0" fontId="15" fillId="0" borderId="0" xfId="0" applyFont="1" applyFill="1" applyAlignment="1" applyProtection="1">
      <alignment vertical="center"/>
    </xf>
    <xf numFmtId="0" fontId="0" fillId="0" borderId="38" xfId="0" applyFill="1" applyBorder="1" applyAlignment="1" applyProtection="1">
      <alignment vertical="center"/>
    </xf>
    <xf numFmtId="0" fontId="0" fillId="0" borderId="39" xfId="0" applyFill="1" applyBorder="1" applyAlignment="1" applyProtection="1">
      <alignment vertical="center"/>
    </xf>
    <xf numFmtId="0" fontId="0" fillId="0" borderId="40" xfId="0" applyFill="1" applyBorder="1" applyAlignment="1" applyProtection="1">
      <alignment vertical="center"/>
    </xf>
    <xf numFmtId="0" fontId="0" fillId="3" borderId="40" xfId="0" applyFill="1" applyBorder="1" applyAlignment="1" applyProtection="1">
      <alignment horizontal="center" vertical="center"/>
    </xf>
    <xf numFmtId="0" fontId="0" fillId="3" borderId="33" xfId="0" applyFill="1" applyBorder="1" applyAlignment="1" applyProtection="1">
      <alignment vertical="center"/>
    </xf>
    <xf numFmtId="0" fontId="0" fillId="0" borderId="1" xfId="0" applyFill="1" applyBorder="1" applyAlignment="1" applyProtection="1">
      <alignment horizontal="center" vertical="center" wrapText="1"/>
    </xf>
    <xf numFmtId="0" fontId="0" fillId="0" borderId="2" xfId="0" applyFill="1" applyBorder="1" applyAlignment="1" applyProtection="1">
      <alignment vertical="center"/>
    </xf>
    <xf numFmtId="0" fontId="15" fillId="0" borderId="0" xfId="0" applyFont="1" applyFill="1" applyBorder="1" applyAlignment="1" applyProtection="1">
      <alignment horizontal="left" vertical="center"/>
    </xf>
    <xf numFmtId="0" fontId="3" fillId="3" borderId="12" xfId="0" applyFont="1" applyFill="1" applyBorder="1" applyAlignment="1" applyProtection="1">
      <alignment horizontal="center" vertical="center"/>
      <protection locked="0"/>
    </xf>
    <xf numFmtId="0" fontId="0" fillId="0" borderId="0" xfId="0" applyAlignment="1" applyProtection="1">
      <alignment horizontal="right" vertical="center"/>
    </xf>
    <xf numFmtId="179" fontId="0" fillId="0" borderId="0" xfId="0" applyNumberFormat="1" applyProtection="1"/>
    <xf numFmtId="20" fontId="13" fillId="0" borderId="41" xfId="0" applyNumberFormat="1" applyFont="1" applyFill="1" applyBorder="1" applyAlignment="1" applyProtection="1">
      <alignment horizontal="center" vertical="center"/>
    </xf>
    <xf numFmtId="0" fontId="0" fillId="3" borderId="42" xfId="0" applyFill="1" applyBorder="1" applyAlignment="1" applyProtection="1">
      <alignment vertical="center"/>
      <protection locked="0"/>
    </xf>
    <xf numFmtId="0" fontId="0" fillId="3" borderId="3" xfId="0" applyFill="1" applyBorder="1" applyAlignment="1" applyProtection="1">
      <alignment vertical="center"/>
      <protection locked="0"/>
    </xf>
    <xf numFmtId="0" fontId="0" fillId="3" borderId="4" xfId="0" applyFill="1" applyBorder="1" applyAlignment="1" applyProtection="1">
      <alignment vertical="center"/>
      <protection locked="0"/>
    </xf>
    <xf numFmtId="0" fontId="0" fillId="3" borderId="28" xfId="0" applyFill="1" applyBorder="1" applyAlignment="1" applyProtection="1">
      <alignment vertical="center"/>
      <protection locked="0"/>
    </xf>
    <xf numFmtId="0" fontId="2" fillId="3" borderId="26" xfId="0" applyFont="1" applyFill="1" applyBorder="1" applyAlignment="1" applyProtection="1">
      <alignment vertical="center"/>
      <protection locked="0"/>
    </xf>
    <xf numFmtId="0" fontId="9" fillId="3" borderId="25" xfId="0" applyFont="1" applyFill="1" applyBorder="1" applyAlignment="1" applyProtection="1">
      <alignment vertical="center"/>
      <protection locked="0"/>
    </xf>
    <xf numFmtId="0" fontId="16" fillId="0" borderId="0" xfId="0" applyFont="1" applyFill="1" applyAlignment="1" applyProtection="1">
      <alignment vertical="center"/>
    </xf>
    <xf numFmtId="0" fontId="13" fillId="0" borderId="0" xfId="0" applyFont="1" applyFill="1" applyAlignment="1" applyProtection="1">
      <alignment vertical="center"/>
    </xf>
    <xf numFmtId="0" fontId="16" fillId="0" borderId="7" xfId="0" applyFont="1" applyFill="1" applyBorder="1" applyAlignment="1" applyProtection="1">
      <alignment vertical="center"/>
    </xf>
    <xf numFmtId="0" fontId="13" fillId="0" borderId="7" xfId="0" applyFont="1" applyFill="1" applyBorder="1" applyAlignment="1" applyProtection="1">
      <alignment vertical="center"/>
    </xf>
    <xf numFmtId="0" fontId="0" fillId="0" borderId="0" xfId="0" applyAlignment="1">
      <alignment vertical="center"/>
    </xf>
    <xf numFmtId="0" fontId="11" fillId="3" borderId="7" xfId="0" applyFont="1" applyFill="1" applyBorder="1" applyAlignment="1" applyProtection="1">
      <alignment horizontal="center" vertical="center"/>
      <protection locked="0"/>
    </xf>
    <xf numFmtId="0" fontId="0" fillId="0" borderId="67" xfId="0" applyBorder="1" applyAlignment="1">
      <alignment vertical="center"/>
    </xf>
    <xf numFmtId="0" fontId="11" fillId="3" borderId="6" xfId="0" applyFont="1" applyFill="1" applyBorder="1" applyAlignment="1" applyProtection="1">
      <alignment horizontal="center" vertical="center"/>
      <protection locked="0"/>
    </xf>
    <xf numFmtId="0" fontId="11" fillId="3" borderId="15" xfId="0" applyFont="1" applyFill="1" applyBorder="1" applyAlignment="1" applyProtection="1">
      <alignment horizontal="center" vertical="center"/>
      <protection locked="0"/>
    </xf>
    <xf numFmtId="0" fontId="11" fillId="3" borderId="25" xfId="0" applyFont="1" applyFill="1" applyBorder="1" applyAlignment="1" applyProtection="1">
      <alignment horizontal="center" vertical="center"/>
      <protection locked="0"/>
    </xf>
    <xf numFmtId="0" fontId="0" fillId="0" borderId="0" xfId="0" applyFill="1" applyAlignment="1">
      <alignment vertical="center"/>
    </xf>
    <xf numFmtId="0" fontId="11" fillId="0" borderId="0" xfId="0" applyFont="1" applyFill="1" applyBorder="1" applyAlignment="1" applyProtection="1">
      <alignment vertical="center" wrapText="1"/>
    </xf>
    <xf numFmtId="0" fontId="0" fillId="0" borderId="72" xfId="0" applyBorder="1" applyAlignment="1">
      <alignment vertical="center"/>
    </xf>
    <xf numFmtId="0" fontId="11" fillId="0" borderId="3" xfId="0" applyFont="1" applyBorder="1" applyAlignment="1" applyProtection="1">
      <alignment horizontal="center" vertical="center" shrinkToFit="1"/>
    </xf>
    <xf numFmtId="0" fontId="11" fillId="0" borderId="7" xfId="0" applyFont="1" applyBorder="1" applyAlignment="1" applyProtection="1">
      <alignment horizontal="center" vertical="center" shrinkToFit="1"/>
    </xf>
    <xf numFmtId="0" fontId="11" fillId="0" borderId="17" xfId="0" applyFont="1" applyBorder="1" applyAlignment="1" applyProtection="1">
      <alignment horizontal="center" vertical="center" shrinkToFit="1"/>
    </xf>
    <xf numFmtId="179" fontId="11" fillId="0" borderId="3" xfId="0" applyNumberFormat="1" applyFont="1" applyFill="1" applyBorder="1" applyAlignment="1" applyProtection="1">
      <alignment horizontal="right" vertical="center" shrinkToFit="1"/>
    </xf>
    <xf numFmtId="179" fontId="11" fillId="0" borderId="7" xfId="0" applyNumberFormat="1" applyFont="1" applyFill="1" applyBorder="1" applyAlignment="1" applyProtection="1">
      <alignment horizontal="right" vertical="center" shrinkToFit="1"/>
    </xf>
    <xf numFmtId="179" fontId="11" fillId="0" borderId="17" xfId="0" applyNumberFormat="1" applyFont="1" applyFill="1" applyBorder="1" applyAlignment="1" applyProtection="1">
      <alignment horizontal="right" vertical="center" shrinkToFit="1"/>
    </xf>
    <xf numFmtId="179" fontId="11" fillId="0" borderId="5" xfId="0" applyNumberFormat="1" applyFont="1" applyFill="1" applyBorder="1" applyAlignment="1" applyProtection="1">
      <alignment horizontal="right" vertical="center" shrinkToFit="1"/>
    </xf>
    <xf numFmtId="179" fontId="11" fillId="0" borderId="18" xfId="0" applyNumberFormat="1" applyFont="1" applyFill="1" applyBorder="1" applyAlignment="1" applyProtection="1">
      <alignment horizontal="right" vertical="center" shrinkToFit="1"/>
    </xf>
    <xf numFmtId="179" fontId="11" fillId="0" borderId="19" xfId="0" applyNumberFormat="1" applyFont="1" applyFill="1" applyBorder="1" applyAlignment="1" applyProtection="1">
      <alignment horizontal="right" vertical="center" shrinkToFit="1"/>
    </xf>
    <xf numFmtId="179" fontId="11" fillId="0" borderId="20" xfId="0" applyNumberFormat="1" applyFont="1" applyFill="1" applyBorder="1" applyAlignment="1" applyProtection="1">
      <alignment horizontal="right" vertical="center" shrinkToFit="1"/>
    </xf>
    <xf numFmtId="179" fontId="11" fillId="0" borderId="21" xfId="0" applyNumberFormat="1" applyFont="1" applyFill="1" applyBorder="1" applyAlignment="1" applyProtection="1">
      <alignment horizontal="right" vertical="center" shrinkToFit="1"/>
    </xf>
    <xf numFmtId="179" fontId="11" fillId="0" borderId="22" xfId="0" applyNumberFormat="1" applyFont="1" applyFill="1" applyBorder="1" applyAlignment="1" applyProtection="1">
      <alignment horizontal="right" vertical="center" shrinkToFit="1"/>
    </xf>
    <xf numFmtId="0" fontId="0" fillId="0" borderId="0" xfId="0" applyAlignment="1" applyProtection="1">
      <alignment vertical="center" shrinkToFit="1"/>
    </xf>
    <xf numFmtId="0" fontId="0" fillId="0" borderId="0" xfId="0" applyFill="1" applyAlignment="1" applyProtection="1">
      <alignment horizontal="left" vertical="center" wrapText="1"/>
    </xf>
    <xf numFmtId="0" fontId="0" fillId="0" borderId="0" xfId="0" applyFill="1" applyAlignment="1" applyProtection="1">
      <alignment horizontal="center" vertical="center"/>
    </xf>
    <xf numFmtId="0" fontId="10" fillId="0" borderId="0" xfId="0" applyFont="1" applyFill="1" applyAlignment="1" applyProtection="1">
      <alignment horizontal="distributed" vertical="distributed"/>
    </xf>
    <xf numFmtId="0" fontId="6" fillId="0" borderId="0" xfId="0" applyFont="1" applyFill="1" applyBorder="1" applyAlignment="1" applyProtection="1">
      <alignment horizontal="center" vertical="center"/>
    </xf>
    <xf numFmtId="0" fontId="0" fillId="0" borderId="29" xfId="0" applyFill="1" applyBorder="1" applyAlignment="1" applyProtection="1">
      <alignment horizontal="center" vertical="center"/>
    </xf>
    <xf numFmtId="0" fontId="3" fillId="0" borderId="0" xfId="0" applyNumberFormat="1" applyFont="1" applyBorder="1" applyAlignment="1" applyProtection="1">
      <alignment horizontal="center" vertical="center"/>
    </xf>
    <xf numFmtId="0" fontId="0" fillId="0" borderId="0" xfId="0" applyBorder="1" applyAlignment="1" applyProtection="1">
      <alignment horizontal="center" vertical="center"/>
    </xf>
    <xf numFmtId="0" fontId="3" fillId="0" borderId="0" xfId="3" applyFont="1" applyProtection="1">
      <alignment vertical="center"/>
    </xf>
    <xf numFmtId="0" fontId="2" fillId="0" borderId="0" xfId="3" applyAlignment="1" applyProtection="1">
      <alignment horizontal="center" vertical="center"/>
    </xf>
    <xf numFmtId="0" fontId="2" fillId="0" borderId="0" xfId="3" applyProtection="1">
      <alignment vertical="center"/>
    </xf>
    <xf numFmtId="0" fontId="5" fillId="0" borderId="0" xfId="3" applyFont="1" applyAlignment="1" applyProtection="1">
      <alignment vertical="center"/>
    </xf>
    <xf numFmtId="0" fontId="5" fillId="0" borderId="0" xfId="3" applyFont="1" applyAlignment="1" applyProtection="1">
      <alignment horizontal="center" vertical="center"/>
    </xf>
    <xf numFmtId="0" fontId="7" fillId="0" borderId="0" xfId="3" applyFont="1" applyBorder="1" applyAlignment="1" applyProtection="1">
      <alignment horizontal="right" vertical="center"/>
    </xf>
    <xf numFmtId="0" fontId="7" fillId="0" borderId="0" xfId="3" applyFont="1" applyBorder="1" applyAlignment="1" applyProtection="1">
      <alignment horizontal="left" vertical="center"/>
    </xf>
    <xf numFmtId="0" fontId="11" fillId="0" borderId="0" xfId="3" applyFont="1" applyAlignment="1" applyProtection="1">
      <alignment horizontal="right" vertical="center"/>
    </xf>
    <xf numFmtId="0" fontId="2" fillId="0" borderId="2" xfId="3" applyFill="1" applyBorder="1" applyAlignment="1" applyProtection="1">
      <alignment horizontal="center" vertical="center"/>
    </xf>
    <xf numFmtId="0" fontId="0" fillId="0" borderId="1" xfId="3" applyFont="1" applyBorder="1" applyAlignment="1" applyProtection="1">
      <alignment horizontal="center" vertical="center" wrapText="1"/>
    </xf>
    <xf numFmtId="179" fontId="26" fillId="0" borderId="1" xfId="3" applyNumberFormat="1" applyFont="1" applyFill="1" applyBorder="1" applyAlignment="1" applyProtection="1">
      <alignment horizontal="center" vertical="center"/>
    </xf>
    <xf numFmtId="0" fontId="0" fillId="0" borderId="0" xfId="3" applyFont="1" applyAlignment="1" applyProtection="1">
      <alignment vertical="center" wrapText="1"/>
    </xf>
    <xf numFmtId="0" fontId="7" fillId="0" borderId="0" xfId="3" applyFont="1" applyAlignment="1" applyProtection="1">
      <alignment vertical="center"/>
    </xf>
    <xf numFmtId="0" fontId="0" fillId="0" borderId="2" xfId="3" applyFont="1" applyFill="1" applyBorder="1" applyAlignment="1" applyProtection="1">
      <alignment horizontal="center" vertical="center"/>
    </xf>
    <xf numFmtId="179" fontId="26" fillId="3" borderId="1" xfId="3" applyNumberFormat="1" applyFont="1" applyFill="1" applyBorder="1" applyAlignment="1" applyProtection="1">
      <alignment horizontal="center" vertical="center"/>
      <protection locked="0"/>
    </xf>
    <xf numFmtId="179" fontId="26" fillId="2" borderId="1" xfId="3" applyNumberFormat="1" applyFont="1" applyFill="1" applyBorder="1" applyAlignment="1" applyProtection="1">
      <alignment horizontal="center" vertical="center"/>
      <protection locked="0"/>
    </xf>
    <xf numFmtId="0" fontId="5" fillId="0" borderId="0" xfId="0" applyFont="1" applyAlignment="1" applyProtection="1"/>
    <xf numFmtId="0" fontId="7" fillId="0" borderId="0" xfId="0" applyFont="1" applyAlignment="1" applyProtection="1"/>
    <xf numFmtId="0" fontId="7" fillId="0" borderId="0" xfId="0" applyFont="1" applyAlignment="1" applyProtection="1">
      <alignment vertical="center"/>
    </xf>
    <xf numFmtId="0" fontId="11" fillId="0" borderId="7" xfId="0" applyFont="1" applyFill="1" applyBorder="1" applyAlignment="1" applyProtection="1">
      <alignment horizontal="center" vertical="center"/>
    </xf>
    <xf numFmtId="0" fontId="11" fillId="0" borderId="17" xfId="0" applyFont="1" applyFill="1" applyBorder="1" applyAlignment="1" applyProtection="1">
      <alignment horizontal="center" vertical="center"/>
    </xf>
    <xf numFmtId="0" fontId="0" fillId="0" borderId="0" xfId="0" applyBorder="1" applyAlignment="1" applyProtection="1">
      <alignment vertical="center"/>
    </xf>
    <xf numFmtId="0" fontId="11" fillId="0" borderId="6" xfId="0" applyFont="1" applyFill="1" applyBorder="1" applyAlignment="1" applyProtection="1">
      <alignment horizontal="center" vertical="center"/>
    </xf>
    <xf numFmtId="0" fontId="11" fillId="0" borderId="50" xfId="0" applyFont="1" applyFill="1" applyBorder="1" applyAlignment="1" applyProtection="1">
      <alignment horizontal="center" vertical="center"/>
    </xf>
    <xf numFmtId="0" fontId="11" fillId="0" borderId="25" xfId="0" applyFont="1" applyFill="1" applyBorder="1" applyAlignment="1" applyProtection="1">
      <alignment horizontal="center" vertical="center"/>
    </xf>
    <xf numFmtId="0" fontId="11" fillId="0" borderId="52"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180" fontId="17" fillId="3" borderId="6" xfId="0" applyNumberFormat="1" applyFont="1" applyFill="1" applyBorder="1" applyAlignment="1" applyProtection="1">
      <alignment horizontal="center" vertical="center" shrinkToFit="1"/>
      <protection locked="0"/>
    </xf>
    <xf numFmtId="180" fontId="17" fillId="3" borderId="12" xfId="0" applyNumberFormat="1" applyFont="1" applyFill="1" applyBorder="1" applyAlignment="1" applyProtection="1">
      <alignment horizontal="center" vertical="center" shrinkToFit="1"/>
      <protection locked="0"/>
    </xf>
    <xf numFmtId="180" fontId="17" fillId="3" borderId="7" xfId="0" applyNumberFormat="1" applyFont="1" applyFill="1" applyBorder="1" applyAlignment="1" applyProtection="1">
      <alignment horizontal="center" vertical="center" shrinkToFit="1"/>
      <protection locked="0"/>
    </xf>
    <xf numFmtId="0" fontId="0" fillId="3" borderId="15" xfId="0" applyFill="1" applyBorder="1" applyAlignment="1" applyProtection="1">
      <alignment horizontal="center" vertical="center"/>
      <protection locked="0"/>
    </xf>
    <xf numFmtId="0" fontId="0" fillId="0" borderId="0" xfId="0" applyFill="1" applyAlignment="1" applyProtection="1">
      <alignment horizontal="center" vertical="center"/>
    </xf>
    <xf numFmtId="0" fontId="10" fillId="0" borderId="0" xfId="0" applyFont="1" applyFill="1" applyAlignment="1" applyProtection="1">
      <alignment horizontal="distributed" vertical="distributed"/>
    </xf>
    <xf numFmtId="0" fontId="3" fillId="0" borderId="12" xfId="0" applyFont="1" applyFill="1" applyBorder="1" applyAlignment="1" applyProtection="1">
      <alignment horizontal="center" vertical="center"/>
    </xf>
    <xf numFmtId="0" fontId="0" fillId="0" borderId="11" xfId="0" applyBorder="1" applyAlignment="1" applyProtection="1">
      <alignment horizontal="center" vertical="center"/>
    </xf>
    <xf numFmtId="0" fontId="0" fillId="0" borderId="12" xfId="0" applyBorder="1" applyAlignment="1" applyProtection="1">
      <alignment horizontal="center" vertical="center"/>
    </xf>
    <xf numFmtId="0" fontId="0" fillId="0" borderId="10" xfId="0" applyBorder="1" applyAlignment="1" applyProtection="1">
      <alignment horizontal="center" vertical="center"/>
    </xf>
    <xf numFmtId="0" fontId="8" fillId="0" borderId="6" xfId="0" applyFont="1" applyBorder="1" applyAlignment="1" applyProtection="1">
      <alignment horizontal="center" vertical="center" textRotation="255"/>
    </xf>
    <xf numFmtId="0" fontId="6" fillId="0" borderId="6" xfId="0" applyFont="1" applyBorder="1" applyAlignment="1" applyProtection="1">
      <alignment horizontal="center" vertical="center"/>
    </xf>
    <xf numFmtId="0" fontId="0" fillId="0" borderId="11" xfId="0" applyBorder="1" applyAlignment="1" applyProtection="1">
      <alignment horizontal="center"/>
    </xf>
    <xf numFmtId="0" fontId="0" fillId="0" borderId="12" xfId="0" applyBorder="1" applyAlignment="1" applyProtection="1">
      <alignment horizontal="center"/>
    </xf>
    <xf numFmtId="0" fontId="0" fillId="0" borderId="10" xfId="0" applyBorder="1" applyAlignment="1" applyProtection="1">
      <alignment horizontal="center"/>
    </xf>
    <xf numFmtId="0" fontId="0" fillId="0" borderId="0" xfId="0" applyBorder="1" applyAlignment="1" applyProtection="1">
      <alignment horizontal="center" vertical="center"/>
    </xf>
    <xf numFmtId="0" fontId="36" fillId="0" borderId="0" xfId="0" applyFont="1"/>
    <xf numFmtId="182" fontId="36" fillId="0" borderId="0" xfId="0" applyNumberFormat="1" applyFont="1" applyAlignment="1">
      <alignment horizontal="left"/>
    </xf>
    <xf numFmtId="0" fontId="36" fillId="0" borderId="0" xfId="0" applyFont="1" applyAlignment="1">
      <alignment vertical="center" wrapText="1"/>
    </xf>
    <xf numFmtId="0" fontId="36" fillId="0" borderId="0" xfId="0" applyFont="1" applyAlignment="1">
      <alignment vertical="center"/>
    </xf>
    <xf numFmtId="14" fontId="36" fillId="0" borderId="0" xfId="0" applyNumberFormat="1" applyFont="1" applyAlignment="1">
      <alignment vertical="center" wrapText="1"/>
    </xf>
    <xf numFmtId="182" fontId="36" fillId="0" borderId="7" xfId="0" applyNumberFormat="1" applyFont="1" applyBorder="1" applyAlignment="1">
      <alignment horizontal="left"/>
    </xf>
    <xf numFmtId="0" fontId="36" fillId="0" borderId="7" xfId="0" applyFont="1" applyBorder="1"/>
    <xf numFmtId="14" fontId="36" fillId="0" borderId="0" xfId="0" applyNumberFormat="1" applyFont="1"/>
    <xf numFmtId="0" fontId="36" fillId="4" borderId="0" xfId="0" applyFont="1" applyFill="1" applyAlignment="1">
      <alignment horizontal="center" vertical="center" wrapText="1"/>
    </xf>
    <xf numFmtId="0" fontId="37" fillId="6" borderId="7" xfId="0" applyFont="1" applyFill="1" applyBorder="1" applyAlignment="1">
      <alignment horizontal="center" vertical="center" wrapText="1"/>
    </xf>
    <xf numFmtId="0" fontId="39" fillId="4" borderId="7" xfId="0" applyFont="1" applyFill="1" applyBorder="1" applyAlignment="1">
      <alignment horizontal="center" vertical="center" wrapText="1"/>
    </xf>
    <xf numFmtId="0" fontId="40" fillId="6" borderId="7" xfId="0" applyFont="1" applyFill="1" applyBorder="1" applyAlignment="1">
      <alignment horizontal="center" vertical="center" wrapText="1"/>
    </xf>
    <xf numFmtId="183" fontId="39" fillId="4" borderId="68" xfId="0" applyNumberFormat="1" applyFont="1" applyFill="1" applyBorder="1" applyAlignment="1">
      <alignment horizontal="center" vertical="center" wrapText="1"/>
    </xf>
    <xf numFmtId="184" fontId="37" fillId="6" borderId="15" xfId="0" applyNumberFormat="1" applyFont="1" applyFill="1" applyBorder="1" applyAlignment="1">
      <alignment horizontal="center" vertical="center" wrapText="1"/>
    </xf>
    <xf numFmtId="184" fontId="39" fillId="4" borderId="15" xfId="0" applyNumberFormat="1" applyFont="1" applyFill="1" applyBorder="1" applyAlignment="1">
      <alignment horizontal="center" vertical="center" wrapText="1"/>
    </xf>
    <xf numFmtId="184" fontId="40" fillId="6" borderId="15" xfId="0" applyNumberFormat="1" applyFont="1" applyFill="1" applyBorder="1" applyAlignment="1">
      <alignment horizontal="center" vertical="center" wrapText="1"/>
    </xf>
    <xf numFmtId="183" fontId="39" fillId="4" borderId="0" xfId="0" applyNumberFormat="1" applyFont="1" applyFill="1" applyAlignment="1">
      <alignment horizontal="center" vertical="center" wrapText="1"/>
    </xf>
    <xf numFmtId="184" fontId="36" fillId="0" borderId="0" xfId="0" applyNumberFormat="1" applyFont="1"/>
    <xf numFmtId="0" fontId="36" fillId="0" borderId="0" xfId="0" applyNumberFormat="1" applyFont="1" applyAlignment="1">
      <alignment horizontal="left"/>
    </xf>
    <xf numFmtId="0" fontId="36" fillId="0" borderId="0" xfId="0" applyFont="1" applyAlignment="1">
      <alignment horizontal="right"/>
    </xf>
    <xf numFmtId="0" fontId="16"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8" fillId="0" borderId="25" xfId="0" applyNumberFormat="1" applyFont="1" applyFill="1" applyBorder="1" applyAlignment="1" applyProtection="1">
      <alignment horizontal="center" vertical="center"/>
    </xf>
    <xf numFmtId="0" fontId="8" fillId="0" borderId="28" xfId="0" applyNumberFormat="1" applyFont="1" applyFill="1" applyBorder="1" applyAlignment="1" applyProtection="1">
      <alignment horizontal="center" vertical="center"/>
    </xf>
    <xf numFmtId="0" fontId="8" fillId="0" borderId="45" xfId="0" applyNumberFormat="1" applyFont="1" applyFill="1" applyBorder="1" applyAlignment="1" applyProtection="1">
      <alignment horizontal="center" vertical="center"/>
    </xf>
    <xf numFmtId="0" fontId="8" fillId="0" borderId="26" xfId="0" applyNumberFormat="1" applyFont="1" applyFill="1" applyBorder="1" applyAlignment="1" applyProtection="1">
      <alignment horizontal="center" vertical="center"/>
    </xf>
    <xf numFmtId="0" fontId="8" fillId="0" borderId="44" xfId="0" applyNumberFormat="1" applyFont="1" applyFill="1" applyBorder="1" applyAlignment="1" applyProtection="1">
      <alignment horizontal="center" vertical="center"/>
    </xf>
    <xf numFmtId="0" fontId="0" fillId="3" borderId="6" xfId="0" applyFont="1" applyFill="1" applyBorder="1" applyAlignment="1" applyProtection="1">
      <alignment vertical="center"/>
      <protection locked="0"/>
    </xf>
    <xf numFmtId="0" fontId="0" fillId="3" borderId="7" xfId="0" applyFont="1" applyFill="1" applyBorder="1" applyAlignment="1" applyProtection="1">
      <alignment vertical="center"/>
      <protection locked="0"/>
    </xf>
    <xf numFmtId="0" fontId="0" fillId="3" borderId="15" xfId="0" applyFont="1" applyFill="1" applyBorder="1" applyAlignment="1" applyProtection="1">
      <alignment vertical="center"/>
      <protection locked="0"/>
    </xf>
    <xf numFmtId="0" fontId="0" fillId="3" borderId="25" xfId="0" applyFont="1" applyFill="1" applyBorder="1" applyAlignment="1" applyProtection="1">
      <alignment vertical="center"/>
      <protection locked="0"/>
    </xf>
    <xf numFmtId="0" fontId="41" fillId="0" borderId="0" xfId="0" applyFont="1" applyFill="1" applyBorder="1" applyAlignment="1" applyProtection="1">
      <alignment horizontal="center" vertical="center" wrapText="1"/>
    </xf>
    <xf numFmtId="0" fontId="41"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185" fontId="0" fillId="0" borderId="0" xfId="0" applyNumberFormat="1" applyProtection="1"/>
    <xf numFmtId="185" fontId="3" fillId="0" borderId="12" xfId="0" applyNumberFormat="1" applyFont="1" applyBorder="1" applyAlignment="1" applyProtection="1">
      <alignment horizontal="right" vertical="center"/>
    </xf>
    <xf numFmtId="185" fontId="2" fillId="0" borderId="0" xfId="3" applyNumberFormat="1" applyAlignment="1" applyProtection="1">
      <alignment vertical="center"/>
    </xf>
    <xf numFmtId="185" fontId="0" fillId="0" borderId="12" xfId="0" applyNumberFormat="1" applyBorder="1" applyAlignment="1" applyProtection="1">
      <alignment vertical="center" shrinkToFit="1"/>
    </xf>
    <xf numFmtId="0" fontId="0" fillId="0" borderId="12" xfId="0" applyFill="1" applyBorder="1" applyAlignment="1" applyProtection="1">
      <alignment vertical="center"/>
      <protection locked="0"/>
    </xf>
    <xf numFmtId="0" fontId="0" fillId="0" borderId="12" xfId="0" applyBorder="1" applyProtection="1"/>
    <xf numFmtId="0" fontId="41" fillId="0" borderId="0" xfId="0" applyFont="1" applyFill="1" applyAlignment="1" applyProtection="1">
      <alignment horizontal="left" vertical="center" wrapText="1"/>
    </xf>
    <xf numFmtId="0" fontId="7" fillId="0" borderId="0" xfId="0" applyFont="1" applyFill="1" applyBorder="1" applyAlignment="1" applyProtection="1">
      <alignment horizontal="right" vertical="center"/>
    </xf>
    <xf numFmtId="185" fontId="3" fillId="0" borderId="0" xfId="0" applyNumberFormat="1" applyFont="1" applyFill="1" applyBorder="1" applyAlignment="1" applyProtection="1">
      <alignment horizontal="center" vertical="center"/>
    </xf>
    <xf numFmtId="0" fontId="0" fillId="0" borderId="39" xfId="0" applyFill="1" applyBorder="1" applyAlignment="1" applyProtection="1">
      <alignment vertical="center"/>
      <protection locked="0"/>
    </xf>
    <xf numFmtId="0" fontId="27" fillId="0" borderId="12" xfId="3" applyFont="1" applyFill="1" applyBorder="1" applyAlignment="1" applyProtection="1">
      <alignment horizontal="center" vertical="center" shrinkToFit="1"/>
    </xf>
    <xf numFmtId="0" fontId="27" fillId="0" borderId="39" xfId="3" applyFont="1" applyFill="1" applyBorder="1" applyAlignment="1" applyProtection="1">
      <alignment horizontal="center" vertical="center" shrinkToFit="1"/>
    </xf>
    <xf numFmtId="0" fontId="3" fillId="0" borderId="0" xfId="0" applyNumberFormat="1" applyFont="1" applyBorder="1" applyAlignment="1" applyProtection="1">
      <alignment vertical="center" shrinkToFit="1"/>
    </xf>
    <xf numFmtId="49" fontId="0" fillId="0" borderId="0" xfId="0" applyNumberFormat="1" applyFill="1" applyAlignment="1" applyProtection="1">
      <alignment vertical="center"/>
    </xf>
    <xf numFmtId="49" fontId="0" fillId="0" borderId="11" xfId="0" applyNumberFormat="1" applyBorder="1" applyAlignment="1" applyProtection="1">
      <alignment horizontal="center" vertical="center"/>
    </xf>
    <xf numFmtId="49" fontId="0" fillId="0" borderId="12" xfId="0" applyNumberFormat="1" applyBorder="1" applyAlignment="1" applyProtection="1">
      <alignment horizontal="center" vertical="center"/>
    </xf>
    <xf numFmtId="0" fontId="0" fillId="0" borderId="12" xfId="0" applyNumberFormat="1" applyBorder="1" applyAlignment="1" applyProtection="1">
      <alignment horizontal="center" vertical="center"/>
    </xf>
    <xf numFmtId="0" fontId="6" fillId="0" borderId="0" xfId="0" applyFont="1" applyAlignment="1" applyProtection="1">
      <alignment vertical="top"/>
    </xf>
    <xf numFmtId="0" fontId="44" fillId="0" borderId="0" xfId="4" applyFont="1" applyProtection="1">
      <alignment vertical="center"/>
    </xf>
    <xf numFmtId="0" fontId="29" fillId="3" borderId="6" xfId="3" applyFont="1" applyFill="1" applyBorder="1" applyAlignment="1" applyProtection="1">
      <alignment horizontal="center" vertical="center"/>
      <protection locked="0"/>
    </xf>
    <xf numFmtId="178" fontId="17" fillId="3" borderId="6" xfId="0" applyNumberFormat="1" applyFont="1" applyFill="1" applyBorder="1" applyAlignment="1" applyProtection="1">
      <alignment horizontal="center" vertical="center" shrinkToFit="1"/>
      <protection locked="0"/>
    </xf>
    <xf numFmtId="0" fontId="2" fillId="0" borderId="0" xfId="4" applyBorder="1" applyProtection="1">
      <alignment vertical="center"/>
    </xf>
    <xf numFmtId="0" fontId="0" fillId="0" borderId="0" xfId="0" applyBorder="1" applyProtection="1"/>
    <xf numFmtId="0" fontId="6" fillId="0" borderId="0" xfId="0" applyFont="1" applyAlignment="1" applyProtection="1">
      <alignment vertical="center" wrapText="1"/>
    </xf>
    <xf numFmtId="0" fontId="0" fillId="0" borderId="11" xfId="0" applyBorder="1" applyAlignment="1" applyProtection="1">
      <alignment vertical="center"/>
    </xf>
    <xf numFmtId="0" fontId="0" fillId="0" borderId="10" xfId="0" applyBorder="1" applyAlignment="1" applyProtection="1">
      <alignment vertical="center"/>
    </xf>
    <xf numFmtId="0" fontId="6" fillId="0" borderId="0" xfId="0" applyFont="1" applyBorder="1" applyProtection="1"/>
    <xf numFmtId="0" fontId="6" fillId="0" borderId="0" xfId="0" applyFont="1" applyBorder="1" applyAlignment="1" applyProtection="1">
      <alignment vertical="center"/>
    </xf>
    <xf numFmtId="0" fontId="6" fillId="0" borderId="0" xfId="0" applyFont="1" applyBorder="1" applyAlignment="1" applyProtection="1">
      <alignment vertical="top" wrapText="1"/>
    </xf>
    <xf numFmtId="180" fontId="17" fillId="0" borderId="6" xfId="0" applyNumberFormat="1" applyFont="1" applyBorder="1" applyAlignment="1" applyProtection="1">
      <alignment vertical="center" shrinkToFit="1"/>
      <protection locked="0"/>
    </xf>
    <xf numFmtId="0" fontId="0" fillId="0" borderId="0" xfId="0" applyFill="1" applyAlignment="1" applyProtection="1">
      <alignment horizontal="right" vertical="center"/>
    </xf>
    <xf numFmtId="0" fontId="7" fillId="0" borderId="0" xfId="0" applyFont="1" applyFill="1" applyBorder="1" applyAlignment="1" applyProtection="1">
      <alignment horizontal="right" vertical="center"/>
    </xf>
    <xf numFmtId="0" fontId="0" fillId="3" borderId="14" xfId="0" applyFill="1" applyBorder="1" applyAlignment="1" applyProtection="1">
      <alignment horizontal="center" vertical="center"/>
      <protection locked="0"/>
    </xf>
    <xf numFmtId="0" fontId="0" fillId="3" borderId="39"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41" fillId="0" borderId="0" xfId="0" applyFont="1" applyFill="1" applyAlignment="1" applyProtection="1">
      <alignment horizontal="right" vertical="center" wrapText="1"/>
    </xf>
    <xf numFmtId="0" fontId="41" fillId="0" borderId="68" xfId="0" applyFont="1" applyFill="1" applyBorder="1" applyAlignment="1" applyProtection="1">
      <alignment horizontal="right" vertical="center" wrapText="1"/>
    </xf>
    <xf numFmtId="0" fontId="12" fillId="3" borderId="14" xfId="0" applyFont="1" applyFill="1" applyBorder="1" applyAlignment="1" applyProtection="1">
      <alignment horizontal="center" vertical="center"/>
      <protection locked="0"/>
    </xf>
    <xf numFmtId="0" fontId="12" fillId="3" borderId="39" xfId="0" applyFont="1" applyFill="1" applyBorder="1" applyAlignment="1" applyProtection="1">
      <alignment horizontal="center" vertical="center"/>
      <protection locked="0"/>
    </xf>
    <xf numFmtId="0" fontId="12" fillId="3" borderId="10" xfId="0" applyFont="1" applyFill="1" applyBorder="1" applyAlignment="1" applyProtection="1">
      <alignment horizontal="center" vertical="center"/>
      <protection locked="0"/>
    </xf>
    <xf numFmtId="0" fontId="41" fillId="0" borderId="0" xfId="0" applyFont="1" applyFill="1" applyAlignment="1" applyProtection="1">
      <alignment horizontal="left" vertical="center" wrapText="1" indent="6"/>
    </xf>
    <xf numFmtId="0" fontId="41" fillId="0" borderId="0" xfId="0" applyFont="1" applyFill="1" applyAlignment="1" applyProtection="1">
      <alignment horizontal="left" vertical="center" indent="6"/>
    </xf>
    <xf numFmtId="0" fontId="41" fillId="0" borderId="68" xfId="0" applyFont="1" applyFill="1" applyBorder="1" applyAlignment="1" applyProtection="1">
      <alignment horizontal="left" vertical="center" indent="6"/>
    </xf>
    <xf numFmtId="0" fontId="12" fillId="3" borderId="14" xfId="0" applyFont="1" applyFill="1" applyBorder="1" applyAlignment="1" applyProtection="1">
      <alignment horizontal="left" vertical="center" shrinkToFit="1"/>
      <protection locked="0"/>
    </xf>
    <xf numFmtId="0" fontId="12" fillId="3" borderId="39" xfId="0" applyFont="1" applyFill="1" applyBorder="1" applyAlignment="1" applyProtection="1">
      <alignment horizontal="left" vertical="center" shrinkToFit="1"/>
      <protection locked="0"/>
    </xf>
    <xf numFmtId="0" fontId="12" fillId="3" borderId="8" xfId="0" applyFont="1" applyFill="1" applyBorder="1" applyAlignment="1" applyProtection="1">
      <alignment horizontal="left" vertical="center" shrinkToFit="1"/>
      <protection locked="0"/>
    </xf>
    <xf numFmtId="0" fontId="0" fillId="0" borderId="0" xfId="0" applyFill="1" applyAlignment="1" applyProtection="1">
      <alignment horizontal="center" vertical="center" wrapText="1"/>
    </xf>
    <xf numFmtId="0" fontId="16" fillId="5" borderId="42" xfId="0" applyFont="1" applyFill="1" applyBorder="1" applyAlignment="1" applyProtection="1">
      <alignment horizontal="center" vertical="center"/>
    </xf>
    <xf numFmtId="0" fontId="16" fillId="5" borderId="50" xfId="0" applyFont="1" applyFill="1" applyBorder="1" applyAlignment="1" applyProtection="1">
      <alignment horizontal="center" vertical="center"/>
    </xf>
    <xf numFmtId="176" fontId="6" fillId="0" borderId="27" xfId="0" applyNumberFormat="1" applyFont="1" applyFill="1" applyBorder="1" applyAlignment="1" applyProtection="1">
      <alignment horizontal="center" vertical="center" wrapText="1"/>
    </xf>
    <xf numFmtId="176" fontId="6" fillId="0" borderId="22" xfId="0" applyNumberFormat="1" applyFont="1" applyFill="1" applyBorder="1" applyAlignment="1" applyProtection="1">
      <alignment horizontal="center" vertical="center" wrapText="1"/>
    </xf>
    <xf numFmtId="0" fontId="15" fillId="0" borderId="43" xfId="0" applyFont="1" applyFill="1" applyBorder="1" applyAlignment="1" applyProtection="1">
      <alignment horizontal="left" vertical="center" wrapText="1"/>
    </xf>
    <xf numFmtId="0" fontId="15" fillId="0" borderId="0" xfId="0" applyFont="1" applyFill="1" applyBorder="1" applyAlignment="1" applyProtection="1">
      <alignment horizontal="left" vertical="center" wrapText="1"/>
    </xf>
    <xf numFmtId="0" fontId="15" fillId="0" borderId="0" xfId="0" applyFont="1" applyFill="1" applyAlignment="1" applyProtection="1">
      <alignment horizontal="left" vertical="center" wrapText="1"/>
    </xf>
    <xf numFmtId="0" fontId="0" fillId="0" borderId="44" xfId="0" applyFill="1" applyBorder="1" applyAlignment="1" applyProtection="1">
      <alignment horizontal="left" vertical="center"/>
    </xf>
    <xf numFmtId="0" fontId="0" fillId="0" borderId="45" xfId="0" applyFill="1" applyBorder="1" applyAlignment="1" applyProtection="1">
      <alignment horizontal="left" vertical="center"/>
    </xf>
    <xf numFmtId="0" fontId="0" fillId="0" borderId="46" xfId="0" applyFill="1" applyBorder="1" applyAlignment="1" applyProtection="1">
      <alignment horizontal="left" vertical="center"/>
    </xf>
    <xf numFmtId="0" fontId="16" fillId="5" borderId="24" xfId="0" applyFont="1" applyFill="1" applyBorder="1" applyAlignment="1" applyProtection="1">
      <alignment horizontal="center" vertical="center"/>
    </xf>
    <xf numFmtId="0" fontId="16" fillId="5" borderId="22" xfId="0" applyFont="1" applyFill="1" applyBorder="1" applyAlignment="1" applyProtection="1">
      <alignment horizontal="center" vertical="center"/>
    </xf>
    <xf numFmtId="0" fontId="10" fillId="0" borderId="0" xfId="0" applyFont="1" applyFill="1" applyAlignment="1" applyProtection="1">
      <alignment horizontal="distributed" vertical="distributed"/>
    </xf>
    <xf numFmtId="0" fontId="6" fillId="0" borderId="0" xfId="0" applyFont="1" applyFill="1" applyBorder="1" applyAlignment="1" applyProtection="1">
      <alignment horizontal="center" vertical="center"/>
    </xf>
    <xf numFmtId="0" fontId="0" fillId="0" borderId="41" xfId="0" applyFill="1" applyBorder="1" applyAlignment="1" applyProtection="1">
      <alignment horizontal="center" vertical="center"/>
    </xf>
    <xf numFmtId="0" fontId="0" fillId="0" borderId="47" xfId="0" applyFill="1" applyBorder="1" applyAlignment="1" applyProtection="1">
      <alignment horizontal="center" vertical="center"/>
    </xf>
    <xf numFmtId="0" fontId="0" fillId="0" borderId="48" xfId="0" applyFill="1" applyBorder="1" applyAlignment="1" applyProtection="1">
      <alignment horizontal="center" vertical="center"/>
    </xf>
    <xf numFmtId="0" fontId="0" fillId="0" borderId="29" xfId="0" applyFill="1" applyBorder="1" applyAlignment="1" applyProtection="1">
      <alignment horizontal="center" vertical="center"/>
    </xf>
    <xf numFmtId="0" fontId="0" fillId="0" borderId="49" xfId="0" applyFill="1" applyBorder="1" applyAlignment="1" applyProtection="1">
      <alignment horizontal="center" vertical="center"/>
    </xf>
    <xf numFmtId="0" fontId="0" fillId="5" borderId="41" xfId="0" applyFill="1" applyBorder="1" applyAlignment="1" applyProtection="1">
      <alignment horizontal="center" vertical="center" wrapText="1"/>
    </xf>
    <xf numFmtId="0" fontId="0" fillId="5" borderId="51"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52" xfId="0" applyFill="1" applyBorder="1" applyAlignment="1" applyProtection="1">
      <alignment horizontal="center" vertical="center" wrapText="1"/>
    </xf>
    <xf numFmtId="185" fontId="3" fillId="7" borderId="12" xfId="0" applyNumberFormat="1" applyFont="1" applyFill="1" applyBorder="1" applyAlignment="1" applyProtection="1">
      <alignment horizontal="center" vertical="center"/>
    </xf>
    <xf numFmtId="0" fontId="0" fillId="0" borderId="54" xfId="0" applyFill="1" applyBorder="1" applyAlignment="1" applyProtection="1">
      <alignment horizontal="center" vertical="center"/>
    </xf>
    <xf numFmtId="0" fontId="0" fillId="0" borderId="24" xfId="0" applyFill="1" applyBorder="1" applyAlignment="1" applyProtection="1">
      <alignment horizontal="center" vertical="center"/>
    </xf>
    <xf numFmtId="0" fontId="0" fillId="0" borderId="4" xfId="0" applyFill="1" applyBorder="1" applyAlignment="1" applyProtection="1">
      <alignment horizontal="center" vertical="center"/>
    </xf>
    <xf numFmtId="182" fontId="0" fillId="0" borderId="0" xfId="0" applyNumberFormat="1" applyFont="1" applyAlignment="1" applyProtection="1">
      <alignment horizontal="right"/>
      <protection locked="0"/>
    </xf>
    <xf numFmtId="0" fontId="12" fillId="0" borderId="0" xfId="0" applyFont="1" applyAlignment="1" applyProtection="1">
      <alignment horizontal="center" vertical="center"/>
    </xf>
    <xf numFmtId="0" fontId="0" fillId="0" borderId="0" xfId="0" applyAlignment="1" applyProtection="1">
      <alignment horizontal="center" vertical="center" shrinkToFit="1"/>
    </xf>
    <xf numFmtId="0" fontId="5" fillId="0" borderId="0" xfId="3" applyFont="1" applyAlignment="1" applyProtection="1">
      <alignment horizontal="center" vertical="center"/>
    </xf>
    <xf numFmtId="0" fontId="11" fillId="0" borderId="58" xfId="0" applyFont="1" applyFill="1" applyBorder="1" applyAlignment="1" applyProtection="1">
      <alignment horizontal="center" vertical="center"/>
    </xf>
    <xf numFmtId="0" fontId="11" fillId="0" borderId="59" xfId="0" applyFont="1" applyFill="1" applyBorder="1" applyAlignment="1" applyProtection="1">
      <alignment horizontal="center" vertical="center"/>
    </xf>
    <xf numFmtId="0" fontId="11" fillId="0" borderId="60" xfId="0" applyFont="1" applyFill="1" applyBorder="1" applyAlignment="1" applyProtection="1">
      <alignment horizontal="center" vertical="center"/>
    </xf>
    <xf numFmtId="0" fontId="11" fillId="0" borderId="55" xfId="0" applyNumberFormat="1" applyFont="1" applyFill="1" applyBorder="1" applyAlignment="1" applyProtection="1">
      <alignment horizontal="center" vertical="top"/>
    </xf>
    <xf numFmtId="0" fontId="11" fillId="0" borderId="56" xfId="0" applyNumberFormat="1" applyFont="1" applyFill="1" applyBorder="1" applyAlignment="1" applyProtection="1">
      <alignment horizontal="center" vertical="top"/>
    </xf>
    <xf numFmtId="0" fontId="11" fillId="0" borderId="57" xfId="0" applyNumberFormat="1" applyFont="1" applyFill="1" applyBorder="1" applyAlignment="1" applyProtection="1">
      <alignment horizontal="center" vertical="top"/>
    </xf>
    <xf numFmtId="0" fontId="14" fillId="0" borderId="54" xfId="0" applyFont="1" applyBorder="1" applyAlignment="1" applyProtection="1">
      <alignment horizontal="center" vertical="center"/>
    </xf>
    <xf numFmtId="0" fontId="14" fillId="0" borderId="42" xfId="0" applyFont="1" applyBorder="1" applyAlignment="1" applyProtection="1">
      <alignment horizontal="center" vertical="center"/>
    </xf>
    <xf numFmtId="0" fontId="11" fillId="0" borderId="47" xfId="0" applyFont="1" applyBorder="1" applyAlignment="1" applyProtection="1">
      <alignment horizontal="center" vertical="center"/>
    </xf>
    <xf numFmtId="0" fontId="11" fillId="0" borderId="51" xfId="0" applyFont="1" applyBorder="1" applyAlignment="1" applyProtection="1">
      <alignment horizontal="center" vertical="center"/>
    </xf>
    <xf numFmtId="0" fontId="11" fillId="0" borderId="41" xfId="0" applyFont="1" applyBorder="1" applyAlignment="1" applyProtection="1">
      <alignment horizontal="center" vertical="center" shrinkToFit="1"/>
    </xf>
    <xf numFmtId="0" fontId="11" fillId="0" borderId="47" xfId="0" applyFont="1" applyBorder="1" applyAlignment="1" applyProtection="1">
      <alignment horizontal="center" vertical="center" shrinkToFit="1"/>
    </xf>
    <xf numFmtId="0" fontId="11" fillId="0" borderId="51" xfId="0" applyFont="1" applyBorder="1" applyAlignment="1" applyProtection="1">
      <alignment horizontal="center" vertical="center" shrinkToFit="1"/>
    </xf>
    <xf numFmtId="0" fontId="11" fillId="0" borderId="48" xfId="0" applyFont="1" applyBorder="1" applyAlignment="1" applyProtection="1">
      <alignment horizontal="center" vertical="center"/>
    </xf>
    <xf numFmtId="0" fontId="11" fillId="0" borderId="41" xfId="0" applyFont="1" applyBorder="1" applyAlignment="1" applyProtection="1">
      <alignment horizontal="center" vertical="center"/>
    </xf>
    <xf numFmtId="0" fontId="3" fillId="0" borderId="12" xfId="0" applyNumberFormat="1" applyFont="1" applyBorder="1" applyAlignment="1" applyProtection="1">
      <alignment horizontal="center" vertical="center"/>
    </xf>
    <xf numFmtId="0" fontId="14" fillId="0" borderId="41" xfId="0" applyFont="1" applyBorder="1" applyAlignment="1" applyProtection="1">
      <alignment horizontal="center" vertical="center"/>
    </xf>
    <xf numFmtId="0" fontId="14" fillId="0" borderId="47" xfId="0" applyFont="1" applyBorder="1" applyAlignment="1" applyProtection="1">
      <alignment horizontal="center" vertical="center"/>
    </xf>
    <xf numFmtId="0" fontId="14" fillId="0" borderId="3" xfId="0" applyFont="1" applyBorder="1" applyAlignment="1" applyProtection="1">
      <alignment horizontal="center" vertical="center"/>
    </xf>
    <xf numFmtId="0" fontId="14" fillId="0" borderId="7" xfId="0" applyFont="1" applyBorder="1" applyAlignment="1" applyProtection="1">
      <alignment horizontal="center" vertical="center"/>
    </xf>
    <xf numFmtId="0" fontId="11" fillId="0" borderId="47" xfId="0" applyFont="1" applyBorder="1" applyAlignment="1" applyProtection="1">
      <alignment horizontal="center" vertical="center" wrapText="1"/>
    </xf>
    <xf numFmtId="0" fontId="11" fillId="0" borderId="7" xfId="0" applyFont="1" applyBorder="1" applyAlignment="1" applyProtection="1">
      <alignment horizontal="center" vertical="center" wrapText="1"/>
    </xf>
    <xf numFmtId="0" fontId="11" fillId="0" borderId="51"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11" fillId="0" borderId="7" xfId="0" applyFont="1" applyBorder="1" applyAlignment="1" applyProtection="1">
      <alignment horizontal="center" vertical="center"/>
    </xf>
    <xf numFmtId="0" fontId="11" fillId="0" borderId="3" xfId="0" applyFont="1" applyBorder="1" applyAlignment="1" applyProtection="1">
      <alignment vertical="center" wrapText="1"/>
    </xf>
    <xf numFmtId="0" fontId="11" fillId="0" borderId="7" xfId="0" applyFont="1" applyBorder="1" applyAlignment="1" applyProtection="1">
      <alignment vertical="center" wrapText="1"/>
    </xf>
    <xf numFmtId="0" fontId="11" fillId="0" borderId="42" xfId="0" applyFont="1" applyBorder="1" applyAlignment="1" applyProtection="1">
      <alignment vertical="center" wrapText="1"/>
    </xf>
    <xf numFmtId="0" fontId="11" fillId="0" borderId="6" xfId="0" applyFont="1" applyBorder="1" applyAlignment="1" applyProtection="1">
      <alignment vertical="center" wrapText="1"/>
    </xf>
    <xf numFmtId="0" fontId="11" fillId="0" borderId="28" xfId="0" applyFont="1" applyBorder="1" applyAlignment="1" applyProtection="1">
      <alignment vertical="center" wrapText="1"/>
    </xf>
    <xf numFmtId="0" fontId="11" fillId="0" borderId="25" xfId="0" applyFont="1" applyBorder="1" applyAlignment="1" applyProtection="1">
      <alignment vertical="center" wrapText="1"/>
    </xf>
    <xf numFmtId="0" fontId="28" fillId="0" borderId="14" xfId="3" applyFont="1" applyFill="1" applyBorder="1" applyAlignment="1" applyProtection="1">
      <alignment horizontal="center" vertical="center"/>
    </xf>
    <xf numFmtId="0" fontId="28" fillId="0" borderId="8" xfId="3" applyFont="1" applyFill="1" applyBorder="1" applyAlignment="1" applyProtection="1">
      <alignment horizontal="center" vertical="center"/>
    </xf>
    <xf numFmtId="180" fontId="24" fillId="0" borderId="61" xfId="3" applyNumberFormat="1" applyFont="1" applyBorder="1" applyAlignment="1" applyProtection="1">
      <alignment horizontal="right" vertical="center"/>
    </xf>
    <xf numFmtId="180" fontId="24" fillId="0" borderId="39" xfId="3" applyNumberFormat="1" applyFont="1" applyBorder="1" applyAlignment="1" applyProtection="1">
      <alignment horizontal="right" vertical="center"/>
    </xf>
    <xf numFmtId="180" fontId="24" fillId="0" borderId="8" xfId="3" applyNumberFormat="1" applyFont="1" applyBorder="1" applyAlignment="1" applyProtection="1">
      <alignment horizontal="right" vertical="center"/>
    </xf>
    <xf numFmtId="0" fontId="19" fillId="0" borderId="0" xfId="3" applyFont="1" applyAlignment="1" applyProtection="1">
      <alignment horizontal="center" vertical="center"/>
    </xf>
    <xf numFmtId="0" fontId="18" fillId="0" borderId="12" xfId="3" applyFont="1" applyFill="1" applyBorder="1" applyAlignment="1" applyProtection="1">
      <alignment horizontal="center" vertical="center"/>
    </xf>
    <xf numFmtId="0" fontId="23" fillId="0" borderId="0" xfId="3" applyFont="1" applyAlignment="1" applyProtection="1">
      <alignment horizontal="left" vertical="top" wrapText="1"/>
    </xf>
    <xf numFmtId="0" fontId="22" fillId="0" borderId="12" xfId="3" applyFont="1" applyBorder="1" applyAlignment="1" applyProtection="1">
      <alignment horizontal="left" vertical="top" wrapText="1"/>
    </xf>
    <xf numFmtId="0" fontId="28" fillId="0" borderId="7" xfId="3" applyFont="1" applyFill="1" applyBorder="1" applyAlignment="1" applyProtection="1">
      <alignment horizontal="center" vertical="center"/>
    </xf>
    <xf numFmtId="0" fontId="18" fillId="0" borderId="7" xfId="3" applyFont="1" applyBorder="1" applyAlignment="1" applyProtection="1">
      <alignment horizontal="center" vertical="center"/>
    </xf>
    <xf numFmtId="0" fontId="24" fillId="0" borderId="39" xfId="0" applyFont="1" applyBorder="1" applyAlignment="1" applyProtection="1">
      <alignment horizontal="center" vertical="center" shrinkToFit="1"/>
    </xf>
    <xf numFmtId="0" fontId="24" fillId="0" borderId="8" xfId="0" applyFont="1" applyBorder="1" applyAlignment="1" applyProtection="1">
      <alignment horizontal="center" vertical="center" shrinkToFit="1"/>
    </xf>
    <xf numFmtId="0" fontId="17" fillId="0" borderId="62" xfId="0" applyFont="1" applyBorder="1" applyAlignment="1" applyProtection="1">
      <alignment horizontal="center" vertical="center" wrapText="1" shrinkToFit="1"/>
    </xf>
    <xf numFmtId="0" fontId="17" fillId="0" borderId="10" xfId="0" applyFont="1" applyBorder="1" applyAlignment="1" applyProtection="1">
      <alignment horizontal="center" vertical="center" wrapText="1" shrinkToFit="1"/>
    </xf>
    <xf numFmtId="0" fontId="17" fillId="0" borderId="15" xfId="0" applyFont="1" applyBorder="1" applyAlignment="1" applyProtection="1">
      <alignment horizontal="center" vertical="center" wrapText="1" shrinkToFit="1"/>
    </xf>
    <xf numFmtId="0" fontId="17" fillId="0" borderId="6" xfId="0" applyFont="1" applyBorder="1" applyAlignment="1" applyProtection="1">
      <alignment horizontal="center" vertical="center" wrapText="1" shrinkToFit="1"/>
    </xf>
    <xf numFmtId="0" fontId="0" fillId="0" borderId="7" xfId="0" applyFill="1" applyBorder="1" applyAlignment="1" applyProtection="1">
      <alignment horizontal="center" vertical="center" shrinkToFit="1"/>
    </xf>
    <xf numFmtId="0" fontId="0" fillId="0" borderId="7" xfId="0" applyFill="1" applyBorder="1" applyAlignment="1" applyProtection="1">
      <alignment horizontal="center" vertical="center"/>
      <protection locked="0"/>
    </xf>
    <xf numFmtId="0" fontId="0" fillId="0" borderId="7" xfId="0" applyFill="1" applyBorder="1" applyAlignment="1" applyProtection="1">
      <alignment horizontal="center" vertical="center"/>
    </xf>
    <xf numFmtId="0" fontId="6" fillId="0" borderId="7" xfId="0" applyFont="1" applyBorder="1" applyAlignment="1" applyProtection="1">
      <alignment horizontal="center" vertical="center"/>
    </xf>
    <xf numFmtId="0" fontId="6" fillId="3" borderId="7" xfId="4" applyFont="1" applyFill="1" applyBorder="1" applyAlignment="1" applyProtection="1">
      <alignment horizontal="center" vertical="center"/>
      <protection locked="0"/>
    </xf>
    <xf numFmtId="0" fontId="6" fillId="0" borderId="16" xfId="4" applyFont="1" applyFill="1" applyBorder="1" applyAlignment="1" applyProtection="1">
      <alignment horizontal="center" vertical="center"/>
    </xf>
    <xf numFmtId="0" fontId="6" fillId="0" borderId="63" xfId="4" applyFont="1" applyFill="1" applyBorder="1" applyAlignment="1" applyProtection="1">
      <alignment horizontal="center" vertical="center"/>
    </xf>
    <xf numFmtId="0" fontId="6" fillId="0" borderId="62" xfId="4" applyFont="1" applyFill="1" applyBorder="1" applyAlignment="1" applyProtection="1">
      <alignment horizontal="center" vertical="center"/>
    </xf>
    <xf numFmtId="0" fontId="6" fillId="0" borderId="11" xfId="4" applyFont="1" applyFill="1" applyBorder="1" applyAlignment="1" applyProtection="1">
      <alignment horizontal="center" vertical="center"/>
    </xf>
    <xf numFmtId="0" fontId="6" fillId="0" borderId="12" xfId="4" applyFont="1" applyFill="1" applyBorder="1" applyAlignment="1" applyProtection="1">
      <alignment horizontal="center" vertical="center"/>
    </xf>
    <xf numFmtId="0" fontId="6" fillId="0" borderId="10" xfId="4" applyFont="1" applyFill="1" applyBorder="1" applyAlignment="1" applyProtection="1">
      <alignment horizontal="center" vertical="center"/>
    </xf>
    <xf numFmtId="0" fontId="0" fillId="0" borderId="0" xfId="0" applyBorder="1" applyAlignment="1" applyProtection="1">
      <alignment horizontal="center" vertical="center"/>
    </xf>
    <xf numFmtId="0" fontId="6" fillId="0" borderId="12" xfId="0" applyFont="1" applyBorder="1" applyAlignment="1" applyProtection="1">
      <alignment horizontal="left" vertical="center" wrapText="1"/>
    </xf>
    <xf numFmtId="0" fontId="6" fillId="0" borderId="13" xfId="0" applyFont="1" applyBorder="1" applyAlignment="1" applyProtection="1">
      <alignment horizontal="center"/>
    </xf>
    <xf numFmtId="0" fontId="6" fillId="0" borderId="64" xfId="0" applyFont="1" applyBorder="1" applyAlignment="1" applyProtection="1">
      <alignment horizontal="center"/>
    </xf>
    <xf numFmtId="0" fontId="6" fillId="0" borderId="65" xfId="0" applyFont="1" applyBorder="1" applyAlignment="1" applyProtection="1">
      <alignment horizontal="center" textRotation="255"/>
    </xf>
    <xf numFmtId="0" fontId="6" fillId="0" borderId="66" xfId="0" applyFont="1" applyBorder="1" applyAlignment="1" applyProtection="1">
      <alignment horizontal="center" textRotation="255"/>
    </xf>
    <xf numFmtId="0" fontId="6" fillId="0" borderId="7" xfId="0" applyFont="1" applyBorder="1" applyAlignment="1" applyProtection="1">
      <alignment horizontal="center" vertical="center" wrapText="1"/>
    </xf>
    <xf numFmtId="0" fontId="6" fillId="0" borderId="15" xfId="0" applyFont="1" applyBorder="1" applyAlignment="1" applyProtection="1">
      <alignment horizontal="center" vertical="center"/>
    </xf>
    <xf numFmtId="0" fontId="6" fillId="0" borderId="39" xfId="0" applyFont="1" applyBorder="1" applyAlignment="1" applyProtection="1">
      <alignment horizontal="center"/>
    </xf>
    <xf numFmtId="0" fontId="6" fillId="0" borderId="14" xfId="0" applyFont="1" applyBorder="1" applyAlignment="1" applyProtection="1">
      <alignment horizontal="center" vertical="center"/>
    </xf>
    <xf numFmtId="0" fontId="6" fillId="0" borderId="39" xfId="0" applyFont="1" applyBorder="1" applyAlignment="1" applyProtection="1">
      <alignment horizontal="center" vertical="center"/>
    </xf>
    <xf numFmtId="0" fontId="6" fillId="0" borderId="8" xfId="0" applyFont="1" applyBorder="1" applyAlignment="1" applyProtection="1">
      <alignment horizontal="center" vertical="center"/>
    </xf>
    <xf numFmtId="0" fontId="6" fillId="0" borderId="14" xfId="0" applyFont="1" applyBorder="1" applyAlignment="1" applyProtection="1">
      <alignment horizontal="center" shrinkToFit="1"/>
    </xf>
    <xf numFmtId="0" fontId="6" fillId="0" borderId="39" xfId="0" applyFont="1" applyBorder="1" applyAlignment="1" applyProtection="1">
      <alignment horizontal="center" shrinkToFit="1"/>
    </xf>
    <xf numFmtId="0" fontId="6" fillId="0" borderId="8" xfId="0" applyFont="1" applyBorder="1" applyAlignment="1" applyProtection="1">
      <alignment horizontal="center" shrinkToFit="1"/>
    </xf>
    <xf numFmtId="0" fontId="0" fillId="0" borderId="7" xfId="0" applyBorder="1" applyAlignment="1" applyProtection="1">
      <alignment horizontal="center" vertical="center"/>
    </xf>
    <xf numFmtId="0" fontId="6" fillId="0" borderId="7" xfId="0" applyFont="1" applyFill="1" applyBorder="1" applyAlignment="1" applyProtection="1">
      <alignment horizontal="center" vertical="center" wrapText="1"/>
    </xf>
    <xf numFmtId="0" fontId="0" fillId="0" borderId="7" xfId="0" applyFont="1" applyBorder="1" applyProtection="1"/>
    <xf numFmtId="0" fontId="0" fillId="0" borderId="15" xfId="0" applyFont="1" applyBorder="1" applyProtection="1"/>
    <xf numFmtId="0" fontId="8" fillId="0" borderId="15" xfId="0" applyFont="1" applyBorder="1" applyAlignment="1" applyProtection="1">
      <alignment horizontal="center" vertical="center" textRotation="255"/>
    </xf>
    <xf numFmtId="0" fontId="8" fillId="0" borderId="53" xfId="0" applyFont="1" applyBorder="1" applyAlignment="1" applyProtection="1">
      <alignment horizontal="center" vertical="center" textRotation="255"/>
    </xf>
    <xf numFmtId="0" fontId="8" fillId="0" borderId="6" xfId="0" applyFont="1" applyBorder="1" applyAlignment="1" applyProtection="1">
      <alignment horizontal="center" vertical="center" textRotation="255"/>
    </xf>
    <xf numFmtId="0" fontId="8" fillId="0" borderId="16" xfId="0" applyFont="1" applyBorder="1" applyAlignment="1" applyProtection="1">
      <alignment horizontal="center" vertical="center"/>
    </xf>
    <xf numFmtId="0" fontId="8" fillId="0" borderId="63" xfId="0" applyFont="1" applyBorder="1" applyAlignment="1" applyProtection="1">
      <alignment horizontal="center" vertical="center"/>
    </xf>
    <xf numFmtId="0" fontId="8" fillId="0" borderId="62" xfId="0" applyFont="1" applyBorder="1" applyAlignment="1" applyProtection="1">
      <alignment horizontal="center" vertical="center"/>
    </xf>
    <xf numFmtId="0" fontId="8" fillId="0" borderId="67"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68" xfId="0" applyFont="1" applyBorder="1" applyAlignment="1" applyProtection="1">
      <alignment horizontal="center" vertical="center"/>
    </xf>
    <xf numFmtId="0" fontId="6" fillId="0" borderId="6" xfId="0" applyFont="1" applyBorder="1" applyAlignment="1" applyProtection="1">
      <alignment horizontal="center" vertical="center"/>
    </xf>
    <xf numFmtId="0" fontId="0" fillId="0" borderId="11" xfId="0" applyBorder="1" applyAlignment="1" applyProtection="1">
      <alignment horizontal="center" vertical="center"/>
    </xf>
    <xf numFmtId="0" fontId="0" fillId="0" borderId="12" xfId="0" applyBorder="1" applyAlignment="1" applyProtection="1">
      <alignment horizontal="center" vertical="center"/>
    </xf>
    <xf numFmtId="0" fontId="0" fillId="0" borderId="10" xfId="0" applyBorder="1" applyAlignment="1" applyProtection="1">
      <alignment horizontal="center" vertical="center"/>
    </xf>
    <xf numFmtId="0" fontId="0" fillId="0" borderId="11" xfId="0" applyBorder="1" applyAlignment="1" applyProtection="1">
      <alignment horizontal="center"/>
    </xf>
    <xf numFmtId="0" fontId="0" fillId="0" borderId="12" xfId="0" applyBorder="1" applyAlignment="1" applyProtection="1">
      <alignment horizontal="center"/>
    </xf>
    <xf numFmtId="0" fontId="0" fillId="0" borderId="10" xfId="0" applyBorder="1" applyAlignment="1" applyProtection="1">
      <alignment horizontal="center"/>
    </xf>
    <xf numFmtId="20" fontId="16" fillId="3" borderId="7" xfId="0" applyNumberFormat="1" applyFont="1" applyFill="1" applyBorder="1" applyAlignment="1" applyProtection="1">
      <alignment horizontal="center"/>
      <protection locked="0"/>
    </xf>
    <xf numFmtId="177" fontId="31" fillId="0" borderId="14" xfId="0" applyNumberFormat="1" applyFont="1" applyFill="1" applyBorder="1" applyAlignment="1" applyProtection="1">
      <alignment horizontal="center"/>
    </xf>
    <xf numFmtId="177" fontId="31" fillId="0" borderId="39" xfId="0" applyNumberFormat="1" applyFont="1" applyFill="1" applyBorder="1" applyAlignment="1" applyProtection="1">
      <alignment horizontal="center"/>
    </xf>
    <xf numFmtId="177" fontId="31" fillId="0" borderId="8" xfId="0" applyNumberFormat="1" applyFont="1" applyFill="1" applyBorder="1" applyAlignment="1" applyProtection="1">
      <alignment horizontal="center"/>
    </xf>
    <xf numFmtId="177" fontId="31" fillId="0" borderId="7" xfId="0" applyNumberFormat="1" applyFont="1" applyBorder="1" applyAlignment="1" applyProtection="1">
      <alignment horizontal="center"/>
    </xf>
    <xf numFmtId="0" fontId="31" fillId="0" borderId="7" xfId="0" applyFont="1" applyBorder="1" applyProtection="1"/>
    <xf numFmtId="177" fontId="0" fillId="0" borderId="7" xfId="0" applyNumberFormat="1" applyFont="1" applyBorder="1" applyAlignment="1" applyProtection="1">
      <alignment horizontal="center"/>
    </xf>
    <xf numFmtId="0" fontId="0" fillId="0" borderId="14" xfId="0" applyFont="1" applyBorder="1" applyProtection="1"/>
    <xf numFmtId="177" fontId="31" fillId="0" borderId="14" xfId="0" applyNumberFormat="1" applyFont="1" applyBorder="1" applyAlignment="1" applyProtection="1">
      <alignment horizontal="center" vertical="center"/>
      <protection locked="0"/>
    </xf>
    <xf numFmtId="177" fontId="31" fillId="0" borderId="39" xfId="0" applyNumberFormat="1" applyFont="1" applyBorder="1" applyAlignment="1" applyProtection="1">
      <alignment horizontal="center" vertical="center"/>
      <protection locked="0"/>
    </xf>
    <xf numFmtId="177" fontId="31" fillId="0" borderId="8" xfId="0" applyNumberFormat="1" applyFont="1" applyBorder="1" applyAlignment="1" applyProtection="1">
      <alignment horizontal="center" vertical="center"/>
      <protection locked="0"/>
    </xf>
    <xf numFmtId="0" fontId="32" fillId="3" borderId="14" xfId="0" applyFont="1" applyFill="1" applyBorder="1" applyAlignment="1" applyProtection="1">
      <alignment horizontal="center"/>
      <protection locked="0"/>
    </xf>
    <xf numFmtId="0" fontId="32" fillId="3" borderId="39" xfId="0" applyFont="1" applyFill="1" applyBorder="1" applyAlignment="1" applyProtection="1">
      <alignment horizontal="center"/>
      <protection locked="0"/>
    </xf>
    <xf numFmtId="0" fontId="32" fillId="3" borderId="8" xfId="0" applyFont="1" applyFill="1" applyBorder="1" applyAlignment="1" applyProtection="1">
      <alignment horizontal="center"/>
      <protection locked="0"/>
    </xf>
    <xf numFmtId="20" fontId="0" fillId="3" borderId="7" xfId="0" applyNumberFormat="1" applyFill="1" applyBorder="1" applyAlignment="1" applyProtection="1">
      <alignment horizontal="center"/>
      <protection locked="0"/>
    </xf>
    <xf numFmtId="0" fontId="46" fillId="3" borderId="14" xfId="0" applyFont="1" applyFill="1" applyBorder="1" applyAlignment="1" applyProtection="1">
      <alignment horizontal="left"/>
      <protection locked="0"/>
    </xf>
    <xf numFmtId="0" fontId="46" fillId="3" borderId="39" xfId="0" applyFont="1" applyFill="1" applyBorder="1" applyAlignment="1" applyProtection="1">
      <alignment horizontal="left"/>
      <protection locked="0"/>
    </xf>
    <xf numFmtId="0" fontId="46" fillId="3" borderId="8" xfId="0" applyFont="1" applyFill="1" applyBorder="1" applyAlignment="1" applyProtection="1">
      <alignment horizontal="left"/>
      <protection locked="0"/>
    </xf>
    <xf numFmtId="177" fontId="45" fillId="0" borderId="14" xfId="0" applyNumberFormat="1" applyFont="1" applyBorder="1" applyAlignment="1" applyProtection="1">
      <alignment horizontal="center" vertical="center"/>
      <protection locked="0"/>
    </xf>
    <xf numFmtId="177" fontId="45" fillId="0" borderId="39" xfId="0" applyNumberFormat="1" applyFont="1" applyBorder="1" applyAlignment="1" applyProtection="1">
      <alignment horizontal="center" vertical="center"/>
      <protection locked="0"/>
    </xf>
    <xf numFmtId="177" fontId="45" fillId="0" borderId="8" xfId="0" applyNumberFormat="1" applyFont="1" applyBorder="1" applyAlignment="1" applyProtection="1">
      <alignment horizontal="center" vertical="center"/>
      <protection locked="0"/>
    </xf>
    <xf numFmtId="0" fontId="47" fillId="3" borderId="14" xfId="0" applyFont="1" applyFill="1" applyBorder="1" applyAlignment="1" applyProtection="1">
      <alignment horizontal="center"/>
      <protection locked="0"/>
    </xf>
    <xf numFmtId="0" fontId="47" fillId="3" borderId="39" xfId="0" applyFont="1" applyFill="1" applyBorder="1" applyAlignment="1" applyProtection="1">
      <alignment horizontal="center"/>
      <protection locked="0"/>
    </xf>
    <xf numFmtId="0" fontId="47" fillId="3" borderId="8" xfId="0" applyFont="1" applyFill="1" applyBorder="1" applyAlignment="1" applyProtection="1">
      <alignment horizontal="center"/>
      <protection locked="0"/>
    </xf>
    <xf numFmtId="177" fontId="6" fillId="0" borderId="7" xfId="0" applyNumberFormat="1" applyFont="1" applyFill="1" applyBorder="1" applyAlignment="1" applyProtection="1">
      <alignment horizontal="center" vertical="center" wrapText="1"/>
    </xf>
    <xf numFmtId="177" fontId="6" fillId="0" borderId="7" xfId="0" applyNumberFormat="1" applyFont="1" applyFill="1" applyBorder="1" applyAlignment="1" applyProtection="1">
      <alignment horizontal="center" vertical="center"/>
    </xf>
    <xf numFmtId="177" fontId="16" fillId="0" borderId="63" xfId="0" applyNumberFormat="1" applyFont="1" applyFill="1" applyBorder="1" applyAlignment="1" applyProtection="1">
      <alignment horizontal="center" vertical="center"/>
    </xf>
    <xf numFmtId="177" fontId="16" fillId="0" borderId="62" xfId="0" applyNumberFormat="1" applyFont="1" applyFill="1" applyBorder="1" applyAlignment="1" applyProtection="1">
      <alignment horizontal="center" vertical="center"/>
    </xf>
    <xf numFmtId="178" fontId="33" fillId="0" borderId="14" xfId="0" applyNumberFormat="1" applyFont="1" applyFill="1" applyBorder="1" applyAlignment="1" applyProtection="1">
      <alignment horizontal="center" vertical="center"/>
    </xf>
    <xf numFmtId="178" fontId="33" fillId="0" borderId="39" xfId="0" applyNumberFormat="1" applyFont="1" applyFill="1" applyBorder="1" applyAlignment="1" applyProtection="1">
      <alignment horizontal="center" vertical="center"/>
    </xf>
    <xf numFmtId="177" fontId="0" fillId="0" borderId="7" xfId="0" applyNumberFormat="1" applyBorder="1" applyAlignment="1" applyProtection="1">
      <alignment horizontal="center" vertical="center" wrapText="1"/>
    </xf>
    <xf numFmtId="0" fontId="6" fillId="0" borderId="0" xfId="0" applyFont="1" applyAlignment="1" applyProtection="1">
      <alignment horizontal="left" vertical="top" wrapText="1"/>
    </xf>
    <xf numFmtId="177" fontId="0" fillId="0" borderId="39" xfId="0" applyNumberFormat="1" applyFill="1" applyBorder="1" applyAlignment="1" applyProtection="1">
      <alignment horizontal="center" vertical="center"/>
    </xf>
    <xf numFmtId="177" fontId="0" fillId="0" borderId="8" xfId="0" applyNumberFormat="1" applyFill="1" applyBorder="1" applyAlignment="1" applyProtection="1">
      <alignment horizontal="center" vertical="center"/>
    </xf>
    <xf numFmtId="178" fontId="48" fillId="0" borderId="39" xfId="0" applyNumberFormat="1" applyFont="1" applyFill="1" applyBorder="1" applyAlignment="1" applyProtection="1">
      <alignment horizontal="center" vertical="center"/>
    </xf>
    <xf numFmtId="178" fontId="30" fillId="0" borderId="14" xfId="0" applyNumberFormat="1" applyFont="1" applyFill="1" applyBorder="1" applyAlignment="1" applyProtection="1">
      <alignment horizontal="center" vertical="center"/>
    </xf>
    <xf numFmtId="178" fontId="30" fillId="0" borderId="39" xfId="0" applyNumberFormat="1" applyFont="1" applyFill="1" applyBorder="1" applyAlignment="1" applyProtection="1">
      <alignment horizontal="center" vertical="center"/>
    </xf>
    <xf numFmtId="178" fontId="30" fillId="0" borderId="8" xfId="0" applyNumberFormat="1" applyFont="1" applyFill="1" applyBorder="1" applyAlignment="1" applyProtection="1">
      <alignment horizontal="center" vertical="center"/>
    </xf>
    <xf numFmtId="177" fontId="0" fillId="0" borderId="14" xfId="0" applyNumberFormat="1" applyBorder="1" applyAlignment="1" applyProtection="1">
      <alignment horizontal="center" vertical="center"/>
    </xf>
    <xf numFmtId="177" fontId="0" fillId="0" borderId="39" xfId="0" applyNumberFormat="1" applyBorder="1" applyAlignment="1" applyProtection="1">
      <alignment horizontal="center" vertical="center"/>
    </xf>
    <xf numFmtId="177" fontId="0" fillId="0" borderId="8" xfId="0" applyNumberFormat="1" applyBorder="1" applyAlignment="1" applyProtection="1">
      <alignment horizontal="center" vertical="center"/>
    </xf>
    <xf numFmtId="0" fontId="0" fillId="0" borderId="69" xfId="0" applyBorder="1" applyAlignment="1" applyProtection="1">
      <alignment horizontal="center"/>
    </xf>
    <xf numFmtId="0" fontId="0" fillId="0" borderId="70" xfId="0" applyBorder="1" applyAlignment="1" applyProtection="1">
      <alignment horizontal="center"/>
    </xf>
    <xf numFmtId="0" fontId="0" fillId="0" borderId="71" xfId="0" applyBorder="1" applyAlignment="1" applyProtection="1">
      <alignment horizontal="center"/>
    </xf>
    <xf numFmtId="0" fontId="0" fillId="0" borderId="14" xfId="4" applyFont="1" applyBorder="1" applyAlignment="1" applyProtection="1">
      <alignment horizontal="center" vertical="center"/>
    </xf>
    <xf numFmtId="0" fontId="2" fillId="0" borderId="8" xfId="4" applyBorder="1" applyAlignment="1" applyProtection="1">
      <alignment horizontal="center" vertical="center"/>
    </xf>
    <xf numFmtId="0" fontId="0" fillId="0" borderId="14" xfId="0" applyNumberFormat="1" applyBorder="1" applyAlignment="1" applyProtection="1">
      <alignment horizontal="center" vertical="center" shrinkToFit="1"/>
    </xf>
    <xf numFmtId="0" fontId="0" fillId="0" borderId="39" xfId="0" applyNumberFormat="1" applyBorder="1" applyAlignment="1" applyProtection="1">
      <alignment horizontal="center" vertical="center" shrinkToFit="1"/>
    </xf>
    <xf numFmtId="0" fontId="0" fillId="0" borderId="8" xfId="0" applyNumberFormat="1" applyBorder="1" applyAlignment="1" applyProtection="1">
      <alignment horizontal="center" vertical="center" shrinkToFit="1"/>
    </xf>
    <xf numFmtId="185" fontId="0" fillId="0" borderId="14" xfId="0" applyNumberFormat="1" applyBorder="1" applyAlignment="1" applyProtection="1">
      <alignment horizontal="center" vertical="center" shrinkToFit="1"/>
    </xf>
    <xf numFmtId="185" fontId="0" fillId="0" borderId="8" xfId="0" applyNumberFormat="1" applyBorder="1" applyAlignment="1" applyProtection="1">
      <alignment horizontal="center" vertical="center" shrinkToFit="1"/>
    </xf>
    <xf numFmtId="0" fontId="0" fillId="0" borderId="14" xfId="0" applyFill="1" applyBorder="1" applyAlignment="1" applyProtection="1">
      <alignment horizontal="center" vertical="center"/>
      <protection locked="0"/>
    </xf>
    <xf numFmtId="0" fontId="0" fillId="0" borderId="8" xfId="0" applyFill="1" applyBorder="1" applyAlignment="1" applyProtection="1">
      <alignment horizontal="center" vertical="center"/>
      <protection locked="0"/>
    </xf>
    <xf numFmtId="0" fontId="0" fillId="0" borderId="14" xfId="0" applyBorder="1" applyAlignment="1" applyProtection="1">
      <alignment horizontal="left" vertical="center"/>
    </xf>
    <xf numFmtId="0" fontId="0" fillId="0" borderId="8" xfId="0" applyBorder="1" applyAlignment="1" applyProtection="1">
      <alignment horizontal="left" vertical="center"/>
    </xf>
    <xf numFmtId="0" fontId="6" fillId="3" borderId="16" xfId="4" applyFont="1" applyFill="1" applyBorder="1" applyAlignment="1" applyProtection="1">
      <alignment horizontal="center" vertical="center"/>
      <protection locked="0"/>
    </xf>
    <xf numFmtId="0" fontId="6" fillId="3" borderId="63" xfId="4" applyFont="1" applyFill="1" applyBorder="1" applyAlignment="1" applyProtection="1">
      <alignment horizontal="center" vertical="center"/>
      <protection locked="0"/>
    </xf>
    <xf numFmtId="0" fontId="6" fillId="3" borderId="62" xfId="4" applyFont="1" applyFill="1" applyBorder="1" applyAlignment="1" applyProtection="1">
      <alignment horizontal="center" vertical="center"/>
      <protection locked="0"/>
    </xf>
    <xf numFmtId="0" fontId="6" fillId="3" borderId="11" xfId="4" applyFont="1" applyFill="1" applyBorder="1" applyAlignment="1" applyProtection="1">
      <alignment horizontal="center" vertical="center"/>
      <protection locked="0"/>
    </xf>
    <xf numFmtId="0" fontId="6" fillId="3" borderId="12" xfId="4" applyFont="1" applyFill="1" applyBorder="1" applyAlignment="1" applyProtection="1">
      <alignment horizontal="center" vertical="center"/>
      <protection locked="0"/>
    </xf>
    <xf numFmtId="0" fontId="6" fillId="3" borderId="10" xfId="4" applyFont="1" applyFill="1" applyBorder="1" applyAlignment="1" applyProtection="1">
      <alignment horizontal="center" vertical="center"/>
      <protection locked="0"/>
    </xf>
  </cellXfs>
  <cellStyles count="5">
    <cellStyle name="桁区切り 2" xfId="1" xr:uid="{00000000-0005-0000-0000-000000000000}"/>
    <cellStyle name="桁区切り 3" xfId="2" xr:uid="{00000000-0005-0000-0000-000001000000}"/>
    <cellStyle name="標準" xfId="0" builtinId="0"/>
    <cellStyle name="標準 2" xfId="3" xr:uid="{00000000-0005-0000-0000-000003000000}"/>
    <cellStyle name="標準_別紙１－１、１－２" xfId="4" xr:uid="{00000000-0005-0000-0000-000004000000}"/>
  </cellStyles>
  <dxfs count="266">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1" tint="0.499984740745262"/>
        </patternFill>
      </fill>
    </dxf>
    <dxf>
      <fill>
        <patternFill>
          <bgColor theme="1" tint="0.499984740745262"/>
        </patternFill>
      </fill>
    </dxf>
    <dxf>
      <fill>
        <patternFill>
          <bgColor rgb="FFFFFF00"/>
        </patternFill>
      </fill>
    </dxf>
    <dxf>
      <fill>
        <patternFill>
          <bgColor theme="1" tint="0.499984740745262"/>
        </patternFill>
      </fill>
    </dxf>
    <dxf>
      <fill>
        <patternFill>
          <bgColor theme="1" tint="0.499984740745262"/>
        </patternFill>
      </fill>
    </dxf>
    <dxf>
      <fill>
        <patternFill>
          <bgColor rgb="FFFFFF00"/>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fill>
        <patternFill>
          <bgColor theme="9" tint="0.59996337778862885"/>
        </patternFill>
      </fill>
    </dxf>
    <dxf>
      <font>
        <color rgb="FFFF0000"/>
      </font>
      <fill>
        <patternFill>
          <bgColor theme="9" tint="0.59996337778862885"/>
        </patternFill>
      </fill>
    </dxf>
    <dxf>
      <font>
        <color rgb="FFFF0000"/>
      </font>
      <fill>
        <patternFill>
          <bgColor theme="9" tint="0.59996337778862885"/>
        </patternFill>
      </fill>
    </dxf>
    <dxf>
      <font>
        <color rgb="FFFF0000"/>
      </font>
      <fill>
        <patternFill>
          <bgColor theme="9" tint="0.59996337778862885"/>
        </patternFill>
      </fill>
    </dxf>
    <dxf>
      <font>
        <color rgb="FFFF0000"/>
      </font>
      <fill>
        <patternFill>
          <bgColor theme="9" tint="0.59996337778862885"/>
        </patternFill>
      </fill>
    </dxf>
    <dxf>
      <font>
        <color rgb="FFFF0000"/>
      </font>
      <fill>
        <patternFill>
          <bgColor theme="9" tint="0.59996337778862885"/>
        </patternFill>
      </fill>
    </dxf>
    <dxf>
      <font>
        <color rgb="FFFF0000"/>
      </font>
      <fill>
        <patternFill>
          <bgColor theme="9" tint="0.59996337778862885"/>
        </patternFill>
      </fill>
    </dxf>
    <dxf>
      <font>
        <color rgb="FFFF0000"/>
      </font>
      <fill>
        <patternFill>
          <bgColor theme="9" tint="0.59996337778862885"/>
        </patternFill>
      </fill>
    </dxf>
    <dxf>
      <font>
        <color rgb="FFFF0000"/>
      </font>
      <fill>
        <patternFill>
          <bgColor theme="9" tint="0.59996337778862885"/>
        </patternFill>
      </fill>
    </dxf>
    <dxf>
      <font>
        <color rgb="FFFF0000"/>
      </font>
      <fill>
        <patternFill>
          <bgColor theme="9" tint="0.59996337778862885"/>
        </patternFill>
      </fill>
    </dxf>
    <dxf>
      <font>
        <color rgb="FFFF0000"/>
      </font>
      <fill>
        <patternFill>
          <bgColor theme="9" tint="0.59996337778862885"/>
        </patternFill>
      </fill>
    </dxf>
    <dxf>
      <font>
        <color rgb="FFFF0000"/>
      </font>
      <fill>
        <patternFill>
          <bgColor theme="9" tint="0.59996337778862885"/>
        </patternFill>
      </fill>
    </dxf>
    <dxf>
      <font>
        <color rgb="FFFF0000"/>
      </font>
      <fill>
        <patternFill>
          <bgColor theme="9" tint="0.59996337778862885"/>
        </patternFill>
      </fill>
    </dxf>
    <dxf>
      <font>
        <color rgb="FFFF0000"/>
      </font>
      <fill>
        <patternFill>
          <bgColor theme="9" tint="0.59996337778862885"/>
        </patternFill>
      </fill>
    </dxf>
    <dxf>
      <font>
        <color rgb="FFFF0000"/>
      </font>
      <fill>
        <patternFill>
          <bgColor theme="9" tint="0.59996337778862885"/>
        </patternFill>
      </fill>
    </dxf>
    <dxf>
      <font>
        <color rgb="FFFF0000"/>
      </font>
      <fill>
        <patternFill>
          <bgColor theme="9" tint="0.59996337778862885"/>
        </patternFill>
      </fill>
    </dxf>
    <dxf>
      <font>
        <color rgb="FFFF0000"/>
      </font>
      <fill>
        <patternFill>
          <bgColor theme="9" tint="0.59996337778862885"/>
        </patternFill>
      </fill>
    </dxf>
    <dxf>
      <font>
        <color rgb="FFFF0000"/>
      </font>
      <fill>
        <patternFill>
          <bgColor theme="9" tint="0.59996337778862885"/>
        </patternFill>
      </fill>
    </dxf>
    <dxf>
      <font>
        <color rgb="FFFF0000"/>
      </font>
      <fill>
        <patternFill>
          <bgColor theme="9" tint="0.59996337778862885"/>
        </patternFill>
      </fill>
    </dxf>
    <dxf>
      <font>
        <color rgb="FFFF0000"/>
      </font>
      <fill>
        <patternFill>
          <bgColor theme="9" tint="0.59996337778862885"/>
        </patternFill>
      </fill>
    </dxf>
    <dxf>
      <font>
        <color rgb="FFFF0000"/>
      </font>
      <fill>
        <patternFill>
          <bgColor theme="9" tint="0.59996337778862885"/>
        </patternFill>
      </fill>
    </dxf>
    <dxf>
      <font>
        <color rgb="FFFF0000"/>
      </font>
      <fill>
        <patternFill>
          <bgColor theme="9" tint="0.59996337778862885"/>
        </patternFill>
      </fill>
    </dxf>
    <dxf>
      <font>
        <color rgb="FFFF0000"/>
      </font>
      <fill>
        <patternFill>
          <bgColor theme="9" tint="0.59996337778862885"/>
        </patternFill>
      </fill>
    </dxf>
    <dxf>
      <font>
        <color rgb="FFFF0000"/>
      </font>
      <fill>
        <patternFill>
          <bgColor theme="9" tint="0.59996337778862885"/>
        </patternFill>
      </fill>
    </dxf>
    <dxf>
      <font>
        <color rgb="FFFF0000"/>
      </font>
      <fill>
        <patternFill>
          <bgColor theme="9" tint="0.59996337778862885"/>
        </patternFill>
      </fill>
    </dxf>
    <dxf>
      <font>
        <color rgb="FFFF0000"/>
      </font>
      <fill>
        <patternFill>
          <bgColor theme="9" tint="0.59996337778862885"/>
        </patternFill>
      </fill>
    </dxf>
    <dxf>
      <font>
        <color rgb="FFFF0000"/>
      </font>
      <fill>
        <patternFill>
          <bgColor theme="9" tint="0.59996337778862885"/>
        </patternFill>
      </fill>
    </dxf>
    <dxf>
      <font>
        <color rgb="FFFF0000"/>
      </font>
      <fill>
        <patternFill>
          <bgColor theme="9" tint="0.59996337778862885"/>
        </patternFill>
      </fill>
    </dxf>
    <dxf>
      <font>
        <color rgb="FFFF0000"/>
      </font>
      <fill>
        <patternFill>
          <bgColor theme="9" tint="0.59996337778862885"/>
        </patternFill>
      </fill>
    </dxf>
    <dxf>
      <font>
        <color rgb="FFFF0000"/>
      </font>
      <fill>
        <patternFill>
          <bgColor theme="9" tint="0.59996337778862885"/>
        </patternFill>
      </fill>
    </dxf>
    <dxf>
      <font>
        <b/>
        <i val="0"/>
        <color theme="0"/>
      </font>
      <fill>
        <patternFill>
          <bgColor rgb="FFC00000"/>
        </patternFill>
      </fill>
    </dxf>
    <dxf>
      <font>
        <color theme="0"/>
      </font>
      <fill>
        <patternFill>
          <bgColor theme="9"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239485</xdr:colOff>
      <xdr:row>8</xdr:row>
      <xdr:rowOff>87088</xdr:rowOff>
    </xdr:from>
    <xdr:to>
      <xdr:col>5</xdr:col>
      <xdr:colOff>247106</xdr:colOff>
      <xdr:row>8</xdr:row>
      <xdr:rowOff>323308</xdr:rowOff>
    </xdr:to>
    <xdr:pic>
      <xdr:nvPicPr>
        <xdr:cNvPr id="4" name="図 3">
          <a:extLst>
            <a:ext uri="{FF2B5EF4-FFF2-40B4-BE49-F238E27FC236}">
              <a16:creationId xmlns:a16="http://schemas.microsoft.com/office/drawing/2014/main" id="{E784F774-60D8-4926-9B67-1B00C1FCE0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9914" y="1480459"/>
          <a:ext cx="475706" cy="236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141514</xdr:colOff>
      <xdr:row>2</xdr:row>
      <xdr:rowOff>228601</xdr:rowOff>
    </xdr:from>
    <xdr:to>
      <xdr:col>10</xdr:col>
      <xdr:colOff>332975</xdr:colOff>
      <xdr:row>4</xdr:row>
      <xdr:rowOff>73639</xdr:rowOff>
    </xdr:to>
    <xdr:sp macro="" textlink="">
      <xdr:nvSpPr>
        <xdr:cNvPr id="5" name="四角形吹き出し 10">
          <a:extLst>
            <a:ext uri="{FF2B5EF4-FFF2-40B4-BE49-F238E27FC236}">
              <a16:creationId xmlns:a16="http://schemas.microsoft.com/office/drawing/2014/main" id="{C7FBFDF4-1B70-4ED7-A553-225AF0481C70}"/>
            </a:ext>
          </a:extLst>
        </xdr:cNvPr>
        <xdr:cNvSpPr/>
      </xdr:nvSpPr>
      <xdr:spPr>
        <a:xfrm>
          <a:off x="3418114" y="707572"/>
          <a:ext cx="2063804" cy="476410"/>
        </a:xfrm>
        <a:prstGeom prst="wedgeRectCallout">
          <a:avLst>
            <a:gd name="adj1" fmla="val -103303"/>
            <a:gd name="adj2" fmla="val -23056"/>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lnSpc>
              <a:spcPts val="1400"/>
            </a:lnSpc>
          </a:pPr>
          <a:r>
            <a:rPr kumimoji="1" lang="ja-JP" altLang="en-US" sz="1000">
              <a:latin typeface="Meiryo UI" panose="020B0604030504040204" pitchFamily="50" charset="-128"/>
              <a:ea typeface="Meiryo UI" panose="020B0604030504040204" pitchFamily="50" charset="-128"/>
              <a:cs typeface="Meiryo UI" panose="020B0604030504040204" pitchFamily="50" charset="-128"/>
            </a:rPr>
            <a:t>実績報告を作成する月を選択してください。</a:t>
          </a:r>
          <a:endParaRPr kumimoji="1" lang="en-US" altLang="ja-JP" sz="10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22</xdr:col>
      <xdr:colOff>206830</xdr:colOff>
      <xdr:row>12</xdr:row>
      <xdr:rowOff>119743</xdr:rowOff>
    </xdr:from>
    <xdr:to>
      <xdr:col>24</xdr:col>
      <xdr:colOff>2797629</xdr:colOff>
      <xdr:row>20</xdr:row>
      <xdr:rowOff>206829</xdr:rowOff>
    </xdr:to>
    <xdr:sp macro="" textlink="">
      <xdr:nvSpPr>
        <xdr:cNvPr id="6" name="正方形/長方形 5">
          <a:extLst>
            <a:ext uri="{FF2B5EF4-FFF2-40B4-BE49-F238E27FC236}">
              <a16:creationId xmlns:a16="http://schemas.microsoft.com/office/drawing/2014/main" id="{B43CCDA0-C658-4826-BAEE-85911E3B197A}"/>
            </a:ext>
          </a:extLst>
        </xdr:cNvPr>
        <xdr:cNvSpPr/>
      </xdr:nvSpPr>
      <xdr:spPr bwMode="auto">
        <a:xfrm>
          <a:off x="11625944" y="3646714"/>
          <a:ext cx="3831771" cy="1915886"/>
        </a:xfrm>
        <a:prstGeom prst="rect">
          <a:avLst/>
        </a:prstGeom>
        <a:ln>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clip" wrap="square" lIns="18288" tIns="0" rIns="0" bIns="0" rtlCol="0" anchor="ctr" upright="1"/>
        <a:lstStyle/>
        <a:p>
          <a:pPr algn="l"/>
          <a:r>
            <a:rPr kumimoji="1" lang="ja-JP" altLang="en-US" sz="1400"/>
            <a:t>＊　当該時間帯に保育していた児童数を入力してください。（３人であれば</a:t>
          </a:r>
          <a:r>
            <a:rPr kumimoji="1" lang="en-US" altLang="ja-JP" sz="1400"/>
            <a:t>『</a:t>
          </a:r>
          <a:r>
            <a:rPr kumimoji="1" lang="ja-JP" altLang="en-US" sz="1400"/>
            <a:t>３</a:t>
          </a:r>
          <a:r>
            <a:rPr kumimoji="1" lang="en-US" altLang="ja-JP" sz="1400"/>
            <a:t>』</a:t>
          </a:r>
          <a:r>
            <a:rPr kumimoji="1" lang="ja-JP" altLang="en-US" sz="1400"/>
            <a:t>と入力。）</a:t>
          </a:r>
        </a:p>
        <a:p>
          <a:pPr algn="l"/>
          <a:endParaRPr kumimoji="1" lang="ja-JP" altLang="en-US" sz="1400"/>
        </a:p>
        <a:p>
          <a:pPr algn="l"/>
          <a:r>
            <a:rPr kumimoji="1" lang="ja-JP" altLang="en-US" sz="1400"/>
            <a:t>＊　（短）は短時間認定児童が延長保育を利用</a:t>
          </a:r>
          <a:endParaRPr kumimoji="1" lang="en-US" altLang="ja-JP" sz="1400"/>
        </a:p>
        <a:p>
          <a:pPr algn="l"/>
          <a:r>
            <a:rPr kumimoji="1" lang="ja-JP" altLang="en-US" sz="1400"/>
            <a:t>　　した人数のみ入力</a:t>
          </a:r>
        </a:p>
        <a:p>
          <a:pPr algn="l"/>
          <a:r>
            <a:rPr kumimoji="1" lang="ja-JP" altLang="en-US" sz="1400"/>
            <a:t>＊　（標</a:t>
          </a:r>
          <a:r>
            <a:rPr kumimoji="1" lang="en-US" altLang="ja-JP" sz="1400"/>
            <a:t>+</a:t>
          </a:r>
          <a:r>
            <a:rPr kumimoji="1" lang="ja-JP" altLang="en-US" sz="1400"/>
            <a:t>短）は標準時間と短時間で延長保育を</a:t>
          </a:r>
          <a:endParaRPr kumimoji="1" lang="en-US" altLang="ja-JP" sz="1400"/>
        </a:p>
        <a:p>
          <a:pPr algn="l"/>
          <a:r>
            <a:rPr kumimoji="1" lang="ja-JP" altLang="en-US" sz="1400"/>
            <a:t>　　利用した人数を入力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14</xdr:row>
      <xdr:rowOff>1</xdr:rowOff>
    </xdr:from>
    <xdr:to>
      <xdr:col>6</xdr:col>
      <xdr:colOff>118151</xdr:colOff>
      <xdr:row>32</xdr:row>
      <xdr:rowOff>1</xdr:rowOff>
    </xdr:to>
    <xdr:sp macro="" textlink="">
      <xdr:nvSpPr>
        <xdr:cNvPr id="2" name="テキスト ボックス 1">
          <a:extLst>
            <a:ext uri="{FF2B5EF4-FFF2-40B4-BE49-F238E27FC236}">
              <a16:creationId xmlns:a16="http://schemas.microsoft.com/office/drawing/2014/main" id="{0529A0C1-B945-43D7-B860-8705D1D36920}"/>
            </a:ext>
          </a:extLst>
        </xdr:cNvPr>
        <xdr:cNvSpPr txBox="1"/>
      </xdr:nvSpPr>
      <xdr:spPr>
        <a:xfrm>
          <a:off x="6460067" y="4665134"/>
          <a:ext cx="4368417" cy="420793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latin typeface="HGｺﾞｼｯｸM" panose="020B0609000000000000" pitchFamily="49" charset="-128"/>
              <a:ea typeface="HGｺﾞｼｯｸM" panose="020B0609000000000000" pitchFamily="49" charset="-128"/>
            </a:rPr>
            <a:t>【</a:t>
          </a:r>
          <a:r>
            <a:rPr kumimoji="1" lang="ja-JP" altLang="en-US" sz="1800">
              <a:latin typeface="HGｺﾞｼｯｸM" panose="020B0609000000000000" pitchFamily="49" charset="-128"/>
              <a:ea typeface="HGｺﾞｼｯｸM" panose="020B0609000000000000" pitchFamily="49" charset="-128"/>
            </a:rPr>
            <a:t>「短時間認定児童に係る延長保育事業</a:t>
          </a:r>
          <a:r>
            <a:rPr kumimoji="1" lang="ja-JP" altLang="ja-JP" sz="1100">
              <a:solidFill>
                <a:schemeClr val="dk1"/>
              </a:solidFill>
              <a:effectLst/>
              <a:latin typeface="+mn-lt"/>
              <a:ea typeface="+mn-ea"/>
              <a:cs typeface="+mn-cs"/>
            </a:rPr>
            <a:t>」</a:t>
          </a:r>
          <a:r>
            <a:rPr kumimoji="1" lang="ja-JP" altLang="en-US" sz="1800">
              <a:latin typeface="HGｺﾞｼｯｸM" panose="020B0609000000000000" pitchFamily="49" charset="-128"/>
              <a:ea typeface="HGｺﾞｼｯｸM" panose="020B0609000000000000" pitchFamily="49" charset="-128"/>
            </a:rPr>
            <a:t>の「人件費等」を入力する際の注意点</a:t>
          </a:r>
          <a:r>
            <a:rPr kumimoji="1" lang="en-US" altLang="ja-JP" sz="1800">
              <a:latin typeface="HGｺﾞｼｯｸM" panose="020B0609000000000000" pitchFamily="49" charset="-128"/>
              <a:ea typeface="HGｺﾞｼｯｸM" panose="020B0609000000000000" pitchFamily="49" charset="-128"/>
            </a:rPr>
            <a:t>】</a:t>
          </a:r>
        </a:p>
        <a:p>
          <a:r>
            <a:rPr kumimoji="1" lang="ja-JP" altLang="en-US" sz="1800" b="1" u="sng">
              <a:solidFill>
                <a:srgbClr val="FF0000"/>
              </a:solidFill>
              <a:latin typeface="HGｺﾞｼｯｸM" panose="020B0609000000000000" pitchFamily="49" charset="-128"/>
              <a:ea typeface="HGｺﾞｼｯｸM" panose="020B0609000000000000" pitchFamily="49" charset="-128"/>
            </a:rPr>
            <a:t>短時間認定児童が、延長保育を利用したことで、人件費等が増額となる場合のみ、当該欄に人件費等を入力</a:t>
          </a:r>
          <a:r>
            <a:rPr kumimoji="1" lang="ja-JP" altLang="en-US" sz="1800">
              <a:latin typeface="HGｺﾞｼｯｸM" panose="020B0609000000000000" pitchFamily="49" charset="-128"/>
              <a:ea typeface="HGｺﾞｼｯｸM" panose="020B0609000000000000" pitchFamily="49" charset="-128"/>
            </a:rPr>
            <a:t>して下さい。</a:t>
          </a:r>
          <a:endParaRPr kumimoji="1" lang="en-US" altLang="ja-JP" sz="1800">
            <a:latin typeface="HGｺﾞｼｯｸM" panose="020B0609000000000000" pitchFamily="49" charset="-128"/>
            <a:ea typeface="HGｺﾞｼｯｸM" panose="020B0609000000000000" pitchFamily="49" charset="-128"/>
          </a:endParaRPr>
        </a:p>
        <a:p>
          <a:endParaRPr kumimoji="1" lang="en-US" altLang="ja-JP" sz="1800">
            <a:latin typeface="HGｺﾞｼｯｸM" panose="020B0609000000000000" pitchFamily="49" charset="-128"/>
            <a:ea typeface="HGｺﾞｼｯｸM" panose="020B0609000000000000" pitchFamily="49" charset="-128"/>
          </a:endParaRPr>
        </a:p>
        <a:p>
          <a:r>
            <a:rPr kumimoji="1" lang="ja-JP" altLang="en-US" sz="1200">
              <a:latin typeface="HGｺﾞｼｯｸM" panose="020B0609000000000000" pitchFamily="49" charset="-128"/>
              <a:ea typeface="HGｺﾞｼｯｸM" panose="020B0609000000000000" pitchFamily="49" charset="-128"/>
            </a:rPr>
            <a:t>具体例）保育短時間の時間帯が</a:t>
          </a:r>
          <a:r>
            <a:rPr kumimoji="1" lang="en-US" altLang="ja-JP" sz="1200">
              <a:latin typeface="HGｺﾞｼｯｸM" panose="020B0609000000000000" pitchFamily="49" charset="-128"/>
              <a:ea typeface="HGｺﾞｼｯｸM" panose="020B0609000000000000" pitchFamily="49" charset="-128"/>
            </a:rPr>
            <a:t>9</a:t>
          </a:r>
          <a:r>
            <a:rPr kumimoji="1" lang="ja-JP" altLang="en-US" sz="1200">
              <a:latin typeface="HGｺﾞｼｯｸM" panose="020B0609000000000000" pitchFamily="49" charset="-128"/>
              <a:ea typeface="HGｺﾞｼｯｸM" panose="020B0609000000000000" pitchFamily="49" charset="-128"/>
            </a:rPr>
            <a:t>時～</a:t>
          </a:r>
          <a:r>
            <a:rPr kumimoji="1" lang="en-US" altLang="ja-JP" sz="1200">
              <a:latin typeface="HGｺﾞｼｯｸM" panose="020B0609000000000000" pitchFamily="49" charset="-128"/>
              <a:ea typeface="HGｺﾞｼｯｸM" panose="020B0609000000000000" pitchFamily="49" charset="-128"/>
            </a:rPr>
            <a:t>17</a:t>
          </a:r>
          <a:r>
            <a:rPr kumimoji="1" lang="ja-JP" altLang="en-US" sz="1200">
              <a:latin typeface="HGｺﾞｼｯｸM" panose="020B0609000000000000" pitchFamily="49" charset="-128"/>
              <a:ea typeface="HGｺﾞｼｯｸM" panose="020B0609000000000000" pitchFamily="49" charset="-128"/>
            </a:rPr>
            <a:t>時の園において、朝の</a:t>
          </a:r>
          <a:r>
            <a:rPr kumimoji="1" lang="en-US" altLang="ja-JP" sz="1200">
              <a:latin typeface="HGｺﾞｼｯｸM" panose="020B0609000000000000" pitchFamily="49" charset="-128"/>
              <a:ea typeface="HGｺﾞｼｯｸM" panose="020B0609000000000000" pitchFamily="49" charset="-128"/>
            </a:rPr>
            <a:t>8</a:t>
          </a:r>
          <a:r>
            <a:rPr kumimoji="1" lang="ja-JP" altLang="en-US" sz="1200">
              <a:latin typeface="HGｺﾞｼｯｸM" panose="020B0609000000000000" pitchFamily="49" charset="-128"/>
              <a:ea typeface="HGｺﾞｼｯｸM" panose="020B0609000000000000" pitchFamily="49" charset="-128"/>
            </a:rPr>
            <a:t>時～</a:t>
          </a:r>
          <a:r>
            <a:rPr kumimoji="1" lang="en-US" altLang="ja-JP" sz="1200">
              <a:latin typeface="HGｺﾞｼｯｸM" panose="020B0609000000000000" pitchFamily="49" charset="-128"/>
              <a:ea typeface="HGｺﾞｼｯｸM" panose="020B0609000000000000" pitchFamily="49" charset="-128"/>
            </a:rPr>
            <a:t>9</a:t>
          </a:r>
          <a:r>
            <a:rPr kumimoji="1" lang="ja-JP" altLang="en-US" sz="1200">
              <a:latin typeface="HGｺﾞｼｯｸM" panose="020B0609000000000000" pitchFamily="49" charset="-128"/>
              <a:ea typeface="HGｺﾞｼｯｸM" panose="020B0609000000000000" pitchFamily="49" charset="-128"/>
            </a:rPr>
            <a:t>時に</a:t>
          </a:r>
          <a:r>
            <a:rPr kumimoji="1" lang="en-US" altLang="ja-JP" sz="1200">
              <a:latin typeface="HGｺﾞｼｯｸM" panose="020B0609000000000000" pitchFamily="49" charset="-128"/>
              <a:ea typeface="HGｺﾞｼｯｸM" panose="020B0609000000000000" pitchFamily="49" charset="-128"/>
            </a:rPr>
            <a:t>0</a:t>
          </a:r>
          <a:r>
            <a:rPr kumimoji="1" lang="ja-JP" altLang="en-US" sz="1200">
              <a:latin typeface="HGｺﾞｼｯｸM" panose="020B0609000000000000" pitchFamily="49" charset="-128"/>
              <a:ea typeface="HGｺﾞｼｯｸM" panose="020B0609000000000000" pitchFamily="49" charset="-128"/>
            </a:rPr>
            <a:t>歳児が６人いる状況（必要保育士２人）</a:t>
          </a:r>
          <a:endParaRPr kumimoji="1" lang="en-US" altLang="ja-JP" sz="1200">
            <a:latin typeface="HGｺﾞｼｯｸM" panose="020B0609000000000000" pitchFamily="49" charset="-128"/>
            <a:ea typeface="HGｺﾞｼｯｸM" panose="020B0609000000000000" pitchFamily="49" charset="-128"/>
          </a:endParaRPr>
        </a:p>
        <a:p>
          <a:r>
            <a:rPr kumimoji="1" lang="ja-JP" altLang="en-US" sz="1200">
              <a:latin typeface="HGｺﾞｼｯｸM" panose="020B0609000000000000" pitchFamily="49" charset="-128"/>
              <a:ea typeface="HGｺﾞｼｯｸM" panose="020B0609000000000000" pitchFamily="49" charset="-128"/>
            </a:rPr>
            <a:t>　　　　　パターン１）朝の</a:t>
          </a:r>
          <a:r>
            <a:rPr kumimoji="1" lang="en-US" altLang="ja-JP" sz="1200">
              <a:latin typeface="HGｺﾞｼｯｸM" panose="020B0609000000000000" pitchFamily="49" charset="-128"/>
              <a:ea typeface="HGｺﾞｼｯｸM" panose="020B0609000000000000" pitchFamily="49" charset="-128"/>
            </a:rPr>
            <a:t>8</a:t>
          </a:r>
          <a:r>
            <a:rPr kumimoji="1" lang="ja-JP" altLang="en-US" sz="1200">
              <a:latin typeface="HGｺﾞｼｯｸM" panose="020B0609000000000000" pitchFamily="49" charset="-128"/>
              <a:ea typeface="HGｺﾞｼｯｸM" panose="020B0609000000000000" pitchFamily="49" charset="-128"/>
            </a:rPr>
            <a:t>時～</a:t>
          </a:r>
          <a:r>
            <a:rPr kumimoji="1" lang="en-US" altLang="ja-JP" sz="1200">
              <a:latin typeface="HGｺﾞｼｯｸM" panose="020B0609000000000000" pitchFamily="49" charset="-128"/>
              <a:ea typeface="HGｺﾞｼｯｸM" panose="020B0609000000000000" pitchFamily="49" charset="-128"/>
            </a:rPr>
            <a:t>9</a:t>
          </a:r>
          <a:r>
            <a:rPr kumimoji="1" lang="ja-JP" altLang="en-US" sz="1200">
              <a:latin typeface="HGｺﾞｼｯｸM" panose="020B0609000000000000" pitchFamily="49" charset="-128"/>
              <a:ea typeface="HGｺﾞｼｯｸM" panose="020B0609000000000000" pitchFamily="49" charset="-128"/>
            </a:rPr>
            <a:t>時に</a:t>
          </a:r>
          <a:r>
            <a:rPr kumimoji="1" lang="en-US" altLang="ja-JP" sz="1200">
              <a:latin typeface="HGｺﾞｼｯｸM" panose="020B0609000000000000" pitchFamily="49" charset="-128"/>
              <a:ea typeface="HGｺﾞｼｯｸM" panose="020B0609000000000000" pitchFamily="49" charset="-128"/>
            </a:rPr>
            <a:t>0</a:t>
          </a:r>
          <a:r>
            <a:rPr kumimoji="1" lang="ja-JP" altLang="en-US" sz="1200">
              <a:latin typeface="HGｺﾞｼｯｸM" panose="020B0609000000000000" pitchFamily="49" charset="-128"/>
              <a:ea typeface="HGｺﾞｼｯｸM" panose="020B0609000000000000" pitchFamily="49" charset="-128"/>
            </a:rPr>
            <a:t>歳児の短時間認定児童が１名、延長保育を利用した場合</a:t>
          </a:r>
        </a:p>
        <a:p>
          <a:r>
            <a:rPr kumimoji="1" lang="ja-JP" altLang="en-US" sz="1200">
              <a:latin typeface="HGｺﾞｼｯｸM" panose="020B0609000000000000" pitchFamily="49" charset="-128"/>
              <a:ea typeface="HGｺﾞｼｯｸM" panose="020B0609000000000000" pitchFamily="49" charset="-128"/>
            </a:rPr>
            <a:t>　　　　　　　　　　　→　</a:t>
          </a:r>
          <a:r>
            <a:rPr kumimoji="1" lang="ja-JP" altLang="en-US" sz="1200" b="1" u="sng">
              <a:solidFill>
                <a:srgbClr val="FF0000"/>
              </a:solidFill>
              <a:latin typeface="HGｺﾞｼｯｸM" panose="020B0609000000000000" pitchFamily="49" charset="-128"/>
              <a:ea typeface="HGｺﾞｼｯｸM" panose="020B0609000000000000" pitchFamily="49" charset="-128"/>
            </a:rPr>
            <a:t>必要保育士数が２人のまま</a:t>
          </a:r>
          <a:r>
            <a:rPr kumimoji="1" lang="ja-JP" altLang="en-US" sz="1200">
              <a:latin typeface="HGｺﾞｼｯｸM" panose="020B0609000000000000" pitchFamily="49" charset="-128"/>
              <a:ea typeface="HGｺﾞｼｯｸM" panose="020B0609000000000000" pitchFamily="49" charset="-128"/>
            </a:rPr>
            <a:t>であるため、</a:t>
          </a:r>
          <a:r>
            <a:rPr kumimoji="1" lang="ja-JP" altLang="en-US" sz="1200" b="1" i="0" u="sng">
              <a:solidFill>
                <a:srgbClr val="FF0000"/>
              </a:solidFill>
              <a:latin typeface="HGｺﾞｼｯｸM" panose="020B0609000000000000" pitchFamily="49" charset="-128"/>
              <a:ea typeface="HGｺﾞｼｯｸM" panose="020B0609000000000000" pitchFamily="49" charset="-128"/>
            </a:rPr>
            <a:t>当該欄への入力は不要</a:t>
          </a:r>
          <a:endParaRPr kumimoji="1" lang="en-US" altLang="ja-JP" sz="1200" b="1" i="0" u="sng">
            <a:solidFill>
              <a:srgbClr val="FF0000"/>
            </a:solidFill>
            <a:latin typeface="HGｺﾞｼｯｸM" panose="020B0609000000000000" pitchFamily="49" charset="-128"/>
            <a:ea typeface="HGｺﾞｼｯｸM" panose="020B0609000000000000" pitchFamily="49" charset="-128"/>
          </a:endParaRPr>
        </a:p>
        <a:p>
          <a:endParaRPr kumimoji="1" lang="en-US" altLang="ja-JP" sz="1200">
            <a:latin typeface="HGｺﾞｼｯｸM" panose="020B0609000000000000" pitchFamily="49" charset="-128"/>
            <a:ea typeface="HGｺﾞｼｯｸM" panose="020B0609000000000000" pitchFamily="49" charset="-128"/>
          </a:endParaRPr>
        </a:p>
        <a:p>
          <a:r>
            <a:rPr kumimoji="1" lang="ja-JP" altLang="en-US" sz="1200">
              <a:latin typeface="HGｺﾞｼｯｸM" panose="020B0609000000000000" pitchFamily="49" charset="-128"/>
              <a:ea typeface="HGｺﾞｼｯｸM" panose="020B0609000000000000" pitchFamily="49" charset="-128"/>
            </a:rPr>
            <a:t>　　　　　パターン２）朝の</a:t>
          </a:r>
          <a:r>
            <a:rPr kumimoji="1" lang="en-US" altLang="ja-JP" sz="1200">
              <a:latin typeface="HGｺﾞｼｯｸM" panose="020B0609000000000000" pitchFamily="49" charset="-128"/>
              <a:ea typeface="HGｺﾞｼｯｸM" panose="020B0609000000000000" pitchFamily="49" charset="-128"/>
            </a:rPr>
            <a:t>8</a:t>
          </a:r>
          <a:r>
            <a:rPr kumimoji="1" lang="ja-JP" altLang="en-US" sz="1200">
              <a:latin typeface="HGｺﾞｼｯｸM" panose="020B0609000000000000" pitchFamily="49" charset="-128"/>
              <a:ea typeface="HGｺﾞｼｯｸM" panose="020B0609000000000000" pitchFamily="49" charset="-128"/>
            </a:rPr>
            <a:t>時～</a:t>
          </a:r>
          <a:r>
            <a:rPr kumimoji="1" lang="en-US" altLang="ja-JP" sz="1200">
              <a:latin typeface="HGｺﾞｼｯｸM" panose="020B0609000000000000" pitchFamily="49" charset="-128"/>
              <a:ea typeface="HGｺﾞｼｯｸM" panose="020B0609000000000000" pitchFamily="49" charset="-128"/>
            </a:rPr>
            <a:t>9</a:t>
          </a:r>
          <a:r>
            <a:rPr kumimoji="1" lang="ja-JP" altLang="en-US" sz="1200">
              <a:latin typeface="HGｺﾞｼｯｸM" panose="020B0609000000000000" pitchFamily="49" charset="-128"/>
              <a:ea typeface="HGｺﾞｼｯｸM" panose="020B0609000000000000" pitchFamily="49" charset="-128"/>
            </a:rPr>
            <a:t>時に</a:t>
          </a:r>
          <a:r>
            <a:rPr kumimoji="1" lang="en-US" altLang="ja-JP" sz="1200">
              <a:latin typeface="HGｺﾞｼｯｸM" panose="020B0609000000000000" pitchFamily="49" charset="-128"/>
              <a:ea typeface="HGｺﾞｼｯｸM" panose="020B0609000000000000" pitchFamily="49" charset="-128"/>
            </a:rPr>
            <a:t>0</a:t>
          </a:r>
          <a:r>
            <a:rPr kumimoji="1" lang="ja-JP" altLang="en-US" sz="1200">
              <a:latin typeface="HGｺﾞｼｯｸM" panose="020B0609000000000000" pitchFamily="49" charset="-128"/>
              <a:ea typeface="HGｺﾞｼｯｸM" panose="020B0609000000000000" pitchFamily="49" charset="-128"/>
            </a:rPr>
            <a:t>歳児の短時間認定児童が３名、延長保育を利用した場合</a:t>
          </a:r>
        </a:p>
        <a:p>
          <a:r>
            <a:rPr kumimoji="1" lang="ja-JP" altLang="en-US" sz="1200">
              <a:latin typeface="HGｺﾞｼｯｸM" panose="020B0609000000000000" pitchFamily="49" charset="-128"/>
              <a:ea typeface="HGｺﾞｼｯｸM" panose="020B0609000000000000" pitchFamily="49" charset="-128"/>
            </a:rPr>
            <a:t>　　　　　　　　　　　→　</a:t>
          </a:r>
          <a:r>
            <a:rPr kumimoji="1" lang="ja-JP" altLang="en-US" sz="1200" b="1" u="sng">
              <a:solidFill>
                <a:srgbClr val="FF0000"/>
              </a:solidFill>
              <a:latin typeface="HGｺﾞｼｯｸM" panose="020B0609000000000000" pitchFamily="49" charset="-128"/>
              <a:ea typeface="HGｺﾞｼｯｸM" panose="020B0609000000000000" pitchFamily="49" charset="-128"/>
            </a:rPr>
            <a:t>必要保育士数が２人から３人に増えるため、追加で必要となる保育士の人件費分を入力可能</a:t>
          </a:r>
        </a:p>
        <a:p>
          <a:endParaRPr kumimoji="1" lang="ja-JP" altLang="en-US" sz="1800">
            <a:latin typeface="HGｺﾞｼｯｸM" panose="020B0609000000000000" pitchFamily="49" charset="-128"/>
            <a:ea typeface="HGｺﾞｼｯｸM" panose="020B0609000000000000" pitchFamily="49" charset="-128"/>
          </a:endParaRPr>
        </a:p>
      </xdr:txBody>
    </xdr:sp>
    <xdr:clientData/>
  </xdr:twoCellAnchor>
  <xdr:twoCellAnchor>
    <xdr:from>
      <xdr:col>3</xdr:col>
      <xdr:colOff>16934</xdr:colOff>
      <xdr:row>8</xdr:row>
      <xdr:rowOff>160868</xdr:rowOff>
    </xdr:from>
    <xdr:to>
      <xdr:col>4</xdr:col>
      <xdr:colOff>2401148</xdr:colOff>
      <xdr:row>10</xdr:row>
      <xdr:rowOff>916728</xdr:rowOff>
    </xdr:to>
    <xdr:sp macro="" textlink="">
      <xdr:nvSpPr>
        <xdr:cNvPr id="3" name="角丸四角形吹き出し 8">
          <a:extLst>
            <a:ext uri="{FF2B5EF4-FFF2-40B4-BE49-F238E27FC236}">
              <a16:creationId xmlns:a16="http://schemas.microsoft.com/office/drawing/2014/main" id="{DA4FB42A-C6DF-4D9D-B7E3-F27AB8556902}"/>
            </a:ext>
          </a:extLst>
        </xdr:cNvPr>
        <xdr:cNvSpPr/>
      </xdr:nvSpPr>
      <xdr:spPr bwMode="auto">
        <a:xfrm>
          <a:off x="6477001" y="2311401"/>
          <a:ext cx="3002280" cy="1483994"/>
        </a:xfrm>
        <a:prstGeom prst="wedgeRoundRectCallout">
          <a:avLst>
            <a:gd name="adj1" fmla="val -64545"/>
            <a:gd name="adj2" fmla="val 15061"/>
            <a:gd name="adj3" fmla="val 16667"/>
          </a:avLst>
        </a:prstGeom>
        <a:ln>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clip" wrap="square" lIns="18288" tIns="0" rIns="0" bIns="0" rtlCol="0" anchor="ctr" upright="1"/>
        <a:lstStyle/>
        <a:p>
          <a:pPr algn="l">
            <a:lnSpc>
              <a:spcPts val="1200"/>
            </a:lnSpc>
          </a:pPr>
          <a:r>
            <a:rPr kumimoji="1" lang="ja-JP" altLang="en-US" sz="1100">
              <a:latin typeface="+mn-ea"/>
              <a:ea typeface="+mn-ea"/>
            </a:rPr>
            <a:t>＊　延長保育を実施するためにかかった経費があれば記入してください。</a:t>
          </a:r>
        </a:p>
        <a:p>
          <a:pPr algn="l">
            <a:lnSpc>
              <a:spcPts val="1200"/>
            </a:lnSpc>
          </a:pPr>
          <a:r>
            <a:rPr kumimoji="1" lang="ja-JP" altLang="en-US" sz="1100">
              <a:latin typeface="+mn-ea"/>
              <a:ea typeface="+mn-ea"/>
            </a:rPr>
            <a:t>（例）→延長保育に提供した補食費、延長保育申込書・延長保育日誌の印刷製本費　等</a:t>
          </a:r>
        </a:p>
        <a:p>
          <a:pPr algn="l">
            <a:lnSpc>
              <a:spcPts val="1200"/>
            </a:lnSpc>
          </a:pPr>
          <a:endParaRPr kumimoji="1" lang="en-US" altLang="ja-JP" sz="1100">
            <a:latin typeface="+mn-ea"/>
            <a:ea typeface="+mn-ea"/>
          </a:endParaRPr>
        </a:p>
        <a:p>
          <a:pPr algn="l">
            <a:lnSpc>
              <a:spcPts val="1100"/>
            </a:lnSpc>
          </a:pPr>
          <a:r>
            <a:rPr kumimoji="1" lang="ja-JP" altLang="en-US" sz="1100">
              <a:latin typeface="+mn-ea"/>
              <a:ea typeface="+mn-ea"/>
            </a:rPr>
            <a:t>＊　特に明記するものがない場合は空欄としてください。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104775</xdr:colOff>
      <xdr:row>0</xdr:row>
      <xdr:rowOff>38100</xdr:rowOff>
    </xdr:from>
    <xdr:to>
      <xdr:col>2</xdr:col>
      <xdr:colOff>142875</xdr:colOff>
      <xdr:row>1</xdr:row>
      <xdr:rowOff>273844</xdr:rowOff>
    </xdr:to>
    <xdr:sp macro="" textlink="">
      <xdr:nvSpPr>
        <xdr:cNvPr id="2" name="Text Box 2">
          <a:extLst>
            <a:ext uri="{FF2B5EF4-FFF2-40B4-BE49-F238E27FC236}">
              <a16:creationId xmlns:a16="http://schemas.microsoft.com/office/drawing/2014/main" id="{00000000-0008-0000-0300-000002000000}"/>
            </a:ext>
          </a:extLst>
        </xdr:cNvPr>
        <xdr:cNvSpPr txBox="1">
          <a:spLocks noChangeArrowheads="1"/>
        </xdr:cNvSpPr>
      </xdr:nvSpPr>
      <xdr:spPr bwMode="auto">
        <a:xfrm>
          <a:off x="259556" y="38100"/>
          <a:ext cx="1466850" cy="509588"/>
        </a:xfrm>
        <a:prstGeom prst="rect">
          <a:avLst/>
        </a:prstGeom>
        <a:noFill/>
        <a:ln w="9525">
          <a:noFill/>
          <a:miter lim="800000"/>
          <a:headEnd/>
          <a:tailEnd/>
        </a:ln>
        <a:effectLst/>
      </xdr:spPr>
      <xdr:txBody>
        <a:bodyPr vertOverflow="clip" wrap="square" lIns="27432" tIns="18288" rIns="0" bIns="0" anchor="ctr" upright="1"/>
        <a:lstStyle/>
        <a:p>
          <a:pPr algn="ctr" rtl="0">
            <a:defRPr sz="1000"/>
          </a:pPr>
          <a:r>
            <a:rPr lang="ja-JP" altLang="en-US" sz="1800" b="0" i="0" strike="noStrike">
              <a:solidFill>
                <a:srgbClr val="000000"/>
              </a:solidFill>
              <a:latin typeface="ＭＳ Ｐゴシック"/>
              <a:ea typeface="ＭＳ Ｐゴシック"/>
            </a:rPr>
            <a:t>別紙３</a:t>
          </a:r>
          <a:endParaRPr lang="en-US" altLang="ja-JP" sz="1800" b="0" i="0" strike="noStrike">
            <a:solidFill>
              <a:srgbClr val="000000"/>
            </a:solidFill>
            <a:latin typeface="ＭＳ Ｐゴシック"/>
            <a:ea typeface="ＭＳ Ｐゴシック"/>
          </a:endParaRPr>
        </a:p>
        <a:p>
          <a:pPr algn="ctr" rtl="0">
            <a:lnSpc>
              <a:spcPts val="1300"/>
            </a:lnSpc>
            <a:defRPr sz="1000"/>
          </a:pPr>
          <a:endParaRPr lang="ja-JP" altLang="en-US" sz="1800" b="0" i="0" strike="noStrike">
            <a:solidFill>
              <a:srgbClr val="000000"/>
            </a:solidFill>
            <a:latin typeface="ＭＳ Ｐゴシック"/>
            <a:ea typeface="ＭＳ Ｐゴシック"/>
          </a:endParaRPr>
        </a:p>
      </xdr:txBody>
    </xdr:sp>
    <xdr:clientData/>
  </xdr:twoCellAnchor>
  <xdr:twoCellAnchor>
    <xdr:from>
      <xdr:col>15</xdr:col>
      <xdr:colOff>585107</xdr:colOff>
      <xdr:row>26</xdr:row>
      <xdr:rowOff>231321</xdr:rowOff>
    </xdr:from>
    <xdr:to>
      <xdr:col>20</xdr:col>
      <xdr:colOff>285750</xdr:colOff>
      <xdr:row>29</xdr:row>
      <xdr:rowOff>381000</xdr:rowOff>
    </xdr:to>
    <xdr:sp macro="" textlink="">
      <xdr:nvSpPr>
        <xdr:cNvPr id="3" name="吹き出し: 四角形 2">
          <a:extLst>
            <a:ext uri="{FF2B5EF4-FFF2-40B4-BE49-F238E27FC236}">
              <a16:creationId xmlns:a16="http://schemas.microsoft.com/office/drawing/2014/main" id="{8881F273-1BB3-4FC0-8BA5-C8D6A90A58C9}"/>
            </a:ext>
          </a:extLst>
        </xdr:cNvPr>
        <xdr:cNvSpPr/>
      </xdr:nvSpPr>
      <xdr:spPr bwMode="auto">
        <a:xfrm>
          <a:off x="9805307" y="9270546"/>
          <a:ext cx="4910818" cy="1330779"/>
        </a:xfrm>
        <a:prstGeom prst="wedgeRectCallou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149679</xdr:colOff>
      <xdr:row>25</xdr:row>
      <xdr:rowOff>204108</xdr:rowOff>
    </xdr:from>
    <xdr:to>
      <xdr:col>18</xdr:col>
      <xdr:colOff>530678</xdr:colOff>
      <xdr:row>32</xdr:row>
      <xdr:rowOff>122464</xdr:rowOff>
    </xdr:to>
    <xdr:sp macro="" textlink="">
      <xdr:nvSpPr>
        <xdr:cNvPr id="4" name="吹き出し: 四角形 3">
          <a:extLst>
            <a:ext uri="{FF2B5EF4-FFF2-40B4-BE49-F238E27FC236}">
              <a16:creationId xmlns:a16="http://schemas.microsoft.com/office/drawing/2014/main" id="{CC96335F-ADFF-4365-B541-0E0F55180CD2}"/>
            </a:ext>
          </a:extLst>
        </xdr:cNvPr>
        <xdr:cNvSpPr/>
      </xdr:nvSpPr>
      <xdr:spPr bwMode="auto">
        <a:xfrm>
          <a:off x="10545536" y="8885465"/>
          <a:ext cx="3102428" cy="2735035"/>
        </a:xfrm>
        <a:prstGeom prst="wedgeRectCallout">
          <a:avLst>
            <a:gd name="adj1" fmla="val -43605"/>
            <a:gd name="adj2" fmla="val 67313"/>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200">
              <a:latin typeface="HGｺﾞｼｯｸM" panose="020B0609000000000000" pitchFamily="49" charset="-128"/>
              <a:ea typeface="HGｺﾞｼｯｸM" panose="020B0609000000000000" pitchFamily="49" charset="-128"/>
            </a:rPr>
            <a:t>【</a:t>
          </a:r>
          <a:r>
            <a:rPr kumimoji="1" lang="ja-JP" altLang="en-US" sz="1200">
              <a:latin typeface="HGｺﾞｼｯｸM" panose="020B0609000000000000" pitchFamily="49" charset="-128"/>
              <a:ea typeface="HGｺﾞｼｯｸM" panose="020B0609000000000000" pitchFamily="49" charset="-128"/>
            </a:rPr>
            <a:t>具体例</a:t>
          </a:r>
          <a:r>
            <a:rPr kumimoji="1" lang="en-US" altLang="ja-JP" sz="1200">
              <a:latin typeface="HGｺﾞｼｯｸM" panose="020B0609000000000000" pitchFamily="49" charset="-128"/>
              <a:ea typeface="HGｺﾞｼｯｸM" panose="020B0609000000000000" pitchFamily="49" charset="-128"/>
            </a:rPr>
            <a:t>】</a:t>
          </a:r>
        </a:p>
        <a:p>
          <a:pPr algn="l"/>
          <a:r>
            <a:rPr kumimoji="1" lang="ja-JP" altLang="en-US" sz="1200">
              <a:latin typeface="HGｺﾞｼｯｸM" panose="020B0609000000000000" pitchFamily="49" charset="-128"/>
              <a:ea typeface="HGｺﾞｼｯｸM" panose="020B0609000000000000" pitchFamily="49" charset="-128"/>
            </a:rPr>
            <a:t>・０歳児（標準・一般階層）</a:t>
          </a:r>
          <a:endParaRPr kumimoji="1" lang="en-US" altLang="ja-JP" sz="1200">
            <a:latin typeface="HGｺﾞｼｯｸM" panose="020B0609000000000000" pitchFamily="49" charset="-128"/>
            <a:ea typeface="HGｺﾞｼｯｸM" panose="020B0609000000000000" pitchFamily="49" charset="-128"/>
          </a:endParaRPr>
        </a:p>
        <a:p>
          <a:pPr algn="l"/>
          <a:r>
            <a:rPr kumimoji="1" lang="ja-JP" altLang="en-US" sz="1200">
              <a:latin typeface="HGｺﾞｼｯｸM" panose="020B0609000000000000" pitchFamily="49" charset="-128"/>
              <a:ea typeface="HGｺﾞｼｯｸM" panose="020B0609000000000000" pitchFamily="49" charset="-128"/>
            </a:rPr>
            <a:t>・延長保育の利用申し込みをしていない</a:t>
          </a:r>
          <a:endParaRPr kumimoji="1" lang="en-US" altLang="ja-JP" sz="1200">
            <a:latin typeface="HGｺﾞｼｯｸM" panose="020B0609000000000000" pitchFamily="49" charset="-128"/>
            <a:ea typeface="HGｺﾞｼｯｸM" panose="020B0609000000000000" pitchFamily="49" charset="-128"/>
          </a:endParaRPr>
        </a:p>
        <a:p>
          <a:pPr algn="l"/>
          <a:r>
            <a:rPr kumimoji="1" lang="ja-JP" altLang="en-US" sz="1200">
              <a:latin typeface="HGｺﾞｼｯｸM" panose="020B0609000000000000" pitchFamily="49" charset="-128"/>
              <a:ea typeface="HGｺﾞｼｯｸM" panose="020B0609000000000000" pitchFamily="49" charset="-128"/>
            </a:rPr>
            <a:t>・電車の遅延により</a:t>
          </a:r>
          <a:r>
            <a:rPr kumimoji="1" lang="en-US" altLang="ja-JP" sz="1200">
              <a:latin typeface="HGｺﾞｼｯｸM" panose="020B0609000000000000" pitchFamily="49" charset="-128"/>
              <a:ea typeface="HGｺﾞｼｯｸM" panose="020B0609000000000000" pitchFamily="49" charset="-128"/>
            </a:rPr>
            <a:t>18</a:t>
          </a:r>
          <a:r>
            <a:rPr kumimoji="1" lang="ja-JP" altLang="en-US" sz="1200">
              <a:latin typeface="HGｺﾞｼｯｸM" panose="020B0609000000000000" pitchFamily="49" charset="-128"/>
              <a:ea typeface="HGｺﾞｼｯｸM" panose="020B0609000000000000" pitchFamily="49" charset="-128"/>
            </a:rPr>
            <a:t>時を過ぎ、</a:t>
          </a:r>
          <a:endParaRPr kumimoji="1" lang="en-US" altLang="ja-JP" sz="1200">
            <a:latin typeface="HGｺﾞｼｯｸM" panose="020B0609000000000000" pitchFamily="49" charset="-128"/>
            <a:ea typeface="HGｺﾞｼｯｸM" panose="020B0609000000000000" pitchFamily="49" charset="-128"/>
          </a:endParaRPr>
        </a:p>
        <a:p>
          <a:pPr algn="l"/>
          <a:r>
            <a:rPr kumimoji="1" lang="ja-JP" altLang="en-US" sz="1200">
              <a:latin typeface="HGｺﾞｼｯｸM" panose="020B0609000000000000" pitchFamily="49" charset="-128"/>
              <a:ea typeface="HGｺﾞｼｯｸM" panose="020B0609000000000000" pitchFamily="49" charset="-128"/>
            </a:rPr>
            <a:t>　</a:t>
          </a:r>
          <a:r>
            <a:rPr kumimoji="1" lang="en-US" altLang="ja-JP" sz="1200">
              <a:latin typeface="HGｺﾞｼｯｸM" panose="020B0609000000000000" pitchFamily="49" charset="-128"/>
              <a:ea typeface="HGｺﾞｼｯｸM" panose="020B0609000000000000" pitchFamily="49" charset="-128"/>
            </a:rPr>
            <a:t>20</a:t>
          </a:r>
          <a:r>
            <a:rPr kumimoji="1" lang="ja-JP" altLang="en-US" sz="1200">
              <a:latin typeface="HGｺﾞｼｯｸM" panose="020B0609000000000000" pitchFamily="49" charset="-128"/>
              <a:ea typeface="HGｺﾞｼｯｸM" panose="020B0609000000000000" pitchFamily="49" charset="-128"/>
            </a:rPr>
            <a:t>時に迎えが来た場合</a:t>
          </a:r>
          <a:endParaRPr kumimoji="1" lang="en-US" altLang="ja-JP" sz="1200">
            <a:latin typeface="HGｺﾞｼｯｸM" panose="020B0609000000000000" pitchFamily="49" charset="-128"/>
            <a:ea typeface="HGｺﾞｼｯｸM" panose="020B0609000000000000" pitchFamily="49" charset="-128"/>
          </a:endParaRPr>
        </a:p>
        <a:p>
          <a:pPr algn="l"/>
          <a:endParaRPr kumimoji="1" lang="en-US" altLang="ja-JP" sz="1200">
            <a:latin typeface="HGｺﾞｼｯｸM" panose="020B0609000000000000" pitchFamily="49" charset="-128"/>
            <a:ea typeface="HGｺﾞｼｯｸM" panose="020B0609000000000000" pitchFamily="49" charset="-128"/>
          </a:endParaRPr>
        </a:p>
        <a:p>
          <a:pPr algn="l"/>
          <a:r>
            <a:rPr kumimoji="1" lang="ja-JP" altLang="en-US" sz="1200">
              <a:latin typeface="HGｺﾞｼｯｸM" panose="020B0609000000000000" pitchFamily="49" charset="-128"/>
              <a:ea typeface="HGｺﾞｼｯｸM" panose="020B0609000000000000" pitchFamily="49" charset="-128"/>
            </a:rPr>
            <a:t>→　</a:t>
          </a:r>
          <a:r>
            <a:rPr kumimoji="1" lang="ja-JP" altLang="en-US" sz="1200">
              <a:solidFill>
                <a:srgbClr val="FF0000"/>
              </a:solidFill>
              <a:latin typeface="HGｺﾞｼｯｸM" panose="020B0609000000000000" pitchFamily="49" charset="-128"/>
              <a:ea typeface="HGｺﾞｼｯｸM" panose="020B0609000000000000" pitchFamily="49" charset="-128"/>
            </a:rPr>
            <a:t>「０歳児」「一般」「２時間延長」</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200">
              <a:solidFill>
                <a:srgbClr val="FF0000"/>
              </a:solidFill>
              <a:latin typeface="HGｺﾞｼｯｸM" panose="020B0609000000000000" pitchFamily="49" charset="-128"/>
              <a:ea typeface="HGｺﾞｼｯｸM" panose="020B0609000000000000" pitchFamily="49" charset="-128"/>
            </a:rPr>
            <a:t>　　の欄に「１」と入力</a:t>
          </a:r>
          <a:r>
            <a:rPr kumimoji="1" lang="ja-JP" altLang="en-US" sz="1200">
              <a:latin typeface="HGｺﾞｼｯｸM" panose="020B0609000000000000" pitchFamily="49" charset="-128"/>
              <a:ea typeface="HGｺﾞｼｯｸM" panose="020B0609000000000000" pitchFamily="49" charset="-128"/>
            </a:rPr>
            <a:t>ください。</a:t>
          </a:r>
          <a:endParaRPr kumimoji="1" lang="en-US" altLang="ja-JP" sz="1200">
            <a:latin typeface="HGｺﾞｼｯｸM" panose="020B0609000000000000" pitchFamily="49" charset="-128"/>
            <a:ea typeface="HGｺﾞｼｯｸM" panose="020B0609000000000000" pitchFamily="49" charset="-128"/>
          </a:endParaRPr>
        </a:p>
        <a:p>
          <a:pPr algn="l"/>
          <a:r>
            <a:rPr kumimoji="1" lang="ja-JP" altLang="en-US" sz="1200">
              <a:latin typeface="HGｺﾞｼｯｸM" panose="020B0609000000000000" pitchFamily="49" charset="-128"/>
              <a:ea typeface="HGｺﾞｼｯｸM" panose="020B0609000000000000" pitchFamily="49" charset="-128"/>
            </a:rPr>
            <a:t>　　なお、</a:t>
          </a:r>
          <a:r>
            <a:rPr kumimoji="1" lang="ja-JP" altLang="en-US" sz="1200">
              <a:solidFill>
                <a:srgbClr val="FF0000"/>
              </a:solidFill>
              <a:latin typeface="HGｺﾞｼｯｸM" panose="020B0609000000000000" pitchFamily="49" charset="-128"/>
              <a:ea typeface="HGｺﾞｼｯｸM" panose="020B0609000000000000" pitchFamily="49" charset="-128"/>
            </a:rPr>
            <a:t>同一人物が同月内に２回</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200">
              <a:solidFill>
                <a:srgbClr val="FF0000"/>
              </a:solidFill>
              <a:latin typeface="HGｺﾞｼｯｸM" panose="020B0609000000000000" pitchFamily="49" charset="-128"/>
              <a:ea typeface="HGｺﾞｼｯｸM" panose="020B0609000000000000" pitchFamily="49" charset="-128"/>
            </a:rPr>
            <a:t>　　遅れた場合はそれぞれカウント</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200">
              <a:latin typeface="HGｺﾞｼｯｸM" panose="020B0609000000000000" pitchFamily="49" charset="-128"/>
              <a:ea typeface="HGｺﾞｼｯｸM" panose="020B0609000000000000" pitchFamily="49" charset="-128"/>
            </a:rPr>
            <a:t>　　して構いません。</a:t>
          </a:r>
        </a:p>
      </xdr:txBody>
    </xdr:sp>
    <xdr:clientData/>
  </xdr:twoCellAnchor>
  <xdr:twoCellAnchor>
    <xdr:from>
      <xdr:col>1</xdr:col>
      <xdr:colOff>176892</xdr:colOff>
      <xdr:row>36</xdr:row>
      <xdr:rowOff>353786</xdr:rowOff>
    </xdr:from>
    <xdr:to>
      <xdr:col>17</xdr:col>
      <xdr:colOff>530679</xdr:colOff>
      <xdr:row>37</xdr:row>
      <xdr:rowOff>326571</xdr:rowOff>
    </xdr:to>
    <xdr:sp macro="" textlink="">
      <xdr:nvSpPr>
        <xdr:cNvPr id="5" name="テキスト ボックス 4">
          <a:extLst>
            <a:ext uri="{FF2B5EF4-FFF2-40B4-BE49-F238E27FC236}">
              <a16:creationId xmlns:a16="http://schemas.microsoft.com/office/drawing/2014/main" id="{70C9FC33-1479-4377-9D5E-EAF400108C76}"/>
            </a:ext>
          </a:extLst>
        </xdr:cNvPr>
        <xdr:cNvSpPr txBox="1"/>
      </xdr:nvSpPr>
      <xdr:spPr>
        <a:xfrm>
          <a:off x="329292" y="13841186"/>
          <a:ext cx="12602937" cy="439510"/>
        </a:xfrm>
        <a:prstGeom prst="rect">
          <a:avLst/>
        </a:prstGeom>
        <a:solidFill>
          <a:srgbClr val="FFC0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ctr"/>
        <a:lstStyle/>
        <a:p>
          <a:pPr algn="ctr"/>
          <a:r>
            <a:rPr lang="ja-JP" altLang="en-US" sz="1800" b="1">
              <a:solidFill>
                <a:sysClr val="windowText" lastClr="000000"/>
              </a:solidFill>
              <a:effectLst/>
              <a:latin typeface="+mn-lt"/>
              <a:ea typeface="+mn-ea"/>
              <a:cs typeface="+mn-cs"/>
            </a:rPr>
            <a:t>以下の欄は</a:t>
          </a:r>
          <a:r>
            <a:rPr lang="ja-JP" altLang="en-US" sz="1800" b="1" u="sng">
              <a:solidFill>
                <a:srgbClr val="FF0000"/>
              </a:solidFill>
              <a:effectLst/>
              <a:latin typeface="+mn-lt"/>
              <a:ea typeface="+mn-ea"/>
              <a:cs typeface="+mn-cs"/>
            </a:rPr>
            <a:t>「突発的な延長保育利用（月に一回までの利用の場合）」に係る料金設定をしている園のみ記載</a:t>
          </a:r>
          <a:r>
            <a:rPr lang="ja-JP" altLang="en-US" sz="1800" b="1">
              <a:solidFill>
                <a:sysClr val="windowText" lastClr="000000"/>
              </a:solidFill>
              <a:effectLst/>
              <a:latin typeface="+mn-lt"/>
              <a:ea typeface="+mn-ea"/>
              <a:cs typeface="+mn-cs"/>
            </a:rPr>
            <a:t>ください。</a:t>
          </a:r>
          <a:endParaRPr lang="ja-JP" altLang="ja-JP" sz="1800" b="1">
            <a:solidFill>
              <a:sysClr val="windowText" lastClr="000000"/>
            </a:solidFill>
            <a:effectLst/>
            <a:latin typeface="+mn-lt"/>
            <a:ea typeface="+mn-ea"/>
            <a:cs typeface="+mn-cs"/>
          </a:endParaRPr>
        </a:p>
      </xdr:txBody>
    </xdr:sp>
    <xdr:clientData/>
  </xdr:twoCellAnchor>
  <xdr:twoCellAnchor>
    <xdr:from>
      <xdr:col>14</xdr:col>
      <xdr:colOff>231323</xdr:colOff>
      <xdr:row>39</xdr:row>
      <xdr:rowOff>340178</xdr:rowOff>
    </xdr:from>
    <xdr:to>
      <xdr:col>18</xdr:col>
      <xdr:colOff>503464</xdr:colOff>
      <xdr:row>43</xdr:row>
      <xdr:rowOff>380999</xdr:rowOff>
    </xdr:to>
    <xdr:sp macro="" textlink="">
      <xdr:nvSpPr>
        <xdr:cNvPr id="6" name="吹き出し: 四角形 5">
          <a:extLst>
            <a:ext uri="{FF2B5EF4-FFF2-40B4-BE49-F238E27FC236}">
              <a16:creationId xmlns:a16="http://schemas.microsoft.com/office/drawing/2014/main" id="{59771061-64CB-4F4D-86B7-C249B2D0EBA3}"/>
            </a:ext>
          </a:extLst>
        </xdr:cNvPr>
        <xdr:cNvSpPr/>
      </xdr:nvSpPr>
      <xdr:spPr bwMode="auto">
        <a:xfrm>
          <a:off x="10627180" y="15049499"/>
          <a:ext cx="2993570" cy="1891393"/>
        </a:xfrm>
        <a:prstGeom prst="wedgeRectCallout">
          <a:avLst>
            <a:gd name="adj1" fmla="val -43605"/>
            <a:gd name="adj2" fmla="val 67313"/>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200">
              <a:latin typeface="HGｺﾞｼｯｸM" panose="020B0609000000000000" pitchFamily="49" charset="-128"/>
              <a:ea typeface="HGｺﾞｼｯｸM" panose="020B0609000000000000" pitchFamily="49" charset="-128"/>
            </a:rPr>
            <a:t>【</a:t>
          </a:r>
          <a:r>
            <a:rPr kumimoji="1" lang="ja-JP" altLang="en-US" sz="1200">
              <a:latin typeface="HGｺﾞｼｯｸM" panose="020B0609000000000000" pitchFamily="49" charset="-128"/>
              <a:ea typeface="HGｺﾞｼｯｸM" panose="020B0609000000000000" pitchFamily="49" charset="-128"/>
            </a:rPr>
            <a:t>具体例</a:t>
          </a:r>
          <a:r>
            <a:rPr kumimoji="1" lang="en-US" altLang="ja-JP" sz="1200">
              <a:latin typeface="HGｺﾞｼｯｸM" panose="020B0609000000000000" pitchFamily="49" charset="-128"/>
              <a:ea typeface="HGｺﾞｼｯｸM" panose="020B0609000000000000" pitchFamily="49" charset="-128"/>
            </a:rPr>
            <a:t>】</a:t>
          </a:r>
        </a:p>
        <a:p>
          <a:pPr algn="l"/>
          <a:r>
            <a:rPr kumimoji="1" lang="ja-JP" altLang="en-US" sz="1200">
              <a:latin typeface="HGｺﾞｼｯｸM" panose="020B0609000000000000" pitchFamily="49" charset="-128"/>
              <a:ea typeface="HGｺﾞｼｯｸM" panose="020B0609000000000000" pitchFamily="49" charset="-128"/>
            </a:rPr>
            <a:t>・０歳児（標準・一般階層）</a:t>
          </a:r>
          <a:endParaRPr kumimoji="1" lang="en-US" altLang="ja-JP" sz="1200">
            <a:latin typeface="HGｺﾞｼｯｸM" panose="020B0609000000000000" pitchFamily="49" charset="-128"/>
            <a:ea typeface="HGｺﾞｼｯｸM" panose="020B0609000000000000" pitchFamily="49" charset="-128"/>
          </a:endParaRPr>
        </a:p>
        <a:p>
          <a:pPr algn="l"/>
          <a:r>
            <a:rPr kumimoji="1" lang="ja-JP" altLang="en-US" sz="1200">
              <a:latin typeface="HGｺﾞｼｯｸM" panose="020B0609000000000000" pitchFamily="49" charset="-128"/>
              <a:ea typeface="HGｺﾞｼｯｸM" panose="020B0609000000000000" pitchFamily="49" charset="-128"/>
            </a:rPr>
            <a:t>・延長保育の利用申し込みをしていない</a:t>
          </a:r>
          <a:endParaRPr kumimoji="1" lang="en-US" altLang="ja-JP" sz="1200">
            <a:latin typeface="HGｺﾞｼｯｸM" panose="020B0609000000000000" pitchFamily="49" charset="-128"/>
            <a:ea typeface="HGｺﾞｼｯｸM" panose="020B0609000000000000" pitchFamily="49" charset="-128"/>
          </a:endParaRPr>
        </a:p>
        <a:p>
          <a:pPr algn="l"/>
          <a:r>
            <a:rPr kumimoji="1" lang="ja-JP" altLang="en-US" sz="1200">
              <a:latin typeface="HGｺﾞｼｯｸM" panose="020B0609000000000000" pitchFamily="49" charset="-128"/>
              <a:ea typeface="HGｺﾞｼｯｸM" panose="020B0609000000000000" pitchFamily="49" charset="-128"/>
            </a:rPr>
            <a:t>・電車の遅延</a:t>
          </a:r>
          <a:r>
            <a:rPr kumimoji="1" lang="ja-JP" altLang="en-US" sz="1200" b="1">
              <a:solidFill>
                <a:srgbClr val="FF0000"/>
              </a:solidFill>
              <a:latin typeface="HGｺﾞｼｯｸM" panose="020B0609000000000000" pitchFamily="49" charset="-128"/>
              <a:ea typeface="HGｺﾞｼｯｸM" panose="020B0609000000000000" pitchFamily="49" charset="-128"/>
            </a:rPr>
            <a:t>以外の理由</a:t>
          </a:r>
          <a:r>
            <a:rPr kumimoji="1" lang="ja-JP" altLang="en-US" sz="1200">
              <a:latin typeface="HGｺﾞｼｯｸM" panose="020B0609000000000000" pitchFamily="49" charset="-128"/>
              <a:ea typeface="HGｺﾞｼｯｸM" panose="020B0609000000000000" pitchFamily="49" charset="-128"/>
            </a:rPr>
            <a:t>で</a:t>
          </a:r>
          <a:r>
            <a:rPr kumimoji="1" lang="en-US" altLang="ja-JP" sz="1200">
              <a:latin typeface="HGｺﾞｼｯｸM" panose="020B0609000000000000" pitchFamily="49" charset="-128"/>
              <a:ea typeface="HGｺﾞｼｯｸM" panose="020B0609000000000000" pitchFamily="49" charset="-128"/>
            </a:rPr>
            <a:t>18</a:t>
          </a:r>
          <a:r>
            <a:rPr kumimoji="1" lang="ja-JP" altLang="en-US" sz="1200">
              <a:latin typeface="HGｺﾞｼｯｸM" panose="020B0609000000000000" pitchFamily="49" charset="-128"/>
              <a:ea typeface="HGｺﾞｼｯｸM" panose="020B0609000000000000" pitchFamily="49" charset="-128"/>
            </a:rPr>
            <a:t>時を過ぎ、</a:t>
          </a:r>
          <a:endParaRPr kumimoji="1" lang="en-US" altLang="ja-JP" sz="1200">
            <a:latin typeface="HGｺﾞｼｯｸM" panose="020B0609000000000000" pitchFamily="49" charset="-128"/>
            <a:ea typeface="HGｺﾞｼｯｸM" panose="020B0609000000000000" pitchFamily="49" charset="-128"/>
          </a:endParaRPr>
        </a:p>
        <a:p>
          <a:pPr algn="l"/>
          <a:r>
            <a:rPr kumimoji="1" lang="ja-JP" altLang="en-US" sz="1200">
              <a:latin typeface="HGｺﾞｼｯｸM" panose="020B0609000000000000" pitchFamily="49" charset="-128"/>
              <a:ea typeface="HGｺﾞｼｯｸM" panose="020B0609000000000000" pitchFamily="49" charset="-128"/>
            </a:rPr>
            <a:t>　</a:t>
          </a:r>
          <a:r>
            <a:rPr kumimoji="1" lang="en-US" altLang="ja-JP" sz="1200">
              <a:latin typeface="HGｺﾞｼｯｸM" panose="020B0609000000000000" pitchFamily="49" charset="-128"/>
              <a:ea typeface="HGｺﾞｼｯｸM" panose="020B0609000000000000" pitchFamily="49" charset="-128"/>
            </a:rPr>
            <a:t>20</a:t>
          </a:r>
          <a:r>
            <a:rPr kumimoji="1" lang="ja-JP" altLang="en-US" sz="1200">
              <a:latin typeface="HGｺﾞｼｯｸM" panose="020B0609000000000000" pitchFamily="49" charset="-128"/>
              <a:ea typeface="HGｺﾞｼｯｸM" panose="020B0609000000000000" pitchFamily="49" charset="-128"/>
            </a:rPr>
            <a:t>時に迎えが来た場合</a:t>
          </a:r>
          <a:endParaRPr kumimoji="1" lang="en-US" altLang="ja-JP" sz="1200">
            <a:latin typeface="HGｺﾞｼｯｸM" panose="020B0609000000000000" pitchFamily="49" charset="-128"/>
            <a:ea typeface="HGｺﾞｼｯｸM" panose="020B0609000000000000" pitchFamily="49" charset="-128"/>
          </a:endParaRPr>
        </a:p>
        <a:p>
          <a:pPr algn="l"/>
          <a:endParaRPr kumimoji="1" lang="en-US" altLang="ja-JP" sz="1200">
            <a:latin typeface="HGｺﾞｼｯｸM" panose="020B0609000000000000" pitchFamily="49" charset="-128"/>
            <a:ea typeface="HGｺﾞｼｯｸM" panose="020B0609000000000000" pitchFamily="49" charset="-128"/>
          </a:endParaRPr>
        </a:p>
        <a:p>
          <a:pPr algn="l"/>
          <a:r>
            <a:rPr kumimoji="1" lang="ja-JP" altLang="en-US" sz="1200">
              <a:latin typeface="HGｺﾞｼｯｸM" panose="020B0609000000000000" pitchFamily="49" charset="-128"/>
              <a:ea typeface="HGｺﾞｼｯｸM" panose="020B0609000000000000" pitchFamily="49" charset="-128"/>
            </a:rPr>
            <a:t>　→　</a:t>
          </a:r>
          <a:r>
            <a:rPr kumimoji="1" lang="ja-JP" altLang="en-US" sz="1200">
              <a:solidFill>
                <a:srgbClr val="FF0000"/>
              </a:solidFill>
              <a:latin typeface="HGｺﾞｼｯｸM" panose="020B0609000000000000" pitchFamily="49" charset="-128"/>
              <a:ea typeface="HGｺﾞｼｯｸM" panose="020B0609000000000000" pitchFamily="49" charset="-128"/>
            </a:rPr>
            <a:t>「０歳児」「一般」「２時間延長」</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200">
              <a:solidFill>
                <a:srgbClr val="FF0000"/>
              </a:solidFill>
              <a:latin typeface="HGｺﾞｼｯｸM" panose="020B0609000000000000" pitchFamily="49" charset="-128"/>
              <a:ea typeface="HGｺﾞｼｯｸM" panose="020B0609000000000000" pitchFamily="49" charset="-128"/>
            </a:rPr>
            <a:t>　　　の欄に「１」と入力</a:t>
          </a:r>
          <a:r>
            <a:rPr kumimoji="1" lang="ja-JP" altLang="en-US" sz="1200">
              <a:latin typeface="HGｺﾞｼｯｸM" panose="020B0609000000000000" pitchFamily="49" charset="-128"/>
              <a:ea typeface="HGｺﾞｼｯｸM" panose="020B0609000000000000" pitchFamily="49" charset="-128"/>
            </a:rPr>
            <a:t>ください。</a:t>
          </a:r>
        </a:p>
      </xdr:txBody>
    </xdr:sp>
    <xdr:clientData/>
  </xdr:twoCellAnchor>
  <xdr:twoCellAnchor>
    <xdr:from>
      <xdr:col>14</xdr:col>
      <xdr:colOff>231323</xdr:colOff>
      <xdr:row>48</xdr:row>
      <xdr:rowOff>340178</xdr:rowOff>
    </xdr:from>
    <xdr:to>
      <xdr:col>18</xdr:col>
      <xdr:colOff>503464</xdr:colOff>
      <xdr:row>52</xdr:row>
      <xdr:rowOff>380999</xdr:rowOff>
    </xdr:to>
    <xdr:sp macro="" textlink="">
      <xdr:nvSpPr>
        <xdr:cNvPr id="7" name="吹き出し: 四角形 6">
          <a:extLst>
            <a:ext uri="{FF2B5EF4-FFF2-40B4-BE49-F238E27FC236}">
              <a16:creationId xmlns:a16="http://schemas.microsoft.com/office/drawing/2014/main" id="{4CE08898-D127-4369-8779-5DD8EC403508}"/>
            </a:ext>
          </a:extLst>
        </xdr:cNvPr>
        <xdr:cNvSpPr/>
      </xdr:nvSpPr>
      <xdr:spPr bwMode="auto">
        <a:xfrm>
          <a:off x="10627180" y="15049499"/>
          <a:ext cx="2993570" cy="1891393"/>
        </a:xfrm>
        <a:prstGeom prst="wedgeRectCallout">
          <a:avLst>
            <a:gd name="adj1" fmla="val -43605"/>
            <a:gd name="adj2" fmla="val 67313"/>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200">
              <a:latin typeface="HGｺﾞｼｯｸM" panose="020B0609000000000000" pitchFamily="49" charset="-128"/>
              <a:ea typeface="HGｺﾞｼｯｸM" panose="020B0609000000000000" pitchFamily="49" charset="-128"/>
            </a:rPr>
            <a:t>【</a:t>
          </a:r>
          <a:r>
            <a:rPr kumimoji="1" lang="ja-JP" altLang="en-US" sz="1200">
              <a:latin typeface="HGｺﾞｼｯｸM" panose="020B0609000000000000" pitchFamily="49" charset="-128"/>
              <a:ea typeface="HGｺﾞｼｯｸM" panose="020B0609000000000000" pitchFamily="49" charset="-128"/>
            </a:rPr>
            <a:t>具体例</a:t>
          </a:r>
          <a:r>
            <a:rPr kumimoji="1" lang="en-US" altLang="ja-JP" sz="1200">
              <a:latin typeface="HGｺﾞｼｯｸM" panose="020B0609000000000000" pitchFamily="49" charset="-128"/>
              <a:ea typeface="HGｺﾞｼｯｸM" panose="020B0609000000000000" pitchFamily="49" charset="-128"/>
            </a:rPr>
            <a:t>】</a:t>
          </a:r>
        </a:p>
        <a:p>
          <a:pPr algn="l"/>
          <a:r>
            <a:rPr kumimoji="1" lang="ja-JP" altLang="en-US" sz="1200">
              <a:latin typeface="HGｺﾞｼｯｸM" panose="020B0609000000000000" pitchFamily="49" charset="-128"/>
              <a:ea typeface="HGｺﾞｼｯｸM" panose="020B0609000000000000" pitchFamily="49" charset="-128"/>
            </a:rPr>
            <a:t>・０歳児（短・一般階層）</a:t>
          </a:r>
          <a:endParaRPr kumimoji="1" lang="en-US" altLang="ja-JP" sz="1200">
            <a:latin typeface="HGｺﾞｼｯｸM" panose="020B0609000000000000" pitchFamily="49" charset="-128"/>
            <a:ea typeface="HGｺﾞｼｯｸM" panose="020B0609000000000000" pitchFamily="49" charset="-128"/>
          </a:endParaRPr>
        </a:p>
        <a:p>
          <a:pPr algn="l"/>
          <a:r>
            <a:rPr kumimoji="1" lang="ja-JP" altLang="en-US" sz="1200">
              <a:latin typeface="HGｺﾞｼｯｸM" panose="020B0609000000000000" pitchFamily="49" charset="-128"/>
              <a:ea typeface="HGｺﾞｼｯｸM" panose="020B0609000000000000" pitchFamily="49" charset="-128"/>
            </a:rPr>
            <a:t>・９時～１７時が短時間の時間帯の園</a:t>
          </a:r>
          <a:endParaRPr kumimoji="1" lang="en-US" altLang="ja-JP" sz="1200">
            <a:latin typeface="HGｺﾞｼｯｸM" panose="020B0609000000000000" pitchFamily="49" charset="-128"/>
            <a:ea typeface="HGｺﾞｼｯｸM" panose="020B0609000000000000" pitchFamily="49" charset="-128"/>
          </a:endParaRPr>
        </a:p>
        <a:p>
          <a:pPr algn="l"/>
          <a:r>
            <a:rPr kumimoji="1" lang="ja-JP" altLang="en-US" sz="1200">
              <a:latin typeface="HGｺﾞｼｯｸM" panose="020B0609000000000000" pitchFamily="49" charset="-128"/>
              <a:ea typeface="HGｺﾞｼｯｸM" panose="020B0609000000000000" pitchFamily="49" charset="-128"/>
            </a:rPr>
            <a:t>・延長保育の利用申し込みをしていない</a:t>
          </a:r>
          <a:endParaRPr kumimoji="1" lang="en-US" altLang="ja-JP" sz="1200">
            <a:latin typeface="HGｺﾞｼｯｸM" panose="020B0609000000000000" pitchFamily="49" charset="-128"/>
            <a:ea typeface="HGｺﾞｼｯｸM" panose="020B0609000000000000" pitchFamily="49" charset="-128"/>
          </a:endParaRPr>
        </a:p>
        <a:p>
          <a:pPr algn="l"/>
          <a:r>
            <a:rPr kumimoji="1" lang="ja-JP" altLang="en-US" sz="1200">
              <a:latin typeface="HGｺﾞｼｯｸM" panose="020B0609000000000000" pitchFamily="49" charset="-128"/>
              <a:ea typeface="HGｺﾞｼｯｸM" panose="020B0609000000000000" pitchFamily="49" charset="-128"/>
            </a:rPr>
            <a:t>・電車の遅延</a:t>
          </a:r>
          <a:r>
            <a:rPr kumimoji="1" lang="ja-JP" altLang="en-US" sz="1200" b="1">
              <a:solidFill>
                <a:srgbClr val="FF0000"/>
              </a:solidFill>
              <a:latin typeface="HGｺﾞｼｯｸM" panose="020B0609000000000000" pitchFamily="49" charset="-128"/>
              <a:ea typeface="HGｺﾞｼｯｸM" panose="020B0609000000000000" pitchFamily="49" charset="-128"/>
            </a:rPr>
            <a:t>以外の理由</a:t>
          </a:r>
          <a:r>
            <a:rPr kumimoji="1" lang="ja-JP" altLang="en-US" sz="1200">
              <a:latin typeface="HGｺﾞｼｯｸM" panose="020B0609000000000000" pitchFamily="49" charset="-128"/>
              <a:ea typeface="HGｺﾞｼｯｸM" panose="020B0609000000000000" pitchFamily="49" charset="-128"/>
            </a:rPr>
            <a:t>で</a:t>
          </a:r>
          <a:r>
            <a:rPr kumimoji="1" lang="en-US" altLang="ja-JP" sz="1200">
              <a:latin typeface="HGｺﾞｼｯｸM" panose="020B0609000000000000" pitchFamily="49" charset="-128"/>
              <a:ea typeface="HGｺﾞｼｯｸM" panose="020B0609000000000000" pitchFamily="49" charset="-128"/>
            </a:rPr>
            <a:t>17</a:t>
          </a:r>
          <a:r>
            <a:rPr kumimoji="1" lang="ja-JP" altLang="en-US" sz="1200">
              <a:latin typeface="HGｺﾞｼｯｸM" panose="020B0609000000000000" pitchFamily="49" charset="-128"/>
              <a:ea typeface="HGｺﾞｼｯｸM" panose="020B0609000000000000" pitchFamily="49" charset="-128"/>
            </a:rPr>
            <a:t>時を過ぎ、</a:t>
          </a:r>
          <a:endParaRPr kumimoji="1" lang="en-US" altLang="ja-JP" sz="1200">
            <a:latin typeface="HGｺﾞｼｯｸM" panose="020B0609000000000000" pitchFamily="49" charset="-128"/>
            <a:ea typeface="HGｺﾞｼｯｸM" panose="020B0609000000000000" pitchFamily="49" charset="-128"/>
          </a:endParaRPr>
        </a:p>
        <a:p>
          <a:pPr algn="l"/>
          <a:r>
            <a:rPr kumimoji="1" lang="ja-JP" altLang="en-US" sz="1200">
              <a:latin typeface="HGｺﾞｼｯｸM" panose="020B0609000000000000" pitchFamily="49" charset="-128"/>
              <a:ea typeface="HGｺﾞｼｯｸM" panose="020B0609000000000000" pitchFamily="49" charset="-128"/>
            </a:rPr>
            <a:t>　</a:t>
          </a:r>
          <a:r>
            <a:rPr kumimoji="1" lang="en-US" altLang="ja-JP" sz="1200">
              <a:latin typeface="HGｺﾞｼｯｸM" panose="020B0609000000000000" pitchFamily="49" charset="-128"/>
              <a:ea typeface="HGｺﾞｼｯｸM" panose="020B0609000000000000" pitchFamily="49" charset="-128"/>
            </a:rPr>
            <a:t>18</a:t>
          </a:r>
          <a:r>
            <a:rPr kumimoji="1" lang="ja-JP" altLang="en-US" sz="1200">
              <a:latin typeface="HGｺﾞｼｯｸM" panose="020B0609000000000000" pitchFamily="49" charset="-128"/>
              <a:ea typeface="HGｺﾞｼｯｸM" panose="020B0609000000000000" pitchFamily="49" charset="-128"/>
            </a:rPr>
            <a:t>時に迎えが来た場合</a:t>
          </a:r>
          <a:endParaRPr kumimoji="1" lang="en-US" altLang="ja-JP" sz="1200">
            <a:latin typeface="HGｺﾞｼｯｸM" panose="020B0609000000000000" pitchFamily="49" charset="-128"/>
            <a:ea typeface="HGｺﾞｼｯｸM" panose="020B0609000000000000" pitchFamily="49" charset="-128"/>
          </a:endParaRPr>
        </a:p>
        <a:p>
          <a:pPr algn="l"/>
          <a:endParaRPr kumimoji="1" lang="en-US" altLang="ja-JP" sz="1200">
            <a:latin typeface="HGｺﾞｼｯｸM" panose="020B0609000000000000" pitchFamily="49" charset="-128"/>
            <a:ea typeface="HGｺﾞｼｯｸM" panose="020B0609000000000000" pitchFamily="49" charset="-128"/>
          </a:endParaRPr>
        </a:p>
        <a:p>
          <a:pPr algn="l"/>
          <a:r>
            <a:rPr kumimoji="1" lang="ja-JP" altLang="en-US" sz="1200">
              <a:latin typeface="HGｺﾞｼｯｸM" panose="020B0609000000000000" pitchFamily="49" charset="-128"/>
              <a:ea typeface="HGｺﾞｼｯｸM" panose="020B0609000000000000" pitchFamily="49" charset="-128"/>
            </a:rPr>
            <a:t>　→　</a:t>
          </a:r>
          <a:r>
            <a:rPr kumimoji="1" lang="ja-JP" altLang="en-US" sz="1200">
              <a:solidFill>
                <a:srgbClr val="FF0000"/>
              </a:solidFill>
              <a:latin typeface="HGｺﾞｼｯｸM" panose="020B0609000000000000" pitchFamily="49" charset="-128"/>
              <a:ea typeface="HGｺﾞｼｯｸM" panose="020B0609000000000000" pitchFamily="49" charset="-128"/>
            </a:rPr>
            <a:t>「０歳児」「一般」「１時間延長」</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200">
              <a:solidFill>
                <a:srgbClr val="FF0000"/>
              </a:solidFill>
              <a:latin typeface="HGｺﾞｼｯｸM" panose="020B0609000000000000" pitchFamily="49" charset="-128"/>
              <a:ea typeface="HGｺﾞｼｯｸM" panose="020B0609000000000000" pitchFamily="49" charset="-128"/>
            </a:rPr>
            <a:t>　　　の欄に「１」と入力</a:t>
          </a:r>
          <a:r>
            <a:rPr kumimoji="1" lang="ja-JP" altLang="en-US" sz="1200">
              <a:latin typeface="HGｺﾞｼｯｸM" panose="020B0609000000000000" pitchFamily="49" charset="-128"/>
              <a:ea typeface="HGｺﾞｼｯｸM" panose="020B0609000000000000" pitchFamily="49" charset="-128"/>
            </a:rPr>
            <a:t>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83821</xdr:colOff>
      <xdr:row>0</xdr:row>
      <xdr:rowOff>161925</xdr:rowOff>
    </xdr:from>
    <xdr:to>
      <xdr:col>13</xdr:col>
      <xdr:colOff>110491</xdr:colOff>
      <xdr:row>24</xdr:row>
      <xdr:rowOff>19050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6227446" y="161925"/>
          <a:ext cx="4274820" cy="52197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100"/>
            <a:t>【</a:t>
          </a:r>
          <a:r>
            <a:rPr kumimoji="1" lang="ja-JP" altLang="en-US" sz="1100"/>
            <a:t>別紙１－１　注意事項</a:t>
          </a:r>
          <a:r>
            <a:rPr kumimoji="1" lang="en-US" altLang="ja-JP" sz="1100"/>
            <a:t>】</a:t>
          </a:r>
        </a:p>
        <a:p>
          <a:pPr algn="l"/>
          <a:endParaRPr kumimoji="1" lang="en-US" altLang="ja-JP" sz="1100"/>
        </a:p>
        <a:p>
          <a:pPr algn="l"/>
          <a:r>
            <a:rPr kumimoji="1" lang="ja-JP" altLang="en-US" sz="1100"/>
            <a:t>①黄色いセルに入力してください。</a:t>
          </a:r>
          <a:endParaRPr kumimoji="1" lang="en-US" altLang="ja-JP" sz="1100"/>
        </a:p>
        <a:p>
          <a:pPr algn="l"/>
          <a:endParaRPr kumimoji="1" lang="en-US" altLang="ja-JP" sz="1100"/>
        </a:p>
        <a:p>
          <a:pPr algn="l"/>
          <a:r>
            <a:rPr kumimoji="1" lang="ja-JP" altLang="en-US" sz="1100"/>
            <a:t>②黄色いセルにあわせると、記載例が表示されますのでご参照ください。</a:t>
          </a:r>
          <a:endParaRPr kumimoji="1" lang="en-US" altLang="ja-JP" sz="1100"/>
        </a:p>
        <a:p>
          <a:pPr algn="l"/>
          <a:endParaRPr kumimoji="1" lang="en-US" altLang="ja-JP" sz="1100"/>
        </a:p>
        <a:p>
          <a:pPr algn="l"/>
          <a:r>
            <a:rPr kumimoji="1" lang="ja-JP" altLang="en-US" sz="1100"/>
            <a:t>③出勤時間、退勤時間を入力すると推進分・延長保育事業の時間を算出するデータがあります。（職員個別勤務状況確認表）</a:t>
          </a:r>
          <a:endParaRPr kumimoji="1" lang="en-US" altLang="ja-JP" sz="1100"/>
        </a:p>
        <a:p>
          <a:pPr algn="l"/>
          <a:r>
            <a:rPr kumimoji="1" lang="ja-JP" altLang="en-US" sz="1100"/>
            <a:t>そのデータを使用して時間数を算出する場合は、同データに別紙</a:t>
          </a:r>
          <a:r>
            <a:rPr kumimoji="1" lang="en-US" altLang="ja-JP" sz="1100"/>
            <a:t>1-1</a:t>
          </a:r>
          <a:r>
            <a:rPr kumimoji="1" lang="ja-JP" altLang="en-US" sz="1100"/>
            <a:t>のシートがありますので、そこからコピー→貼り付け で対応できます。</a:t>
          </a:r>
          <a:endParaRPr kumimoji="1" lang="en-US" altLang="ja-JP" sz="1100"/>
        </a:p>
        <a:p>
          <a:pPr algn="l"/>
          <a:r>
            <a:rPr kumimoji="1" lang="ja-JP" altLang="en-US" sz="1100"/>
            <a:t>職員個別勤務状況確認表も一緒に提出してください。</a:t>
          </a:r>
          <a:endParaRPr kumimoji="1" lang="en-US" altLang="ja-JP" sz="1100"/>
        </a:p>
        <a:p>
          <a:pPr algn="l"/>
          <a:endParaRPr kumimoji="1" lang="en-US" altLang="ja-JP" sz="1100"/>
        </a:p>
        <a:p>
          <a:pPr algn="l">
            <a:lnSpc>
              <a:spcPts val="1300"/>
            </a:lnSpc>
          </a:pPr>
          <a:r>
            <a:rPr kumimoji="1" lang="ja-JP" altLang="en-US" sz="1100"/>
            <a:t>④職員個別勤務状況確認表を使用せずに時間数を算出する場合は、勤務状況がわかる書類を一緒に提出してください。</a:t>
          </a:r>
          <a:endParaRPr kumimoji="1" lang="en-US" altLang="ja-JP" sz="1100"/>
        </a:p>
        <a:p>
          <a:pPr algn="l">
            <a:lnSpc>
              <a:spcPts val="1300"/>
            </a:lnSpc>
          </a:pPr>
          <a:endParaRPr kumimoji="1" lang="en-US" altLang="ja-JP" sz="1100"/>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20</a:t>
          </a:r>
          <a:r>
            <a:rPr kumimoji="1" lang="ja-JP" altLang="ja-JP" sz="1100">
              <a:solidFill>
                <a:schemeClr val="dk1"/>
              </a:solidFill>
              <a:effectLst/>
              <a:latin typeface="+mn-lt"/>
              <a:ea typeface="+mn-ea"/>
              <a:cs typeface="+mn-cs"/>
            </a:rPr>
            <a:t>人分の</a:t>
          </a:r>
          <a:r>
            <a:rPr kumimoji="1" lang="ja-JP" altLang="en-US" sz="1100">
              <a:solidFill>
                <a:schemeClr val="dk1"/>
              </a:solidFill>
              <a:effectLst/>
              <a:latin typeface="+mn-lt"/>
              <a:ea typeface="+mn-ea"/>
              <a:cs typeface="+mn-cs"/>
            </a:rPr>
            <a:t>情報が入力できる</a:t>
          </a:r>
          <a:r>
            <a:rPr kumimoji="1" lang="ja-JP" altLang="ja-JP" sz="1100">
              <a:solidFill>
                <a:schemeClr val="dk1"/>
              </a:solidFill>
              <a:effectLst/>
              <a:latin typeface="+mn-lt"/>
              <a:ea typeface="+mn-ea"/>
              <a:cs typeface="+mn-cs"/>
            </a:rPr>
            <a:t>「別表</a:t>
          </a:r>
          <a:r>
            <a:rPr kumimoji="1" lang="en-US" altLang="ja-JP" sz="1100">
              <a:solidFill>
                <a:schemeClr val="dk1"/>
              </a:solidFill>
              <a:effectLst/>
              <a:latin typeface="+mn-lt"/>
              <a:ea typeface="+mn-ea"/>
              <a:cs typeface="+mn-cs"/>
            </a:rPr>
            <a:t>_</a:t>
          </a:r>
          <a:r>
            <a:rPr kumimoji="1" lang="ja-JP" altLang="ja-JP" sz="1100">
              <a:solidFill>
                <a:schemeClr val="dk1"/>
              </a:solidFill>
              <a:effectLst/>
              <a:latin typeface="+mn-lt"/>
              <a:ea typeface="+mn-ea"/>
              <a:cs typeface="+mn-cs"/>
            </a:rPr>
            <a:t>個別勤務状況表」シートから保育従事者名・時間数を「</a:t>
          </a:r>
          <a:r>
            <a:rPr kumimoji="1" lang="ja-JP" altLang="en-US" sz="1100">
              <a:solidFill>
                <a:schemeClr val="dk1"/>
              </a:solidFill>
              <a:effectLst/>
              <a:latin typeface="+mn-lt"/>
              <a:ea typeface="+mn-ea"/>
              <a:cs typeface="+mn-cs"/>
            </a:rPr>
            <a:t>勤務実績</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要入力</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」シートに自動で転記しています。既存の「別表</a:t>
          </a:r>
          <a:r>
            <a:rPr kumimoji="1" lang="en-US" altLang="ja-JP" sz="1100">
              <a:solidFill>
                <a:schemeClr val="dk1"/>
              </a:solidFill>
              <a:effectLst/>
              <a:latin typeface="+mn-lt"/>
              <a:ea typeface="+mn-ea"/>
              <a:cs typeface="+mn-cs"/>
            </a:rPr>
            <a:t>_</a:t>
          </a:r>
          <a:r>
            <a:rPr kumimoji="1" lang="ja-JP" altLang="ja-JP" sz="1100">
              <a:solidFill>
                <a:schemeClr val="dk1"/>
              </a:solidFill>
              <a:effectLst/>
              <a:latin typeface="+mn-lt"/>
              <a:ea typeface="+mn-ea"/>
              <a:cs typeface="+mn-cs"/>
            </a:rPr>
            <a:t>個別勤務状況表」シートで用意した人数以上の入力枠が必要な場合は、シートをコピーするなど対応をお願いします。</a:t>
          </a:r>
          <a:endParaRPr lang="ja-JP" altLang="ja-JP">
            <a:effectLst/>
          </a:endParaRPr>
        </a:p>
        <a:p>
          <a:r>
            <a:rPr kumimoji="1" lang="ja-JP" altLang="ja-JP" sz="1100">
              <a:solidFill>
                <a:schemeClr val="dk1"/>
              </a:solidFill>
              <a:effectLst/>
              <a:latin typeface="+mn-lt"/>
              <a:ea typeface="+mn-ea"/>
              <a:cs typeface="+mn-cs"/>
            </a:rPr>
            <a:t>この場合、「</a:t>
          </a:r>
          <a:r>
            <a:rPr kumimoji="1" lang="ja-JP" altLang="en-US" sz="1100">
              <a:solidFill>
                <a:schemeClr val="dk1"/>
              </a:solidFill>
              <a:effectLst/>
              <a:latin typeface="+mn-lt"/>
              <a:ea typeface="+mn-ea"/>
              <a:cs typeface="+mn-cs"/>
            </a:rPr>
            <a:t>勤務実績</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要入力</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」シートへ保育従事者名・時間数は自動で転記されませんので各園にて手入力等で転記をお願いいたします。</a:t>
          </a:r>
          <a:endParaRPr kumimoji="1" lang="en-US" altLang="ja-JP" sz="1100">
            <a:solidFill>
              <a:schemeClr val="dk1"/>
            </a:solidFill>
            <a:effectLst/>
            <a:latin typeface="+mn-lt"/>
            <a:ea typeface="+mn-ea"/>
            <a:cs typeface="+mn-cs"/>
          </a:endParaRPr>
        </a:p>
        <a:p>
          <a:endParaRPr lang="ja-JP" altLang="ja-JP">
            <a:effectLst/>
          </a:endParaRPr>
        </a:p>
        <a:p>
          <a:pPr eaLnBrk="1" fontAlgn="auto" latinLnBrk="0" hangingPunct="1"/>
          <a:r>
            <a:rPr kumimoji="1" lang="ja-JP" altLang="ja-JP" sz="1100">
              <a:solidFill>
                <a:schemeClr val="dk1"/>
              </a:solidFill>
              <a:effectLst/>
              <a:latin typeface="+mn-lt"/>
              <a:ea typeface="+mn-ea"/>
              <a:cs typeface="+mn-cs"/>
            </a:rPr>
            <a:t>＊　本「</a:t>
          </a:r>
          <a:r>
            <a:rPr kumimoji="1" lang="ja-JP" altLang="en-US" sz="1100">
              <a:solidFill>
                <a:schemeClr val="dk1"/>
              </a:solidFill>
              <a:effectLst/>
              <a:latin typeface="+mn-lt"/>
              <a:ea typeface="+mn-ea"/>
              <a:cs typeface="+mn-cs"/>
            </a:rPr>
            <a:t>勤務実績</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要入力</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」シート・「別表</a:t>
          </a:r>
          <a:r>
            <a:rPr kumimoji="1" lang="en-US" altLang="ja-JP" sz="1100">
              <a:solidFill>
                <a:schemeClr val="dk1"/>
              </a:solidFill>
              <a:effectLst/>
              <a:latin typeface="+mn-lt"/>
              <a:ea typeface="+mn-ea"/>
              <a:cs typeface="+mn-cs"/>
            </a:rPr>
            <a:t>_</a:t>
          </a:r>
          <a:r>
            <a:rPr kumimoji="1" lang="ja-JP" altLang="ja-JP" sz="1100">
              <a:solidFill>
                <a:schemeClr val="dk1"/>
              </a:solidFill>
              <a:effectLst/>
              <a:latin typeface="+mn-lt"/>
              <a:ea typeface="+mn-ea"/>
              <a:cs typeface="+mn-cs"/>
            </a:rPr>
            <a:t>個別勤務状況表」シートは計算式の破損を防ぐためにロックをかけておりますが、ロック解除パスワードはかけておりませんので各園にて必要に応じてシート保護の解除を行い、計算式等の編集が可能です。</a:t>
          </a:r>
          <a:endParaRPr lang="ja-JP" altLang="ja-JP">
            <a:effectLst/>
          </a:endParaRPr>
        </a:p>
        <a:p>
          <a:pPr algn="l">
            <a:lnSpc>
              <a:spcPts val="1300"/>
            </a:lnSpc>
          </a:pPr>
          <a:endParaRPr kumimoji="1" lang="en-US" altLang="ja-JP"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19</xdr:col>
      <xdr:colOff>137583</xdr:colOff>
      <xdr:row>5</xdr:row>
      <xdr:rowOff>306917</xdr:rowOff>
    </xdr:from>
    <xdr:to>
      <xdr:col>23</xdr:col>
      <xdr:colOff>262466</xdr:colOff>
      <xdr:row>7</xdr:row>
      <xdr:rowOff>31751</xdr:rowOff>
    </xdr:to>
    <xdr:sp macro="" textlink="">
      <xdr:nvSpPr>
        <xdr:cNvPr id="3" name="四角形吹き出し 2">
          <a:extLst>
            <a:ext uri="{FF2B5EF4-FFF2-40B4-BE49-F238E27FC236}">
              <a16:creationId xmlns:a16="http://schemas.microsoft.com/office/drawing/2014/main" id="{0900B971-AE7E-4C00-89D2-8D4E59162EBD}"/>
            </a:ext>
          </a:extLst>
        </xdr:cNvPr>
        <xdr:cNvSpPr/>
      </xdr:nvSpPr>
      <xdr:spPr>
        <a:xfrm>
          <a:off x="5067723" y="1221317"/>
          <a:ext cx="1740323" cy="380154"/>
        </a:xfrm>
        <a:prstGeom prst="wedgeRectCallout">
          <a:avLst>
            <a:gd name="adj1" fmla="val 8893"/>
            <a:gd name="adj2" fmla="val -14099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lnSpc>
              <a:spcPts val="1400"/>
            </a:lnSpc>
          </a:pPr>
          <a:r>
            <a:rPr kumimoji="1" lang="ja-JP" altLang="en-US" sz="1000">
              <a:latin typeface="Meiryo UI" panose="020B0604030504040204" pitchFamily="50" charset="-128"/>
              <a:ea typeface="Meiryo UI" panose="020B0604030504040204" pitchFamily="50" charset="-128"/>
              <a:cs typeface="Meiryo UI" panose="020B0604030504040204" pitchFamily="50" charset="-128"/>
            </a:rPr>
            <a:t>常勤</a:t>
          </a:r>
          <a:r>
            <a:rPr kumimoji="1" lang="en-US" altLang="ja-JP" sz="1000">
              <a:latin typeface="Meiryo UI" panose="020B0604030504040204" pitchFamily="50" charset="-128"/>
              <a:ea typeface="Meiryo UI" panose="020B0604030504040204" pitchFamily="50" charset="-128"/>
              <a:cs typeface="Meiryo UI" panose="020B0604030504040204" pitchFamily="50" charset="-128"/>
            </a:rPr>
            <a:t>or</a:t>
          </a:r>
          <a:r>
            <a:rPr kumimoji="1" lang="ja-JP" altLang="en-US" sz="1000">
              <a:latin typeface="Meiryo UI" panose="020B0604030504040204" pitchFamily="50" charset="-128"/>
              <a:ea typeface="Meiryo UI" panose="020B0604030504040204" pitchFamily="50" charset="-128"/>
              <a:cs typeface="Meiryo UI" panose="020B0604030504040204" pitchFamily="50" charset="-128"/>
            </a:rPr>
            <a:t>非常勤を選択</a:t>
          </a:r>
          <a:endParaRPr kumimoji="1" lang="en-US" altLang="ja-JP" sz="10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296334</xdr:colOff>
      <xdr:row>6</xdr:row>
      <xdr:rowOff>52916</xdr:rowOff>
    </xdr:from>
    <xdr:to>
      <xdr:col>12</xdr:col>
      <xdr:colOff>342901</xdr:colOff>
      <xdr:row>9</xdr:row>
      <xdr:rowOff>211666</xdr:rowOff>
    </xdr:to>
    <xdr:sp macro="" textlink="">
      <xdr:nvSpPr>
        <xdr:cNvPr id="4" name="四角形吹き出し 3">
          <a:extLst>
            <a:ext uri="{FF2B5EF4-FFF2-40B4-BE49-F238E27FC236}">
              <a16:creationId xmlns:a16="http://schemas.microsoft.com/office/drawing/2014/main" id="{AE60F8D4-7315-4A2C-8CE8-B306D8940E6F}"/>
            </a:ext>
          </a:extLst>
        </xdr:cNvPr>
        <xdr:cNvSpPr/>
      </xdr:nvSpPr>
      <xdr:spPr>
        <a:xfrm>
          <a:off x="799254" y="1432136"/>
          <a:ext cx="1677247" cy="753110"/>
        </a:xfrm>
        <a:prstGeom prst="wedgeRectCallout">
          <a:avLst>
            <a:gd name="adj1" fmla="val 2771"/>
            <a:gd name="adj2" fmla="val 77753"/>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lnSpc>
              <a:spcPts val="1100"/>
            </a:lnSpc>
          </a:pPr>
          <a:r>
            <a:rPr kumimoji="1" lang="en-US" altLang="ja-JP" sz="1000">
              <a:latin typeface="Meiryo UI" panose="020B0604030504040204" pitchFamily="50" charset="-128"/>
              <a:ea typeface="Meiryo UI" panose="020B0604030504040204" pitchFamily="50" charset="-128"/>
              <a:cs typeface="Meiryo UI" panose="020B0604030504040204" pitchFamily="50" charset="-128"/>
            </a:rPr>
            <a:t>10:00</a:t>
          </a:r>
          <a:r>
            <a:rPr kumimoji="1" lang="ja-JP" altLang="en-US" sz="1000">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000">
              <a:latin typeface="Meiryo UI" panose="020B0604030504040204" pitchFamily="50" charset="-128"/>
              <a:ea typeface="Meiryo UI" panose="020B0604030504040204" pitchFamily="50" charset="-128"/>
              <a:cs typeface="Meiryo UI" panose="020B0604030504040204" pitchFamily="50" charset="-128"/>
            </a:rPr>
            <a:t>15:00</a:t>
          </a:r>
          <a:r>
            <a:rPr kumimoji="1" lang="ja-JP" altLang="en-US" sz="1000">
              <a:latin typeface="Meiryo UI" panose="020B0604030504040204" pitchFamily="50" charset="-128"/>
              <a:ea typeface="Meiryo UI" panose="020B0604030504040204" pitchFamily="50" charset="-128"/>
              <a:cs typeface="Meiryo UI" panose="020B0604030504040204" pitchFamily="50" charset="-128"/>
            </a:rPr>
            <a:t>の勤務等</a:t>
          </a:r>
          <a:endParaRPr kumimoji="1" lang="en-US" altLang="ja-JP" sz="1000">
            <a:latin typeface="Meiryo UI" panose="020B0604030504040204" pitchFamily="50" charset="-128"/>
            <a:ea typeface="Meiryo UI" panose="020B0604030504040204" pitchFamily="50" charset="-128"/>
            <a:cs typeface="Meiryo UI" panose="020B0604030504040204" pitchFamily="50" charset="-128"/>
          </a:endParaRPr>
        </a:p>
        <a:p>
          <a:pPr algn="l">
            <a:lnSpc>
              <a:spcPts val="1400"/>
            </a:lnSpc>
          </a:pPr>
          <a:r>
            <a:rPr kumimoji="1" lang="ja-JP" altLang="en-US" sz="1000">
              <a:latin typeface="Meiryo UI" panose="020B0604030504040204" pitchFamily="50" charset="-128"/>
              <a:ea typeface="Meiryo UI" panose="020B0604030504040204" pitchFamily="50" charset="-128"/>
              <a:cs typeface="Meiryo UI" panose="020B0604030504040204" pitchFamily="50" charset="-128"/>
            </a:rPr>
            <a:t>延長保育事業にかからない場合は入力不要。</a:t>
          </a:r>
          <a:endParaRPr kumimoji="1" lang="en-US" altLang="ja-JP" sz="10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13</xdr:col>
      <xdr:colOff>254001</xdr:colOff>
      <xdr:row>18</xdr:row>
      <xdr:rowOff>21167</xdr:rowOff>
    </xdr:from>
    <xdr:to>
      <xdr:col>17</xdr:col>
      <xdr:colOff>347134</xdr:colOff>
      <xdr:row>22</xdr:row>
      <xdr:rowOff>106892</xdr:rowOff>
    </xdr:to>
    <xdr:sp macro="" textlink="">
      <xdr:nvSpPr>
        <xdr:cNvPr id="5" name="四角形吹き出し 4">
          <a:extLst>
            <a:ext uri="{FF2B5EF4-FFF2-40B4-BE49-F238E27FC236}">
              <a16:creationId xmlns:a16="http://schemas.microsoft.com/office/drawing/2014/main" id="{B07770AC-4DDC-4985-BE22-411BF6FB0F4F}"/>
            </a:ext>
          </a:extLst>
        </xdr:cNvPr>
        <xdr:cNvSpPr/>
      </xdr:nvSpPr>
      <xdr:spPr>
        <a:xfrm>
          <a:off x="2852421" y="3754967"/>
          <a:ext cx="1647613" cy="847725"/>
        </a:xfrm>
        <a:prstGeom prst="wedgeRectCallout">
          <a:avLst>
            <a:gd name="adj1" fmla="val 34965"/>
            <a:gd name="adj2" fmla="val -69551"/>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lnSpc>
              <a:spcPts val="1400"/>
            </a:lnSpc>
          </a:pPr>
          <a:r>
            <a:rPr kumimoji="1" lang="ja-JP" altLang="en-US" sz="1000">
              <a:latin typeface="Meiryo UI" panose="020B0604030504040204" pitchFamily="50" charset="-128"/>
              <a:ea typeface="Meiryo UI" panose="020B0604030504040204" pitchFamily="50" charset="-128"/>
              <a:cs typeface="Meiryo UI" panose="020B0604030504040204" pitchFamily="50" charset="-128"/>
            </a:rPr>
            <a:t>事務作業等で保育従事者にカウントしておらず、時間数から除くべき時間があれば</a:t>
          </a:r>
          <a:endParaRPr kumimoji="1" lang="en-US" altLang="ja-JP" sz="1000">
            <a:latin typeface="Meiryo UI" panose="020B0604030504040204" pitchFamily="50" charset="-128"/>
            <a:ea typeface="Meiryo UI" panose="020B0604030504040204" pitchFamily="50" charset="-128"/>
            <a:cs typeface="Meiryo UI" panose="020B0604030504040204" pitchFamily="50" charset="-128"/>
          </a:endParaRPr>
        </a:p>
        <a:p>
          <a:pPr algn="l">
            <a:lnSpc>
              <a:spcPts val="1500"/>
            </a:lnSpc>
          </a:pPr>
          <a:r>
            <a:rPr kumimoji="1" lang="ja-JP" altLang="en-US" sz="1000">
              <a:latin typeface="Meiryo UI" panose="020B0604030504040204" pitchFamily="50" charset="-128"/>
              <a:ea typeface="Meiryo UI" panose="020B0604030504040204" pitchFamily="50" charset="-128"/>
              <a:cs typeface="Meiryo UI" panose="020B0604030504040204" pitchFamily="50" charset="-128"/>
            </a:rPr>
            <a:t>経費対象に△→時間数を入力</a:t>
          </a:r>
          <a:endParaRPr kumimoji="1" lang="en-US" altLang="ja-JP" sz="10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15</xdr:col>
      <xdr:colOff>190499</xdr:colOff>
      <xdr:row>24</xdr:row>
      <xdr:rowOff>84666</xdr:rowOff>
    </xdr:from>
    <xdr:to>
      <xdr:col>22</xdr:col>
      <xdr:colOff>115358</xdr:colOff>
      <xdr:row>30</xdr:row>
      <xdr:rowOff>132291</xdr:rowOff>
    </xdr:to>
    <xdr:sp macro="" textlink="">
      <xdr:nvSpPr>
        <xdr:cNvPr id="6" name="四角形吹き出し 5">
          <a:extLst>
            <a:ext uri="{FF2B5EF4-FFF2-40B4-BE49-F238E27FC236}">
              <a16:creationId xmlns:a16="http://schemas.microsoft.com/office/drawing/2014/main" id="{E586652B-5F0C-432A-AA94-B68C8378388A}"/>
            </a:ext>
          </a:extLst>
        </xdr:cNvPr>
        <xdr:cNvSpPr/>
      </xdr:nvSpPr>
      <xdr:spPr>
        <a:xfrm>
          <a:off x="3566159" y="4961466"/>
          <a:ext cx="2561379" cy="1190625"/>
        </a:xfrm>
        <a:prstGeom prst="wedgeRectCallout">
          <a:avLst>
            <a:gd name="adj1" fmla="val 37396"/>
            <a:gd name="adj2" fmla="val -67414"/>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lnSpc>
              <a:spcPts val="1400"/>
            </a:lnSpc>
          </a:pPr>
          <a:r>
            <a:rPr kumimoji="1" lang="ja-JP" altLang="en-US" sz="1000">
              <a:latin typeface="Meiryo UI" panose="020B0604030504040204" pitchFamily="50" charset="-128"/>
              <a:ea typeface="Meiryo UI" panose="020B0604030504040204" pitchFamily="50" charset="-128"/>
              <a:cs typeface="Meiryo UI" panose="020B0604030504040204" pitchFamily="50" charset="-128"/>
            </a:rPr>
            <a:t>２０時までの延長保育の保育園で、お迎えが遅れたため２０時以降も保育を実施した際は、補助対象時間にカウントできますが、備考欄に</a:t>
          </a:r>
          <a:r>
            <a:rPr kumimoji="1" lang="en-US" altLang="ja-JP" sz="10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cs typeface="Meiryo UI" panose="020B0604030504040204" pitchFamily="50" charset="-128"/>
            </a:rPr>
            <a:t>お迎えが遅れたため</a:t>
          </a:r>
          <a:r>
            <a:rPr kumimoji="1" lang="en-US" altLang="ja-JP" sz="10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cs typeface="Meiryo UI" panose="020B0604030504040204" pitchFamily="50" charset="-128"/>
            </a:rPr>
            <a:t>等の記載をお願いします。</a:t>
          </a:r>
        </a:p>
        <a:p>
          <a:pPr algn="l">
            <a:lnSpc>
              <a:spcPts val="1400"/>
            </a:lnSpc>
          </a:pPr>
          <a:endParaRPr kumimoji="1" lang="en-US" altLang="ja-JP" sz="10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4</xdr:col>
      <xdr:colOff>158750</xdr:colOff>
      <xdr:row>39</xdr:row>
      <xdr:rowOff>95250</xdr:rowOff>
    </xdr:from>
    <xdr:to>
      <xdr:col>19</xdr:col>
      <xdr:colOff>218017</xdr:colOff>
      <xdr:row>42</xdr:row>
      <xdr:rowOff>114299</xdr:rowOff>
    </xdr:to>
    <xdr:sp macro="" textlink="">
      <xdr:nvSpPr>
        <xdr:cNvPr id="7" name="四角形吹き出し 6">
          <a:extLst>
            <a:ext uri="{FF2B5EF4-FFF2-40B4-BE49-F238E27FC236}">
              <a16:creationId xmlns:a16="http://schemas.microsoft.com/office/drawing/2014/main" id="{EF081837-6C93-4476-B2C5-B1FFC0C7A07D}"/>
            </a:ext>
          </a:extLst>
        </xdr:cNvPr>
        <xdr:cNvSpPr/>
      </xdr:nvSpPr>
      <xdr:spPr>
        <a:xfrm>
          <a:off x="1438910" y="7829550"/>
          <a:ext cx="3709247" cy="590549"/>
        </a:xfrm>
        <a:prstGeom prst="wedgeRectCallout">
          <a:avLst>
            <a:gd name="adj1" fmla="val -2987"/>
            <a:gd name="adj2" fmla="val 141032"/>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lnSpc>
              <a:spcPts val="1200"/>
            </a:lnSpc>
          </a:pPr>
          <a:r>
            <a:rPr kumimoji="1" lang="ja-JP" altLang="en-US" sz="1000">
              <a:latin typeface="Meiryo UI" panose="020B0604030504040204" pitchFamily="50" charset="-128"/>
              <a:ea typeface="Meiryo UI" panose="020B0604030504040204" pitchFamily="50" charset="-128"/>
              <a:cs typeface="Meiryo UI" panose="020B0604030504040204" pitchFamily="50" charset="-128"/>
            </a:rPr>
            <a:t>この時間数を別紙１－１に反映させてください。</a:t>
          </a:r>
          <a:endParaRPr kumimoji="1" lang="en-US" altLang="ja-JP" sz="10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31750</xdr:colOff>
      <xdr:row>47</xdr:row>
      <xdr:rowOff>201084</xdr:rowOff>
    </xdr:from>
    <xdr:to>
      <xdr:col>23</xdr:col>
      <xdr:colOff>202143</xdr:colOff>
      <xdr:row>55</xdr:row>
      <xdr:rowOff>137583</xdr:rowOff>
    </xdr:to>
    <xdr:sp macro="" textlink="">
      <xdr:nvSpPr>
        <xdr:cNvPr id="8" name="正方形/長方形 7">
          <a:extLst>
            <a:ext uri="{FF2B5EF4-FFF2-40B4-BE49-F238E27FC236}">
              <a16:creationId xmlns:a16="http://schemas.microsoft.com/office/drawing/2014/main" id="{8D38B118-A2F9-4791-A442-E2DFCF0C074A}"/>
            </a:ext>
          </a:extLst>
        </xdr:cNvPr>
        <xdr:cNvSpPr/>
      </xdr:nvSpPr>
      <xdr:spPr>
        <a:xfrm>
          <a:off x="252730" y="9931824"/>
          <a:ext cx="6494993" cy="1338579"/>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300"/>
            </a:lnSpc>
          </a:pPr>
          <a:r>
            <a:rPr kumimoji="1" lang="ja-JP" altLang="en-US" sz="1100">
              <a:latin typeface="ＭＳ ゴシック" panose="020B0609070205080204" pitchFamily="49" charset="-128"/>
              <a:ea typeface="ＭＳ ゴシック" panose="020B0609070205080204" pitchFamily="49" charset="-128"/>
              <a:cs typeface="メイリオ" panose="020B0604030504040204" pitchFamily="50" charset="-128"/>
            </a:rPr>
            <a:t>＊ 延長保育事業の時間数を算出するための様式です。</a:t>
          </a:r>
          <a:endParaRPr kumimoji="1" lang="en-US" altLang="ja-JP" sz="1100">
            <a:latin typeface="ＭＳ ゴシック" panose="020B0609070205080204" pitchFamily="49" charset="-128"/>
            <a:ea typeface="ＭＳ ゴシック" panose="020B0609070205080204" pitchFamily="49" charset="-128"/>
            <a:cs typeface="メイリオ" panose="020B0604030504040204" pitchFamily="50" charset="-128"/>
          </a:endParaRPr>
        </a:p>
        <a:p>
          <a:pPr algn="l">
            <a:lnSpc>
              <a:spcPts val="1300"/>
            </a:lnSpc>
          </a:pPr>
          <a:endParaRPr kumimoji="1" lang="en-US" altLang="ja-JP" sz="1100">
            <a:latin typeface="ＭＳ ゴシック" panose="020B0609070205080204" pitchFamily="49" charset="-128"/>
            <a:ea typeface="ＭＳ ゴシック" panose="020B0609070205080204" pitchFamily="49" charset="-128"/>
            <a:cs typeface="メイリオ" panose="020B0604030504040204" pitchFamily="50" charset="-128"/>
          </a:endParaRPr>
        </a:p>
        <a:p>
          <a:pPr algn="l">
            <a:lnSpc>
              <a:spcPts val="1300"/>
            </a:lnSpc>
          </a:pPr>
          <a:r>
            <a:rPr kumimoji="1" lang="ja-JP" altLang="en-US" sz="1100">
              <a:latin typeface="ＭＳ ゴシック" panose="020B0609070205080204" pitchFamily="49" charset="-128"/>
              <a:ea typeface="ＭＳ ゴシック" panose="020B0609070205080204" pitchFamily="49" charset="-128"/>
              <a:cs typeface="メイリオ" panose="020B0604030504040204" pitchFamily="50" charset="-128"/>
            </a:rPr>
            <a:t>＊ 園独自で時間数を算出可能であれば、この様式を使用する必要はありません。</a:t>
          </a:r>
          <a:endParaRPr kumimoji="1" lang="en-US" altLang="ja-JP" sz="1100">
            <a:latin typeface="ＭＳ ゴシック" panose="020B0609070205080204" pitchFamily="49" charset="-128"/>
            <a:ea typeface="ＭＳ ゴシック" panose="020B0609070205080204" pitchFamily="49" charset="-128"/>
            <a:cs typeface="メイリオ" panose="020B0604030504040204" pitchFamily="50" charset="-128"/>
          </a:endParaRPr>
        </a:p>
        <a:p>
          <a:pPr algn="l">
            <a:lnSpc>
              <a:spcPts val="1300"/>
            </a:lnSpc>
          </a:pPr>
          <a:endParaRPr kumimoji="1" lang="en-US" altLang="ja-JP" sz="1100">
            <a:latin typeface="ＭＳ ゴシック" panose="020B0609070205080204" pitchFamily="49" charset="-128"/>
            <a:ea typeface="ＭＳ ゴシック" panose="020B0609070205080204" pitchFamily="49" charset="-128"/>
            <a:cs typeface="メイリオ" panose="020B0604030504040204" pitchFamily="50" charset="-128"/>
          </a:endParaRPr>
        </a:p>
        <a:p>
          <a:pPr algn="l">
            <a:lnSpc>
              <a:spcPts val="1300"/>
            </a:lnSpc>
          </a:pPr>
          <a:r>
            <a:rPr kumimoji="1" lang="ja-JP" altLang="en-US" sz="1100">
              <a:latin typeface="ＭＳ ゴシック" panose="020B0609070205080204" pitchFamily="49" charset="-128"/>
              <a:ea typeface="ＭＳ ゴシック" panose="020B0609070205080204" pitchFamily="49" charset="-128"/>
              <a:cs typeface="メイリオ" panose="020B0604030504040204" pitchFamily="50" charset="-128"/>
            </a:rPr>
            <a:t>＊ この様式を使用する場合は、勤務実績のわかる書類としてこちらを全職員分提出してください。</a:t>
          </a:r>
          <a:endParaRPr kumimoji="1" lang="en-US" altLang="ja-JP" sz="1100">
            <a:latin typeface="ＭＳ ゴシック" panose="020B0609070205080204" pitchFamily="49" charset="-128"/>
            <a:ea typeface="ＭＳ ゴシック" panose="020B0609070205080204" pitchFamily="49" charset="-128"/>
            <a:cs typeface="メイリオ" panose="020B0604030504040204" pitchFamily="50" charset="-128"/>
          </a:endParaRPr>
        </a:p>
        <a:p>
          <a:pPr algn="l">
            <a:lnSpc>
              <a:spcPts val="1300"/>
            </a:lnSpc>
          </a:pPr>
          <a:endParaRPr kumimoji="1" lang="en-US" altLang="ja-JP" sz="1100">
            <a:latin typeface="ＭＳ ゴシック" panose="020B0609070205080204" pitchFamily="49" charset="-128"/>
            <a:ea typeface="ＭＳ ゴシック" panose="020B0609070205080204" pitchFamily="49" charset="-128"/>
            <a:cs typeface="メイリオ" panose="020B0604030504040204" pitchFamily="50" charset="-128"/>
          </a:endParaRPr>
        </a:p>
        <a:p>
          <a:pPr algn="l">
            <a:lnSpc>
              <a:spcPts val="1300"/>
            </a:lnSpc>
          </a:pPr>
          <a:r>
            <a:rPr kumimoji="1" lang="ja-JP" altLang="en-US" sz="1100">
              <a:latin typeface="ＭＳ ゴシック" panose="020B0609070205080204" pitchFamily="49" charset="-128"/>
              <a:ea typeface="ＭＳ ゴシック" panose="020B0609070205080204" pitchFamily="49" charset="-128"/>
              <a:cs typeface="メイリオ" panose="020B0604030504040204" pitchFamily="50" charset="-128"/>
            </a:rPr>
            <a:t>＊</a:t>
          </a:r>
          <a:r>
            <a:rPr kumimoji="1" lang="ja-JP" altLang="en-US" sz="1100" baseline="0">
              <a:latin typeface="ＭＳ ゴシック" panose="020B0609070205080204" pitchFamily="49" charset="-128"/>
              <a:ea typeface="ＭＳ ゴシック" panose="020B0609070205080204" pitchFamily="49" charset="-128"/>
              <a:cs typeface="メイリオ" panose="020B0604030504040204" pitchFamily="50" charset="-128"/>
            </a:rPr>
            <a:t> この様式を使用しない場合は、時間数が確認できる勤務実績のわかる書類（シフト表）を提出してください。</a:t>
          </a:r>
          <a:endParaRPr kumimoji="1" lang="ja-JP" altLang="en-US" sz="1100">
            <a:latin typeface="ＭＳ ゴシック" panose="020B0609070205080204" pitchFamily="49" charset="-128"/>
            <a:ea typeface="ＭＳ ゴシック" panose="020B0609070205080204" pitchFamily="49" charset="-128"/>
            <a:cs typeface="メイリオ" panose="020B0604030504040204" pitchFamily="50" charset="-128"/>
          </a:endParaRPr>
        </a:p>
      </xdr:txBody>
    </xdr:sp>
    <xdr:clientData/>
  </xdr:twoCellAnchor>
  <xdr:twoCellAnchor>
    <xdr:from>
      <xdr:col>25</xdr:col>
      <xdr:colOff>95250</xdr:colOff>
      <xdr:row>0</xdr:row>
      <xdr:rowOff>158749</xdr:rowOff>
    </xdr:from>
    <xdr:to>
      <xdr:col>40</xdr:col>
      <xdr:colOff>132790</xdr:colOff>
      <xdr:row>14</xdr:row>
      <xdr:rowOff>160119</xdr:rowOff>
    </xdr:to>
    <xdr:sp macro="" textlink="">
      <xdr:nvSpPr>
        <xdr:cNvPr id="9" name="正方形/長方形 8">
          <a:extLst>
            <a:ext uri="{FF2B5EF4-FFF2-40B4-BE49-F238E27FC236}">
              <a16:creationId xmlns:a16="http://schemas.microsoft.com/office/drawing/2014/main" id="{D5796179-FC49-4BD2-9D30-D8B945C29491}"/>
            </a:ext>
          </a:extLst>
        </xdr:cNvPr>
        <xdr:cNvSpPr/>
      </xdr:nvSpPr>
      <xdr:spPr>
        <a:xfrm>
          <a:off x="8032750" y="158749"/>
          <a:ext cx="4704790" cy="2996453"/>
        </a:xfrm>
        <a:prstGeom prst="rect">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20</a:t>
          </a:r>
          <a:r>
            <a:rPr kumimoji="1" lang="ja-JP" altLang="ja-JP" sz="1100">
              <a:solidFill>
                <a:schemeClr val="dk1"/>
              </a:solidFill>
              <a:effectLst/>
              <a:latin typeface="+mn-lt"/>
              <a:ea typeface="+mn-ea"/>
              <a:cs typeface="+mn-cs"/>
            </a:rPr>
            <a:t>人分の情報が入力できる「別表</a:t>
          </a:r>
          <a:r>
            <a:rPr kumimoji="1" lang="en-US" altLang="ja-JP" sz="1100">
              <a:solidFill>
                <a:schemeClr val="dk1"/>
              </a:solidFill>
              <a:effectLst/>
              <a:latin typeface="+mn-lt"/>
              <a:ea typeface="+mn-ea"/>
              <a:cs typeface="+mn-cs"/>
            </a:rPr>
            <a:t>_</a:t>
          </a:r>
          <a:r>
            <a:rPr kumimoji="1" lang="ja-JP" altLang="ja-JP" sz="1100">
              <a:solidFill>
                <a:schemeClr val="dk1"/>
              </a:solidFill>
              <a:effectLst/>
              <a:latin typeface="+mn-lt"/>
              <a:ea typeface="+mn-ea"/>
              <a:cs typeface="+mn-cs"/>
            </a:rPr>
            <a:t>個別勤務状況表」シートから保育従事者名・時間数を「勤務実績</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要入力</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」シートに自動で転記しています。既存の「別表</a:t>
          </a:r>
          <a:r>
            <a:rPr kumimoji="1" lang="en-US" altLang="ja-JP" sz="1100">
              <a:solidFill>
                <a:schemeClr val="dk1"/>
              </a:solidFill>
              <a:effectLst/>
              <a:latin typeface="+mn-lt"/>
              <a:ea typeface="+mn-ea"/>
              <a:cs typeface="+mn-cs"/>
            </a:rPr>
            <a:t>_</a:t>
          </a:r>
          <a:r>
            <a:rPr kumimoji="1" lang="ja-JP" altLang="ja-JP" sz="1100">
              <a:solidFill>
                <a:schemeClr val="dk1"/>
              </a:solidFill>
              <a:effectLst/>
              <a:latin typeface="+mn-lt"/>
              <a:ea typeface="+mn-ea"/>
              <a:cs typeface="+mn-cs"/>
            </a:rPr>
            <a:t>個別勤務状況表」シートで用意した人数以上の入力枠が必要な場合は、シートをコピーするなど対応をお願いします。</a:t>
          </a:r>
          <a:endParaRPr lang="ja-JP" altLang="ja-JP">
            <a:effectLst/>
          </a:endParaRPr>
        </a:p>
        <a:p>
          <a:r>
            <a:rPr kumimoji="1" lang="ja-JP" altLang="ja-JP" sz="1100">
              <a:solidFill>
                <a:schemeClr val="dk1"/>
              </a:solidFill>
              <a:effectLst/>
              <a:latin typeface="+mn-lt"/>
              <a:ea typeface="+mn-ea"/>
              <a:cs typeface="+mn-cs"/>
            </a:rPr>
            <a:t>この場合、「勤務実績</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要入力</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」シートへ保育従事者名・時間数は自動で転記されませんので各園にて手入力等で転記をお願いいたします。</a:t>
          </a:r>
          <a:endParaRPr kumimoji="1" lang="en-US" altLang="ja-JP" sz="1100">
            <a:solidFill>
              <a:schemeClr val="dk1"/>
            </a:solidFill>
            <a:effectLst/>
            <a:latin typeface="+mn-lt"/>
            <a:ea typeface="+mn-ea"/>
            <a:cs typeface="+mn-cs"/>
          </a:endParaRPr>
        </a:p>
        <a:p>
          <a:endParaRPr lang="ja-JP" altLang="ja-JP">
            <a:effectLst/>
          </a:endParaRPr>
        </a:p>
        <a:p>
          <a:pPr eaLnBrk="1" fontAlgn="auto" latinLnBrk="0" hangingPunct="1"/>
          <a:r>
            <a:rPr kumimoji="1" lang="ja-JP" altLang="ja-JP" sz="1100">
              <a:solidFill>
                <a:schemeClr val="dk1"/>
              </a:solidFill>
              <a:effectLst/>
              <a:latin typeface="+mn-lt"/>
              <a:ea typeface="+mn-ea"/>
              <a:cs typeface="+mn-cs"/>
            </a:rPr>
            <a:t>＊　本「勤務実績</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要入力</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」シート・「別表</a:t>
          </a:r>
          <a:r>
            <a:rPr kumimoji="1" lang="en-US" altLang="ja-JP" sz="1100">
              <a:solidFill>
                <a:schemeClr val="dk1"/>
              </a:solidFill>
              <a:effectLst/>
              <a:latin typeface="+mn-lt"/>
              <a:ea typeface="+mn-ea"/>
              <a:cs typeface="+mn-cs"/>
            </a:rPr>
            <a:t>_</a:t>
          </a:r>
          <a:r>
            <a:rPr kumimoji="1" lang="ja-JP" altLang="ja-JP" sz="1100">
              <a:solidFill>
                <a:schemeClr val="dk1"/>
              </a:solidFill>
              <a:effectLst/>
              <a:latin typeface="+mn-lt"/>
              <a:ea typeface="+mn-ea"/>
              <a:cs typeface="+mn-cs"/>
            </a:rPr>
            <a:t>個別勤務状況表」シートは計算式の破損を防ぐためにロックをかけておりますが、ロック解除パスワードはかけておりませんので各園にて必要に応じてシート保護の解除を行い、計算式等の編集が可能です。</a:t>
          </a:r>
          <a:endParaRPr lang="ja-JP" altLang="ja-JP">
            <a:effectLst/>
          </a:endParaRPr>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＊「別表</a:t>
          </a:r>
          <a:r>
            <a:rPr kumimoji="1" lang="en-US" altLang="ja-JP" sz="1100">
              <a:solidFill>
                <a:schemeClr val="dk1"/>
              </a:solidFill>
              <a:effectLst/>
              <a:latin typeface="+mn-lt"/>
              <a:ea typeface="+mn-ea"/>
              <a:cs typeface="+mn-cs"/>
            </a:rPr>
            <a:t>_</a:t>
          </a:r>
          <a:r>
            <a:rPr kumimoji="1" lang="ja-JP" altLang="ja-JP" sz="1100">
              <a:solidFill>
                <a:schemeClr val="dk1"/>
              </a:solidFill>
              <a:effectLst/>
              <a:latin typeface="+mn-lt"/>
              <a:ea typeface="+mn-ea"/>
              <a:cs typeface="+mn-cs"/>
            </a:rPr>
            <a:t>個別勤務状況表」印刷する場合は必要に応じて印刷ページを「●ページから●ページまで」と指定して印刷してください。</a:t>
          </a:r>
          <a:endParaRPr lang="ja-JP" altLang="ja-JP">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9&#20445;&#32946;&#20418;/06%20&#27665;&#38291;&#20445;&#32946;&#22290;&#35036;&#21161;&#37329;&#38306;&#20418;/04%20&#24310;&#38263;&#20445;&#32946;/02%20&#27665;&#38291;&#65288;&#35036;&#21161;&#37329;&#38306;&#20418;&#65289;/01%20&#24180;&#24230;&#21029;&#8592;&#12288;&#8592;&#12288;&#8592;&#12288;&#8592;/R6/00_&#26376;&#20363;&#22577;&#21578;&#26360;&#20316;&#25104;/&#12304;&#26045;&#35373;&#22411;&#12305;&#20196;&#21644;6&#24180;5&#26376;&#65374;&#20196;&#21644;7&#24180;3&#26376;&#12288;&#26376;&#2036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07&#31649;&#29702;&#20418;\&#31545;&#26412;\&#12479;&#12473;&#1246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万年カレンダー・祝日"/>
      <sheetName val="別紙2-1【初めに入力】"/>
      <sheetName val="別紙2-2【入力不要】"/>
      <sheetName val="別紙2-3【要入力】"/>
      <sheetName val="別紙3【要入力】"/>
      <sheetName val="土曜延長実施園のみ要入力"/>
      <sheetName val="様式第５号【入力不要】"/>
      <sheetName val="別紙1-1【要入力】 "/>
      <sheetName val="別紙1-2【要入力】"/>
      <sheetName val="別表（→）記入例"/>
      <sheetName val="別表_個別勤務状況（1～20）"/>
      <sheetName val="別表_個別勤務状況（21～25）（朝・夕２回勤務の場合）"/>
    </sheetNames>
    <sheetDataSet>
      <sheetData sheetId="0"/>
      <sheetData sheetId="1">
        <row r="37">
          <cell r="X37">
            <v>0</v>
          </cell>
          <cell r="Y37">
            <v>0</v>
          </cell>
          <cell r="Z37">
            <v>0</v>
          </cell>
          <cell r="AA37">
            <v>0</v>
          </cell>
          <cell r="AB37">
            <v>0</v>
          </cell>
          <cell r="AC37">
            <v>0</v>
          </cell>
          <cell r="AD37">
            <v>0</v>
          </cell>
          <cell r="AE37">
            <v>0</v>
          </cell>
          <cell r="AF37">
            <v>0</v>
          </cell>
          <cell r="AG37">
            <v>0</v>
          </cell>
          <cell r="AH37">
            <v>0</v>
          </cell>
          <cell r="AI37">
            <v>0</v>
          </cell>
          <cell r="AK37">
            <v>0</v>
          </cell>
          <cell r="AL37">
            <v>0</v>
          </cell>
          <cell r="AM37">
            <v>0</v>
          </cell>
          <cell r="AN37">
            <v>0</v>
          </cell>
          <cell r="AO37">
            <v>0</v>
          </cell>
          <cell r="AP37">
            <v>0</v>
          </cell>
          <cell r="AQ37">
            <v>0</v>
          </cell>
          <cell r="AR37">
            <v>0</v>
          </cell>
          <cell r="AS37">
            <v>0</v>
          </cell>
          <cell r="AT37">
            <v>0</v>
          </cell>
          <cell r="AU37">
            <v>0</v>
          </cell>
          <cell r="AV37">
            <v>0</v>
          </cell>
          <cell r="AX37">
            <v>0</v>
          </cell>
          <cell r="AY37">
            <v>0</v>
          </cell>
          <cell r="AZ37">
            <v>0</v>
          </cell>
          <cell r="BA37">
            <v>0</v>
          </cell>
          <cell r="BB37">
            <v>0</v>
          </cell>
          <cell r="BC37">
            <v>0</v>
          </cell>
          <cell r="BD37">
            <v>0</v>
          </cell>
          <cell r="BE37">
            <v>0</v>
          </cell>
          <cell r="BF37">
            <v>0</v>
          </cell>
          <cell r="BG37">
            <v>0</v>
          </cell>
          <cell r="BH37">
            <v>0</v>
          </cell>
          <cell r="BI37">
            <v>0</v>
          </cell>
        </row>
        <row r="38">
          <cell r="X38">
            <v>0</v>
          </cell>
          <cell r="Y38">
            <v>0</v>
          </cell>
          <cell r="Z38">
            <v>0</v>
          </cell>
          <cell r="AA38">
            <v>0</v>
          </cell>
          <cell r="AB38">
            <v>0</v>
          </cell>
          <cell r="AC38">
            <v>0</v>
          </cell>
          <cell r="AD38">
            <v>0</v>
          </cell>
          <cell r="AE38">
            <v>0</v>
          </cell>
          <cell r="AF38">
            <v>0</v>
          </cell>
          <cell r="AG38">
            <v>0</v>
          </cell>
          <cell r="AH38">
            <v>0</v>
          </cell>
          <cell r="AI38">
            <v>0</v>
          </cell>
          <cell r="AK38">
            <v>0</v>
          </cell>
          <cell r="AL38">
            <v>0</v>
          </cell>
          <cell r="AM38">
            <v>0</v>
          </cell>
          <cell r="AN38">
            <v>0</v>
          </cell>
          <cell r="AO38">
            <v>0</v>
          </cell>
          <cell r="AP38">
            <v>0</v>
          </cell>
          <cell r="AQ38">
            <v>0</v>
          </cell>
          <cell r="AR38">
            <v>0</v>
          </cell>
          <cell r="AS38">
            <v>0</v>
          </cell>
          <cell r="AT38">
            <v>0</v>
          </cell>
          <cell r="AU38">
            <v>0</v>
          </cell>
          <cell r="AV38">
            <v>0</v>
          </cell>
          <cell r="AX38">
            <v>0</v>
          </cell>
          <cell r="AY38">
            <v>0</v>
          </cell>
          <cell r="AZ38">
            <v>0</v>
          </cell>
          <cell r="BA38">
            <v>0</v>
          </cell>
          <cell r="BB38">
            <v>0</v>
          </cell>
          <cell r="BC38">
            <v>0</v>
          </cell>
          <cell r="BD38">
            <v>0</v>
          </cell>
          <cell r="BE38">
            <v>0</v>
          </cell>
          <cell r="BF38">
            <v>0</v>
          </cell>
          <cell r="BG38">
            <v>0</v>
          </cell>
          <cell r="BH38">
            <v>0</v>
          </cell>
          <cell r="BI38">
            <v>0</v>
          </cell>
        </row>
        <row r="39">
          <cell r="X39">
            <v>0</v>
          </cell>
          <cell r="Y39">
            <v>0</v>
          </cell>
          <cell r="Z39">
            <v>0</v>
          </cell>
          <cell r="AA39">
            <v>0</v>
          </cell>
          <cell r="AB39">
            <v>0</v>
          </cell>
          <cell r="AC39">
            <v>0</v>
          </cell>
          <cell r="AD39">
            <v>0</v>
          </cell>
          <cell r="AE39">
            <v>0</v>
          </cell>
          <cell r="AF39">
            <v>0</v>
          </cell>
          <cell r="AG39">
            <v>0</v>
          </cell>
          <cell r="AH39">
            <v>0</v>
          </cell>
          <cell r="AI39">
            <v>0</v>
          </cell>
          <cell r="AK39">
            <v>0</v>
          </cell>
          <cell r="AL39">
            <v>0</v>
          </cell>
          <cell r="AM39">
            <v>0</v>
          </cell>
          <cell r="AN39">
            <v>0</v>
          </cell>
          <cell r="AO39">
            <v>0</v>
          </cell>
          <cell r="AP39">
            <v>0</v>
          </cell>
          <cell r="AQ39">
            <v>0</v>
          </cell>
          <cell r="AR39">
            <v>0</v>
          </cell>
          <cell r="AS39">
            <v>0</v>
          </cell>
          <cell r="AT39">
            <v>0</v>
          </cell>
          <cell r="AU39">
            <v>0</v>
          </cell>
          <cell r="AV39">
            <v>0</v>
          </cell>
          <cell r="AX39">
            <v>0</v>
          </cell>
          <cell r="AY39">
            <v>0</v>
          </cell>
          <cell r="AZ39">
            <v>0</v>
          </cell>
          <cell r="BA39">
            <v>0</v>
          </cell>
          <cell r="BB39">
            <v>0</v>
          </cell>
          <cell r="BC39">
            <v>0</v>
          </cell>
          <cell r="BD39">
            <v>0</v>
          </cell>
          <cell r="BE39">
            <v>0</v>
          </cell>
          <cell r="BF39">
            <v>0</v>
          </cell>
          <cell r="BG39">
            <v>0</v>
          </cell>
          <cell r="BH39">
            <v>0</v>
          </cell>
          <cell r="BI39">
            <v>0</v>
          </cell>
        </row>
        <row r="40">
          <cell r="X40">
            <v>0</v>
          </cell>
          <cell r="Y40">
            <v>0</v>
          </cell>
          <cell r="Z40">
            <v>0</v>
          </cell>
          <cell r="AA40">
            <v>0</v>
          </cell>
          <cell r="AB40">
            <v>0</v>
          </cell>
          <cell r="AC40">
            <v>0</v>
          </cell>
          <cell r="AD40">
            <v>0</v>
          </cell>
          <cell r="AE40">
            <v>0</v>
          </cell>
          <cell r="AF40">
            <v>0</v>
          </cell>
          <cell r="AG40">
            <v>0</v>
          </cell>
          <cell r="AH40">
            <v>0</v>
          </cell>
          <cell r="AI40">
            <v>0</v>
          </cell>
          <cell r="AK40">
            <v>0</v>
          </cell>
          <cell r="AL40">
            <v>0</v>
          </cell>
          <cell r="AM40">
            <v>0</v>
          </cell>
          <cell r="AN40">
            <v>0</v>
          </cell>
          <cell r="AO40">
            <v>0</v>
          </cell>
          <cell r="AP40">
            <v>0</v>
          </cell>
          <cell r="AQ40">
            <v>0</v>
          </cell>
          <cell r="AR40">
            <v>0</v>
          </cell>
          <cell r="AS40">
            <v>0</v>
          </cell>
          <cell r="AT40">
            <v>0</v>
          </cell>
          <cell r="AU40">
            <v>0</v>
          </cell>
          <cell r="AV40">
            <v>0</v>
          </cell>
          <cell r="AX40">
            <v>0</v>
          </cell>
          <cell r="AY40">
            <v>0</v>
          </cell>
          <cell r="AZ40">
            <v>0</v>
          </cell>
          <cell r="BA40">
            <v>0</v>
          </cell>
          <cell r="BB40">
            <v>0</v>
          </cell>
          <cell r="BC40">
            <v>0</v>
          </cell>
          <cell r="BD40">
            <v>0</v>
          </cell>
          <cell r="BE40">
            <v>0</v>
          </cell>
          <cell r="BF40">
            <v>0</v>
          </cell>
          <cell r="BG40">
            <v>0</v>
          </cell>
          <cell r="BH40">
            <v>0</v>
          </cell>
          <cell r="BI40">
            <v>0</v>
          </cell>
        </row>
        <row r="41">
          <cell r="X41">
            <v>0</v>
          </cell>
          <cell r="Y41">
            <v>0</v>
          </cell>
          <cell r="Z41">
            <v>0</v>
          </cell>
          <cell r="AA41">
            <v>0</v>
          </cell>
          <cell r="AB41">
            <v>0</v>
          </cell>
          <cell r="AC41">
            <v>0</v>
          </cell>
          <cell r="AD41">
            <v>0</v>
          </cell>
          <cell r="AE41">
            <v>0</v>
          </cell>
          <cell r="AF41">
            <v>0</v>
          </cell>
          <cell r="AG41">
            <v>0</v>
          </cell>
          <cell r="AH41">
            <v>0</v>
          </cell>
          <cell r="AI41">
            <v>0</v>
          </cell>
          <cell r="AK41">
            <v>0</v>
          </cell>
          <cell r="AL41">
            <v>0</v>
          </cell>
          <cell r="AM41">
            <v>0</v>
          </cell>
          <cell r="AN41">
            <v>0</v>
          </cell>
          <cell r="AO41">
            <v>0</v>
          </cell>
          <cell r="AP41">
            <v>0</v>
          </cell>
          <cell r="AQ41">
            <v>0</v>
          </cell>
          <cell r="AR41">
            <v>0</v>
          </cell>
          <cell r="AS41">
            <v>0</v>
          </cell>
          <cell r="AT41">
            <v>0</v>
          </cell>
          <cell r="AU41">
            <v>0</v>
          </cell>
          <cell r="AV41">
            <v>0</v>
          </cell>
          <cell r="AX41">
            <v>0</v>
          </cell>
          <cell r="AY41">
            <v>0</v>
          </cell>
          <cell r="AZ41">
            <v>0</v>
          </cell>
          <cell r="BA41">
            <v>0</v>
          </cell>
          <cell r="BB41">
            <v>0</v>
          </cell>
          <cell r="BC41">
            <v>0</v>
          </cell>
          <cell r="BD41">
            <v>0</v>
          </cell>
          <cell r="BE41">
            <v>0</v>
          </cell>
          <cell r="BF41">
            <v>0</v>
          </cell>
          <cell r="BG41">
            <v>0</v>
          </cell>
          <cell r="BH41">
            <v>0</v>
          </cell>
          <cell r="BI41">
            <v>0</v>
          </cell>
        </row>
        <row r="44">
          <cell r="X44">
            <v>0</v>
          </cell>
          <cell r="Y44">
            <v>0</v>
          </cell>
          <cell r="Z44">
            <v>0</v>
          </cell>
          <cell r="AA44">
            <v>0</v>
          </cell>
          <cell r="AB44">
            <v>0</v>
          </cell>
          <cell r="AC44">
            <v>0</v>
          </cell>
          <cell r="AD44">
            <v>0</v>
          </cell>
          <cell r="AE44">
            <v>0</v>
          </cell>
          <cell r="AF44">
            <v>0</v>
          </cell>
          <cell r="AG44">
            <v>0</v>
          </cell>
          <cell r="AH44">
            <v>0</v>
          </cell>
          <cell r="AI44">
            <v>0</v>
          </cell>
          <cell r="AK44">
            <v>0</v>
          </cell>
          <cell r="AL44">
            <v>0</v>
          </cell>
          <cell r="AM44">
            <v>0</v>
          </cell>
          <cell r="AN44">
            <v>0</v>
          </cell>
          <cell r="AO44">
            <v>0</v>
          </cell>
          <cell r="AP44">
            <v>0</v>
          </cell>
          <cell r="AQ44">
            <v>0</v>
          </cell>
          <cell r="AR44">
            <v>0</v>
          </cell>
          <cell r="AS44">
            <v>0</v>
          </cell>
          <cell r="AT44">
            <v>0</v>
          </cell>
          <cell r="AU44">
            <v>0</v>
          </cell>
          <cell r="AV44">
            <v>0</v>
          </cell>
          <cell r="AX44">
            <v>0</v>
          </cell>
          <cell r="AY44">
            <v>0</v>
          </cell>
          <cell r="AZ44">
            <v>0</v>
          </cell>
          <cell r="BA44">
            <v>0</v>
          </cell>
          <cell r="BB44">
            <v>0</v>
          </cell>
          <cell r="BC44">
            <v>0</v>
          </cell>
          <cell r="BD44">
            <v>0</v>
          </cell>
          <cell r="BE44">
            <v>0</v>
          </cell>
          <cell r="BF44">
            <v>0</v>
          </cell>
          <cell r="BG44">
            <v>0</v>
          </cell>
          <cell r="BH44">
            <v>0</v>
          </cell>
          <cell r="BI44">
            <v>0</v>
          </cell>
        </row>
        <row r="45">
          <cell r="X45">
            <v>0</v>
          </cell>
          <cell r="Y45">
            <v>0</v>
          </cell>
          <cell r="Z45">
            <v>0</v>
          </cell>
          <cell r="AA45">
            <v>0</v>
          </cell>
          <cell r="AB45">
            <v>0</v>
          </cell>
          <cell r="AC45">
            <v>0</v>
          </cell>
          <cell r="AD45">
            <v>0</v>
          </cell>
          <cell r="AE45">
            <v>0</v>
          </cell>
          <cell r="AF45">
            <v>0</v>
          </cell>
          <cell r="AG45">
            <v>0</v>
          </cell>
          <cell r="AH45">
            <v>0</v>
          </cell>
          <cell r="AI45">
            <v>0</v>
          </cell>
          <cell r="AK45">
            <v>0</v>
          </cell>
          <cell r="AL45">
            <v>0</v>
          </cell>
          <cell r="AM45">
            <v>0</v>
          </cell>
          <cell r="AN45">
            <v>0</v>
          </cell>
          <cell r="AO45">
            <v>0</v>
          </cell>
          <cell r="AP45">
            <v>0</v>
          </cell>
          <cell r="AQ45">
            <v>0</v>
          </cell>
          <cell r="AR45">
            <v>0</v>
          </cell>
          <cell r="AS45">
            <v>0</v>
          </cell>
          <cell r="AT45">
            <v>0</v>
          </cell>
          <cell r="AU45">
            <v>0</v>
          </cell>
          <cell r="AV45">
            <v>0</v>
          </cell>
          <cell r="AX45">
            <v>0</v>
          </cell>
          <cell r="AY45">
            <v>0</v>
          </cell>
          <cell r="AZ45">
            <v>0</v>
          </cell>
          <cell r="BA45">
            <v>0</v>
          </cell>
          <cell r="BB45">
            <v>0</v>
          </cell>
          <cell r="BC45">
            <v>0</v>
          </cell>
          <cell r="BD45">
            <v>0</v>
          </cell>
          <cell r="BE45">
            <v>0</v>
          </cell>
          <cell r="BF45">
            <v>0</v>
          </cell>
          <cell r="BG45">
            <v>0</v>
          </cell>
          <cell r="BH45">
            <v>0</v>
          </cell>
          <cell r="BI45">
            <v>0</v>
          </cell>
        </row>
        <row r="46">
          <cell r="X46">
            <v>0</v>
          </cell>
          <cell r="Y46">
            <v>0</v>
          </cell>
          <cell r="Z46">
            <v>0</v>
          </cell>
          <cell r="AA46">
            <v>0</v>
          </cell>
          <cell r="AB46">
            <v>0</v>
          </cell>
          <cell r="AC46">
            <v>0</v>
          </cell>
          <cell r="AD46">
            <v>0</v>
          </cell>
          <cell r="AE46">
            <v>0</v>
          </cell>
          <cell r="AF46">
            <v>0</v>
          </cell>
          <cell r="AG46">
            <v>0</v>
          </cell>
          <cell r="AH46">
            <v>0</v>
          </cell>
          <cell r="AI46">
            <v>0</v>
          </cell>
          <cell r="AK46">
            <v>0</v>
          </cell>
          <cell r="AL46">
            <v>0</v>
          </cell>
          <cell r="AM46">
            <v>0</v>
          </cell>
          <cell r="AN46">
            <v>0</v>
          </cell>
          <cell r="AO46">
            <v>0</v>
          </cell>
          <cell r="AP46">
            <v>0</v>
          </cell>
          <cell r="AQ46">
            <v>0</v>
          </cell>
          <cell r="AR46">
            <v>0</v>
          </cell>
          <cell r="AS46">
            <v>0</v>
          </cell>
          <cell r="AT46">
            <v>0</v>
          </cell>
          <cell r="AU46">
            <v>0</v>
          </cell>
          <cell r="AV46">
            <v>0</v>
          </cell>
          <cell r="AX46">
            <v>0</v>
          </cell>
          <cell r="AY46">
            <v>0</v>
          </cell>
          <cell r="AZ46">
            <v>0</v>
          </cell>
          <cell r="BA46">
            <v>0</v>
          </cell>
          <cell r="BB46">
            <v>0</v>
          </cell>
          <cell r="BC46">
            <v>0</v>
          </cell>
          <cell r="BD46">
            <v>0</v>
          </cell>
          <cell r="BE46">
            <v>0</v>
          </cell>
          <cell r="BF46">
            <v>0</v>
          </cell>
          <cell r="BG46">
            <v>0</v>
          </cell>
          <cell r="BH46">
            <v>0</v>
          </cell>
          <cell r="BI46">
            <v>0</v>
          </cell>
        </row>
        <row r="47">
          <cell r="X47">
            <v>0</v>
          </cell>
          <cell r="Y47">
            <v>0</v>
          </cell>
          <cell r="Z47">
            <v>0</v>
          </cell>
          <cell r="AA47">
            <v>0</v>
          </cell>
          <cell r="AB47">
            <v>0</v>
          </cell>
          <cell r="AC47">
            <v>0</v>
          </cell>
          <cell r="AD47">
            <v>0</v>
          </cell>
          <cell r="AE47">
            <v>0</v>
          </cell>
          <cell r="AF47">
            <v>0</v>
          </cell>
          <cell r="AG47">
            <v>0</v>
          </cell>
          <cell r="AH47">
            <v>0</v>
          </cell>
          <cell r="AI47">
            <v>0</v>
          </cell>
          <cell r="AK47">
            <v>0</v>
          </cell>
          <cell r="AL47">
            <v>0</v>
          </cell>
          <cell r="AM47">
            <v>0</v>
          </cell>
          <cell r="AN47">
            <v>0</v>
          </cell>
          <cell r="AO47">
            <v>0</v>
          </cell>
          <cell r="AP47">
            <v>0</v>
          </cell>
          <cell r="AQ47">
            <v>0</v>
          </cell>
          <cell r="AR47">
            <v>0</v>
          </cell>
          <cell r="AS47">
            <v>0</v>
          </cell>
          <cell r="AT47">
            <v>0</v>
          </cell>
          <cell r="AU47">
            <v>0</v>
          </cell>
          <cell r="AV47">
            <v>0</v>
          </cell>
          <cell r="AX47">
            <v>0</v>
          </cell>
          <cell r="AY47">
            <v>0</v>
          </cell>
          <cell r="AZ47">
            <v>0</v>
          </cell>
          <cell r="BA47">
            <v>0</v>
          </cell>
          <cell r="BB47">
            <v>0</v>
          </cell>
          <cell r="BC47">
            <v>0</v>
          </cell>
          <cell r="BD47">
            <v>0</v>
          </cell>
          <cell r="BE47">
            <v>0</v>
          </cell>
          <cell r="BF47">
            <v>0</v>
          </cell>
          <cell r="BG47">
            <v>0</v>
          </cell>
          <cell r="BH47">
            <v>0</v>
          </cell>
          <cell r="BI47">
            <v>0</v>
          </cell>
        </row>
        <row r="48">
          <cell r="X48">
            <v>0</v>
          </cell>
          <cell r="Y48">
            <v>0</v>
          </cell>
          <cell r="Z48">
            <v>0</v>
          </cell>
          <cell r="AA48">
            <v>0</v>
          </cell>
          <cell r="AB48">
            <v>0</v>
          </cell>
          <cell r="AC48">
            <v>0</v>
          </cell>
          <cell r="AD48">
            <v>0</v>
          </cell>
          <cell r="AE48">
            <v>0</v>
          </cell>
          <cell r="AF48">
            <v>0</v>
          </cell>
          <cell r="AG48">
            <v>0</v>
          </cell>
          <cell r="AH48">
            <v>0</v>
          </cell>
          <cell r="AI48">
            <v>0</v>
          </cell>
          <cell r="AK48">
            <v>0</v>
          </cell>
          <cell r="AL48">
            <v>0</v>
          </cell>
          <cell r="AM48">
            <v>0</v>
          </cell>
          <cell r="AN48">
            <v>0</v>
          </cell>
          <cell r="AO48">
            <v>0</v>
          </cell>
          <cell r="AP48">
            <v>0</v>
          </cell>
          <cell r="AQ48">
            <v>0</v>
          </cell>
          <cell r="AR48">
            <v>0</v>
          </cell>
          <cell r="AS48">
            <v>0</v>
          </cell>
          <cell r="AT48">
            <v>0</v>
          </cell>
          <cell r="AU48">
            <v>0</v>
          </cell>
          <cell r="AV48">
            <v>0</v>
          </cell>
          <cell r="AX48">
            <v>0</v>
          </cell>
          <cell r="AY48">
            <v>0</v>
          </cell>
          <cell r="AZ48">
            <v>0</v>
          </cell>
          <cell r="BA48">
            <v>0</v>
          </cell>
          <cell r="BB48">
            <v>0</v>
          </cell>
          <cell r="BC48">
            <v>0</v>
          </cell>
          <cell r="BD48">
            <v>0</v>
          </cell>
          <cell r="BE48">
            <v>0</v>
          </cell>
          <cell r="BF48">
            <v>0</v>
          </cell>
          <cell r="BG48">
            <v>0</v>
          </cell>
          <cell r="BH48">
            <v>0</v>
          </cell>
          <cell r="BI48">
            <v>0</v>
          </cell>
        </row>
        <row r="53">
          <cell r="X53">
            <v>0</v>
          </cell>
          <cell r="Y53">
            <v>0</v>
          </cell>
          <cell r="Z53">
            <v>0</v>
          </cell>
          <cell r="AA53">
            <v>0</v>
          </cell>
          <cell r="AB53">
            <v>0</v>
          </cell>
          <cell r="AC53">
            <v>0</v>
          </cell>
          <cell r="AD53">
            <v>0</v>
          </cell>
          <cell r="AE53">
            <v>0</v>
          </cell>
          <cell r="AF53">
            <v>0</v>
          </cell>
          <cell r="AG53">
            <v>0</v>
          </cell>
          <cell r="AH53">
            <v>0</v>
          </cell>
          <cell r="AI53">
            <v>0</v>
          </cell>
          <cell r="AK53">
            <v>0</v>
          </cell>
          <cell r="AL53">
            <v>0</v>
          </cell>
          <cell r="AM53">
            <v>0</v>
          </cell>
          <cell r="AN53">
            <v>0</v>
          </cell>
          <cell r="AO53">
            <v>0</v>
          </cell>
          <cell r="AP53">
            <v>0</v>
          </cell>
          <cell r="AQ53">
            <v>0</v>
          </cell>
          <cell r="AR53">
            <v>0</v>
          </cell>
          <cell r="AS53">
            <v>0</v>
          </cell>
          <cell r="AT53">
            <v>0</v>
          </cell>
          <cell r="AU53">
            <v>0</v>
          </cell>
          <cell r="AV53">
            <v>0</v>
          </cell>
          <cell r="AX53">
            <v>0</v>
          </cell>
          <cell r="AY53">
            <v>0</v>
          </cell>
          <cell r="AZ53">
            <v>0</v>
          </cell>
          <cell r="BA53">
            <v>0</v>
          </cell>
          <cell r="BB53">
            <v>0</v>
          </cell>
          <cell r="BC53">
            <v>0</v>
          </cell>
          <cell r="BD53">
            <v>0</v>
          </cell>
          <cell r="BE53">
            <v>0</v>
          </cell>
          <cell r="BF53">
            <v>0</v>
          </cell>
          <cell r="BG53">
            <v>0</v>
          </cell>
          <cell r="BH53">
            <v>0</v>
          </cell>
          <cell r="BI53">
            <v>0</v>
          </cell>
        </row>
        <row r="54">
          <cell r="X54">
            <v>0</v>
          </cell>
          <cell r="Y54">
            <v>0</v>
          </cell>
          <cell r="Z54">
            <v>0</v>
          </cell>
          <cell r="AA54">
            <v>0</v>
          </cell>
          <cell r="AB54">
            <v>0</v>
          </cell>
          <cell r="AC54">
            <v>0</v>
          </cell>
          <cell r="AD54">
            <v>0</v>
          </cell>
          <cell r="AE54">
            <v>0</v>
          </cell>
          <cell r="AF54">
            <v>0</v>
          </cell>
          <cell r="AG54">
            <v>0</v>
          </cell>
          <cell r="AH54">
            <v>0</v>
          </cell>
          <cell r="AI54">
            <v>0</v>
          </cell>
          <cell r="AK54">
            <v>0</v>
          </cell>
          <cell r="AL54">
            <v>0</v>
          </cell>
          <cell r="AM54">
            <v>0</v>
          </cell>
          <cell r="AN54">
            <v>0</v>
          </cell>
          <cell r="AO54">
            <v>0</v>
          </cell>
          <cell r="AP54">
            <v>0</v>
          </cell>
          <cell r="AQ54">
            <v>0</v>
          </cell>
          <cell r="AR54">
            <v>0</v>
          </cell>
          <cell r="AS54">
            <v>0</v>
          </cell>
          <cell r="AT54">
            <v>0</v>
          </cell>
          <cell r="AU54">
            <v>0</v>
          </cell>
          <cell r="AV54">
            <v>0</v>
          </cell>
          <cell r="AX54">
            <v>0</v>
          </cell>
          <cell r="AY54">
            <v>0</v>
          </cell>
          <cell r="AZ54">
            <v>0</v>
          </cell>
          <cell r="BA54">
            <v>0</v>
          </cell>
          <cell r="BB54">
            <v>0</v>
          </cell>
          <cell r="BC54">
            <v>0</v>
          </cell>
          <cell r="BD54">
            <v>0</v>
          </cell>
          <cell r="BE54">
            <v>0</v>
          </cell>
          <cell r="BF54">
            <v>0</v>
          </cell>
          <cell r="BG54">
            <v>0</v>
          </cell>
          <cell r="BH54">
            <v>0</v>
          </cell>
          <cell r="BI54">
            <v>0</v>
          </cell>
        </row>
        <row r="55">
          <cell r="X55">
            <v>0</v>
          </cell>
          <cell r="Y55">
            <v>0</v>
          </cell>
          <cell r="Z55">
            <v>0</v>
          </cell>
          <cell r="AA55">
            <v>0</v>
          </cell>
          <cell r="AB55">
            <v>0</v>
          </cell>
          <cell r="AC55">
            <v>0</v>
          </cell>
          <cell r="AD55">
            <v>0</v>
          </cell>
          <cell r="AE55">
            <v>0</v>
          </cell>
          <cell r="AF55">
            <v>0</v>
          </cell>
          <cell r="AG55">
            <v>0</v>
          </cell>
          <cell r="AH55">
            <v>0</v>
          </cell>
          <cell r="AI55">
            <v>0</v>
          </cell>
          <cell r="AK55">
            <v>0</v>
          </cell>
          <cell r="AL55">
            <v>0</v>
          </cell>
          <cell r="AM55">
            <v>0</v>
          </cell>
          <cell r="AN55">
            <v>0</v>
          </cell>
          <cell r="AO55">
            <v>0</v>
          </cell>
          <cell r="AP55">
            <v>0</v>
          </cell>
          <cell r="AQ55">
            <v>0</v>
          </cell>
          <cell r="AR55">
            <v>0</v>
          </cell>
          <cell r="AS55">
            <v>0</v>
          </cell>
          <cell r="AT55">
            <v>0</v>
          </cell>
          <cell r="AU55">
            <v>0</v>
          </cell>
          <cell r="AV55">
            <v>0</v>
          </cell>
          <cell r="AX55">
            <v>0</v>
          </cell>
          <cell r="AY55">
            <v>0</v>
          </cell>
          <cell r="AZ55">
            <v>0</v>
          </cell>
          <cell r="BA55">
            <v>0</v>
          </cell>
          <cell r="BB55">
            <v>0</v>
          </cell>
          <cell r="BC55">
            <v>0</v>
          </cell>
          <cell r="BD55">
            <v>0</v>
          </cell>
          <cell r="BE55">
            <v>0</v>
          </cell>
          <cell r="BF55">
            <v>0</v>
          </cell>
          <cell r="BG55">
            <v>0</v>
          </cell>
          <cell r="BH55">
            <v>0</v>
          </cell>
          <cell r="BI55">
            <v>0</v>
          </cell>
        </row>
        <row r="56">
          <cell r="X56">
            <v>0</v>
          </cell>
          <cell r="Y56">
            <v>0</v>
          </cell>
          <cell r="Z56">
            <v>0</v>
          </cell>
          <cell r="AA56">
            <v>0</v>
          </cell>
          <cell r="AB56">
            <v>0</v>
          </cell>
          <cell r="AC56">
            <v>0</v>
          </cell>
          <cell r="AD56">
            <v>0</v>
          </cell>
          <cell r="AE56">
            <v>0</v>
          </cell>
          <cell r="AF56">
            <v>0</v>
          </cell>
          <cell r="AG56">
            <v>0</v>
          </cell>
          <cell r="AH56">
            <v>0</v>
          </cell>
          <cell r="AI56">
            <v>0</v>
          </cell>
          <cell r="AK56">
            <v>0</v>
          </cell>
          <cell r="AL56">
            <v>0</v>
          </cell>
          <cell r="AM56">
            <v>0</v>
          </cell>
          <cell r="AN56">
            <v>0</v>
          </cell>
          <cell r="AO56">
            <v>0</v>
          </cell>
          <cell r="AP56">
            <v>0</v>
          </cell>
          <cell r="AQ56">
            <v>0</v>
          </cell>
          <cell r="AR56">
            <v>0</v>
          </cell>
          <cell r="AS56">
            <v>0</v>
          </cell>
          <cell r="AT56">
            <v>0</v>
          </cell>
          <cell r="AU56">
            <v>0</v>
          </cell>
          <cell r="AV56">
            <v>0</v>
          </cell>
          <cell r="AX56">
            <v>0</v>
          </cell>
          <cell r="AY56">
            <v>0</v>
          </cell>
          <cell r="AZ56">
            <v>0</v>
          </cell>
          <cell r="BA56">
            <v>0</v>
          </cell>
          <cell r="BB56">
            <v>0</v>
          </cell>
          <cell r="BC56">
            <v>0</v>
          </cell>
          <cell r="BD56">
            <v>0</v>
          </cell>
          <cell r="BE56">
            <v>0</v>
          </cell>
          <cell r="BF56">
            <v>0</v>
          </cell>
          <cell r="BG56">
            <v>0</v>
          </cell>
          <cell r="BH56">
            <v>0</v>
          </cell>
          <cell r="BI56">
            <v>0</v>
          </cell>
        </row>
        <row r="57">
          <cell r="X57">
            <v>0</v>
          </cell>
          <cell r="Y57">
            <v>0</v>
          </cell>
          <cell r="Z57">
            <v>0</v>
          </cell>
          <cell r="AA57">
            <v>0</v>
          </cell>
          <cell r="AB57">
            <v>0</v>
          </cell>
          <cell r="AC57">
            <v>0</v>
          </cell>
          <cell r="AD57">
            <v>0</v>
          </cell>
          <cell r="AE57">
            <v>0</v>
          </cell>
          <cell r="AF57">
            <v>0</v>
          </cell>
          <cell r="AG57">
            <v>0</v>
          </cell>
          <cell r="AH57">
            <v>0</v>
          </cell>
          <cell r="AI57">
            <v>0</v>
          </cell>
          <cell r="AK57">
            <v>0</v>
          </cell>
          <cell r="AL57">
            <v>0</v>
          </cell>
          <cell r="AM57">
            <v>0</v>
          </cell>
          <cell r="AN57">
            <v>0</v>
          </cell>
          <cell r="AO57">
            <v>0</v>
          </cell>
          <cell r="AP57">
            <v>0</v>
          </cell>
          <cell r="AQ57">
            <v>0</v>
          </cell>
          <cell r="AR57">
            <v>0</v>
          </cell>
          <cell r="AS57">
            <v>0</v>
          </cell>
          <cell r="AT57">
            <v>0</v>
          </cell>
          <cell r="AU57">
            <v>0</v>
          </cell>
          <cell r="AV57">
            <v>0</v>
          </cell>
          <cell r="AX57">
            <v>0</v>
          </cell>
          <cell r="AY57">
            <v>0</v>
          </cell>
          <cell r="AZ57">
            <v>0</v>
          </cell>
          <cell r="BA57">
            <v>0</v>
          </cell>
          <cell r="BB57">
            <v>0</v>
          </cell>
          <cell r="BC57">
            <v>0</v>
          </cell>
          <cell r="BD57">
            <v>0</v>
          </cell>
          <cell r="BE57">
            <v>0</v>
          </cell>
          <cell r="BF57">
            <v>0</v>
          </cell>
          <cell r="BG57">
            <v>0</v>
          </cell>
          <cell r="BH57">
            <v>0</v>
          </cell>
          <cell r="BI57">
            <v>0</v>
          </cell>
        </row>
        <row r="60">
          <cell r="X60">
            <v>0</v>
          </cell>
          <cell r="Y60">
            <v>0</v>
          </cell>
          <cell r="Z60">
            <v>0</v>
          </cell>
          <cell r="AA60">
            <v>0</v>
          </cell>
          <cell r="AB60">
            <v>0</v>
          </cell>
          <cell r="AC60">
            <v>0</v>
          </cell>
          <cell r="AD60">
            <v>0</v>
          </cell>
          <cell r="AE60">
            <v>0</v>
          </cell>
          <cell r="AF60">
            <v>0</v>
          </cell>
          <cell r="AG60">
            <v>0</v>
          </cell>
          <cell r="AH60">
            <v>0</v>
          </cell>
          <cell r="AI60">
            <v>0</v>
          </cell>
          <cell r="AK60">
            <v>0</v>
          </cell>
          <cell r="AL60">
            <v>0</v>
          </cell>
          <cell r="AM60">
            <v>0</v>
          </cell>
          <cell r="AN60">
            <v>0</v>
          </cell>
          <cell r="AO60">
            <v>0</v>
          </cell>
          <cell r="AP60">
            <v>0</v>
          </cell>
          <cell r="AQ60">
            <v>0</v>
          </cell>
          <cell r="AR60">
            <v>0</v>
          </cell>
          <cell r="AS60">
            <v>0</v>
          </cell>
          <cell r="AT60">
            <v>0</v>
          </cell>
          <cell r="AU60">
            <v>0</v>
          </cell>
          <cell r="AV60">
            <v>0</v>
          </cell>
          <cell r="AX60">
            <v>0</v>
          </cell>
          <cell r="AY60">
            <v>0</v>
          </cell>
          <cell r="AZ60">
            <v>0</v>
          </cell>
          <cell r="BA60">
            <v>0</v>
          </cell>
          <cell r="BB60">
            <v>0</v>
          </cell>
          <cell r="BC60">
            <v>0</v>
          </cell>
          <cell r="BD60">
            <v>0</v>
          </cell>
          <cell r="BE60">
            <v>0</v>
          </cell>
          <cell r="BF60">
            <v>0</v>
          </cell>
          <cell r="BG60">
            <v>0</v>
          </cell>
          <cell r="BH60">
            <v>0</v>
          </cell>
          <cell r="BI60">
            <v>0</v>
          </cell>
        </row>
        <row r="61">
          <cell r="X61">
            <v>0</v>
          </cell>
          <cell r="Y61">
            <v>0</v>
          </cell>
          <cell r="Z61">
            <v>0</v>
          </cell>
          <cell r="AA61">
            <v>0</v>
          </cell>
          <cell r="AB61">
            <v>0</v>
          </cell>
          <cell r="AC61">
            <v>0</v>
          </cell>
          <cell r="AD61">
            <v>0</v>
          </cell>
          <cell r="AE61">
            <v>0</v>
          </cell>
          <cell r="AF61">
            <v>0</v>
          </cell>
          <cell r="AG61">
            <v>0</v>
          </cell>
          <cell r="AH61">
            <v>0</v>
          </cell>
          <cell r="AI61">
            <v>0</v>
          </cell>
          <cell r="AK61">
            <v>0</v>
          </cell>
          <cell r="AL61">
            <v>0</v>
          </cell>
          <cell r="AM61">
            <v>0</v>
          </cell>
          <cell r="AN61">
            <v>0</v>
          </cell>
          <cell r="AO61">
            <v>0</v>
          </cell>
          <cell r="AP61">
            <v>0</v>
          </cell>
          <cell r="AQ61">
            <v>0</v>
          </cell>
          <cell r="AR61">
            <v>0</v>
          </cell>
          <cell r="AS61">
            <v>0</v>
          </cell>
          <cell r="AT61">
            <v>0</v>
          </cell>
          <cell r="AU61">
            <v>0</v>
          </cell>
          <cell r="AV61">
            <v>0</v>
          </cell>
          <cell r="AX61">
            <v>0</v>
          </cell>
          <cell r="AY61">
            <v>0</v>
          </cell>
          <cell r="AZ61">
            <v>0</v>
          </cell>
          <cell r="BA61">
            <v>0</v>
          </cell>
          <cell r="BB61">
            <v>0</v>
          </cell>
          <cell r="BC61">
            <v>0</v>
          </cell>
          <cell r="BD61">
            <v>0</v>
          </cell>
          <cell r="BE61">
            <v>0</v>
          </cell>
          <cell r="BF61">
            <v>0</v>
          </cell>
          <cell r="BG61">
            <v>0</v>
          </cell>
          <cell r="BH61">
            <v>0</v>
          </cell>
          <cell r="BI61">
            <v>0</v>
          </cell>
        </row>
        <row r="62">
          <cell r="X62">
            <v>0</v>
          </cell>
          <cell r="Y62">
            <v>0</v>
          </cell>
          <cell r="Z62">
            <v>0</v>
          </cell>
          <cell r="AA62">
            <v>0</v>
          </cell>
          <cell r="AB62">
            <v>0</v>
          </cell>
          <cell r="AC62">
            <v>0</v>
          </cell>
          <cell r="AD62">
            <v>0</v>
          </cell>
          <cell r="AE62">
            <v>0</v>
          </cell>
          <cell r="AF62">
            <v>0</v>
          </cell>
          <cell r="AG62">
            <v>0</v>
          </cell>
          <cell r="AH62">
            <v>0</v>
          </cell>
          <cell r="AI62">
            <v>0</v>
          </cell>
          <cell r="AK62">
            <v>0</v>
          </cell>
          <cell r="AL62">
            <v>0</v>
          </cell>
          <cell r="AM62">
            <v>0</v>
          </cell>
          <cell r="AN62">
            <v>0</v>
          </cell>
          <cell r="AO62">
            <v>0</v>
          </cell>
          <cell r="AP62">
            <v>0</v>
          </cell>
          <cell r="AQ62">
            <v>0</v>
          </cell>
          <cell r="AR62">
            <v>0</v>
          </cell>
          <cell r="AS62">
            <v>0</v>
          </cell>
          <cell r="AT62">
            <v>0</v>
          </cell>
          <cell r="AU62">
            <v>0</v>
          </cell>
          <cell r="AV62">
            <v>0</v>
          </cell>
          <cell r="AX62">
            <v>0</v>
          </cell>
          <cell r="AY62">
            <v>0</v>
          </cell>
          <cell r="AZ62">
            <v>0</v>
          </cell>
          <cell r="BA62">
            <v>0</v>
          </cell>
          <cell r="BB62">
            <v>0</v>
          </cell>
          <cell r="BC62">
            <v>0</v>
          </cell>
          <cell r="BD62">
            <v>0</v>
          </cell>
          <cell r="BE62">
            <v>0</v>
          </cell>
          <cell r="BF62">
            <v>0</v>
          </cell>
          <cell r="BG62">
            <v>0</v>
          </cell>
          <cell r="BH62">
            <v>0</v>
          </cell>
          <cell r="BI62">
            <v>0</v>
          </cell>
        </row>
        <row r="63">
          <cell r="X63">
            <v>0</v>
          </cell>
          <cell r="Y63">
            <v>0</v>
          </cell>
          <cell r="Z63">
            <v>0</v>
          </cell>
          <cell r="AA63">
            <v>0</v>
          </cell>
          <cell r="AB63">
            <v>0</v>
          </cell>
          <cell r="AC63">
            <v>0</v>
          </cell>
          <cell r="AD63">
            <v>0</v>
          </cell>
          <cell r="AE63">
            <v>0</v>
          </cell>
          <cell r="AF63">
            <v>0</v>
          </cell>
          <cell r="AG63">
            <v>0</v>
          </cell>
          <cell r="AH63">
            <v>0</v>
          </cell>
          <cell r="AI63">
            <v>0</v>
          </cell>
          <cell r="AK63">
            <v>0</v>
          </cell>
          <cell r="AL63">
            <v>0</v>
          </cell>
          <cell r="AM63">
            <v>0</v>
          </cell>
          <cell r="AN63">
            <v>0</v>
          </cell>
          <cell r="AO63">
            <v>0</v>
          </cell>
          <cell r="AP63">
            <v>0</v>
          </cell>
          <cell r="AQ63">
            <v>0</v>
          </cell>
          <cell r="AR63">
            <v>0</v>
          </cell>
          <cell r="AS63">
            <v>0</v>
          </cell>
          <cell r="AT63">
            <v>0</v>
          </cell>
          <cell r="AU63">
            <v>0</v>
          </cell>
          <cell r="AV63">
            <v>0</v>
          </cell>
          <cell r="AX63">
            <v>0</v>
          </cell>
          <cell r="AY63">
            <v>0</v>
          </cell>
          <cell r="AZ63">
            <v>0</v>
          </cell>
          <cell r="BA63">
            <v>0</v>
          </cell>
          <cell r="BB63">
            <v>0</v>
          </cell>
          <cell r="BC63">
            <v>0</v>
          </cell>
          <cell r="BD63">
            <v>0</v>
          </cell>
          <cell r="BE63">
            <v>0</v>
          </cell>
          <cell r="BF63">
            <v>0</v>
          </cell>
          <cell r="BG63">
            <v>0</v>
          </cell>
          <cell r="BH63">
            <v>0</v>
          </cell>
          <cell r="BI63">
            <v>0</v>
          </cell>
        </row>
        <row r="64">
          <cell r="X64">
            <v>0</v>
          </cell>
          <cell r="Y64">
            <v>0</v>
          </cell>
          <cell r="Z64">
            <v>0</v>
          </cell>
          <cell r="AA64">
            <v>0</v>
          </cell>
          <cell r="AB64">
            <v>0</v>
          </cell>
          <cell r="AC64">
            <v>0</v>
          </cell>
          <cell r="AD64">
            <v>0</v>
          </cell>
          <cell r="AE64">
            <v>0</v>
          </cell>
          <cell r="AF64">
            <v>0</v>
          </cell>
          <cell r="AG64">
            <v>0</v>
          </cell>
          <cell r="AH64">
            <v>0</v>
          </cell>
          <cell r="AI64">
            <v>0</v>
          </cell>
          <cell r="AK64">
            <v>0</v>
          </cell>
          <cell r="AL64">
            <v>0</v>
          </cell>
          <cell r="AM64">
            <v>0</v>
          </cell>
          <cell r="AN64">
            <v>0</v>
          </cell>
          <cell r="AO64">
            <v>0</v>
          </cell>
          <cell r="AP64">
            <v>0</v>
          </cell>
          <cell r="AQ64">
            <v>0</v>
          </cell>
          <cell r="AR64">
            <v>0</v>
          </cell>
          <cell r="AS64">
            <v>0</v>
          </cell>
          <cell r="AT64">
            <v>0</v>
          </cell>
          <cell r="AU64">
            <v>0</v>
          </cell>
          <cell r="AV64">
            <v>0</v>
          </cell>
          <cell r="AX64">
            <v>0</v>
          </cell>
          <cell r="AY64">
            <v>0</v>
          </cell>
          <cell r="AZ64">
            <v>0</v>
          </cell>
          <cell r="BA64">
            <v>0</v>
          </cell>
          <cell r="BB64">
            <v>0</v>
          </cell>
          <cell r="BC64">
            <v>0</v>
          </cell>
          <cell r="BD64">
            <v>0</v>
          </cell>
          <cell r="BE64">
            <v>0</v>
          </cell>
          <cell r="BF64">
            <v>0</v>
          </cell>
          <cell r="BG64">
            <v>0</v>
          </cell>
          <cell r="BH64">
            <v>0</v>
          </cell>
          <cell r="BI64">
            <v>0</v>
          </cell>
        </row>
        <row r="69">
          <cell r="X69">
            <v>0</v>
          </cell>
          <cell r="Y69">
            <v>0</v>
          </cell>
          <cell r="Z69">
            <v>0</v>
          </cell>
          <cell r="AA69">
            <v>0</v>
          </cell>
          <cell r="AB69">
            <v>0</v>
          </cell>
          <cell r="AC69">
            <v>0</v>
          </cell>
          <cell r="AD69">
            <v>0</v>
          </cell>
          <cell r="AE69">
            <v>0</v>
          </cell>
          <cell r="AF69">
            <v>0</v>
          </cell>
          <cell r="AG69">
            <v>0</v>
          </cell>
          <cell r="AH69">
            <v>0</v>
          </cell>
          <cell r="AI69">
            <v>0</v>
          </cell>
          <cell r="AK69">
            <v>0</v>
          </cell>
          <cell r="AL69">
            <v>0</v>
          </cell>
          <cell r="AM69">
            <v>0</v>
          </cell>
          <cell r="AN69">
            <v>0</v>
          </cell>
          <cell r="AO69">
            <v>0</v>
          </cell>
          <cell r="AP69">
            <v>0</v>
          </cell>
          <cell r="AQ69">
            <v>0</v>
          </cell>
          <cell r="AR69">
            <v>0</v>
          </cell>
          <cell r="AS69">
            <v>0</v>
          </cell>
          <cell r="AT69">
            <v>0</v>
          </cell>
          <cell r="AU69">
            <v>0</v>
          </cell>
          <cell r="AV69">
            <v>0</v>
          </cell>
          <cell r="AX69">
            <v>0</v>
          </cell>
          <cell r="AY69">
            <v>0</v>
          </cell>
          <cell r="AZ69">
            <v>0</v>
          </cell>
          <cell r="BA69">
            <v>0</v>
          </cell>
          <cell r="BB69">
            <v>0</v>
          </cell>
          <cell r="BC69">
            <v>0</v>
          </cell>
          <cell r="BD69">
            <v>0</v>
          </cell>
          <cell r="BE69">
            <v>0</v>
          </cell>
          <cell r="BF69">
            <v>0</v>
          </cell>
          <cell r="BG69">
            <v>0</v>
          </cell>
          <cell r="BH69">
            <v>0</v>
          </cell>
          <cell r="BI69">
            <v>0</v>
          </cell>
        </row>
        <row r="70">
          <cell r="X70">
            <v>0</v>
          </cell>
          <cell r="Y70">
            <v>0</v>
          </cell>
          <cell r="Z70">
            <v>0</v>
          </cell>
          <cell r="AA70">
            <v>0</v>
          </cell>
          <cell r="AB70">
            <v>0</v>
          </cell>
          <cell r="AC70">
            <v>0</v>
          </cell>
          <cell r="AD70">
            <v>0</v>
          </cell>
          <cell r="AE70">
            <v>0</v>
          </cell>
          <cell r="AF70">
            <v>0</v>
          </cell>
          <cell r="AG70">
            <v>0</v>
          </cell>
          <cell r="AH70">
            <v>0</v>
          </cell>
          <cell r="AI70">
            <v>0</v>
          </cell>
          <cell r="AK70">
            <v>0</v>
          </cell>
          <cell r="AL70">
            <v>0</v>
          </cell>
          <cell r="AM70">
            <v>0</v>
          </cell>
          <cell r="AN70">
            <v>0</v>
          </cell>
          <cell r="AO70">
            <v>0</v>
          </cell>
          <cell r="AP70">
            <v>0</v>
          </cell>
          <cell r="AQ70">
            <v>0</v>
          </cell>
          <cell r="AR70">
            <v>0</v>
          </cell>
          <cell r="AS70">
            <v>0</v>
          </cell>
          <cell r="AT70">
            <v>0</v>
          </cell>
          <cell r="AU70">
            <v>0</v>
          </cell>
          <cell r="AV70">
            <v>0</v>
          </cell>
          <cell r="AX70">
            <v>0</v>
          </cell>
          <cell r="AY70">
            <v>0</v>
          </cell>
          <cell r="AZ70">
            <v>0</v>
          </cell>
          <cell r="BA70">
            <v>0</v>
          </cell>
          <cell r="BB70">
            <v>0</v>
          </cell>
          <cell r="BC70">
            <v>0</v>
          </cell>
          <cell r="BD70">
            <v>0</v>
          </cell>
          <cell r="BE70">
            <v>0</v>
          </cell>
          <cell r="BF70">
            <v>0</v>
          </cell>
          <cell r="BG70">
            <v>0</v>
          </cell>
          <cell r="BH70">
            <v>0</v>
          </cell>
          <cell r="BI70">
            <v>0</v>
          </cell>
        </row>
        <row r="71">
          <cell r="X71">
            <v>0</v>
          </cell>
          <cell r="Y71">
            <v>0</v>
          </cell>
          <cell r="Z71">
            <v>0</v>
          </cell>
          <cell r="AA71">
            <v>0</v>
          </cell>
          <cell r="AB71">
            <v>0</v>
          </cell>
          <cell r="AC71">
            <v>0</v>
          </cell>
          <cell r="AD71">
            <v>0</v>
          </cell>
          <cell r="AE71">
            <v>0</v>
          </cell>
          <cell r="AF71">
            <v>0</v>
          </cell>
          <cell r="AG71">
            <v>0</v>
          </cell>
          <cell r="AH71">
            <v>0</v>
          </cell>
          <cell r="AI71">
            <v>0</v>
          </cell>
          <cell r="AK71">
            <v>0</v>
          </cell>
          <cell r="AL71">
            <v>0</v>
          </cell>
          <cell r="AM71">
            <v>0</v>
          </cell>
          <cell r="AN71">
            <v>0</v>
          </cell>
          <cell r="AO71">
            <v>0</v>
          </cell>
          <cell r="AP71">
            <v>0</v>
          </cell>
          <cell r="AQ71">
            <v>0</v>
          </cell>
          <cell r="AR71">
            <v>0</v>
          </cell>
          <cell r="AS71">
            <v>0</v>
          </cell>
          <cell r="AT71">
            <v>0</v>
          </cell>
          <cell r="AU71">
            <v>0</v>
          </cell>
          <cell r="AV71">
            <v>0</v>
          </cell>
          <cell r="AX71">
            <v>0</v>
          </cell>
          <cell r="AY71">
            <v>0</v>
          </cell>
          <cell r="AZ71">
            <v>0</v>
          </cell>
          <cell r="BA71">
            <v>0</v>
          </cell>
          <cell r="BB71">
            <v>0</v>
          </cell>
          <cell r="BC71">
            <v>0</v>
          </cell>
          <cell r="BD71">
            <v>0</v>
          </cell>
          <cell r="BE71">
            <v>0</v>
          </cell>
          <cell r="BF71">
            <v>0</v>
          </cell>
          <cell r="BG71">
            <v>0</v>
          </cell>
          <cell r="BH71">
            <v>0</v>
          </cell>
          <cell r="BI71">
            <v>0</v>
          </cell>
        </row>
        <row r="72">
          <cell r="X72">
            <v>0</v>
          </cell>
          <cell r="Y72">
            <v>0</v>
          </cell>
          <cell r="Z72">
            <v>0</v>
          </cell>
          <cell r="AA72">
            <v>0</v>
          </cell>
          <cell r="AB72">
            <v>0</v>
          </cell>
          <cell r="AC72">
            <v>0</v>
          </cell>
          <cell r="AD72">
            <v>0</v>
          </cell>
          <cell r="AE72">
            <v>0</v>
          </cell>
          <cell r="AF72">
            <v>0</v>
          </cell>
          <cell r="AG72">
            <v>0</v>
          </cell>
          <cell r="AH72">
            <v>0</v>
          </cell>
          <cell r="AI72">
            <v>0</v>
          </cell>
          <cell r="AK72">
            <v>0</v>
          </cell>
          <cell r="AL72">
            <v>0</v>
          </cell>
          <cell r="AM72">
            <v>0</v>
          </cell>
          <cell r="AN72">
            <v>0</v>
          </cell>
          <cell r="AO72">
            <v>0</v>
          </cell>
          <cell r="AP72">
            <v>0</v>
          </cell>
          <cell r="AQ72">
            <v>0</v>
          </cell>
          <cell r="AR72">
            <v>0</v>
          </cell>
          <cell r="AS72">
            <v>0</v>
          </cell>
          <cell r="AT72">
            <v>0</v>
          </cell>
          <cell r="AU72">
            <v>0</v>
          </cell>
          <cell r="AV72">
            <v>0</v>
          </cell>
          <cell r="AX72">
            <v>0</v>
          </cell>
          <cell r="AY72">
            <v>0</v>
          </cell>
          <cell r="AZ72">
            <v>0</v>
          </cell>
          <cell r="BA72">
            <v>0</v>
          </cell>
          <cell r="BB72">
            <v>0</v>
          </cell>
          <cell r="BC72">
            <v>0</v>
          </cell>
          <cell r="BD72">
            <v>0</v>
          </cell>
          <cell r="BE72">
            <v>0</v>
          </cell>
          <cell r="BF72">
            <v>0</v>
          </cell>
          <cell r="BG72">
            <v>0</v>
          </cell>
          <cell r="BH72">
            <v>0</v>
          </cell>
          <cell r="BI72">
            <v>0</v>
          </cell>
        </row>
        <row r="73">
          <cell r="X73">
            <v>0</v>
          </cell>
          <cell r="Y73">
            <v>0</v>
          </cell>
          <cell r="Z73">
            <v>0</v>
          </cell>
          <cell r="AA73">
            <v>0</v>
          </cell>
          <cell r="AB73">
            <v>0</v>
          </cell>
          <cell r="AC73">
            <v>0</v>
          </cell>
          <cell r="AD73">
            <v>0</v>
          </cell>
          <cell r="AE73">
            <v>0</v>
          </cell>
          <cell r="AF73">
            <v>0</v>
          </cell>
          <cell r="AG73">
            <v>0</v>
          </cell>
          <cell r="AH73">
            <v>0</v>
          </cell>
          <cell r="AI73">
            <v>0</v>
          </cell>
          <cell r="AK73">
            <v>0</v>
          </cell>
          <cell r="AL73">
            <v>0</v>
          </cell>
          <cell r="AM73">
            <v>0</v>
          </cell>
          <cell r="AN73">
            <v>0</v>
          </cell>
          <cell r="AO73">
            <v>0</v>
          </cell>
          <cell r="AP73">
            <v>0</v>
          </cell>
          <cell r="AQ73">
            <v>0</v>
          </cell>
          <cell r="AR73">
            <v>0</v>
          </cell>
          <cell r="AS73">
            <v>0</v>
          </cell>
          <cell r="AT73">
            <v>0</v>
          </cell>
          <cell r="AU73">
            <v>0</v>
          </cell>
          <cell r="AV73">
            <v>0</v>
          </cell>
          <cell r="AX73">
            <v>0</v>
          </cell>
          <cell r="AY73">
            <v>0</v>
          </cell>
          <cell r="AZ73">
            <v>0</v>
          </cell>
          <cell r="BA73">
            <v>0</v>
          </cell>
          <cell r="BB73">
            <v>0</v>
          </cell>
          <cell r="BC73">
            <v>0</v>
          </cell>
          <cell r="BD73">
            <v>0</v>
          </cell>
          <cell r="BE73">
            <v>0</v>
          </cell>
          <cell r="BF73">
            <v>0</v>
          </cell>
          <cell r="BG73">
            <v>0</v>
          </cell>
          <cell r="BH73">
            <v>0</v>
          </cell>
          <cell r="BI73">
            <v>0</v>
          </cell>
        </row>
        <row r="76">
          <cell r="X76">
            <v>0</v>
          </cell>
          <cell r="Y76">
            <v>0</v>
          </cell>
          <cell r="Z76">
            <v>0</v>
          </cell>
          <cell r="AA76">
            <v>0</v>
          </cell>
          <cell r="AB76">
            <v>0</v>
          </cell>
          <cell r="AC76">
            <v>0</v>
          </cell>
          <cell r="AD76">
            <v>0</v>
          </cell>
          <cell r="AE76">
            <v>0</v>
          </cell>
          <cell r="AF76">
            <v>0</v>
          </cell>
          <cell r="AG76">
            <v>0</v>
          </cell>
          <cell r="AH76">
            <v>0</v>
          </cell>
          <cell r="AI76">
            <v>0</v>
          </cell>
          <cell r="AK76">
            <v>0</v>
          </cell>
          <cell r="AL76">
            <v>0</v>
          </cell>
          <cell r="AM76">
            <v>0</v>
          </cell>
          <cell r="AN76">
            <v>0</v>
          </cell>
          <cell r="AO76">
            <v>0</v>
          </cell>
          <cell r="AP76">
            <v>0</v>
          </cell>
          <cell r="AQ76">
            <v>0</v>
          </cell>
          <cell r="AR76">
            <v>0</v>
          </cell>
          <cell r="AS76">
            <v>0</v>
          </cell>
          <cell r="AT76">
            <v>0</v>
          </cell>
          <cell r="AU76">
            <v>0</v>
          </cell>
          <cell r="AV76">
            <v>0</v>
          </cell>
          <cell r="AX76">
            <v>0</v>
          </cell>
          <cell r="AY76">
            <v>0</v>
          </cell>
          <cell r="AZ76">
            <v>0</v>
          </cell>
          <cell r="BA76">
            <v>0</v>
          </cell>
          <cell r="BB76">
            <v>0</v>
          </cell>
          <cell r="BC76">
            <v>0</v>
          </cell>
          <cell r="BD76">
            <v>0</v>
          </cell>
          <cell r="BE76">
            <v>0</v>
          </cell>
          <cell r="BF76">
            <v>0</v>
          </cell>
          <cell r="BG76">
            <v>0</v>
          </cell>
          <cell r="BH76">
            <v>0</v>
          </cell>
          <cell r="BI76">
            <v>0</v>
          </cell>
        </row>
        <row r="77">
          <cell r="X77">
            <v>0</v>
          </cell>
          <cell r="Y77">
            <v>0</v>
          </cell>
          <cell r="Z77">
            <v>0</v>
          </cell>
          <cell r="AA77">
            <v>0</v>
          </cell>
          <cell r="AB77">
            <v>0</v>
          </cell>
          <cell r="AC77">
            <v>0</v>
          </cell>
          <cell r="AD77">
            <v>0</v>
          </cell>
          <cell r="AE77">
            <v>0</v>
          </cell>
          <cell r="AF77">
            <v>0</v>
          </cell>
          <cell r="AG77">
            <v>0</v>
          </cell>
          <cell r="AH77">
            <v>0</v>
          </cell>
          <cell r="AI77">
            <v>0</v>
          </cell>
          <cell r="AK77">
            <v>0</v>
          </cell>
          <cell r="AL77">
            <v>0</v>
          </cell>
          <cell r="AM77">
            <v>0</v>
          </cell>
          <cell r="AN77">
            <v>0</v>
          </cell>
          <cell r="AO77">
            <v>0</v>
          </cell>
          <cell r="AP77">
            <v>0</v>
          </cell>
          <cell r="AQ77">
            <v>0</v>
          </cell>
          <cell r="AR77">
            <v>0</v>
          </cell>
          <cell r="AS77">
            <v>0</v>
          </cell>
          <cell r="AT77">
            <v>0</v>
          </cell>
          <cell r="AU77">
            <v>0</v>
          </cell>
          <cell r="AV77">
            <v>0</v>
          </cell>
          <cell r="AX77">
            <v>0</v>
          </cell>
          <cell r="AY77">
            <v>0</v>
          </cell>
          <cell r="AZ77">
            <v>0</v>
          </cell>
          <cell r="BA77">
            <v>0</v>
          </cell>
          <cell r="BB77">
            <v>0</v>
          </cell>
          <cell r="BC77">
            <v>0</v>
          </cell>
          <cell r="BD77">
            <v>0</v>
          </cell>
          <cell r="BE77">
            <v>0</v>
          </cell>
          <cell r="BF77">
            <v>0</v>
          </cell>
          <cell r="BG77">
            <v>0</v>
          </cell>
          <cell r="BH77">
            <v>0</v>
          </cell>
          <cell r="BI77">
            <v>0</v>
          </cell>
        </row>
        <row r="78">
          <cell r="X78">
            <v>0</v>
          </cell>
          <cell r="Y78">
            <v>0</v>
          </cell>
          <cell r="Z78">
            <v>0</v>
          </cell>
          <cell r="AA78">
            <v>0</v>
          </cell>
          <cell r="AB78">
            <v>0</v>
          </cell>
          <cell r="AC78">
            <v>0</v>
          </cell>
          <cell r="AD78">
            <v>0</v>
          </cell>
          <cell r="AE78">
            <v>0</v>
          </cell>
          <cell r="AF78">
            <v>0</v>
          </cell>
          <cell r="AG78">
            <v>0</v>
          </cell>
          <cell r="AH78">
            <v>0</v>
          </cell>
          <cell r="AI78">
            <v>0</v>
          </cell>
          <cell r="AK78">
            <v>0</v>
          </cell>
          <cell r="AL78">
            <v>0</v>
          </cell>
          <cell r="AM78">
            <v>0</v>
          </cell>
          <cell r="AN78">
            <v>0</v>
          </cell>
          <cell r="AO78">
            <v>0</v>
          </cell>
          <cell r="AP78">
            <v>0</v>
          </cell>
          <cell r="AQ78">
            <v>0</v>
          </cell>
          <cell r="AR78">
            <v>0</v>
          </cell>
          <cell r="AS78">
            <v>0</v>
          </cell>
          <cell r="AT78">
            <v>0</v>
          </cell>
          <cell r="AU78">
            <v>0</v>
          </cell>
          <cell r="AV78">
            <v>0</v>
          </cell>
          <cell r="AX78">
            <v>0</v>
          </cell>
          <cell r="AY78">
            <v>0</v>
          </cell>
          <cell r="AZ78">
            <v>0</v>
          </cell>
          <cell r="BA78">
            <v>0</v>
          </cell>
          <cell r="BB78">
            <v>0</v>
          </cell>
          <cell r="BC78">
            <v>0</v>
          </cell>
          <cell r="BD78">
            <v>0</v>
          </cell>
          <cell r="BE78">
            <v>0</v>
          </cell>
          <cell r="BF78">
            <v>0</v>
          </cell>
          <cell r="BG78">
            <v>0</v>
          </cell>
          <cell r="BH78">
            <v>0</v>
          </cell>
          <cell r="BI78">
            <v>0</v>
          </cell>
        </row>
        <row r="79">
          <cell r="X79">
            <v>0</v>
          </cell>
          <cell r="Y79">
            <v>0</v>
          </cell>
          <cell r="Z79">
            <v>0</v>
          </cell>
          <cell r="AA79">
            <v>0</v>
          </cell>
          <cell r="AB79">
            <v>0</v>
          </cell>
          <cell r="AC79">
            <v>0</v>
          </cell>
          <cell r="AD79">
            <v>0</v>
          </cell>
          <cell r="AE79">
            <v>0</v>
          </cell>
          <cell r="AF79">
            <v>0</v>
          </cell>
          <cell r="AG79">
            <v>0</v>
          </cell>
          <cell r="AH79">
            <v>0</v>
          </cell>
          <cell r="AI79">
            <v>0</v>
          </cell>
          <cell r="AK79">
            <v>0</v>
          </cell>
          <cell r="AL79">
            <v>0</v>
          </cell>
          <cell r="AM79">
            <v>0</v>
          </cell>
          <cell r="AN79">
            <v>0</v>
          </cell>
          <cell r="AO79">
            <v>0</v>
          </cell>
          <cell r="AP79">
            <v>0</v>
          </cell>
          <cell r="AQ79">
            <v>0</v>
          </cell>
          <cell r="AR79">
            <v>0</v>
          </cell>
          <cell r="AS79">
            <v>0</v>
          </cell>
          <cell r="AT79">
            <v>0</v>
          </cell>
          <cell r="AU79">
            <v>0</v>
          </cell>
          <cell r="AV79">
            <v>0</v>
          </cell>
          <cell r="AX79">
            <v>0</v>
          </cell>
          <cell r="AY79">
            <v>0</v>
          </cell>
          <cell r="AZ79">
            <v>0</v>
          </cell>
          <cell r="BA79">
            <v>0</v>
          </cell>
          <cell r="BB79">
            <v>0</v>
          </cell>
          <cell r="BC79">
            <v>0</v>
          </cell>
          <cell r="BD79">
            <v>0</v>
          </cell>
          <cell r="BE79">
            <v>0</v>
          </cell>
          <cell r="BF79">
            <v>0</v>
          </cell>
          <cell r="BG79">
            <v>0</v>
          </cell>
          <cell r="BH79">
            <v>0</v>
          </cell>
          <cell r="BI79">
            <v>0</v>
          </cell>
        </row>
        <row r="80">
          <cell r="X80">
            <v>0</v>
          </cell>
          <cell r="Y80">
            <v>0</v>
          </cell>
          <cell r="Z80">
            <v>0</v>
          </cell>
          <cell r="AA80">
            <v>0</v>
          </cell>
          <cell r="AB80">
            <v>0</v>
          </cell>
          <cell r="AC80">
            <v>0</v>
          </cell>
          <cell r="AD80">
            <v>0</v>
          </cell>
          <cell r="AE80">
            <v>0</v>
          </cell>
          <cell r="AF80">
            <v>0</v>
          </cell>
          <cell r="AG80">
            <v>0</v>
          </cell>
          <cell r="AH80">
            <v>0</v>
          </cell>
          <cell r="AI80">
            <v>0</v>
          </cell>
          <cell r="AK80">
            <v>0</v>
          </cell>
          <cell r="AL80">
            <v>0</v>
          </cell>
          <cell r="AM80">
            <v>0</v>
          </cell>
          <cell r="AN80">
            <v>0</v>
          </cell>
          <cell r="AO80">
            <v>0</v>
          </cell>
          <cell r="AP80">
            <v>0</v>
          </cell>
          <cell r="AQ80">
            <v>0</v>
          </cell>
          <cell r="AR80">
            <v>0</v>
          </cell>
          <cell r="AS80">
            <v>0</v>
          </cell>
          <cell r="AT80">
            <v>0</v>
          </cell>
          <cell r="AU80">
            <v>0</v>
          </cell>
          <cell r="AV80">
            <v>0</v>
          </cell>
          <cell r="AX80">
            <v>0</v>
          </cell>
          <cell r="AY80">
            <v>0</v>
          </cell>
          <cell r="AZ80">
            <v>0</v>
          </cell>
          <cell r="BA80">
            <v>0</v>
          </cell>
          <cell r="BB80">
            <v>0</v>
          </cell>
          <cell r="BC80">
            <v>0</v>
          </cell>
          <cell r="BD80">
            <v>0</v>
          </cell>
          <cell r="BE80">
            <v>0</v>
          </cell>
          <cell r="BF80">
            <v>0</v>
          </cell>
          <cell r="BG80">
            <v>0</v>
          </cell>
          <cell r="BH80">
            <v>0</v>
          </cell>
          <cell r="BI80">
            <v>0</v>
          </cell>
        </row>
        <row r="85">
          <cell r="X85">
            <v>0</v>
          </cell>
          <cell r="Y85">
            <v>0</v>
          </cell>
          <cell r="Z85">
            <v>0</v>
          </cell>
          <cell r="AA85">
            <v>0</v>
          </cell>
          <cell r="AB85">
            <v>0</v>
          </cell>
          <cell r="AC85">
            <v>0</v>
          </cell>
          <cell r="AD85">
            <v>0</v>
          </cell>
          <cell r="AE85">
            <v>0</v>
          </cell>
          <cell r="AF85">
            <v>0</v>
          </cell>
          <cell r="AG85">
            <v>0</v>
          </cell>
          <cell r="AH85">
            <v>0</v>
          </cell>
          <cell r="AI85">
            <v>0</v>
          </cell>
          <cell r="AK85">
            <v>0</v>
          </cell>
          <cell r="AL85">
            <v>0</v>
          </cell>
          <cell r="AM85">
            <v>0</v>
          </cell>
          <cell r="AN85">
            <v>0</v>
          </cell>
          <cell r="AO85">
            <v>0</v>
          </cell>
          <cell r="AP85">
            <v>0</v>
          </cell>
          <cell r="AQ85">
            <v>0</v>
          </cell>
          <cell r="AR85">
            <v>0</v>
          </cell>
          <cell r="AS85">
            <v>0</v>
          </cell>
          <cell r="AT85">
            <v>0</v>
          </cell>
          <cell r="AU85">
            <v>0</v>
          </cell>
          <cell r="AV85">
            <v>0</v>
          </cell>
          <cell r="AX85">
            <v>0</v>
          </cell>
          <cell r="AY85">
            <v>0</v>
          </cell>
          <cell r="AZ85">
            <v>0</v>
          </cell>
          <cell r="BA85">
            <v>0</v>
          </cell>
          <cell r="BB85">
            <v>0</v>
          </cell>
          <cell r="BC85">
            <v>0</v>
          </cell>
          <cell r="BD85">
            <v>0</v>
          </cell>
          <cell r="BE85">
            <v>0</v>
          </cell>
          <cell r="BF85">
            <v>0</v>
          </cell>
          <cell r="BG85">
            <v>0</v>
          </cell>
          <cell r="BH85">
            <v>0</v>
          </cell>
          <cell r="BI85">
            <v>0</v>
          </cell>
        </row>
        <row r="86">
          <cell r="X86">
            <v>0</v>
          </cell>
          <cell r="Y86">
            <v>0</v>
          </cell>
          <cell r="Z86">
            <v>0</v>
          </cell>
          <cell r="AA86">
            <v>0</v>
          </cell>
          <cell r="AB86">
            <v>0</v>
          </cell>
          <cell r="AC86">
            <v>0</v>
          </cell>
          <cell r="AD86">
            <v>0</v>
          </cell>
          <cell r="AE86">
            <v>0</v>
          </cell>
          <cell r="AF86">
            <v>0</v>
          </cell>
          <cell r="AG86">
            <v>0</v>
          </cell>
          <cell r="AH86">
            <v>0</v>
          </cell>
          <cell r="AI86">
            <v>0</v>
          </cell>
          <cell r="AK86">
            <v>0</v>
          </cell>
          <cell r="AL86">
            <v>0</v>
          </cell>
          <cell r="AM86">
            <v>0</v>
          </cell>
          <cell r="AN86">
            <v>0</v>
          </cell>
          <cell r="AO86">
            <v>0</v>
          </cell>
          <cell r="AP86">
            <v>0</v>
          </cell>
          <cell r="AQ86">
            <v>0</v>
          </cell>
          <cell r="AR86">
            <v>0</v>
          </cell>
          <cell r="AS86">
            <v>0</v>
          </cell>
          <cell r="AT86">
            <v>0</v>
          </cell>
          <cell r="AU86">
            <v>0</v>
          </cell>
          <cell r="AV86">
            <v>0</v>
          </cell>
          <cell r="AX86">
            <v>0</v>
          </cell>
          <cell r="AY86">
            <v>0</v>
          </cell>
          <cell r="AZ86">
            <v>0</v>
          </cell>
          <cell r="BA86">
            <v>0</v>
          </cell>
          <cell r="BB86">
            <v>0</v>
          </cell>
          <cell r="BC86">
            <v>0</v>
          </cell>
          <cell r="BD86">
            <v>0</v>
          </cell>
          <cell r="BE86">
            <v>0</v>
          </cell>
          <cell r="BF86">
            <v>0</v>
          </cell>
          <cell r="BG86">
            <v>0</v>
          </cell>
          <cell r="BH86">
            <v>0</v>
          </cell>
          <cell r="BI86">
            <v>0</v>
          </cell>
        </row>
        <row r="87">
          <cell r="X87">
            <v>0</v>
          </cell>
          <cell r="Y87">
            <v>0</v>
          </cell>
          <cell r="Z87">
            <v>0</v>
          </cell>
          <cell r="AA87">
            <v>0</v>
          </cell>
          <cell r="AB87">
            <v>0</v>
          </cell>
          <cell r="AC87">
            <v>0</v>
          </cell>
          <cell r="AD87">
            <v>0</v>
          </cell>
          <cell r="AE87">
            <v>0</v>
          </cell>
          <cell r="AF87">
            <v>0</v>
          </cell>
          <cell r="AG87">
            <v>0</v>
          </cell>
          <cell r="AH87">
            <v>0</v>
          </cell>
          <cell r="AI87">
            <v>0</v>
          </cell>
          <cell r="AK87">
            <v>0</v>
          </cell>
          <cell r="AL87">
            <v>0</v>
          </cell>
          <cell r="AM87">
            <v>0</v>
          </cell>
          <cell r="AN87">
            <v>0</v>
          </cell>
          <cell r="AO87">
            <v>0</v>
          </cell>
          <cell r="AP87">
            <v>0</v>
          </cell>
          <cell r="AQ87">
            <v>0</v>
          </cell>
          <cell r="AR87">
            <v>0</v>
          </cell>
          <cell r="AS87">
            <v>0</v>
          </cell>
          <cell r="AT87">
            <v>0</v>
          </cell>
          <cell r="AU87">
            <v>0</v>
          </cell>
          <cell r="AV87">
            <v>0</v>
          </cell>
          <cell r="AX87">
            <v>0</v>
          </cell>
          <cell r="AY87">
            <v>0</v>
          </cell>
          <cell r="AZ87">
            <v>0</v>
          </cell>
          <cell r="BA87">
            <v>0</v>
          </cell>
          <cell r="BB87">
            <v>0</v>
          </cell>
          <cell r="BC87">
            <v>0</v>
          </cell>
          <cell r="BD87">
            <v>0</v>
          </cell>
          <cell r="BE87">
            <v>0</v>
          </cell>
          <cell r="BF87">
            <v>0</v>
          </cell>
          <cell r="BG87">
            <v>0</v>
          </cell>
          <cell r="BH87">
            <v>0</v>
          </cell>
          <cell r="BI87">
            <v>0</v>
          </cell>
        </row>
        <row r="88">
          <cell r="X88">
            <v>0</v>
          </cell>
          <cell r="Y88">
            <v>0</v>
          </cell>
          <cell r="Z88">
            <v>0</v>
          </cell>
          <cell r="AA88">
            <v>0</v>
          </cell>
          <cell r="AB88">
            <v>0</v>
          </cell>
          <cell r="AC88">
            <v>0</v>
          </cell>
          <cell r="AD88">
            <v>0</v>
          </cell>
          <cell r="AE88">
            <v>0</v>
          </cell>
          <cell r="AF88">
            <v>0</v>
          </cell>
          <cell r="AG88">
            <v>0</v>
          </cell>
          <cell r="AH88">
            <v>0</v>
          </cell>
          <cell r="AI88">
            <v>0</v>
          </cell>
          <cell r="AK88">
            <v>0</v>
          </cell>
          <cell r="AL88">
            <v>0</v>
          </cell>
          <cell r="AM88">
            <v>0</v>
          </cell>
          <cell r="AN88">
            <v>0</v>
          </cell>
          <cell r="AO88">
            <v>0</v>
          </cell>
          <cell r="AP88">
            <v>0</v>
          </cell>
          <cell r="AQ88">
            <v>0</v>
          </cell>
          <cell r="AR88">
            <v>0</v>
          </cell>
          <cell r="AS88">
            <v>0</v>
          </cell>
          <cell r="AT88">
            <v>0</v>
          </cell>
          <cell r="AU88">
            <v>0</v>
          </cell>
          <cell r="AV88">
            <v>0</v>
          </cell>
          <cell r="AX88">
            <v>0</v>
          </cell>
          <cell r="AY88">
            <v>0</v>
          </cell>
          <cell r="AZ88">
            <v>0</v>
          </cell>
          <cell r="BA88">
            <v>0</v>
          </cell>
          <cell r="BB88">
            <v>0</v>
          </cell>
          <cell r="BC88">
            <v>0</v>
          </cell>
          <cell r="BD88">
            <v>0</v>
          </cell>
          <cell r="BE88">
            <v>0</v>
          </cell>
          <cell r="BF88">
            <v>0</v>
          </cell>
          <cell r="BG88">
            <v>0</v>
          </cell>
          <cell r="BH88">
            <v>0</v>
          </cell>
          <cell r="BI88">
            <v>0</v>
          </cell>
        </row>
        <row r="89">
          <cell r="X89">
            <v>0</v>
          </cell>
          <cell r="Y89">
            <v>0</v>
          </cell>
          <cell r="Z89">
            <v>0</v>
          </cell>
          <cell r="AA89">
            <v>0</v>
          </cell>
          <cell r="AB89">
            <v>0</v>
          </cell>
          <cell r="AC89">
            <v>0</v>
          </cell>
          <cell r="AD89">
            <v>0</v>
          </cell>
          <cell r="AE89">
            <v>0</v>
          </cell>
          <cell r="AF89">
            <v>0</v>
          </cell>
          <cell r="AG89">
            <v>0</v>
          </cell>
          <cell r="AH89">
            <v>0</v>
          </cell>
          <cell r="AI89">
            <v>0</v>
          </cell>
          <cell r="AK89">
            <v>0</v>
          </cell>
          <cell r="AL89">
            <v>0</v>
          </cell>
          <cell r="AM89">
            <v>0</v>
          </cell>
          <cell r="AN89">
            <v>0</v>
          </cell>
          <cell r="AO89">
            <v>0</v>
          </cell>
          <cell r="AP89">
            <v>0</v>
          </cell>
          <cell r="AQ89">
            <v>0</v>
          </cell>
          <cell r="AR89">
            <v>0</v>
          </cell>
          <cell r="AS89">
            <v>0</v>
          </cell>
          <cell r="AT89">
            <v>0</v>
          </cell>
          <cell r="AU89">
            <v>0</v>
          </cell>
          <cell r="AV89">
            <v>0</v>
          </cell>
          <cell r="AX89">
            <v>0</v>
          </cell>
          <cell r="AY89">
            <v>0</v>
          </cell>
          <cell r="AZ89">
            <v>0</v>
          </cell>
          <cell r="BA89">
            <v>0</v>
          </cell>
          <cell r="BB89">
            <v>0</v>
          </cell>
          <cell r="BC89">
            <v>0</v>
          </cell>
          <cell r="BD89">
            <v>0</v>
          </cell>
          <cell r="BE89">
            <v>0</v>
          </cell>
          <cell r="BF89">
            <v>0</v>
          </cell>
          <cell r="BG89">
            <v>0</v>
          </cell>
          <cell r="BH89">
            <v>0</v>
          </cell>
          <cell r="BI89">
            <v>0</v>
          </cell>
        </row>
        <row r="92">
          <cell r="X92">
            <v>0</v>
          </cell>
          <cell r="Y92">
            <v>0</v>
          </cell>
          <cell r="Z92">
            <v>0</v>
          </cell>
          <cell r="AA92">
            <v>0</v>
          </cell>
          <cell r="AB92">
            <v>0</v>
          </cell>
          <cell r="AC92">
            <v>0</v>
          </cell>
          <cell r="AD92">
            <v>0</v>
          </cell>
          <cell r="AE92">
            <v>0</v>
          </cell>
          <cell r="AF92">
            <v>0</v>
          </cell>
          <cell r="AG92">
            <v>0</v>
          </cell>
          <cell r="AH92">
            <v>0</v>
          </cell>
          <cell r="AI92">
            <v>0</v>
          </cell>
          <cell r="AK92">
            <v>0</v>
          </cell>
          <cell r="AL92">
            <v>0</v>
          </cell>
          <cell r="AM92">
            <v>0</v>
          </cell>
          <cell r="AN92">
            <v>0</v>
          </cell>
          <cell r="AO92">
            <v>0</v>
          </cell>
          <cell r="AP92">
            <v>0</v>
          </cell>
          <cell r="AQ92">
            <v>0</v>
          </cell>
          <cell r="AR92">
            <v>0</v>
          </cell>
          <cell r="AS92">
            <v>0</v>
          </cell>
          <cell r="AT92">
            <v>0</v>
          </cell>
          <cell r="AU92">
            <v>0</v>
          </cell>
          <cell r="AV92">
            <v>0</v>
          </cell>
          <cell r="AX92">
            <v>0</v>
          </cell>
          <cell r="AY92">
            <v>0</v>
          </cell>
          <cell r="AZ92">
            <v>0</v>
          </cell>
          <cell r="BA92">
            <v>0</v>
          </cell>
          <cell r="BB92">
            <v>0</v>
          </cell>
          <cell r="BC92">
            <v>0</v>
          </cell>
          <cell r="BD92">
            <v>0</v>
          </cell>
          <cell r="BE92">
            <v>0</v>
          </cell>
          <cell r="BF92">
            <v>0</v>
          </cell>
          <cell r="BG92">
            <v>0</v>
          </cell>
          <cell r="BH92">
            <v>0</v>
          </cell>
          <cell r="BI92">
            <v>0</v>
          </cell>
        </row>
        <row r="93">
          <cell r="X93">
            <v>0</v>
          </cell>
          <cell r="Y93">
            <v>0</v>
          </cell>
          <cell r="Z93">
            <v>0</v>
          </cell>
          <cell r="AA93">
            <v>0</v>
          </cell>
          <cell r="AB93">
            <v>0</v>
          </cell>
          <cell r="AC93">
            <v>0</v>
          </cell>
          <cell r="AD93">
            <v>0</v>
          </cell>
          <cell r="AE93">
            <v>0</v>
          </cell>
          <cell r="AF93">
            <v>0</v>
          </cell>
          <cell r="AG93">
            <v>0</v>
          </cell>
          <cell r="AH93">
            <v>0</v>
          </cell>
          <cell r="AI93">
            <v>0</v>
          </cell>
          <cell r="AK93">
            <v>0</v>
          </cell>
          <cell r="AL93">
            <v>0</v>
          </cell>
          <cell r="AM93">
            <v>0</v>
          </cell>
          <cell r="AN93">
            <v>0</v>
          </cell>
          <cell r="AO93">
            <v>0</v>
          </cell>
          <cell r="AP93">
            <v>0</v>
          </cell>
          <cell r="AQ93">
            <v>0</v>
          </cell>
          <cell r="AR93">
            <v>0</v>
          </cell>
          <cell r="AS93">
            <v>0</v>
          </cell>
          <cell r="AT93">
            <v>0</v>
          </cell>
          <cell r="AU93">
            <v>0</v>
          </cell>
          <cell r="AV93">
            <v>0</v>
          </cell>
          <cell r="AX93">
            <v>0</v>
          </cell>
          <cell r="AY93">
            <v>0</v>
          </cell>
          <cell r="AZ93">
            <v>0</v>
          </cell>
          <cell r="BA93">
            <v>0</v>
          </cell>
          <cell r="BB93">
            <v>0</v>
          </cell>
          <cell r="BC93">
            <v>0</v>
          </cell>
          <cell r="BD93">
            <v>0</v>
          </cell>
          <cell r="BE93">
            <v>0</v>
          </cell>
          <cell r="BF93">
            <v>0</v>
          </cell>
          <cell r="BG93">
            <v>0</v>
          </cell>
          <cell r="BH93">
            <v>0</v>
          </cell>
          <cell r="BI93">
            <v>0</v>
          </cell>
        </row>
        <row r="94">
          <cell r="X94">
            <v>0</v>
          </cell>
          <cell r="Y94">
            <v>0</v>
          </cell>
          <cell r="Z94">
            <v>0</v>
          </cell>
          <cell r="AA94">
            <v>0</v>
          </cell>
          <cell r="AB94">
            <v>0</v>
          </cell>
          <cell r="AC94">
            <v>0</v>
          </cell>
          <cell r="AD94">
            <v>0</v>
          </cell>
          <cell r="AE94">
            <v>0</v>
          </cell>
          <cell r="AF94">
            <v>0</v>
          </cell>
          <cell r="AG94">
            <v>0</v>
          </cell>
          <cell r="AH94">
            <v>0</v>
          </cell>
          <cell r="AI94">
            <v>0</v>
          </cell>
          <cell r="AK94">
            <v>0</v>
          </cell>
          <cell r="AL94">
            <v>0</v>
          </cell>
          <cell r="AM94">
            <v>0</v>
          </cell>
          <cell r="AN94">
            <v>0</v>
          </cell>
          <cell r="AO94">
            <v>0</v>
          </cell>
          <cell r="AP94">
            <v>0</v>
          </cell>
          <cell r="AQ94">
            <v>0</v>
          </cell>
          <cell r="AR94">
            <v>0</v>
          </cell>
          <cell r="AS94">
            <v>0</v>
          </cell>
          <cell r="AT94">
            <v>0</v>
          </cell>
          <cell r="AU94">
            <v>0</v>
          </cell>
          <cell r="AV94">
            <v>0</v>
          </cell>
          <cell r="AX94">
            <v>0</v>
          </cell>
          <cell r="AY94">
            <v>0</v>
          </cell>
          <cell r="AZ94">
            <v>0</v>
          </cell>
          <cell r="BA94">
            <v>0</v>
          </cell>
          <cell r="BB94">
            <v>0</v>
          </cell>
          <cell r="BC94">
            <v>0</v>
          </cell>
          <cell r="BD94">
            <v>0</v>
          </cell>
          <cell r="BE94">
            <v>0</v>
          </cell>
          <cell r="BF94">
            <v>0</v>
          </cell>
          <cell r="BG94">
            <v>0</v>
          </cell>
          <cell r="BH94">
            <v>0</v>
          </cell>
          <cell r="BI94">
            <v>0</v>
          </cell>
        </row>
        <row r="95">
          <cell r="X95">
            <v>0</v>
          </cell>
          <cell r="Y95">
            <v>0</v>
          </cell>
          <cell r="Z95">
            <v>0</v>
          </cell>
          <cell r="AA95">
            <v>0</v>
          </cell>
          <cell r="AB95">
            <v>0</v>
          </cell>
          <cell r="AC95">
            <v>0</v>
          </cell>
          <cell r="AD95">
            <v>0</v>
          </cell>
          <cell r="AE95">
            <v>0</v>
          </cell>
          <cell r="AF95">
            <v>0</v>
          </cell>
          <cell r="AG95">
            <v>0</v>
          </cell>
          <cell r="AH95">
            <v>0</v>
          </cell>
          <cell r="AI95">
            <v>0</v>
          </cell>
          <cell r="AK95">
            <v>0</v>
          </cell>
          <cell r="AL95">
            <v>0</v>
          </cell>
          <cell r="AM95">
            <v>0</v>
          </cell>
          <cell r="AN95">
            <v>0</v>
          </cell>
          <cell r="AO95">
            <v>0</v>
          </cell>
          <cell r="AP95">
            <v>0</v>
          </cell>
          <cell r="AQ95">
            <v>0</v>
          </cell>
          <cell r="AR95">
            <v>0</v>
          </cell>
          <cell r="AS95">
            <v>0</v>
          </cell>
          <cell r="AT95">
            <v>0</v>
          </cell>
          <cell r="AU95">
            <v>0</v>
          </cell>
          <cell r="AV95">
            <v>0</v>
          </cell>
          <cell r="AX95">
            <v>0</v>
          </cell>
          <cell r="AY95">
            <v>0</v>
          </cell>
          <cell r="AZ95">
            <v>0</v>
          </cell>
          <cell r="BA95">
            <v>0</v>
          </cell>
          <cell r="BB95">
            <v>0</v>
          </cell>
          <cell r="BC95">
            <v>0</v>
          </cell>
          <cell r="BD95">
            <v>0</v>
          </cell>
          <cell r="BE95">
            <v>0</v>
          </cell>
          <cell r="BF95">
            <v>0</v>
          </cell>
          <cell r="BG95">
            <v>0</v>
          </cell>
          <cell r="BH95">
            <v>0</v>
          </cell>
          <cell r="BI95">
            <v>0</v>
          </cell>
        </row>
        <row r="96">
          <cell r="X96">
            <v>0</v>
          </cell>
          <cell r="Y96">
            <v>0</v>
          </cell>
          <cell r="Z96">
            <v>0</v>
          </cell>
          <cell r="AA96">
            <v>0</v>
          </cell>
          <cell r="AB96">
            <v>0</v>
          </cell>
          <cell r="AC96">
            <v>0</v>
          </cell>
          <cell r="AD96">
            <v>0</v>
          </cell>
          <cell r="AE96">
            <v>0</v>
          </cell>
          <cell r="AF96">
            <v>0</v>
          </cell>
          <cell r="AG96">
            <v>0</v>
          </cell>
          <cell r="AH96">
            <v>0</v>
          </cell>
          <cell r="AI96">
            <v>0</v>
          </cell>
          <cell r="AK96">
            <v>0</v>
          </cell>
          <cell r="AL96">
            <v>0</v>
          </cell>
          <cell r="AM96">
            <v>0</v>
          </cell>
          <cell r="AN96">
            <v>0</v>
          </cell>
          <cell r="AO96">
            <v>0</v>
          </cell>
          <cell r="AP96">
            <v>0</v>
          </cell>
          <cell r="AQ96">
            <v>0</v>
          </cell>
          <cell r="AR96">
            <v>0</v>
          </cell>
          <cell r="AS96">
            <v>0</v>
          </cell>
          <cell r="AT96">
            <v>0</v>
          </cell>
          <cell r="AU96">
            <v>0</v>
          </cell>
          <cell r="AV96">
            <v>0</v>
          </cell>
          <cell r="AX96">
            <v>0</v>
          </cell>
          <cell r="AY96">
            <v>0</v>
          </cell>
          <cell r="AZ96">
            <v>0</v>
          </cell>
          <cell r="BA96">
            <v>0</v>
          </cell>
          <cell r="BB96">
            <v>0</v>
          </cell>
          <cell r="BC96">
            <v>0</v>
          </cell>
          <cell r="BD96">
            <v>0</v>
          </cell>
          <cell r="BE96">
            <v>0</v>
          </cell>
          <cell r="BF96">
            <v>0</v>
          </cell>
          <cell r="BG96">
            <v>0</v>
          </cell>
          <cell r="BH96">
            <v>0</v>
          </cell>
          <cell r="BI96">
            <v>0</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休日"/>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425C1-14EA-48CA-B9EA-C769818A98B8}">
  <dimension ref="A1:M37"/>
  <sheetViews>
    <sheetView workbookViewId="0">
      <selection activeCell="D10" sqref="D10"/>
    </sheetView>
  </sheetViews>
  <sheetFormatPr defaultColWidth="8.875" defaultRowHeight="13.5"/>
  <cols>
    <col min="1" max="1" width="8.875" style="221"/>
    <col min="2" max="2" width="9" style="221" bestFit="1" customWidth="1"/>
    <col min="3" max="9" width="12.5" style="221" customWidth="1"/>
    <col min="10" max="10" width="8.875" style="221"/>
    <col min="11" max="11" width="17.25" style="222" bestFit="1" customWidth="1"/>
    <col min="12" max="16384" width="8.875" style="221"/>
  </cols>
  <sheetData>
    <row r="1" spans="1:13">
      <c r="A1" s="221" t="s">
        <v>152</v>
      </c>
      <c r="K1" s="222" t="s">
        <v>153</v>
      </c>
    </row>
    <row r="2" spans="1:13">
      <c r="B2" s="223"/>
      <c r="C2" s="223" t="s">
        <v>154</v>
      </c>
      <c r="D2" s="224" t="s">
        <v>155</v>
      </c>
      <c r="E2" s="223"/>
      <c r="F2" s="225"/>
      <c r="G2" s="223"/>
      <c r="H2" s="223"/>
      <c r="I2" s="223"/>
      <c r="K2" s="226">
        <v>45411</v>
      </c>
      <c r="L2" s="227" t="str">
        <f t="shared" ref="L2:L22" si="0">TEXT(WEEKDAY(K2),"aaa")</f>
        <v>月</v>
      </c>
      <c r="M2" s="227" t="s">
        <v>156</v>
      </c>
    </row>
    <row r="3" spans="1:13">
      <c r="B3" s="223"/>
      <c r="C3" s="225">
        <f>DATE(別紙2【最初に入力】!Y1,別紙2【最初に入力】!D4,1)</f>
        <v>45383</v>
      </c>
      <c r="D3" s="223">
        <f>WEEKDAY(C3)</f>
        <v>2</v>
      </c>
      <c r="E3" s="225"/>
      <c r="F3" s="228"/>
      <c r="G3" s="223"/>
      <c r="H3" s="223"/>
      <c r="I3" s="223"/>
      <c r="K3" s="226">
        <v>45415</v>
      </c>
      <c r="L3" s="227" t="str">
        <f t="shared" si="0"/>
        <v>金</v>
      </c>
      <c r="M3" s="227" t="s">
        <v>157</v>
      </c>
    </row>
    <row r="4" spans="1:13">
      <c r="B4" s="223" t="s">
        <v>158</v>
      </c>
      <c r="C4" s="223">
        <v>1</v>
      </c>
      <c r="D4" s="223">
        <v>2</v>
      </c>
      <c r="E4" s="223">
        <v>3</v>
      </c>
      <c r="F4" s="223">
        <v>4</v>
      </c>
      <c r="G4" s="223">
        <v>5</v>
      </c>
      <c r="H4" s="223">
        <v>6</v>
      </c>
      <c r="I4" s="223">
        <v>7</v>
      </c>
      <c r="K4" s="226">
        <v>45416</v>
      </c>
      <c r="L4" s="227" t="str">
        <f t="shared" si="0"/>
        <v>土</v>
      </c>
      <c r="M4" s="227" t="s">
        <v>159</v>
      </c>
    </row>
    <row r="5" spans="1:13">
      <c r="A5" s="221" t="s">
        <v>160</v>
      </c>
      <c r="B5" s="229"/>
      <c r="C5" s="230" t="s">
        <v>161</v>
      </c>
      <c r="D5" s="231" t="s">
        <v>162</v>
      </c>
      <c r="E5" s="231" t="s">
        <v>163</v>
      </c>
      <c r="F5" s="231" t="s">
        <v>127</v>
      </c>
      <c r="G5" s="231" t="s">
        <v>125</v>
      </c>
      <c r="H5" s="231" t="s">
        <v>126</v>
      </c>
      <c r="I5" s="232" t="s">
        <v>124</v>
      </c>
      <c r="K5" s="226">
        <v>45417</v>
      </c>
      <c r="L5" s="227" t="str">
        <f t="shared" si="0"/>
        <v>日</v>
      </c>
      <c r="M5" s="227" t="s">
        <v>164</v>
      </c>
    </row>
    <row r="6" spans="1:13">
      <c r="B6" s="233">
        <f>C6</f>
        <v>45382</v>
      </c>
      <c r="C6" s="234">
        <f>IF($D$3=C$4,$C$3,D6-1)</f>
        <v>45382</v>
      </c>
      <c r="D6" s="235">
        <f t="shared" ref="D6:I6" si="1">IF($D$3=D$4,$C$3,IF($D$3&lt;D$4,C6+1,E6-1))</f>
        <v>45383</v>
      </c>
      <c r="E6" s="235">
        <f t="shared" si="1"/>
        <v>45384</v>
      </c>
      <c r="F6" s="235">
        <f t="shared" si="1"/>
        <v>45385</v>
      </c>
      <c r="G6" s="235">
        <f t="shared" si="1"/>
        <v>45386</v>
      </c>
      <c r="H6" s="235">
        <f t="shared" si="1"/>
        <v>45387</v>
      </c>
      <c r="I6" s="236">
        <f t="shared" si="1"/>
        <v>45388</v>
      </c>
      <c r="K6" s="226">
        <v>45418</v>
      </c>
      <c r="L6" s="227" t="str">
        <f t="shared" si="0"/>
        <v>月</v>
      </c>
      <c r="M6" s="227" t="s">
        <v>165</v>
      </c>
    </row>
    <row r="7" spans="1:13">
      <c r="B7" s="237">
        <f>IF(MONTH(C7)=MONTH(C6),"",C7)</f>
        <v>45389</v>
      </c>
      <c r="C7" s="234">
        <f t="shared" ref="C7:I11" si="2">C6+7</f>
        <v>45389</v>
      </c>
      <c r="D7" s="235">
        <f t="shared" si="2"/>
        <v>45390</v>
      </c>
      <c r="E7" s="235">
        <f t="shared" si="2"/>
        <v>45391</v>
      </c>
      <c r="F7" s="235">
        <f t="shared" si="2"/>
        <v>45392</v>
      </c>
      <c r="G7" s="235">
        <f t="shared" si="2"/>
        <v>45393</v>
      </c>
      <c r="H7" s="235">
        <f t="shared" si="2"/>
        <v>45394</v>
      </c>
      <c r="I7" s="236">
        <f t="shared" si="2"/>
        <v>45395</v>
      </c>
      <c r="K7" s="226">
        <v>45488</v>
      </c>
      <c r="L7" s="227" t="str">
        <f t="shared" si="0"/>
        <v>月</v>
      </c>
      <c r="M7" s="227" t="s">
        <v>166</v>
      </c>
    </row>
    <row r="8" spans="1:13">
      <c r="B8" s="237" t="str">
        <f>IF(MONTH(C8)=MONTH(C7),"",C8)</f>
        <v/>
      </c>
      <c r="C8" s="234">
        <f t="shared" si="2"/>
        <v>45396</v>
      </c>
      <c r="D8" s="235">
        <f t="shared" si="2"/>
        <v>45397</v>
      </c>
      <c r="E8" s="235">
        <f t="shared" si="2"/>
        <v>45398</v>
      </c>
      <c r="F8" s="235">
        <f t="shared" si="2"/>
        <v>45399</v>
      </c>
      <c r="G8" s="235">
        <f t="shared" si="2"/>
        <v>45400</v>
      </c>
      <c r="H8" s="235">
        <f t="shared" si="2"/>
        <v>45401</v>
      </c>
      <c r="I8" s="236">
        <f t="shared" si="2"/>
        <v>45402</v>
      </c>
      <c r="K8" s="226">
        <v>45515</v>
      </c>
      <c r="L8" s="227" t="str">
        <f t="shared" si="0"/>
        <v>日</v>
      </c>
      <c r="M8" s="227" t="s">
        <v>167</v>
      </c>
    </row>
    <row r="9" spans="1:13">
      <c r="B9" s="237" t="str">
        <f>IF(MONTH(C9)=MONTH(C8),"",C9)</f>
        <v/>
      </c>
      <c r="C9" s="234">
        <f t="shared" si="2"/>
        <v>45403</v>
      </c>
      <c r="D9" s="235">
        <f t="shared" si="2"/>
        <v>45404</v>
      </c>
      <c r="E9" s="235">
        <f t="shared" si="2"/>
        <v>45405</v>
      </c>
      <c r="F9" s="235">
        <f t="shared" si="2"/>
        <v>45406</v>
      </c>
      <c r="G9" s="235">
        <f t="shared" si="2"/>
        <v>45407</v>
      </c>
      <c r="H9" s="235">
        <f t="shared" si="2"/>
        <v>45408</v>
      </c>
      <c r="I9" s="236">
        <f t="shared" si="2"/>
        <v>45409</v>
      </c>
      <c r="K9" s="226">
        <v>45516</v>
      </c>
      <c r="L9" s="227" t="str">
        <f t="shared" si="0"/>
        <v>月</v>
      </c>
      <c r="M9" s="227" t="s">
        <v>165</v>
      </c>
    </row>
    <row r="10" spans="1:13">
      <c r="B10" s="237" t="str">
        <f>IF(MONTH(C10)=MONTH(C9),"",C10)</f>
        <v/>
      </c>
      <c r="C10" s="234">
        <f t="shared" si="2"/>
        <v>45410</v>
      </c>
      <c r="D10" s="235">
        <f t="shared" si="2"/>
        <v>45411</v>
      </c>
      <c r="E10" s="235">
        <f t="shared" si="2"/>
        <v>45412</v>
      </c>
      <c r="F10" s="235">
        <f t="shared" si="2"/>
        <v>45413</v>
      </c>
      <c r="G10" s="235">
        <f t="shared" si="2"/>
        <v>45414</v>
      </c>
      <c r="H10" s="235">
        <f t="shared" si="2"/>
        <v>45415</v>
      </c>
      <c r="I10" s="236">
        <f t="shared" si="2"/>
        <v>45416</v>
      </c>
      <c r="K10" s="226">
        <v>45551</v>
      </c>
      <c r="L10" s="227" t="str">
        <f t="shared" si="0"/>
        <v>月</v>
      </c>
      <c r="M10" s="227" t="s">
        <v>168</v>
      </c>
    </row>
    <row r="11" spans="1:13">
      <c r="B11" s="237">
        <f>IF(MONTH(C11)=MONTH(C10),"",C11)</f>
        <v>45417</v>
      </c>
      <c r="C11" s="234">
        <f>C10+7</f>
        <v>45417</v>
      </c>
      <c r="D11" s="235">
        <f t="shared" si="2"/>
        <v>45418</v>
      </c>
      <c r="E11" s="235">
        <f t="shared" si="2"/>
        <v>45419</v>
      </c>
      <c r="F11" s="235">
        <f t="shared" si="2"/>
        <v>45420</v>
      </c>
      <c r="G11" s="235">
        <f t="shared" si="2"/>
        <v>45421</v>
      </c>
      <c r="H11" s="235">
        <f t="shared" si="2"/>
        <v>45422</v>
      </c>
      <c r="I11" s="236">
        <f t="shared" si="2"/>
        <v>45423</v>
      </c>
      <c r="K11" s="226">
        <v>45557</v>
      </c>
      <c r="L11" s="227" t="str">
        <f t="shared" si="0"/>
        <v>日</v>
      </c>
      <c r="M11" s="227" t="s">
        <v>169</v>
      </c>
    </row>
    <row r="12" spans="1:13">
      <c r="K12" s="226">
        <v>45558</v>
      </c>
      <c r="L12" s="227" t="str">
        <f t="shared" si="0"/>
        <v>月</v>
      </c>
      <c r="M12" s="227" t="s">
        <v>165</v>
      </c>
    </row>
    <row r="13" spans="1:13">
      <c r="B13" s="223" t="s">
        <v>158</v>
      </c>
      <c r="C13" s="223">
        <v>1</v>
      </c>
      <c r="D13" s="223">
        <v>2</v>
      </c>
      <c r="E13" s="223">
        <v>3</v>
      </c>
      <c r="F13" s="223">
        <v>4</v>
      </c>
      <c r="G13" s="223">
        <v>5</v>
      </c>
      <c r="H13" s="223">
        <v>6</v>
      </c>
      <c r="I13" s="223">
        <v>7</v>
      </c>
      <c r="K13" s="226">
        <v>45579</v>
      </c>
      <c r="L13" s="227" t="str">
        <f t="shared" si="0"/>
        <v>月</v>
      </c>
      <c r="M13" s="227" t="s">
        <v>170</v>
      </c>
    </row>
    <row r="14" spans="1:13">
      <c r="A14" s="238" t="s">
        <v>171</v>
      </c>
      <c r="C14" s="227">
        <f>DAY(C6)</f>
        <v>31</v>
      </c>
      <c r="D14" s="227">
        <f t="shared" ref="D14:I14" si="3">DAY(D6)</f>
        <v>1</v>
      </c>
      <c r="E14" s="227">
        <f t="shared" si="3"/>
        <v>2</v>
      </c>
      <c r="F14" s="227">
        <f t="shared" si="3"/>
        <v>3</v>
      </c>
      <c r="G14" s="227">
        <f t="shared" si="3"/>
        <v>4</v>
      </c>
      <c r="H14" s="227">
        <f t="shared" si="3"/>
        <v>5</v>
      </c>
      <c r="I14" s="227">
        <f t="shared" si="3"/>
        <v>6</v>
      </c>
      <c r="K14" s="226">
        <v>45599</v>
      </c>
      <c r="L14" s="227" t="str">
        <f t="shared" si="0"/>
        <v>日</v>
      </c>
      <c r="M14" s="227" t="s">
        <v>172</v>
      </c>
    </row>
    <row r="15" spans="1:13">
      <c r="C15" s="227">
        <f t="shared" ref="C15:I19" si="4">DAY(C7)</f>
        <v>7</v>
      </c>
      <c r="D15" s="227">
        <f t="shared" si="4"/>
        <v>8</v>
      </c>
      <c r="E15" s="227">
        <f t="shared" si="4"/>
        <v>9</v>
      </c>
      <c r="F15" s="227">
        <f t="shared" si="4"/>
        <v>10</v>
      </c>
      <c r="G15" s="227">
        <f t="shared" si="4"/>
        <v>11</v>
      </c>
      <c r="H15" s="227">
        <f t="shared" si="4"/>
        <v>12</v>
      </c>
      <c r="I15" s="227">
        <f t="shared" si="4"/>
        <v>13</v>
      </c>
      <c r="K15" s="226">
        <v>45600</v>
      </c>
      <c r="L15" s="227" t="str">
        <f t="shared" si="0"/>
        <v>月</v>
      </c>
      <c r="M15" s="227" t="s">
        <v>165</v>
      </c>
    </row>
    <row r="16" spans="1:13">
      <c r="C16" s="227">
        <f t="shared" si="4"/>
        <v>14</v>
      </c>
      <c r="D16" s="227">
        <f t="shared" si="4"/>
        <v>15</v>
      </c>
      <c r="E16" s="227">
        <f t="shared" si="4"/>
        <v>16</v>
      </c>
      <c r="F16" s="227">
        <f t="shared" si="4"/>
        <v>17</v>
      </c>
      <c r="G16" s="227">
        <f t="shared" si="4"/>
        <v>18</v>
      </c>
      <c r="H16" s="227">
        <f t="shared" si="4"/>
        <v>19</v>
      </c>
      <c r="I16" s="227">
        <f t="shared" si="4"/>
        <v>20</v>
      </c>
      <c r="K16" s="226">
        <v>45619</v>
      </c>
      <c r="L16" s="227" t="str">
        <f t="shared" si="0"/>
        <v>土</v>
      </c>
      <c r="M16" s="227" t="s">
        <v>173</v>
      </c>
    </row>
    <row r="17" spans="1:13">
      <c r="C17" s="227">
        <f t="shared" si="4"/>
        <v>21</v>
      </c>
      <c r="D17" s="227">
        <f t="shared" si="4"/>
        <v>22</v>
      </c>
      <c r="E17" s="227">
        <f t="shared" si="4"/>
        <v>23</v>
      </c>
      <c r="F17" s="227">
        <f t="shared" si="4"/>
        <v>24</v>
      </c>
      <c r="G17" s="227">
        <f t="shared" si="4"/>
        <v>25</v>
      </c>
      <c r="H17" s="227">
        <f t="shared" si="4"/>
        <v>26</v>
      </c>
      <c r="I17" s="227">
        <f t="shared" si="4"/>
        <v>27</v>
      </c>
      <c r="K17" s="226">
        <v>45658</v>
      </c>
      <c r="L17" s="227" t="str">
        <f t="shared" si="0"/>
        <v>水</v>
      </c>
      <c r="M17" s="227" t="s">
        <v>174</v>
      </c>
    </row>
    <row r="18" spans="1:13">
      <c r="C18" s="227">
        <f t="shared" si="4"/>
        <v>28</v>
      </c>
      <c r="D18" s="227">
        <f t="shared" si="4"/>
        <v>29</v>
      </c>
      <c r="E18" s="227">
        <f t="shared" si="4"/>
        <v>30</v>
      </c>
      <c r="F18" s="227">
        <f t="shared" si="4"/>
        <v>1</v>
      </c>
      <c r="G18" s="227">
        <f t="shared" si="4"/>
        <v>2</v>
      </c>
      <c r="H18" s="227">
        <f t="shared" si="4"/>
        <v>3</v>
      </c>
      <c r="I18" s="227">
        <f t="shared" si="4"/>
        <v>4</v>
      </c>
      <c r="K18" s="226">
        <v>45670</v>
      </c>
      <c r="L18" s="227" t="str">
        <f t="shared" si="0"/>
        <v>月</v>
      </c>
      <c r="M18" s="227" t="s">
        <v>175</v>
      </c>
    </row>
    <row r="19" spans="1:13">
      <c r="C19" s="227">
        <f t="shared" si="4"/>
        <v>5</v>
      </c>
      <c r="D19" s="227">
        <f t="shared" si="4"/>
        <v>6</v>
      </c>
      <c r="E19" s="227">
        <f t="shared" si="4"/>
        <v>7</v>
      </c>
      <c r="F19" s="227">
        <f t="shared" si="4"/>
        <v>8</v>
      </c>
      <c r="G19" s="227">
        <f t="shared" si="4"/>
        <v>9</v>
      </c>
      <c r="H19" s="227">
        <f t="shared" si="4"/>
        <v>10</v>
      </c>
      <c r="I19" s="227">
        <f t="shared" si="4"/>
        <v>11</v>
      </c>
      <c r="K19" s="226">
        <v>45699</v>
      </c>
      <c r="L19" s="227" t="str">
        <f t="shared" si="0"/>
        <v>火</v>
      </c>
      <c r="M19" s="227" t="s">
        <v>176</v>
      </c>
    </row>
    <row r="20" spans="1:13">
      <c r="K20" s="226">
        <v>45711</v>
      </c>
      <c r="L20" s="227" t="str">
        <f t="shared" si="0"/>
        <v>日</v>
      </c>
      <c r="M20" s="227" t="s">
        <v>177</v>
      </c>
    </row>
    <row r="21" spans="1:13">
      <c r="B21" s="223" t="s">
        <v>158</v>
      </c>
      <c r="C21" s="223">
        <v>1</v>
      </c>
      <c r="D21" s="223">
        <v>2</v>
      </c>
      <c r="E21" s="223">
        <v>3</v>
      </c>
      <c r="F21" s="223">
        <v>4</v>
      </c>
      <c r="G21" s="223">
        <v>5</v>
      </c>
      <c r="H21" s="223">
        <v>6</v>
      </c>
      <c r="I21" s="223">
        <v>7</v>
      </c>
      <c r="K21" s="226">
        <v>45712</v>
      </c>
      <c r="L21" s="227" t="str">
        <f t="shared" si="0"/>
        <v>月</v>
      </c>
      <c r="M21" s="227" t="s">
        <v>165</v>
      </c>
    </row>
    <row r="22" spans="1:13">
      <c r="A22" s="221" t="s">
        <v>178</v>
      </c>
      <c r="C22" s="227" t="str">
        <f>IFERROR(VLOOKUP(C6,$K$2:$N$22,3,FALSE),"")</f>
        <v/>
      </c>
      <c r="D22" s="227" t="str">
        <f t="shared" ref="D22:I22" si="5">IFERROR(VLOOKUP(D6,$K$2:$N$22,3,FALSE),"")</f>
        <v/>
      </c>
      <c r="E22" s="227" t="str">
        <f t="shared" si="5"/>
        <v/>
      </c>
      <c r="F22" s="227" t="str">
        <f t="shared" si="5"/>
        <v/>
      </c>
      <c r="G22" s="227" t="str">
        <f t="shared" si="5"/>
        <v/>
      </c>
      <c r="H22" s="227" t="str">
        <f t="shared" si="5"/>
        <v/>
      </c>
      <c r="I22" s="227" t="str">
        <f t="shared" si="5"/>
        <v/>
      </c>
      <c r="K22" s="226">
        <v>45736</v>
      </c>
      <c r="L22" s="227" t="str">
        <f t="shared" si="0"/>
        <v>木</v>
      </c>
      <c r="M22" s="227" t="s">
        <v>179</v>
      </c>
    </row>
    <row r="23" spans="1:13">
      <c r="C23" s="227" t="str">
        <f t="shared" ref="C23:I27" si="6">IFERROR(VLOOKUP(C7,$K$2:$N$22,3,FALSE),"")</f>
        <v/>
      </c>
      <c r="D23" s="227" t="str">
        <f t="shared" si="6"/>
        <v/>
      </c>
      <c r="E23" s="227" t="str">
        <f t="shared" si="6"/>
        <v/>
      </c>
      <c r="F23" s="227" t="str">
        <f t="shared" si="6"/>
        <v/>
      </c>
      <c r="G23" s="227" t="str">
        <f t="shared" si="6"/>
        <v/>
      </c>
      <c r="H23" s="227" t="str">
        <f t="shared" si="6"/>
        <v/>
      </c>
      <c r="I23" s="227" t="str">
        <f t="shared" si="6"/>
        <v/>
      </c>
      <c r="K23" s="226"/>
      <c r="L23" s="227"/>
      <c r="M23" s="227"/>
    </row>
    <row r="24" spans="1:13">
      <c r="C24" s="227" t="str">
        <f t="shared" si="6"/>
        <v/>
      </c>
      <c r="D24" s="227" t="str">
        <f t="shared" si="6"/>
        <v/>
      </c>
      <c r="E24" s="227" t="str">
        <f t="shared" si="6"/>
        <v/>
      </c>
      <c r="F24" s="227" t="str">
        <f t="shared" si="6"/>
        <v/>
      </c>
      <c r="G24" s="227" t="str">
        <f t="shared" si="6"/>
        <v/>
      </c>
      <c r="H24" s="227" t="str">
        <f t="shared" si="6"/>
        <v/>
      </c>
      <c r="I24" s="227" t="str">
        <f t="shared" si="6"/>
        <v/>
      </c>
      <c r="K24" s="226"/>
      <c r="L24" s="227"/>
      <c r="M24" s="227"/>
    </row>
    <row r="25" spans="1:13">
      <c r="C25" s="227" t="str">
        <f t="shared" si="6"/>
        <v/>
      </c>
      <c r="D25" s="227" t="str">
        <f t="shared" si="6"/>
        <v/>
      </c>
      <c r="E25" s="227" t="str">
        <f t="shared" si="6"/>
        <v/>
      </c>
      <c r="F25" s="227" t="str">
        <f t="shared" si="6"/>
        <v/>
      </c>
      <c r="G25" s="227" t="str">
        <f t="shared" si="6"/>
        <v/>
      </c>
      <c r="H25" s="227" t="str">
        <f t="shared" si="6"/>
        <v/>
      </c>
      <c r="I25" s="227" t="str">
        <f t="shared" si="6"/>
        <v/>
      </c>
      <c r="K25" s="226"/>
      <c r="L25" s="227"/>
      <c r="M25" s="227"/>
    </row>
    <row r="26" spans="1:13">
      <c r="C26" s="227" t="str">
        <f t="shared" si="6"/>
        <v/>
      </c>
      <c r="D26" s="227" t="str">
        <f t="shared" si="6"/>
        <v>昭和の日</v>
      </c>
      <c r="E26" s="227" t="str">
        <f t="shared" si="6"/>
        <v/>
      </c>
      <c r="F26" s="227" t="str">
        <f t="shared" si="6"/>
        <v/>
      </c>
      <c r="G26" s="227" t="str">
        <f t="shared" si="6"/>
        <v/>
      </c>
      <c r="H26" s="227" t="str">
        <f t="shared" si="6"/>
        <v>憲法記念日</v>
      </c>
      <c r="I26" s="227" t="str">
        <f t="shared" si="6"/>
        <v>みどりの日</v>
      </c>
      <c r="K26" s="226"/>
      <c r="L26" s="227"/>
      <c r="M26" s="227"/>
    </row>
    <row r="27" spans="1:13">
      <c r="C27" s="227" t="str">
        <f t="shared" si="6"/>
        <v>こどもの日</v>
      </c>
      <c r="D27" s="227" t="str">
        <f t="shared" si="6"/>
        <v>振替休日</v>
      </c>
      <c r="E27" s="227" t="str">
        <f t="shared" si="6"/>
        <v/>
      </c>
      <c r="F27" s="227" t="str">
        <f t="shared" si="6"/>
        <v/>
      </c>
      <c r="G27" s="227" t="str">
        <f t="shared" si="6"/>
        <v/>
      </c>
      <c r="H27" s="227" t="str">
        <f t="shared" si="6"/>
        <v/>
      </c>
      <c r="I27" s="227" t="str">
        <f t="shared" si="6"/>
        <v/>
      </c>
      <c r="K27" s="226"/>
      <c r="L27" s="227"/>
      <c r="M27" s="227"/>
    </row>
    <row r="28" spans="1:13">
      <c r="A28" s="221" t="s">
        <v>180</v>
      </c>
      <c r="B28" s="221" t="s">
        <v>181</v>
      </c>
      <c r="J28" s="221" t="s">
        <v>182</v>
      </c>
    </row>
    <row r="29" spans="1:13">
      <c r="B29" s="221" t="s">
        <v>158</v>
      </c>
      <c r="C29" s="221">
        <v>1</v>
      </c>
      <c r="D29" s="221">
        <v>2</v>
      </c>
      <c r="E29" s="221">
        <v>3</v>
      </c>
      <c r="F29" s="221">
        <v>4</v>
      </c>
      <c r="G29" s="221">
        <v>5</v>
      </c>
      <c r="H29" s="221">
        <v>6</v>
      </c>
      <c r="I29" s="221">
        <v>7</v>
      </c>
      <c r="K29" s="222" t="s">
        <v>183</v>
      </c>
      <c r="L29" s="222" t="s">
        <v>184</v>
      </c>
    </row>
    <row r="30" spans="1:13">
      <c r="A30" s="221">
        <f>MAX(C14:I14)</f>
        <v>31</v>
      </c>
      <c r="B30" s="221">
        <f>MATCH(A30,C14:I14,0)</f>
        <v>1</v>
      </c>
      <c r="C30" s="227" t="str">
        <f>IF(C22="",IF($A$30=7,C14&amp;"（"&amp;C$5&amp;"）",IF($B30&gt;=C$29,"",C14&amp;"（"&amp;C$5&amp;"）")),"")</f>
        <v/>
      </c>
      <c r="D30" s="227" t="str">
        <f t="shared" ref="D30:I30" si="7">IF(D22="",IF($A$30=7,D14&amp;"（"&amp;D$5&amp;"）",IF($B30&gt;=D$29,"",D14&amp;"（"&amp;D$5&amp;"）")),"")</f>
        <v>1（月）</v>
      </c>
      <c r="E30" s="227" t="str">
        <f t="shared" si="7"/>
        <v>2（火）</v>
      </c>
      <c r="F30" s="227" t="str">
        <f t="shared" si="7"/>
        <v>3（水）</v>
      </c>
      <c r="G30" s="227" t="str">
        <f t="shared" si="7"/>
        <v>4（木）</v>
      </c>
      <c r="H30" s="227" t="str">
        <f t="shared" si="7"/>
        <v>5（金）</v>
      </c>
      <c r="I30" s="227" t="str">
        <f t="shared" si="7"/>
        <v>6（土）</v>
      </c>
      <c r="J30" s="221" t="s">
        <v>185</v>
      </c>
      <c r="K30" s="239">
        <f>5-COUNTIF(D30:H30,"")</f>
        <v>5</v>
      </c>
      <c r="L30" s="239">
        <f>6-COUNTIF(D30:I30,"")</f>
        <v>6</v>
      </c>
    </row>
    <row r="31" spans="1:13">
      <c r="C31" s="227" t="str">
        <f>IF(C23="",C15&amp;"（"&amp;C$5&amp;"）","")</f>
        <v>7（日）</v>
      </c>
      <c r="D31" s="227" t="str">
        <f t="shared" ref="D31:I31" si="8">IF(D23="",D15&amp;"（"&amp;D$5&amp;"）","")</f>
        <v>8（月）</v>
      </c>
      <c r="E31" s="227" t="str">
        <f t="shared" si="8"/>
        <v>9（火）</v>
      </c>
      <c r="F31" s="227" t="str">
        <f t="shared" si="8"/>
        <v>10（水）</v>
      </c>
      <c r="G31" s="227" t="str">
        <f t="shared" si="8"/>
        <v>11（木）</v>
      </c>
      <c r="H31" s="227" t="str">
        <f t="shared" si="8"/>
        <v>12（金）</v>
      </c>
      <c r="I31" s="227" t="str">
        <f t="shared" si="8"/>
        <v>13（土）</v>
      </c>
      <c r="J31" s="221" t="s">
        <v>186</v>
      </c>
      <c r="K31" s="239">
        <f>5-COUNTIF(D31:H31,"")</f>
        <v>5</v>
      </c>
      <c r="L31" s="239">
        <f>6-COUNTIF(D31:I31,"")</f>
        <v>6</v>
      </c>
    </row>
    <row r="32" spans="1:13">
      <c r="C32" s="227" t="str">
        <f t="shared" ref="C32:I33" si="9">IF(C24="",C16&amp;"（"&amp;C$5&amp;"）","")</f>
        <v>14（日）</v>
      </c>
      <c r="D32" s="227" t="str">
        <f t="shared" si="9"/>
        <v>15（月）</v>
      </c>
      <c r="E32" s="227" t="str">
        <f t="shared" si="9"/>
        <v>16（火）</v>
      </c>
      <c r="F32" s="227" t="str">
        <f t="shared" si="9"/>
        <v>17（水）</v>
      </c>
      <c r="G32" s="227" t="str">
        <f t="shared" si="9"/>
        <v>18（木）</v>
      </c>
      <c r="H32" s="227" t="str">
        <f t="shared" si="9"/>
        <v>19（金）</v>
      </c>
      <c r="I32" s="227" t="str">
        <f t="shared" si="9"/>
        <v>20（土）</v>
      </c>
      <c r="J32" s="221" t="s">
        <v>187</v>
      </c>
      <c r="K32" s="239">
        <f>5-COUNTIF(D32:H32,"")</f>
        <v>5</v>
      </c>
      <c r="L32" s="239">
        <f>6-COUNTIF(D32:I32,"")</f>
        <v>6</v>
      </c>
    </row>
    <row r="33" spans="1:13">
      <c r="C33" s="227" t="str">
        <f t="shared" si="9"/>
        <v>21（日）</v>
      </c>
      <c r="D33" s="227" t="str">
        <f t="shared" si="9"/>
        <v>22（月）</v>
      </c>
      <c r="E33" s="227" t="str">
        <f t="shared" si="9"/>
        <v>23（火）</v>
      </c>
      <c r="F33" s="227" t="str">
        <f t="shared" si="9"/>
        <v>24（水）</v>
      </c>
      <c r="G33" s="227" t="str">
        <f t="shared" si="9"/>
        <v>25（木）</v>
      </c>
      <c r="H33" s="227" t="str">
        <f t="shared" si="9"/>
        <v>26（金）</v>
      </c>
      <c r="I33" s="227" t="str">
        <f t="shared" si="9"/>
        <v>27（土）</v>
      </c>
      <c r="J33" s="221" t="s">
        <v>188</v>
      </c>
      <c r="K33" s="239">
        <f>5-COUNTIF(D33:H33,"")</f>
        <v>5</v>
      </c>
      <c r="L33" s="239">
        <f>6-COUNTIF(D33:I33,"")</f>
        <v>6</v>
      </c>
    </row>
    <row r="34" spans="1:13">
      <c r="A34" s="221">
        <f>MAX(C18:I18)</f>
        <v>30</v>
      </c>
      <c r="B34" s="221">
        <f>MATCH(A34,C18:I18,0)</f>
        <v>3</v>
      </c>
      <c r="C34" s="227" t="str">
        <f t="shared" ref="C34:I34" si="10">IF(C26="",IF($B34&lt;C$29,"",C18&amp;"（"&amp;C$5&amp;"）"),"")</f>
        <v>28（日）</v>
      </c>
      <c r="D34" s="227" t="str">
        <f t="shared" si="10"/>
        <v/>
      </c>
      <c r="E34" s="227" t="str">
        <f t="shared" si="10"/>
        <v>30（火）</v>
      </c>
      <c r="F34" s="227" t="str">
        <f t="shared" si="10"/>
        <v/>
      </c>
      <c r="G34" s="227" t="str">
        <f t="shared" si="10"/>
        <v/>
      </c>
      <c r="H34" s="227" t="str">
        <f t="shared" si="10"/>
        <v/>
      </c>
      <c r="I34" s="227" t="str">
        <f t="shared" si="10"/>
        <v/>
      </c>
      <c r="J34" s="221" t="s">
        <v>189</v>
      </c>
      <c r="K34" s="239">
        <f>5-COUNTIF(D34:H34,"")</f>
        <v>1</v>
      </c>
      <c r="L34" s="239">
        <f>6-COUNTIF(D34:I34,"")</f>
        <v>1</v>
      </c>
    </row>
    <row r="35" spans="1:13">
      <c r="A35" s="221">
        <f>MAX(C19:I19)</f>
        <v>11</v>
      </c>
      <c r="B35" s="221">
        <f>MATCH(A35,C19:I19,0)</f>
        <v>7</v>
      </c>
      <c r="C35" s="227" t="str">
        <f>IF(C27="",IF(C18&gt;C19,"",IF($B35&lt;C$29,"",C19&amp;"（"&amp;C$5&amp;"）")),"")</f>
        <v/>
      </c>
      <c r="D35" s="227" t="str">
        <f t="shared" ref="D35:I35" si="11">IF(D27="",IF(OR(D18&gt;D19,C35=""),"",IF($B35&lt;D$29,"",D19&amp;"（"&amp;D$5&amp;"）")),"")</f>
        <v/>
      </c>
      <c r="E35" s="227" t="str">
        <f t="shared" si="11"/>
        <v/>
      </c>
      <c r="F35" s="227" t="str">
        <f t="shared" si="11"/>
        <v/>
      </c>
      <c r="G35" s="227" t="str">
        <f t="shared" si="11"/>
        <v/>
      </c>
      <c r="H35" s="227" t="str">
        <f t="shared" si="11"/>
        <v/>
      </c>
      <c r="I35" s="227" t="str">
        <f t="shared" si="11"/>
        <v/>
      </c>
      <c r="J35" s="221" t="s">
        <v>190</v>
      </c>
      <c r="K35" s="239">
        <f>7-COUNTIF(C35:I35,"")</f>
        <v>0</v>
      </c>
      <c r="M35" s="221" t="s">
        <v>191</v>
      </c>
    </row>
    <row r="36" spans="1:13">
      <c r="A36" s="240" t="s">
        <v>192</v>
      </c>
      <c r="B36" s="240" t="s">
        <v>192</v>
      </c>
      <c r="J36" s="221" t="s">
        <v>193</v>
      </c>
      <c r="K36" s="239">
        <f>COUNTIF(K30:K34,"&gt;"&amp;1)</f>
        <v>4</v>
      </c>
      <c r="L36" s="239">
        <f>COUNTIF(L30:L34,"&gt;"&amp;1)</f>
        <v>4</v>
      </c>
      <c r="M36" s="221" t="s">
        <v>194</v>
      </c>
    </row>
    <row r="37" spans="1:13">
      <c r="A37" s="221" t="s">
        <v>195</v>
      </c>
      <c r="M37" s="221" t="s">
        <v>196</v>
      </c>
    </row>
  </sheetData>
  <phoneticPr fontId="1"/>
  <conditionalFormatting sqref="C6:I6">
    <cfRule type="expression" dxfId="265" priority="2">
      <formula>C$6&lt;TODAY()</formula>
    </cfRule>
    <cfRule type="expression" dxfId="264" priority="3">
      <formula>C$6=TODAY()</formula>
    </cfRule>
  </conditionalFormatting>
  <conditionalFormatting sqref="C28">
    <cfRule type="expression" priority="1">
      <formula>$K$33&lt;2</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33" id="{6346C0D3-2175-4F90-98B7-587E66777137}">
            <xm:f>COUNTIF('C:\07管理係\笹本\[タスク.xlsm]休日'!#REF!,$D$6)+COUNTIF('C:\07管理係\笹本\[タスク.xlsm]休日'!#REF!,$D$6)=1</xm:f>
            <x14:dxf>
              <font>
                <color rgb="FFFF0000"/>
              </font>
              <fill>
                <patternFill>
                  <bgColor theme="9" tint="0.59996337778862885"/>
                </patternFill>
              </fill>
            </x14:dxf>
          </x14:cfRule>
          <xm:sqref>D6</xm:sqref>
        </x14:conditionalFormatting>
        <x14:conditionalFormatting xmlns:xm="http://schemas.microsoft.com/office/excel/2006/main">
          <x14:cfRule type="expression" priority="32" id="{A39F98F7-497C-4544-A542-8C187AB5D6F8}">
            <xm:f>COUNTIF('C:\07管理係\笹本\[タスク.xlsm]休日'!#REF!,$D$7)+COUNTIF('C:\07管理係\笹本\[タスク.xlsm]休日'!#REF!,$D$7)=1</xm:f>
            <x14:dxf>
              <font>
                <color rgb="FFFF0000"/>
              </font>
              <fill>
                <patternFill>
                  <bgColor theme="9" tint="0.59996337778862885"/>
                </patternFill>
              </fill>
            </x14:dxf>
          </x14:cfRule>
          <xm:sqref>D7</xm:sqref>
        </x14:conditionalFormatting>
        <x14:conditionalFormatting xmlns:xm="http://schemas.microsoft.com/office/excel/2006/main">
          <x14:cfRule type="expression" priority="31" id="{EFA44E6E-03F1-4714-8088-10E4BFB15065}">
            <xm:f>COUNTIF('C:\07管理係\笹本\[タスク.xlsm]休日'!#REF!,$D$8)+COUNTIF('C:\07管理係\笹本\[タスク.xlsm]休日'!#REF!,$D$8)=1</xm:f>
            <x14:dxf>
              <font>
                <color rgb="FFFF0000"/>
              </font>
              <fill>
                <patternFill>
                  <bgColor theme="9" tint="0.59996337778862885"/>
                </patternFill>
              </fill>
            </x14:dxf>
          </x14:cfRule>
          <xm:sqref>D8</xm:sqref>
        </x14:conditionalFormatting>
        <x14:conditionalFormatting xmlns:xm="http://schemas.microsoft.com/office/excel/2006/main">
          <x14:cfRule type="expression" priority="30" id="{29329606-C2D1-47DC-BA48-97BDA3C6B795}">
            <xm:f>COUNTIF('C:\07管理係\笹本\[タスク.xlsm]休日'!#REF!,$D$9)+COUNTIF('C:\07管理係\笹本\[タスク.xlsm]休日'!#REF!,$D$9)=1</xm:f>
            <x14:dxf>
              <font>
                <color rgb="FFFF0000"/>
              </font>
              <fill>
                <patternFill>
                  <bgColor theme="9" tint="0.59996337778862885"/>
                </patternFill>
              </fill>
            </x14:dxf>
          </x14:cfRule>
          <xm:sqref>D9</xm:sqref>
        </x14:conditionalFormatting>
        <x14:conditionalFormatting xmlns:xm="http://schemas.microsoft.com/office/excel/2006/main">
          <x14:cfRule type="expression" priority="29" id="{A4734798-824D-4CED-949A-42ADC49B9034}">
            <xm:f>COUNTIF('C:\07管理係\笹本\[タスク.xlsm]休日'!#REF!,$D$10)+COUNTIF('C:\07管理係\笹本\[タスク.xlsm]休日'!#REF!,$D$10)=1</xm:f>
            <x14:dxf>
              <font>
                <color rgb="FFFF0000"/>
              </font>
              <fill>
                <patternFill>
                  <bgColor theme="9" tint="0.59996337778862885"/>
                </patternFill>
              </fill>
            </x14:dxf>
          </x14:cfRule>
          <xm:sqref>D10</xm:sqref>
        </x14:conditionalFormatting>
        <x14:conditionalFormatting xmlns:xm="http://schemas.microsoft.com/office/excel/2006/main">
          <x14:cfRule type="expression" priority="28" id="{D4A7F343-3FDE-4101-851E-1028034FF84C}">
            <xm:f>COUNTIF('C:\07管理係\笹本\[タスク.xlsm]休日'!#REF!,$D$11)+COUNTIF('C:\07管理係\笹本\[タスク.xlsm]休日'!#REF!,$D$11)=1</xm:f>
            <x14:dxf>
              <font>
                <color rgb="FFFF0000"/>
              </font>
              <fill>
                <patternFill>
                  <bgColor theme="9" tint="0.59996337778862885"/>
                </patternFill>
              </fill>
            </x14:dxf>
          </x14:cfRule>
          <xm:sqref>D11</xm:sqref>
        </x14:conditionalFormatting>
        <x14:conditionalFormatting xmlns:xm="http://schemas.microsoft.com/office/excel/2006/main">
          <x14:cfRule type="expression" priority="27" id="{86F22F2B-1DBE-4EC2-BA0B-141E708EDA3F}">
            <xm:f>COUNTIF('C:\07管理係\笹本\[タスク.xlsm]休日'!#REF!,$E$6)+COUNTIF('C:\07管理係\笹本\[タスク.xlsm]休日'!#REF!,$E$6)=1</xm:f>
            <x14:dxf>
              <font>
                <color rgb="FFFF0000"/>
              </font>
              <fill>
                <patternFill>
                  <bgColor theme="9" tint="0.59996337778862885"/>
                </patternFill>
              </fill>
            </x14:dxf>
          </x14:cfRule>
          <xm:sqref>E6</xm:sqref>
        </x14:conditionalFormatting>
        <x14:conditionalFormatting xmlns:xm="http://schemas.microsoft.com/office/excel/2006/main">
          <x14:cfRule type="expression" priority="26" id="{79EF50E9-2269-4675-8B06-F842517E9444}">
            <xm:f>COUNTIF('C:\07管理係\笹本\[タスク.xlsm]休日'!#REF!,$E$7)+COUNTIF('C:\07管理係\笹本\[タスク.xlsm]休日'!#REF!,$E$7)=1</xm:f>
            <x14:dxf>
              <font>
                <color rgb="FFFF0000"/>
              </font>
              <fill>
                <patternFill>
                  <bgColor theme="9" tint="0.59996337778862885"/>
                </patternFill>
              </fill>
            </x14:dxf>
          </x14:cfRule>
          <xm:sqref>E7</xm:sqref>
        </x14:conditionalFormatting>
        <x14:conditionalFormatting xmlns:xm="http://schemas.microsoft.com/office/excel/2006/main">
          <x14:cfRule type="expression" priority="25" id="{41369327-4966-4809-9C20-0F367BC4925C}">
            <xm:f>COUNTIF('C:\07管理係\笹本\[タスク.xlsm]休日'!#REF!,$E$8)+COUNTIF('C:\07管理係\笹本\[タスク.xlsm]休日'!#REF!,$E$8)=1</xm:f>
            <x14:dxf>
              <font>
                <color rgb="FFFF0000"/>
              </font>
              <fill>
                <patternFill>
                  <bgColor theme="9" tint="0.59996337778862885"/>
                </patternFill>
              </fill>
            </x14:dxf>
          </x14:cfRule>
          <xm:sqref>E8</xm:sqref>
        </x14:conditionalFormatting>
        <x14:conditionalFormatting xmlns:xm="http://schemas.microsoft.com/office/excel/2006/main">
          <x14:cfRule type="expression" priority="24" id="{7C392A77-FC2D-453E-B055-7F1B92B8AA08}">
            <xm:f>COUNTIF('C:\07管理係\笹本\[タスク.xlsm]休日'!#REF!,$E$9)+COUNTIF('C:\07管理係\笹本\[タスク.xlsm]休日'!#REF!,$E$9)=1</xm:f>
            <x14:dxf>
              <font>
                <color rgb="FFFF0000"/>
              </font>
              <fill>
                <patternFill>
                  <bgColor theme="9" tint="0.59996337778862885"/>
                </patternFill>
              </fill>
            </x14:dxf>
          </x14:cfRule>
          <xm:sqref>E9</xm:sqref>
        </x14:conditionalFormatting>
        <x14:conditionalFormatting xmlns:xm="http://schemas.microsoft.com/office/excel/2006/main">
          <x14:cfRule type="expression" priority="23" id="{BBA34D5A-334D-44EF-9429-F3306626834C}">
            <xm:f>COUNTIF('C:\07管理係\笹本\[タスク.xlsm]休日'!#REF!,$E$10)+COUNTIF('C:\07管理係\笹本\[タスク.xlsm]休日'!#REF!,$E$10)=1</xm:f>
            <x14:dxf>
              <font>
                <color rgb="FFFF0000"/>
              </font>
              <fill>
                <patternFill>
                  <bgColor theme="9" tint="0.59996337778862885"/>
                </patternFill>
              </fill>
            </x14:dxf>
          </x14:cfRule>
          <xm:sqref>E10</xm:sqref>
        </x14:conditionalFormatting>
        <x14:conditionalFormatting xmlns:xm="http://schemas.microsoft.com/office/excel/2006/main">
          <x14:cfRule type="expression" priority="22" id="{B444EE37-4778-4951-BCE6-871654CE45D8}">
            <xm:f>COUNTIF('C:\07管理係\笹本\[タスク.xlsm]休日'!#REF!,$E$11)+COUNTIF('C:\07管理係\笹本\[タスク.xlsm]休日'!#REF!,$E$11)=1</xm:f>
            <x14:dxf>
              <font>
                <color rgb="FFFF0000"/>
              </font>
              <fill>
                <patternFill>
                  <bgColor theme="9" tint="0.59996337778862885"/>
                </patternFill>
              </fill>
            </x14:dxf>
          </x14:cfRule>
          <xm:sqref>E11</xm:sqref>
        </x14:conditionalFormatting>
        <x14:conditionalFormatting xmlns:xm="http://schemas.microsoft.com/office/excel/2006/main">
          <x14:cfRule type="expression" priority="21" id="{0C1AE2AC-6DC6-4CDE-9E6A-EB03604DD4CD}">
            <xm:f>COUNTIF('C:\07管理係\笹本\[タスク.xlsm]休日'!#REF!,$F$6)+COUNTIF('C:\07管理係\笹本\[タスク.xlsm]休日'!#REF!,$F$6)=1</xm:f>
            <x14:dxf>
              <font>
                <color rgb="FFFF0000"/>
              </font>
              <fill>
                <patternFill>
                  <bgColor theme="9" tint="0.59996337778862885"/>
                </patternFill>
              </fill>
            </x14:dxf>
          </x14:cfRule>
          <xm:sqref>F6</xm:sqref>
        </x14:conditionalFormatting>
        <x14:conditionalFormatting xmlns:xm="http://schemas.microsoft.com/office/excel/2006/main">
          <x14:cfRule type="expression" priority="20" id="{D177CF72-3FF4-4E36-88C9-DAFE7D8ED057}">
            <xm:f>COUNTIF('C:\07管理係\笹本\[タスク.xlsm]休日'!#REF!,$F$7)+COUNTIF('C:\07管理係\笹本\[タスク.xlsm]休日'!#REF!,$F$7)=1</xm:f>
            <x14:dxf>
              <font>
                <color rgb="FFFF0000"/>
              </font>
              <fill>
                <patternFill>
                  <bgColor theme="9" tint="0.59996337778862885"/>
                </patternFill>
              </fill>
            </x14:dxf>
          </x14:cfRule>
          <xm:sqref>F7</xm:sqref>
        </x14:conditionalFormatting>
        <x14:conditionalFormatting xmlns:xm="http://schemas.microsoft.com/office/excel/2006/main">
          <x14:cfRule type="expression" priority="19" id="{8005D4A7-575E-48C2-AC36-E686BC915D2B}">
            <xm:f>COUNTIF('C:\07管理係\笹本\[タスク.xlsm]休日'!#REF!,$F$8)+COUNTIF('C:\07管理係\笹本\[タスク.xlsm]休日'!#REF!,$F$8)=1</xm:f>
            <x14:dxf>
              <font>
                <color rgb="FFFF0000"/>
              </font>
              <fill>
                <patternFill>
                  <bgColor theme="9" tint="0.59996337778862885"/>
                </patternFill>
              </fill>
            </x14:dxf>
          </x14:cfRule>
          <xm:sqref>F8</xm:sqref>
        </x14:conditionalFormatting>
        <x14:conditionalFormatting xmlns:xm="http://schemas.microsoft.com/office/excel/2006/main">
          <x14:cfRule type="expression" priority="18" id="{CA6C62C5-8F73-4C7C-82E4-ECBD89B7B3BC}">
            <xm:f>COUNTIF('C:\07管理係\笹本\[タスク.xlsm]休日'!#REF!,$F$9)+COUNTIF('C:\07管理係\笹本\[タスク.xlsm]休日'!#REF!,$F$9)=1</xm:f>
            <x14:dxf>
              <font>
                <color rgb="FFFF0000"/>
              </font>
              <fill>
                <patternFill>
                  <bgColor theme="9" tint="0.59996337778862885"/>
                </patternFill>
              </fill>
            </x14:dxf>
          </x14:cfRule>
          <xm:sqref>F9</xm:sqref>
        </x14:conditionalFormatting>
        <x14:conditionalFormatting xmlns:xm="http://schemas.microsoft.com/office/excel/2006/main">
          <x14:cfRule type="expression" priority="17" id="{A7D59605-8704-43F0-93C1-43C649A62556}">
            <xm:f>COUNTIF('C:\07管理係\笹本\[タスク.xlsm]休日'!#REF!,$F$10)+COUNTIF('C:\07管理係\笹本\[タスク.xlsm]休日'!#REF!,$F$10)=1</xm:f>
            <x14:dxf>
              <font>
                <color rgb="FFFF0000"/>
              </font>
              <fill>
                <patternFill>
                  <bgColor theme="9" tint="0.59996337778862885"/>
                </patternFill>
              </fill>
            </x14:dxf>
          </x14:cfRule>
          <xm:sqref>F10</xm:sqref>
        </x14:conditionalFormatting>
        <x14:conditionalFormatting xmlns:xm="http://schemas.microsoft.com/office/excel/2006/main">
          <x14:cfRule type="expression" priority="16" id="{4E7C10FF-07E0-4BE3-A87A-ACED32D7BBAE}">
            <xm:f>COUNTIF('C:\07管理係\笹本\[タスク.xlsm]休日'!#REF!,$F$11)+COUNTIF('C:\07管理係\笹本\[タスク.xlsm]休日'!#REF!,$F$11)=1</xm:f>
            <x14:dxf>
              <font>
                <color rgb="FFFF0000"/>
              </font>
              <fill>
                <patternFill>
                  <bgColor theme="9" tint="0.59996337778862885"/>
                </patternFill>
              </fill>
            </x14:dxf>
          </x14:cfRule>
          <xm:sqref>F11</xm:sqref>
        </x14:conditionalFormatting>
        <x14:conditionalFormatting xmlns:xm="http://schemas.microsoft.com/office/excel/2006/main">
          <x14:cfRule type="expression" priority="15" id="{181C8FFC-C7EE-49C1-A714-A7E480CFAD8F}">
            <xm:f>COUNTIF('C:\07管理係\笹本\[タスク.xlsm]休日'!#REF!,$G$6)+COUNTIF('C:\07管理係\笹本\[タスク.xlsm]休日'!#REF!,$G$6)=1</xm:f>
            <x14:dxf>
              <font>
                <color rgb="FFFF0000"/>
              </font>
              <fill>
                <patternFill>
                  <bgColor theme="9" tint="0.59996337778862885"/>
                </patternFill>
              </fill>
            </x14:dxf>
          </x14:cfRule>
          <xm:sqref>G6</xm:sqref>
        </x14:conditionalFormatting>
        <x14:conditionalFormatting xmlns:xm="http://schemas.microsoft.com/office/excel/2006/main">
          <x14:cfRule type="expression" priority="14" id="{91C87523-AA49-4261-97E2-92F3531E0C7A}">
            <xm:f>COUNTIF('C:\07管理係\笹本\[タスク.xlsm]休日'!#REF!,$G$7)+COUNTIF('C:\07管理係\笹本\[タスク.xlsm]休日'!#REF!,$G$7)=1</xm:f>
            <x14:dxf>
              <font>
                <color rgb="FFFF0000"/>
              </font>
              <fill>
                <patternFill>
                  <bgColor theme="9" tint="0.59996337778862885"/>
                </patternFill>
              </fill>
            </x14:dxf>
          </x14:cfRule>
          <xm:sqref>G7</xm:sqref>
        </x14:conditionalFormatting>
        <x14:conditionalFormatting xmlns:xm="http://schemas.microsoft.com/office/excel/2006/main">
          <x14:cfRule type="expression" priority="13" id="{7A3326B1-A11F-4C92-AB8F-918C74844105}">
            <xm:f>COUNTIF('C:\07管理係\笹本\[タスク.xlsm]休日'!#REF!,$G$8)+COUNTIF('C:\07管理係\笹本\[タスク.xlsm]休日'!#REF!,$G$8)=1</xm:f>
            <x14:dxf>
              <font>
                <color rgb="FFFF0000"/>
              </font>
              <fill>
                <patternFill>
                  <bgColor theme="9" tint="0.59996337778862885"/>
                </patternFill>
              </fill>
            </x14:dxf>
          </x14:cfRule>
          <xm:sqref>G8</xm:sqref>
        </x14:conditionalFormatting>
        <x14:conditionalFormatting xmlns:xm="http://schemas.microsoft.com/office/excel/2006/main">
          <x14:cfRule type="expression" priority="12" id="{F68BEC33-0EF1-478E-8148-89B68115BEA2}">
            <xm:f>COUNTIF('C:\07管理係\笹本\[タスク.xlsm]休日'!#REF!,$G$9)+COUNTIF('C:\07管理係\笹本\[タスク.xlsm]休日'!#REF!,$G$9)=1</xm:f>
            <x14:dxf>
              <font>
                <color rgb="FFFF0000"/>
              </font>
              <fill>
                <patternFill>
                  <bgColor theme="9" tint="0.59996337778862885"/>
                </patternFill>
              </fill>
            </x14:dxf>
          </x14:cfRule>
          <xm:sqref>G9</xm:sqref>
        </x14:conditionalFormatting>
        <x14:conditionalFormatting xmlns:xm="http://schemas.microsoft.com/office/excel/2006/main">
          <x14:cfRule type="expression" priority="11" id="{87693B6A-BEEF-4148-AACF-8381053D6528}">
            <xm:f>COUNTIF('C:\07管理係\笹本\[タスク.xlsm]休日'!#REF!,$G$10)+COUNTIF('C:\07管理係\笹本\[タスク.xlsm]休日'!#REF!,$G$10)=1</xm:f>
            <x14:dxf>
              <font>
                <color rgb="FFFF0000"/>
              </font>
              <fill>
                <patternFill>
                  <bgColor theme="9" tint="0.59996337778862885"/>
                </patternFill>
              </fill>
            </x14:dxf>
          </x14:cfRule>
          <xm:sqref>G10</xm:sqref>
        </x14:conditionalFormatting>
        <x14:conditionalFormatting xmlns:xm="http://schemas.microsoft.com/office/excel/2006/main">
          <x14:cfRule type="expression" priority="10" id="{D46ABA74-1A06-48DC-8E4F-99E10836D97D}">
            <xm:f>COUNTIF('C:\07管理係\笹本\[タスク.xlsm]休日'!#REF!,$G$11)+COUNTIF('C:\07管理係\笹本\[タスク.xlsm]休日'!#REF!,$G$11)=1</xm:f>
            <x14:dxf>
              <font>
                <color rgb="FFFF0000"/>
              </font>
              <fill>
                <patternFill>
                  <bgColor theme="9" tint="0.59996337778862885"/>
                </patternFill>
              </fill>
            </x14:dxf>
          </x14:cfRule>
          <xm:sqref>G11</xm:sqref>
        </x14:conditionalFormatting>
        <x14:conditionalFormatting xmlns:xm="http://schemas.microsoft.com/office/excel/2006/main">
          <x14:cfRule type="expression" priority="9" id="{9C7B2AC7-D83A-4B6D-8B9D-CF0C085DF264}">
            <xm:f>COUNTIF('C:\07管理係\笹本\[タスク.xlsm]休日'!#REF!,$H$6)+COUNTIF('C:\07管理係\笹本\[タスク.xlsm]休日'!#REF!,$H$6)=1</xm:f>
            <x14:dxf>
              <font>
                <color rgb="FFFF0000"/>
              </font>
              <fill>
                <patternFill>
                  <bgColor theme="9" tint="0.59996337778862885"/>
                </patternFill>
              </fill>
            </x14:dxf>
          </x14:cfRule>
          <xm:sqref>H6</xm:sqref>
        </x14:conditionalFormatting>
        <x14:conditionalFormatting xmlns:xm="http://schemas.microsoft.com/office/excel/2006/main">
          <x14:cfRule type="expression" priority="8" id="{D3BE9F56-1C43-46D6-BCAE-629B2300A9C3}">
            <xm:f>COUNTIF('C:\07管理係\笹本\[タスク.xlsm]休日'!#REF!,$H$7)+COUNTIF('C:\07管理係\笹本\[タスク.xlsm]休日'!#REF!,$H$7)=1</xm:f>
            <x14:dxf>
              <font>
                <color rgb="FFFF0000"/>
              </font>
              <fill>
                <patternFill>
                  <bgColor theme="9" tint="0.59996337778862885"/>
                </patternFill>
              </fill>
            </x14:dxf>
          </x14:cfRule>
          <xm:sqref>H7</xm:sqref>
        </x14:conditionalFormatting>
        <x14:conditionalFormatting xmlns:xm="http://schemas.microsoft.com/office/excel/2006/main">
          <x14:cfRule type="expression" priority="7" id="{C87733A5-E6D5-4835-A628-89707E52DAA5}">
            <xm:f>COUNTIF('C:\07管理係\笹本\[タスク.xlsm]休日'!#REF!,$H$8)+COUNTIF('C:\07管理係\笹本\[タスク.xlsm]休日'!#REF!,$H$8)=1</xm:f>
            <x14:dxf>
              <font>
                <color rgb="FFFF0000"/>
              </font>
              <fill>
                <patternFill>
                  <bgColor theme="9" tint="0.59996337778862885"/>
                </patternFill>
              </fill>
            </x14:dxf>
          </x14:cfRule>
          <xm:sqref>H8</xm:sqref>
        </x14:conditionalFormatting>
        <x14:conditionalFormatting xmlns:xm="http://schemas.microsoft.com/office/excel/2006/main">
          <x14:cfRule type="expression" priority="6" id="{B542EED2-7060-45FF-BD0E-DC40EDE67B1A}">
            <xm:f>COUNTIF('C:\07管理係\笹本\[タスク.xlsm]休日'!#REF!,$H$9)+COUNTIF('C:\07管理係\笹本\[タスク.xlsm]休日'!#REF!,$H$9)=1</xm:f>
            <x14:dxf>
              <font>
                <color rgb="FFFF0000"/>
              </font>
              <fill>
                <patternFill>
                  <bgColor theme="9" tint="0.59996337778862885"/>
                </patternFill>
              </fill>
            </x14:dxf>
          </x14:cfRule>
          <xm:sqref>H9</xm:sqref>
        </x14:conditionalFormatting>
        <x14:conditionalFormatting xmlns:xm="http://schemas.microsoft.com/office/excel/2006/main">
          <x14:cfRule type="expression" priority="5" id="{B83F00E6-F339-4D67-9822-832B43DC4D9E}">
            <xm:f>COUNTIF('C:\07管理係\笹本\[タスク.xlsm]休日'!#REF!,$H$10)+COUNTIF('C:\07管理係\笹本\[タスク.xlsm]休日'!#REF!,$H$10)=1</xm:f>
            <x14:dxf>
              <font>
                <color rgb="FFFF0000"/>
              </font>
              <fill>
                <patternFill>
                  <bgColor theme="9" tint="0.59996337778862885"/>
                </patternFill>
              </fill>
            </x14:dxf>
          </x14:cfRule>
          <xm:sqref>H10</xm:sqref>
        </x14:conditionalFormatting>
        <x14:conditionalFormatting xmlns:xm="http://schemas.microsoft.com/office/excel/2006/main">
          <x14:cfRule type="expression" priority="4" id="{0A9F32C1-1D5A-4944-8DAA-2A893EF0EC5D}">
            <xm:f>COUNTIF('C:\07管理係\笹本\[タスク.xlsm]休日'!#REF!,$H$11)+COUNTIF('C:\07管理係\笹本\[タスク.xlsm]休日'!#REF!,$H$11)=1</xm:f>
            <x14:dxf>
              <font>
                <color rgb="FFFF0000"/>
              </font>
              <fill>
                <patternFill>
                  <bgColor theme="9" tint="0.59996337778862885"/>
                </patternFill>
              </fill>
            </x14:dxf>
          </x14:cfRule>
          <xm:sqref>H11</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0000"/>
    <pageSetUpPr fitToPage="1"/>
  </sheetPr>
  <dimension ref="A1:AO58"/>
  <sheetViews>
    <sheetView tabSelected="1" view="pageBreakPreview" zoomScale="70" zoomScaleNormal="75" zoomScaleSheetLayoutView="70" workbookViewId="0">
      <selection activeCell="F19" sqref="F19"/>
    </sheetView>
  </sheetViews>
  <sheetFormatPr defaultColWidth="9" defaultRowHeight="13.5"/>
  <cols>
    <col min="1" max="1" width="13.625" style="97" customWidth="1"/>
    <col min="2" max="15" width="6.875" style="97" customWidth="1"/>
    <col min="16" max="21" width="8.5" style="97" customWidth="1"/>
    <col min="22" max="22" width="6.875" style="97" customWidth="1"/>
    <col min="23" max="24" width="9" style="97"/>
    <col min="25" max="25" width="41.25" style="97" customWidth="1"/>
    <col min="26" max="30" width="12.25" style="97" customWidth="1"/>
    <col min="31" max="16384" width="9" style="97"/>
  </cols>
  <sheetData>
    <row r="1" spans="1:41" ht="19.5" customHeight="1">
      <c r="A1" s="96" t="s">
        <v>32</v>
      </c>
      <c r="V1" s="285" t="s">
        <v>246</v>
      </c>
      <c r="Y1" s="97">
        <f>IF(D4&lt;4,YEAR(A4)+1,YEAR(A4))</f>
        <v>2024</v>
      </c>
      <c r="AJ1" s="97" t="s">
        <v>208</v>
      </c>
      <c r="AK1" s="97" t="s">
        <v>211</v>
      </c>
    </row>
    <row r="2" spans="1:41" ht="18.75" customHeight="1">
      <c r="A2" s="98"/>
      <c r="B2" s="98"/>
      <c r="C2" s="98"/>
      <c r="D2" s="314" t="s">
        <v>38</v>
      </c>
      <c r="E2" s="314"/>
      <c r="F2" s="314"/>
      <c r="G2" s="314"/>
      <c r="H2" s="314"/>
      <c r="I2" s="314"/>
      <c r="J2" s="314"/>
      <c r="K2" s="314"/>
      <c r="L2" s="314"/>
      <c r="M2" s="314"/>
      <c r="N2" s="314"/>
      <c r="O2" s="314"/>
      <c r="P2" s="314"/>
      <c r="Q2" s="314"/>
      <c r="R2" s="314"/>
      <c r="S2" s="173"/>
      <c r="T2" s="98"/>
      <c r="U2" s="98"/>
      <c r="V2" s="98"/>
      <c r="Y2" s="97" t="s">
        <v>84</v>
      </c>
      <c r="Z2" s="145" t="s">
        <v>214</v>
      </c>
      <c r="AA2" s="145" t="s">
        <v>215</v>
      </c>
      <c r="AB2" s="145" t="s">
        <v>216</v>
      </c>
      <c r="AC2" s="145" t="s">
        <v>217</v>
      </c>
      <c r="AD2" s="146" t="s">
        <v>218</v>
      </c>
      <c r="AE2" s="146" t="s">
        <v>219</v>
      </c>
      <c r="AF2" s="146" t="s">
        <v>220</v>
      </c>
      <c r="AG2" s="146" t="s">
        <v>221</v>
      </c>
      <c r="AH2" s="145" t="s">
        <v>89</v>
      </c>
      <c r="AJ2" s="268" t="s">
        <v>209</v>
      </c>
      <c r="AK2" s="268" t="s">
        <v>212</v>
      </c>
      <c r="AL2" s="268" t="s">
        <v>233</v>
      </c>
      <c r="AM2" s="268"/>
      <c r="AN2" s="268"/>
      <c r="AO2" s="268"/>
    </row>
    <row r="3" spans="1:41" ht="18.75" customHeight="1">
      <c r="A3" s="98"/>
      <c r="B3" s="98"/>
      <c r="C3" s="98"/>
      <c r="D3" s="210"/>
      <c r="E3" s="210"/>
      <c r="F3" s="210"/>
      <c r="G3" s="210"/>
      <c r="H3" s="210"/>
      <c r="I3" s="210"/>
      <c r="J3" s="210"/>
      <c r="K3" s="210"/>
      <c r="L3" s="210"/>
      <c r="M3" s="210"/>
      <c r="N3" s="210"/>
      <c r="O3" s="210"/>
      <c r="P3" s="210"/>
      <c r="Q3" s="210"/>
      <c r="R3" s="210"/>
      <c r="S3" s="210"/>
      <c r="T3" s="98"/>
      <c r="U3" s="98"/>
      <c r="V3" s="98"/>
      <c r="Y3" s="97" t="s">
        <v>85</v>
      </c>
      <c r="Z3" s="147" t="s">
        <v>222</v>
      </c>
      <c r="AA3" s="147" t="s">
        <v>223</v>
      </c>
      <c r="AB3" s="147" t="s">
        <v>224</v>
      </c>
      <c r="AC3" s="147" t="s">
        <v>225</v>
      </c>
      <c r="AD3" s="148" t="s">
        <v>217</v>
      </c>
      <c r="AE3" s="148" t="s">
        <v>218</v>
      </c>
      <c r="AF3" s="148" t="s">
        <v>219</v>
      </c>
      <c r="AG3" s="148" t="s">
        <v>220</v>
      </c>
      <c r="AH3" s="148" t="s">
        <v>221</v>
      </c>
      <c r="AJ3" s="268" t="s">
        <v>209</v>
      </c>
      <c r="AK3" s="268" t="s">
        <v>212</v>
      </c>
      <c r="AL3" s="268" t="s">
        <v>233</v>
      </c>
      <c r="AM3" s="268"/>
      <c r="AN3" s="268"/>
      <c r="AO3" s="268"/>
    </row>
    <row r="4" spans="1:41" ht="31.15" customHeight="1">
      <c r="A4" s="325">
        <v>45383</v>
      </c>
      <c r="B4" s="325"/>
      <c r="C4" s="211"/>
      <c r="D4" s="135">
        <v>4</v>
      </c>
      <c r="E4" s="99" t="s">
        <v>6</v>
      </c>
      <c r="F4" s="99"/>
      <c r="V4" s="100"/>
      <c r="Y4" s="97" t="s">
        <v>86</v>
      </c>
      <c r="Z4" s="147" t="s">
        <v>226</v>
      </c>
      <c r="AA4" s="147" t="s">
        <v>214</v>
      </c>
      <c r="AB4" s="147" t="s">
        <v>215</v>
      </c>
      <c r="AC4" s="147" t="s">
        <v>216</v>
      </c>
      <c r="AD4" s="147" t="s">
        <v>227</v>
      </c>
      <c r="AE4" s="147" t="s">
        <v>228</v>
      </c>
      <c r="AF4" s="148" t="s">
        <v>229</v>
      </c>
      <c r="AG4" s="147" t="s">
        <v>230</v>
      </c>
      <c r="AH4" s="147" t="s">
        <v>89</v>
      </c>
      <c r="AJ4" s="268" t="s">
        <v>210</v>
      </c>
      <c r="AK4" s="268" t="s">
        <v>213</v>
      </c>
      <c r="AL4" s="268" t="s">
        <v>234</v>
      </c>
      <c r="AM4" s="268"/>
      <c r="AN4" s="268"/>
      <c r="AO4" s="268"/>
    </row>
    <row r="5" spans="1:41" ht="15" customHeight="1">
      <c r="A5" s="263"/>
      <c r="B5" s="263"/>
      <c r="C5" s="99"/>
      <c r="D5" s="99"/>
      <c r="E5" s="99"/>
      <c r="F5" s="99"/>
      <c r="G5" s="262"/>
      <c r="H5" s="262"/>
      <c r="I5" s="101"/>
      <c r="J5" s="101"/>
      <c r="K5" s="101"/>
      <c r="L5" s="101"/>
      <c r="M5" s="101"/>
      <c r="N5" s="101"/>
      <c r="O5" s="101"/>
      <c r="V5" s="100"/>
      <c r="Y5" s="97" t="s">
        <v>87</v>
      </c>
      <c r="Z5" s="147" t="s">
        <v>223</v>
      </c>
      <c r="AA5" s="147" t="s">
        <v>224</v>
      </c>
      <c r="AB5" s="147" t="s">
        <v>225</v>
      </c>
      <c r="AC5" s="147" t="s">
        <v>228</v>
      </c>
      <c r="AD5" s="148" t="s">
        <v>229</v>
      </c>
      <c r="AE5" s="148" t="s">
        <v>231</v>
      </c>
      <c r="AF5" s="147" t="s">
        <v>89</v>
      </c>
      <c r="AG5" s="147" t="s">
        <v>89</v>
      </c>
      <c r="AH5" s="147" t="s">
        <v>89</v>
      </c>
      <c r="AJ5" s="268" t="s">
        <v>210</v>
      </c>
      <c r="AK5" s="268" t="s">
        <v>213</v>
      </c>
      <c r="AL5" s="268" t="s">
        <v>234</v>
      </c>
      <c r="AM5" s="268"/>
      <c r="AN5" s="268"/>
      <c r="AO5" s="268"/>
    </row>
    <row r="6" spans="1:41" ht="30.6" customHeight="1">
      <c r="A6" s="254" t="s">
        <v>204</v>
      </c>
      <c r="B6" s="99"/>
      <c r="C6" s="99"/>
      <c r="D6" s="99"/>
      <c r="E6" s="99"/>
      <c r="F6" s="99"/>
      <c r="G6" s="99"/>
      <c r="H6" s="99"/>
      <c r="I6" s="99"/>
      <c r="J6" s="99"/>
      <c r="P6" s="290" t="s">
        <v>241</v>
      </c>
      <c r="Q6" s="290"/>
      <c r="R6" s="290"/>
      <c r="S6" s="290"/>
      <c r="T6" s="209" t="s">
        <v>206</v>
      </c>
      <c r="U6" s="208"/>
      <c r="V6" s="100"/>
      <c r="W6" s="301"/>
      <c r="Y6" s="97" t="s">
        <v>88</v>
      </c>
      <c r="Z6" s="147" t="s">
        <v>223</v>
      </c>
      <c r="AA6" s="147" t="s">
        <v>232</v>
      </c>
      <c r="AB6" s="147" t="s">
        <v>225</v>
      </c>
      <c r="AC6" s="147" t="s">
        <v>228</v>
      </c>
      <c r="AD6" s="148" t="s">
        <v>229</v>
      </c>
      <c r="AE6" s="148" t="s">
        <v>231</v>
      </c>
      <c r="AF6" s="147" t="s">
        <v>89</v>
      </c>
      <c r="AG6" s="147" t="s">
        <v>89</v>
      </c>
      <c r="AH6" s="147" t="s">
        <v>89</v>
      </c>
      <c r="AJ6" s="268" t="s">
        <v>210</v>
      </c>
      <c r="AK6" s="268" t="s">
        <v>213</v>
      </c>
      <c r="AL6" s="268" t="s">
        <v>234</v>
      </c>
      <c r="AM6" s="268"/>
      <c r="AN6" s="268"/>
      <c r="AO6" s="268"/>
    </row>
    <row r="7" spans="1:41" ht="12" customHeight="1">
      <c r="A7" s="254"/>
      <c r="B7" s="99"/>
      <c r="C7" s="99"/>
      <c r="D7" s="99"/>
      <c r="E7" s="99"/>
      <c r="F7" s="99"/>
      <c r="G7" s="99"/>
      <c r="H7" s="99"/>
      <c r="I7" s="99"/>
      <c r="J7" s="99"/>
      <c r="P7" s="261"/>
      <c r="Q7" s="261"/>
      <c r="R7" s="261"/>
      <c r="S7" s="261"/>
      <c r="T7" s="209"/>
      <c r="U7" s="264"/>
      <c r="V7" s="100"/>
      <c r="W7" s="301"/>
      <c r="Z7" s="241"/>
      <c r="AA7" s="241"/>
      <c r="AB7" s="241"/>
      <c r="AC7" s="241"/>
      <c r="AD7" s="242"/>
      <c r="AE7" s="242"/>
      <c r="AF7" s="241"/>
      <c r="AG7" s="241"/>
      <c r="AH7" s="241"/>
      <c r="AJ7" s="97" t="e">
        <f>VLOOKUP($E$8,$Y$2:$AK$6,12)</f>
        <v>#N/A</v>
      </c>
      <c r="AK7" s="97" t="e">
        <f>VLOOKUP($E$8,$Y$2:$AK$6,13)</f>
        <v>#N/A</v>
      </c>
      <c r="AL7" s="97" t="e">
        <f>VLOOKUP($E$8,$Y$2:$AL$6,14)</f>
        <v>#N/A</v>
      </c>
    </row>
    <row r="8" spans="1:41" ht="34.5" customHeight="1">
      <c r="A8" s="290" t="s">
        <v>197</v>
      </c>
      <c r="B8" s="290"/>
      <c r="C8" s="290"/>
      <c r="D8" s="291"/>
      <c r="E8" s="298"/>
      <c r="F8" s="299"/>
      <c r="G8" s="299"/>
      <c r="H8" s="299"/>
      <c r="I8" s="299"/>
      <c r="J8" s="299"/>
      <c r="K8" s="299"/>
      <c r="L8" s="299"/>
      <c r="M8" s="300"/>
      <c r="N8" s="295" t="s">
        <v>235</v>
      </c>
      <c r="O8" s="296"/>
      <c r="P8" s="296"/>
      <c r="Q8" s="296"/>
      <c r="R8" s="297"/>
      <c r="S8" s="292"/>
      <c r="T8" s="293"/>
      <c r="U8" s="294"/>
      <c r="V8" s="100"/>
      <c r="W8" s="301"/>
      <c r="Y8" s="97" t="s">
        <v>198</v>
      </c>
      <c r="Z8" s="172" t="str">
        <f>LEFT(Z2,FIND("(",Z2)-1)</f>
        <v>7:30</v>
      </c>
      <c r="AA8" s="209" t="str">
        <f t="shared" ref="AA8:AH8" si="0">LEFT(AA2,FIND("(",AA2)-1)</f>
        <v>8:30</v>
      </c>
      <c r="AB8" s="209" t="str">
        <f t="shared" si="0"/>
        <v>17:30</v>
      </c>
      <c r="AC8" s="209" t="str">
        <f t="shared" si="0"/>
        <v>18:15</v>
      </c>
      <c r="AD8" s="209" t="str">
        <f t="shared" si="0"/>
        <v>18:31</v>
      </c>
      <c r="AE8" s="209" t="str">
        <f t="shared" si="0"/>
        <v>19:31</v>
      </c>
      <c r="AF8" s="209" t="str">
        <f t="shared" si="0"/>
        <v>20:31</v>
      </c>
      <c r="AG8" s="209" t="str">
        <f t="shared" si="0"/>
        <v>21:31</v>
      </c>
      <c r="AH8" s="209" t="e">
        <f t="shared" si="0"/>
        <v>#VALUE!</v>
      </c>
    </row>
    <row r="9" spans="1:41" ht="30.6" customHeight="1">
      <c r="A9" s="254" t="s">
        <v>203</v>
      </c>
      <c r="B9" s="252"/>
      <c r="C9" s="252"/>
      <c r="D9" s="252"/>
      <c r="E9" s="252"/>
      <c r="F9" s="252"/>
      <c r="G9" s="253"/>
      <c r="H9" s="252"/>
      <c r="I9" s="252"/>
      <c r="J9" s="252"/>
      <c r="K9" s="252"/>
      <c r="P9" s="171"/>
      <c r="Q9" s="171"/>
      <c r="R9" s="171"/>
      <c r="S9" s="171"/>
      <c r="T9" s="172"/>
      <c r="U9" s="101"/>
      <c r="V9" s="100"/>
      <c r="W9" s="301"/>
      <c r="Y9" s="97" t="s">
        <v>199</v>
      </c>
      <c r="Z9" s="209" t="str">
        <f t="shared" ref="Z9:AH9" si="1">LEFT(Z3,FIND("(",Z3)-1)</f>
        <v>7:00</v>
      </c>
      <c r="AA9" s="209" t="str">
        <f t="shared" si="1"/>
        <v>8:00</v>
      </c>
      <c r="AB9" s="209" t="str">
        <f t="shared" si="1"/>
        <v>17:00</v>
      </c>
      <c r="AC9" s="209" t="str">
        <f t="shared" si="1"/>
        <v>18:00</v>
      </c>
      <c r="AD9" s="209" t="str">
        <f t="shared" si="1"/>
        <v>18:15</v>
      </c>
      <c r="AE9" s="209" t="str">
        <f t="shared" si="1"/>
        <v>18:31</v>
      </c>
      <c r="AF9" s="209" t="str">
        <f t="shared" si="1"/>
        <v>19:31</v>
      </c>
      <c r="AG9" s="209" t="str">
        <f t="shared" si="1"/>
        <v>20:31</v>
      </c>
      <c r="AH9" s="209" t="str">
        <f t="shared" si="1"/>
        <v>21:31</v>
      </c>
    </row>
    <row r="10" spans="1:41" ht="30.6" customHeight="1">
      <c r="A10" s="254"/>
      <c r="B10" s="286" t="s">
        <v>205</v>
      </c>
      <c r="C10" s="286"/>
      <c r="D10" s="287"/>
      <c r="E10" s="288"/>
      <c r="F10" s="288"/>
      <c r="G10" s="288"/>
      <c r="H10" s="288"/>
      <c r="I10" s="288"/>
      <c r="J10" s="289"/>
      <c r="K10" s="252"/>
      <c r="M10" s="286" t="s">
        <v>207</v>
      </c>
      <c r="N10" s="286"/>
      <c r="O10" s="287"/>
      <c r="P10" s="288"/>
      <c r="Q10" s="288"/>
      <c r="R10" s="288"/>
      <c r="S10" s="288"/>
      <c r="T10" s="288"/>
      <c r="U10" s="289"/>
      <c r="V10" s="100"/>
      <c r="W10" s="301"/>
      <c r="Y10" s="97" t="s">
        <v>200</v>
      </c>
      <c r="Z10" s="209" t="str">
        <f t="shared" ref="Z10:AH10" si="2">LEFT(Z4,FIND("(",Z4)-1)</f>
        <v>7:15</v>
      </c>
      <c r="AA10" s="209" t="str">
        <f t="shared" si="2"/>
        <v>7:30</v>
      </c>
      <c r="AB10" s="209" t="str">
        <f t="shared" si="2"/>
        <v>8:30</v>
      </c>
      <c r="AC10" s="209" t="str">
        <f t="shared" si="2"/>
        <v>17:30</v>
      </c>
      <c r="AD10" s="209" t="str">
        <f t="shared" si="2"/>
        <v>18:30</v>
      </c>
      <c r="AE10" s="209" t="str">
        <f t="shared" si="2"/>
        <v>18:45</v>
      </c>
      <c r="AF10" s="209" t="str">
        <f t="shared" si="2"/>
        <v>19:01</v>
      </c>
      <c r="AG10" s="209" t="str">
        <f t="shared" si="2"/>
        <v>20:01</v>
      </c>
      <c r="AH10" s="209" t="e">
        <f t="shared" si="2"/>
        <v>#VALUE!</v>
      </c>
    </row>
    <row r="11" spans="1:41" ht="18" customHeight="1" thickBot="1">
      <c r="A11" s="97" t="s">
        <v>8</v>
      </c>
      <c r="T11" s="97" t="s">
        <v>78</v>
      </c>
      <c r="W11" s="301"/>
      <c r="Y11" s="97" t="s">
        <v>201</v>
      </c>
      <c r="Z11" s="209" t="str">
        <f t="shared" ref="Z11:AH11" si="3">LEFT(Z5,FIND("(",Z5)-1)</f>
        <v>8:00</v>
      </c>
      <c r="AA11" s="209" t="str">
        <f t="shared" si="3"/>
        <v>17:00</v>
      </c>
      <c r="AB11" s="209" t="str">
        <f t="shared" si="3"/>
        <v>18:00</v>
      </c>
      <c r="AC11" s="209" t="str">
        <f t="shared" si="3"/>
        <v>18:45</v>
      </c>
      <c r="AD11" s="209" t="str">
        <f t="shared" si="3"/>
        <v>19:01</v>
      </c>
      <c r="AE11" s="209" t="str">
        <f t="shared" si="3"/>
        <v>20:01</v>
      </c>
      <c r="AF11" s="209" t="e">
        <f t="shared" si="3"/>
        <v>#VALUE!</v>
      </c>
      <c r="AG11" s="209" t="e">
        <f t="shared" si="3"/>
        <v>#VALUE!</v>
      </c>
      <c r="AH11" s="209" t="e">
        <f t="shared" si="3"/>
        <v>#VALUE!</v>
      </c>
    </row>
    <row r="12" spans="1:41" ht="18" customHeight="1">
      <c r="A12" s="326"/>
      <c r="B12" s="317" t="s">
        <v>40</v>
      </c>
      <c r="C12" s="317"/>
      <c r="D12" s="317"/>
      <c r="E12" s="317"/>
      <c r="F12" s="317"/>
      <c r="G12" s="317"/>
      <c r="H12" s="304" t="s">
        <v>79</v>
      </c>
      <c r="I12" s="316" t="s">
        <v>41</v>
      </c>
      <c r="J12" s="317"/>
      <c r="K12" s="317"/>
      <c r="L12" s="317"/>
      <c r="M12" s="317"/>
      <c r="N12" s="317"/>
      <c r="O12" s="304" t="s">
        <v>80</v>
      </c>
      <c r="P12" s="316" t="s">
        <v>15</v>
      </c>
      <c r="Q12" s="317"/>
      <c r="R12" s="317"/>
      <c r="S12" s="317"/>
      <c r="T12" s="317"/>
      <c r="U12" s="318"/>
      <c r="V12" s="304" t="s">
        <v>80</v>
      </c>
      <c r="W12" s="301"/>
      <c r="Y12" s="97" t="s">
        <v>202</v>
      </c>
      <c r="Z12" s="209" t="str">
        <f t="shared" ref="Z12:AH12" si="4">LEFT(Z6,FIND("(",Z6)-1)</f>
        <v>8:00</v>
      </c>
      <c r="AA12" s="209" t="str">
        <f t="shared" si="4"/>
        <v>9:00</v>
      </c>
      <c r="AB12" s="209" t="str">
        <f t="shared" si="4"/>
        <v>18:00</v>
      </c>
      <c r="AC12" s="209" t="str">
        <f t="shared" si="4"/>
        <v>18:45</v>
      </c>
      <c r="AD12" s="209" t="str">
        <f t="shared" si="4"/>
        <v>19:01</v>
      </c>
      <c r="AE12" s="209" t="str">
        <f t="shared" si="4"/>
        <v>20:01</v>
      </c>
      <c r="AF12" s="209" t="e">
        <f t="shared" si="4"/>
        <v>#VALUE!</v>
      </c>
      <c r="AG12" s="209" t="e">
        <f t="shared" si="4"/>
        <v>#VALUE!</v>
      </c>
      <c r="AH12" s="209" t="e">
        <f t="shared" si="4"/>
        <v>#VALUE!</v>
      </c>
    </row>
    <row r="13" spans="1:41" ht="18" customHeight="1" thickBot="1">
      <c r="A13" s="327"/>
      <c r="B13" s="243" t="str">
        <f>万年カレンダー・祝日!D30</f>
        <v>1（月）</v>
      </c>
      <c r="C13" s="243" t="str">
        <f>万年カレンダー・祝日!E30</f>
        <v>2（火）</v>
      </c>
      <c r="D13" s="243" t="str">
        <f>万年カレンダー・祝日!F30</f>
        <v>3（水）</v>
      </c>
      <c r="E13" s="243" t="str">
        <f>万年カレンダー・祝日!G30</f>
        <v>4（木）</v>
      </c>
      <c r="F13" s="243" t="str">
        <f>万年カレンダー・祝日!H30</f>
        <v>5（金）</v>
      </c>
      <c r="G13" s="243" t="str">
        <f>万年カレンダー・祝日!I30</f>
        <v>6（土）</v>
      </c>
      <c r="H13" s="305"/>
      <c r="I13" s="244" t="str">
        <f>万年カレンダー・祝日!D31</f>
        <v>8（月）</v>
      </c>
      <c r="J13" s="245" t="str">
        <f>万年カレンダー・祝日!E31</f>
        <v>9（火）</v>
      </c>
      <c r="K13" s="246" t="str">
        <f>万年カレンダー・祝日!F31</f>
        <v>10（水）</v>
      </c>
      <c r="L13" s="243" t="str">
        <f>万年カレンダー・祝日!G31</f>
        <v>11（木）</v>
      </c>
      <c r="M13" s="245" t="str">
        <f>万年カレンダー・祝日!H31</f>
        <v>12（金）</v>
      </c>
      <c r="N13" s="243" t="str">
        <f>万年カレンダー・祝日!I31</f>
        <v>13（土）</v>
      </c>
      <c r="O13" s="305"/>
      <c r="P13" s="247" t="str">
        <f>万年カレンダー・祝日!D32</f>
        <v>15（月）</v>
      </c>
      <c r="Q13" s="243" t="str">
        <f>万年カレンダー・祝日!E32</f>
        <v>16（火）</v>
      </c>
      <c r="R13" s="245" t="str">
        <f>万年カレンダー・祝日!F32</f>
        <v>17（水）</v>
      </c>
      <c r="S13" s="246" t="str">
        <f>万年カレンダー・祝日!G32</f>
        <v>18（木）</v>
      </c>
      <c r="T13" s="246" t="str">
        <f>万年カレンダー・祝日!H32</f>
        <v>19（金）</v>
      </c>
      <c r="U13" s="243" t="str">
        <f>万年カレンダー・祝日!I32</f>
        <v>20（土）</v>
      </c>
      <c r="V13" s="305"/>
      <c r="W13" s="172" t="s">
        <v>14</v>
      </c>
      <c r="Y13" s="110"/>
      <c r="Z13" s="110"/>
      <c r="AA13" s="110"/>
      <c r="AB13" s="110"/>
      <c r="AC13" s="110"/>
      <c r="AD13" s="110"/>
    </row>
    <row r="14" spans="1:41" ht="18" customHeight="1">
      <c r="A14" s="138" t="e">
        <f t="shared" ref="A14:A22" si="5">IF(VLOOKUP($E$8,$Y$14:$AH$18,X14,FALSE)="",VLOOKUP($E$8,$Y$2:$AH$6,X14,FALSE),"記載不要")</f>
        <v>#N/A</v>
      </c>
      <c r="B14" s="248"/>
      <c r="C14" s="248"/>
      <c r="D14" s="248"/>
      <c r="E14" s="248"/>
      <c r="F14" s="248"/>
      <c r="G14" s="248"/>
      <c r="H14" s="102">
        <f>MAX(B14:G14)</f>
        <v>0</v>
      </c>
      <c r="I14" s="85"/>
      <c r="J14" s="85"/>
      <c r="K14" s="85"/>
      <c r="L14" s="85"/>
      <c r="M14" s="85"/>
      <c r="N14" s="86"/>
      <c r="O14" s="102">
        <f>MAX(I14:N14)</f>
        <v>0</v>
      </c>
      <c r="P14" s="139"/>
      <c r="Q14" s="85"/>
      <c r="R14" s="85"/>
      <c r="S14" s="85"/>
      <c r="T14" s="85"/>
      <c r="U14" s="87"/>
      <c r="V14" s="102">
        <f>MAX(P14:U14)</f>
        <v>0</v>
      </c>
      <c r="W14" s="172">
        <f>万年カレンダー・祝日!K36</f>
        <v>4</v>
      </c>
      <c r="X14" s="110">
        <v>2</v>
      </c>
      <c r="Y14" s="110" t="s">
        <v>84</v>
      </c>
      <c r="Z14" s="110" t="str">
        <f>IFERROR(IF(TIMEVALUE($S$8)-TIMEVALUE(Z8)&lt;=0,1,""),"")</f>
        <v/>
      </c>
      <c r="AA14" s="110" t="str">
        <f t="shared" ref="AA14:AH14" si="6">IFERROR(IF(TIMEVALUE($S$8)-TIMEVALUE(AA8)&lt;=0,1,""),"")</f>
        <v/>
      </c>
      <c r="AB14" s="110" t="str">
        <f t="shared" si="6"/>
        <v/>
      </c>
      <c r="AC14" s="110" t="str">
        <f t="shared" si="6"/>
        <v/>
      </c>
      <c r="AD14" s="110" t="str">
        <f t="shared" si="6"/>
        <v/>
      </c>
      <c r="AE14" s="110" t="str">
        <f t="shared" si="6"/>
        <v/>
      </c>
      <c r="AF14" s="110" t="str">
        <f t="shared" si="6"/>
        <v/>
      </c>
      <c r="AG14" s="110" t="str">
        <f t="shared" si="6"/>
        <v/>
      </c>
      <c r="AH14" s="110" t="str">
        <f t="shared" si="6"/>
        <v/>
      </c>
    </row>
    <row r="15" spans="1:41" ht="18" customHeight="1">
      <c r="A15" s="103" t="e">
        <f t="shared" si="5"/>
        <v>#N/A</v>
      </c>
      <c r="B15" s="249"/>
      <c r="C15" s="249"/>
      <c r="D15" s="249"/>
      <c r="E15" s="249"/>
      <c r="F15" s="249"/>
      <c r="G15" s="249"/>
      <c r="H15" s="104">
        <f t="shared" ref="H15:H22" si="7">MAX(B15:G15)</f>
        <v>0</v>
      </c>
      <c r="I15" s="88"/>
      <c r="J15" s="88"/>
      <c r="K15" s="88"/>
      <c r="L15" s="88"/>
      <c r="M15" s="88"/>
      <c r="N15" s="89"/>
      <c r="O15" s="104">
        <f t="shared" ref="O15:O22" si="8">MAX(I15:N15)</f>
        <v>0</v>
      </c>
      <c r="P15" s="140"/>
      <c r="Q15" s="88"/>
      <c r="R15" s="88"/>
      <c r="S15" s="88"/>
      <c r="T15" s="88"/>
      <c r="U15" s="90"/>
      <c r="V15" s="104">
        <f t="shared" ref="V15:V22" si="9">MAX(P15:U15)</f>
        <v>0</v>
      </c>
      <c r="W15" s="172"/>
      <c r="X15" s="110">
        <v>3</v>
      </c>
      <c r="Y15" s="110" t="s">
        <v>85</v>
      </c>
      <c r="Z15" s="110" t="str">
        <f t="shared" ref="Z15:AH18" si="10">IFERROR(IF(TIMEVALUE($S$8)-TIMEVALUE(Z9)&lt;=0,1,""),"")</f>
        <v/>
      </c>
      <c r="AA15" s="110" t="str">
        <f t="shared" si="10"/>
        <v/>
      </c>
      <c r="AB15" s="110" t="str">
        <f t="shared" si="10"/>
        <v/>
      </c>
      <c r="AC15" s="110" t="str">
        <f t="shared" si="10"/>
        <v/>
      </c>
      <c r="AD15" s="110" t="str">
        <f t="shared" si="10"/>
        <v/>
      </c>
      <c r="AE15" s="110" t="str">
        <f t="shared" si="10"/>
        <v/>
      </c>
      <c r="AF15" s="110" t="str">
        <f t="shared" si="10"/>
        <v/>
      </c>
      <c r="AG15" s="110" t="str">
        <f t="shared" si="10"/>
        <v/>
      </c>
      <c r="AH15" s="110" t="str">
        <f t="shared" si="10"/>
        <v/>
      </c>
    </row>
    <row r="16" spans="1:41" ht="18" customHeight="1">
      <c r="A16" s="103" t="e">
        <f t="shared" si="5"/>
        <v>#N/A</v>
      </c>
      <c r="B16" s="249"/>
      <c r="C16" s="249"/>
      <c r="D16" s="249"/>
      <c r="E16" s="249"/>
      <c r="F16" s="249"/>
      <c r="G16" s="249"/>
      <c r="H16" s="104">
        <f t="shared" si="7"/>
        <v>0</v>
      </c>
      <c r="I16" s="88"/>
      <c r="J16" s="88"/>
      <c r="K16" s="88"/>
      <c r="L16" s="88"/>
      <c r="M16" s="88"/>
      <c r="N16" s="89"/>
      <c r="O16" s="104">
        <f t="shared" si="8"/>
        <v>0</v>
      </c>
      <c r="P16" s="140"/>
      <c r="Q16" s="88"/>
      <c r="R16" s="88"/>
      <c r="S16" s="88"/>
      <c r="T16" s="88"/>
      <c r="U16" s="91"/>
      <c r="V16" s="104">
        <f t="shared" si="9"/>
        <v>0</v>
      </c>
      <c r="W16" s="209"/>
      <c r="X16" s="110">
        <v>4</v>
      </c>
      <c r="Y16" s="110" t="s">
        <v>86</v>
      </c>
      <c r="Z16" s="110" t="str">
        <f t="shared" si="10"/>
        <v/>
      </c>
      <c r="AA16" s="110" t="str">
        <f t="shared" si="10"/>
        <v/>
      </c>
      <c r="AB16" s="110" t="str">
        <f t="shared" si="10"/>
        <v/>
      </c>
      <c r="AC16" s="110" t="str">
        <f t="shared" si="10"/>
        <v/>
      </c>
      <c r="AD16" s="110" t="str">
        <f t="shared" si="10"/>
        <v/>
      </c>
      <c r="AE16" s="110" t="str">
        <f t="shared" si="10"/>
        <v/>
      </c>
      <c r="AF16" s="110" t="str">
        <f t="shared" si="10"/>
        <v/>
      </c>
      <c r="AG16" s="110" t="str">
        <f t="shared" si="10"/>
        <v/>
      </c>
      <c r="AH16" s="110" t="str">
        <f t="shared" si="10"/>
        <v/>
      </c>
    </row>
    <row r="17" spans="1:34" ht="18" customHeight="1">
      <c r="A17" s="103" t="e">
        <f t="shared" si="5"/>
        <v>#N/A</v>
      </c>
      <c r="B17" s="249"/>
      <c r="C17" s="249"/>
      <c r="D17" s="249"/>
      <c r="E17" s="249"/>
      <c r="F17" s="249"/>
      <c r="G17" s="249"/>
      <c r="H17" s="104">
        <f t="shared" si="7"/>
        <v>0</v>
      </c>
      <c r="I17" s="88"/>
      <c r="J17" s="88"/>
      <c r="K17" s="88"/>
      <c r="L17" s="88"/>
      <c r="M17" s="88"/>
      <c r="N17" s="89"/>
      <c r="O17" s="104">
        <f t="shared" si="8"/>
        <v>0</v>
      </c>
      <c r="P17" s="140"/>
      <c r="Q17" s="88"/>
      <c r="R17" s="88"/>
      <c r="S17" s="88"/>
      <c r="T17" s="88"/>
      <c r="U17" s="91"/>
      <c r="V17" s="104">
        <f t="shared" si="9"/>
        <v>0</v>
      </c>
      <c r="W17" s="209"/>
      <c r="X17" s="110">
        <v>5</v>
      </c>
      <c r="Y17" s="110" t="s">
        <v>87</v>
      </c>
      <c r="Z17" s="110" t="str">
        <f t="shared" si="10"/>
        <v/>
      </c>
      <c r="AA17" s="110" t="str">
        <f t="shared" si="10"/>
        <v/>
      </c>
      <c r="AB17" s="110" t="str">
        <f t="shared" si="10"/>
        <v/>
      </c>
      <c r="AC17" s="110" t="str">
        <f t="shared" si="10"/>
        <v/>
      </c>
      <c r="AD17" s="110" t="str">
        <f t="shared" si="10"/>
        <v/>
      </c>
      <c r="AE17" s="110" t="str">
        <f t="shared" si="10"/>
        <v/>
      </c>
      <c r="AF17" s="110" t="str">
        <f t="shared" si="10"/>
        <v/>
      </c>
      <c r="AG17" s="110" t="str">
        <f t="shared" si="10"/>
        <v/>
      </c>
      <c r="AH17" s="110" t="str">
        <f t="shared" si="10"/>
        <v/>
      </c>
    </row>
    <row r="18" spans="1:34" ht="18" customHeight="1">
      <c r="A18" s="103" t="e">
        <f t="shared" si="5"/>
        <v>#N/A</v>
      </c>
      <c r="B18" s="249"/>
      <c r="C18" s="249"/>
      <c r="D18" s="249"/>
      <c r="E18" s="249"/>
      <c r="F18" s="249"/>
      <c r="G18" s="249"/>
      <c r="H18" s="104">
        <f t="shared" si="7"/>
        <v>0</v>
      </c>
      <c r="I18" s="88"/>
      <c r="J18" s="88"/>
      <c r="K18" s="88"/>
      <c r="L18" s="88"/>
      <c r="M18" s="88"/>
      <c r="N18" s="89"/>
      <c r="O18" s="104">
        <f t="shared" si="8"/>
        <v>0</v>
      </c>
      <c r="P18" s="140"/>
      <c r="Q18" s="88"/>
      <c r="R18" s="88"/>
      <c r="S18" s="88"/>
      <c r="T18" s="88"/>
      <c r="U18" s="91"/>
      <c r="V18" s="104">
        <f t="shared" si="9"/>
        <v>0</v>
      </c>
      <c r="W18" s="209"/>
      <c r="X18" s="110">
        <v>6</v>
      </c>
      <c r="Y18" s="110" t="s">
        <v>88</v>
      </c>
      <c r="Z18" s="110" t="str">
        <f t="shared" si="10"/>
        <v/>
      </c>
      <c r="AA18" s="110" t="str">
        <f t="shared" si="10"/>
        <v/>
      </c>
      <c r="AB18" s="110" t="str">
        <f t="shared" si="10"/>
        <v/>
      </c>
      <c r="AC18" s="110" t="str">
        <f t="shared" si="10"/>
        <v/>
      </c>
      <c r="AD18" s="110" t="str">
        <f t="shared" si="10"/>
        <v/>
      </c>
      <c r="AE18" s="110" t="str">
        <f t="shared" si="10"/>
        <v/>
      </c>
      <c r="AF18" s="110" t="str">
        <f t="shared" si="10"/>
        <v/>
      </c>
      <c r="AG18" s="110" t="str">
        <f t="shared" si="10"/>
        <v/>
      </c>
      <c r="AH18" s="110" t="str">
        <f t="shared" si="10"/>
        <v/>
      </c>
    </row>
    <row r="19" spans="1:34" ht="18" customHeight="1">
      <c r="A19" s="105" t="e">
        <f t="shared" si="5"/>
        <v>#N/A</v>
      </c>
      <c r="B19" s="250"/>
      <c r="C19" s="250"/>
      <c r="D19" s="250"/>
      <c r="E19" s="250"/>
      <c r="F19" s="250"/>
      <c r="G19" s="250"/>
      <c r="H19" s="104">
        <f t="shared" si="7"/>
        <v>0</v>
      </c>
      <c r="I19" s="92"/>
      <c r="J19" s="92"/>
      <c r="K19" s="92"/>
      <c r="L19" s="92"/>
      <c r="M19" s="92"/>
      <c r="N19" s="93"/>
      <c r="O19" s="104">
        <f t="shared" si="8"/>
        <v>0</v>
      </c>
      <c r="P19" s="141"/>
      <c r="Q19" s="92"/>
      <c r="R19" s="92"/>
      <c r="S19" s="92"/>
      <c r="T19" s="92"/>
      <c r="U19" s="94"/>
      <c r="V19" s="104">
        <f t="shared" si="9"/>
        <v>0</v>
      </c>
      <c r="W19" s="209"/>
      <c r="X19" s="110">
        <v>7</v>
      </c>
      <c r="Y19" s="110"/>
      <c r="Z19" s="110"/>
      <c r="AA19" s="110"/>
      <c r="AB19" s="110"/>
      <c r="AC19" s="110"/>
      <c r="AD19" s="110"/>
    </row>
    <row r="20" spans="1:34" ht="18" customHeight="1">
      <c r="A20" s="103" t="e">
        <f t="shared" si="5"/>
        <v>#N/A</v>
      </c>
      <c r="B20" s="249"/>
      <c r="C20" s="249"/>
      <c r="D20" s="249"/>
      <c r="E20" s="249"/>
      <c r="F20" s="249"/>
      <c r="G20" s="249"/>
      <c r="H20" s="104">
        <f t="shared" si="7"/>
        <v>0</v>
      </c>
      <c r="I20" s="88"/>
      <c r="J20" s="88"/>
      <c r="K20" s="88"/>
      <c r="L20" s="88"/>
      <c r="M20" s="88"/>
      <c r="N20" s="89"/>
      <c r="O20" s="104">
        <f t="shared" si="8"/>
        <v>0</v>
      </c>
      <c r="P20" s="140"/>
      <c r="Q20" s="88"/>
      <c r="R20" s="88"/>
      <c r="S20" s="88"/>
      <c r="T20" s="88"/>
      <c r="U20" s="91"/>
      <c r="V20" s="104">
        <f t="shared" si="9"/>
        <v>0</v>
      </c>
      <c r="W20" s="209"/>
      <c r="X20" s="110">
        <v>8</v>
      </c>
      <c r="Y20" s="110"/>
      <c r="Z20" s="110"/>
      <c r="AA20" s="110"/>
      <c r="AB20" s="110"/>
      <c r="AC20" s="110"/>
      <c r="AD20" s="110"/>
    </row>
    <row r="21" spans="1:34" ht="18" customHeight="1">
      <c r="A21" s="103" t="e">
        <f t="shared" si="5"/>
        <v>#N/A</v>
      </c>
      <c r="B21" s="249"/>
      <c r="C21" s="249"/>
      <c r="D21" s="249"/>
      <c r="E21" s="249"/>
      <c r="F21" s="249"/>
      <c r="G21" s="249"/>
      <c r="H21" s="104">
        <f>MAX(B21:G21)</f>
        <v>0</v>
      </c>
      <c r="I21" s="88"/>
      <c r="J21" s="88"/>
      <c r="K21" s="88"/>
      <c r="L21" s="88"/>
      <c r="M21" s="88"/>
      <c r="N21" s="89"/>
      <c r="O21" s="104">
        <f>MAX(I21:N21)</f>
        <v>0</v>
      </c>
      <c r="P21" s="140"/>
      <c r="Q21" s="88"/>
      <c r="R21" s="88"/>
      <c r="S21" s="88"/>
      <c r="T21" s="88"/>
      <c r="U21" s="91"/>
      <c r="V21" s="104">
        <f>MAX(P21:U21)</f>
        <v>0</v>
      </c>
      <c r="W21" s="209"/>
      <c r="X21" s="110">
        <v>9</v>
      </c>
      <c r="Y21" s="110"/>
      <c r="Z21" s="110"/>
      <c r="AA21" s="110"/>
      <c r="AB21" s="110"/>
      <c r="AC21" s="110"/>
      <c r="AD21" s="110"/>
    </row>
    <row r="22" spans="1:34" ht="18" customHeight="1" thickBot="1">
      <c r="A22" s="106" t="e">
        <f t="shared" si="5"/>
        <v>#N/A</v>
      </c>
      <c r="B22" s="251"/>
      <c r="C22" s="251"/>
      <c r="D22" s="251"/>
      <c r="E22" s="251"/>
      <c r="F22" s="251"/>
      <c r="G22" s="251"/>
      <c r="H22" s="107">
        <f t="shared" si="7"/>
        <v>0</v>
      </c>
      <c r="I22" s="95"/>
      <c r="J22" s="95"/>
      <c r="K22" s="95"/>
      <c r="L22" s="95"/>
      <c r="M22" s="95"/>
      <c r="N22" s="144"/>
      <c r="O22" s="107">
        <f t="shared" si="8"/>
        <v>0</v>
      </c>
      <c r="P22" s="142"/>
      <c r="Q22" s="95"/>
      <c r="R22" s="95"/>
      <c r="S22" s="95"/>
      <c r="T22" s="95"/>
      <c r="U22" s="143"/>
      <c r="V22" s="107">
        <f t="shared" si="9"/>
        <v>0</v>
      </c>
      <c r="W22" s="209"/>
      <c r="X22" s="97">
        <v>10</v>
      </c>
      <c r="Y22" s="110"/>
      <c r="Z22" s="110"/>
      <c r="AA22" s="110"/>
      <c r="AB22" s="110"/>
      <c r="AC22" s="110"/>
      <c r="AD22" s="110"/>
    </row>
    <row r="23" spans="1:34" ht="18" customHeight="1" thickBot="1">
      <c r="A23" s="108"/>
      <c r="B23" s="109"/>
      <c r="C23" s="110"/>
      <c r="D23" s="110"/>
      <c r="E23" s="110"/>
      <c r="F23" s="110"/>
      <c r="G23" s="110"/>
      <c r="H23" s="110"/>
      <c r="I23" s="111"/>
      <c r="J23" s="110"/>
      <c r="K23" s="110"/>
      <c r="L23" s="110"/>
      <c r="M23" s="108"/>
      <c r="N23" s="109"/>
      <c r="O23" s="109"/>
      <c r="P23" s="110"/>
      <c r="Q23" s="110"/>
      <c r="R23" s="110"/>
      <c r="S23" s="110"/>
      <c r="T23" s="110"/>
      <c r="U23" s="111"/>
      <c r="V23" s="111"/>
      <c r="X23" s="110"/>
      <c r="Z23" s="110"/>
      <c r="AA23" s="110"/>
      <c r="AB23" s="110"/>
      <c r="AC23" s="110"/>
      <c r="AD23" s="110"/>
    </row>
    <row r="24" spans="1:34" ht="18" customHeight="1">
      <c r="A24" s="316"/>
      <c r="B24" s="317" t="s">
        <v>16</v>
      </c>
      <c r="C24" s="317"/>
      <c r="D24" s="317"/>
      <c r="E24" s="317"/>
      <c r="F24" s="317"/>
      <c r="G24" s="317"/>
      <c r="H24" s="304" t="s">
        <v>79</v>
      </c>
      <c r="I24" s="317" t="s">
        <v>17</v>
      </c>
      <c r="J24" s="317"/>
      <c r="K24" s="317"/>
      <c r="L24" s="317"/>
      <c r="M24" s="317"/>
      <c r="N24" s="318"/>
      <c r="O24" s="304" t="s">
        <v>79</v>
      </c>
      <c r="P24" s="319" t="s">
        <v>5</v>
      </c>
      <c r="Q24" s="321" t="s">
        <v>9</v>
      </c>
      <c r="R24" s="322"/>
      <c r="S24" s="110"/>
      <c r="T24" s="110"/>
      <c r="U24" s="110"/>
      <c r="V24" s="110"/>
      <c r="X24" s="110"/>
      <c r="Z24" s="110"/>
      <c r="AA24" s="110"/>
      <c r="AB24" s="110"/>
      <c r="AC24" s="110"/>
      <c r="AD24" s="110"/>
    </row>
    <row r="25" spans="1:34" ht="18" customHeight="1" thickBot="1">
      <c r="A25" s="328"/>
      <c r="B25" s="243" t="str">
        <f>万年カレンダー・祝日!D33</f>
        <v>22（月）</v>
      </c>
      <c r="C25" s="243" t="str">
        <f>万年カレンダー・祝日!E33</f>
        <v>23（火）</v>
      </c>
      <c r="D25" s="243" t="str">
        <f>万年カレンダー・祝日!F33</f>
        <v>24（水）</v>
      </c>
      <c r="E25" s="243" t="str">
        <f>万年カレンダー・祝日!G33</f>
        <v>25（木）</v>
      </c>
      <c r="F25" s="243" t="str">
        <f>万年カレンダー・祝日!H33</f>
        <v>26（金）</v>
      </c>
      <c r="G25" s="243" t="str">
        <f>万年カレンダー・祝日!I33</f>
        <v>27（土）</v>
      </c>
      <c r="H25" s="305"/>
      <c r="I25" s="243" t="str">
        <f>万年カレンダー・祝日!D34</f>
        <v/>
      </c>
      <c r="J25" s="243" t="str">
        <f>万年カレンダー・祝日!E34</f>
        <v>30（火）</v>
      </c>
      <c r="K25" s="243" t="str">
        <f>万年カレンダー・祝日!F34</f>
        <v/>
      </c>
      <c r="L25" s="243" t="str">
        <f>万年カレンダー・祝日!G34</f>
        <v/>
      </c>
      <c r="M25" s="243" t="str">
        <f>万年カレンダー・祝日!H34</f>
        <v/>
      </c>
      <c r="N25" s="243" t="str">
        <f>万年カレンダー・祝日!I34</f>
        <v/>
      </c>
      <c r="O25" s="305"/>
      <c r="P25" s="320"/>
      <c r="Q25" s="323"/>
      <c r="R25" s="324"/>
      <c r="S25" s="174"/>
      <c r="T25" s="174"/>
      <c r="U25" s="174"/>
      <c r="V25" s="174"/>
      <c r="X25" s="110"/>
      <c r="Z25" s="110"/>
      <c r="AA25" s="110"/>
      <c r="AB25" s="110"/>
      <c r="AC25" s="110"/>
      <c r="AD25" s="110"/>
    </row>
    <row r="26" spans="1:34" ht="18" customHeight="1">
      <c r="A26" s="103" t="e">
        <f t="shared" ref="A26:A34" si="11">A14</f>
        <v>#N/A</v>
      </c>
      <c r="B26" s="85"/>
      <c r="C26" s="88"/>
      <c r="D26" s="88"/>
      <c r="E26" s="88"/>
      <c r="F26" s="88"/>
      <c r="G26" s="88"/>
      <c r="H26" s="102">
        <f t="shared" ref="H26:H34" si="12">MAX(B26:G26)</f>
        <v>0</v>
      </c>
      <c r="I26" s="85"/>
      <c r="J26" s="88"/>
      <c r="K26" s="88"/>
      <c r="L26" s="88"/>
      <c r="M26" s="88"/>
      <c r="N26" s="88"/>
      <c r="O26" s="112">
        <f>MAX(I26:N26)</f>
        <v>0</v>
      </c>
      <c r="P26" s="175">
        <f>SUM(B14:G14,I14:N14,P14:U14,B26:G26,I26:N26)</f>
        <v>0</v>
      </c>
      <c r="Q26" s="302">
        <f>ROUND((H14+O14+V14+H26+O26)/W$14,0)</f>
        <v>0</v>
      </c>
      <c r="R26" s="303"/>
      <c r="S26" s="110"/>
      <c r="T26" s="110"/>
      <c r="U26" s="110"/>
      <c r="V26" s="110"/>
      <c r="Y26" s="110"/>
      <c r="Z26" s="110"/>
      <c r="AA26" s="110"/>
      <c r="AB26" s="110"/>
      <c r="AC26" s="110"/>
      <c r="AD26" s="110"/>
    </row>
    <row r="27" spans="1:34" ht="18" customHeight="1">
      <c r="A27" s="103" t="e">
        <f t="shared" si="11"/>
        <v>#N/A</v>
      </c>
      <c r="B27" s="88"/>
      <c r="C27" s="88"/>
      <c r="D27" s="88"/>
      <c r="E27" s="88"/>
      <c r="F27" s="88"/>
      <c r="G27" s="88"/>
      <c r="H27" s="104">
        <f t="shared" si="12"/>
        <v>0</v>
      </c>
      <c r="I27" s="88"/>
      <c r="J27" s="88"/>
      <c r="K27" s="88"/>
      <c r="L27" s="88"/>
      <c r="M27" s="88"/>
      <c r="N27" s="88"/>
      <c r="O27" s="113">
        <f t="shared" ref="O27:O34" si="13">MAX(I27:N27)</f>
        <v>0</v>
      </c>
      <c r="P27" s="114">
        <f t="shared" ref="P27:P34" si="14">SUM(B15:G15,I15:N15,P15:U15,B27:G27,I27:N27)</f>
        <v>0</v>
      </c>
      <c r="Q27" s="302">
        <f t="shared" ref="Q27:Q34" si="15">ROUND((H15+O15+V15+H27+O27)/W$14,0)</f>
        <v>0</v>
      </c>
      <c r="R27" s="303"/>
      <c r="S27" s="110"/>
      <c r="T27" s="110"/>
      <c r="U27" s="110"/>
      <c r="V27" s="110"/>
      <c r="X27" s="110"/>
      <c r="Z27" s="110"/>
      <c r="AA27" s="110"/>
      <c r="AB27" s="110"/>
      <c r="AC27" s="110"/>
      <c r="AD27" s="110"/>
    </row>
    <row r="28" spans="1:34" ht="18" customHeight="1">
      <c r="A28" s="103" t="e">
        <f t="shared" si="11"/>
        <v>#N/A</v>
      </c>
      <c r="B28" s="88"/>
      <c r="C28" s="88"/>
      <c r="D28" s="88"/>
      <c r="E28" s="88"/>
      <c r="F28" s="88"/>
      <c r="G28" s="88"/>
      <c r="H28" s="104">
        <f t="shared" si="12"/>
        <v>0</v>
      </c>
      <c r="I28" s="88"/>
      <c r="J28" s="88"/>
      <c r="K28" s="88"/>
      <c r="L28" s="88"/>
      <c r="M28" s="88"/>
      <c r="N28" s="88"/>
      <c r="O28" s="113">
        <f t="shared" si="13"/>
        <v>0</v>
      </c>
      <c r="P28" s="114">
        <f t="shared" si="14"/>
        <v>0</v>
      </c>
      <c r="Q28" s="302">
        <f t="shared" si="15"/>
        <v>0</v>
      </c>
      <c r="R28" s="303"/>
      <c r="S28" s="110"/>
      <c r="T28" s="110"/>
      <c r="U28" s="111"/>
      <c r="V28" s="111"/>
      <c r="X28" s="110"/>
      <c r="Y28" s="110"/>
      <c r="Z28" s="110"/>
      <c r="AA28" s="110"/>
      <c r="AB28" s="110"/>
      <c r="AC28" s="110"/>
      <c r="AD28" s="110"/>
    </row>
    <row r="29" spans="1:34" ht="18" customHeight="1">
      <c r="A29" s="103" t="e">
        <f t="shared" si="11"/>
        <v>#N/A</v>
      </c>
      <c r="B29" s="88"/>
      <c r="C29" s="88"/>
      <c r="D29" s="88"/>
      <c r="E29" s="88"/>
      <c r="F29" s="88"/>
      <c r="G29" s="88"/>
      <c r="H29" s="104">
        <f t="shared" si="12"/>
        <v>0</v>
      </c>
      <c r="I29" s="88"/>
      <c r="J29" s="88"/>
      <c r="K29" s="88"/>
      <c r="L29" s="88"/>
      <c r="M29" s="88"/>
      <c r="N29" s="88"/>
      <c r="O29" s="113">
        <f t="shared" si="13"/>
        <v>0</v>
      </c>
      <c r="P29" s="114">
        <f t="shared" si="14"/>
        <v>0</v>
      </c>
      <c r="Q29" s="302">
        <f t="shared" si="15"/>
        <v>0</v>
      </c>
      <c r="R29" s="303"/>
      <c r="S29" s="110"/>
      <c r="T29" s="110"/>
      <c r="U29" s="111"/>
      <c r="V29" s="111"/>
      <c r="Y29" s="110"/>
      <c r="Z29" s="110"/>
      <c r="AA29" s="110"/>
      <c r="AB29" s="110"/>
      <c r="AC29" s="110"/>
      <c r="AD29" s="110"/>
    </row>
    <row r="30" spans="1:34" ht="18" customHeight="1">
      <c r="A30" s="103" t="e">
        <f t="shared" si="11"/>
        <v>#N/A</v>
      </c>
      <c r="B30" s="88"/>
      <c r="C30" s="88"/>
      <c r="D30" s="88"/>
      <c r="E30" s="88"/>
      <c r="F30" s="88"/>
      <c r="G30" s="88"/>
      <c r="H30" s="104">
        <f t="shared" si="12"/>
        <v>0</v>
      </c>
      <c r="I30" s="88"/>
      <c r="J30" s="88"/>
      <c r="K30" s="88"/>
      <c r="L30" s="88"/>
      <c r="M30" s="88"/>
      <c r="N30" s="88"/>
      <c r="O30" s="113">
        <f t="shared" si="13"/>
        <v>0</v>
      </c>
      <c r="P30" s="114">
        <f t="shared" si="14"/>
        <v>0</v>
      </c>
      <c r="Q30" s="302">
        <f t="shared" si="15"/>
        <v>0</v>
      </c>
      <c r="R30" s="303"/>
      <c r="S30" s="110"/>
      <c r="T30" s="110"/>
      <c r="U30" s="111"/>
      <c r="V30" s="111"/>
      <c r="X30" s="110"/>
      <c r="Y30" s="110"/>
      <c r="Z30" s="110"/>
      <c r="AA30" s="110"/>
      <c r="AB30" s="110"/>
      <c r="AC30" s="110"/>
      <c r="AD30" s="110"/>
    </row>
    <row r="31" spans="1:34" ht="18" customHeight="1">
      <c r="A31" s="103" t="e">
        <f t="shared" si="11"/>
        <v>#N/A</v>
      </c>
      <c r="B31" s="92"/>
      <c r="C31" s="88"/>
      <c r="D31" s="88"/>
      <c r="E31" s="88"/>
      <c r="F31" s="88"/>
      <c r="G31" s="88"/>
      <c r="H31" s="104">
        <f t="shared" si="12"/>
        <v>0</v>
      </c>
      <c r="I31" s="92"/>
      <c r="J31" s="88"/>
      <c r="K31" s="88"/>
      <c r="L31" s="88"/>
      <c r="M31" s="88"/>
      <c r="N31" s="88"/>
      <c r="O31" s="113">
        <f t="shared" si="13"/>
        <v>0</v>
      </c>
      <c r="P31" s="114">
        <f t="shared" si="14"/>
        <v>0</v>
      </c>
      <c r="Q31" s="302">
        <f t="shared" si="15"/>
        <v>0</v>
      </c>
      <c r="R31" s="303"/>
      <c r="S31" s="110"/>
      <c r="T31" s="110"/>
      <c r="U31" s="111"/>
      <c r="V31" s="111"/>
      <c r="X31" s="110"/>
      <c r="Y31" s="110"/>
      <c r="Z31" s="110"/>
      <c r="AA31" s="110"/>
      <c r="AB31" s="110"/>
      <c r="AC31" s="110"/>
      <c r="AD31" s="110"/>
    </row>
    <row r="32" spans="1:34" ht="18" customHeight="1">
      <c r="A32" s="103" t="e">
        <f t="shared" si="11"/>
        <v>#N/A</v>
      </c>
      <c r="B32" s="88"/>
      <c r="C32" s="88"/>
      <c r="D32" s="88"/>
      <c r="E32" s="88"/>
      <c r="F32" s="88"/>
      <c r="G32" s="88"/>
      <c r="H32" s="104">
        <f t="shared" si="12"/>
        <v>0</v>
      </c>
      <c r="I32" s="88"/>
      <c r="J32" s="88"/>
      <c r="K32" s="88"/>
      <c r="L32" s="88"/>
      <c r="M32" s="88"/>
      <c r="N32" s="88"/>
      <c r="O32" s="113">
        <f t="shared" si="13"/>
        <v>0</v>
      </c>
      <c r="P32" s="114">
        <f t="shared" si="14"/>
        <v>0</v>
      </c>
      <c r="Q32" s="302">
        <f t="shared" si="15"/>
        <v>0</v>
      </c>
      <c r="R32" s="303"/>
      <c r="S32" s="110"/>
      <c r="T32" s="110"/>
      <c r="U32" s="111"/>
      <c r="V32" s="111"/>
      <c r="X32" s="110"/>
      <c r="Y32" s="110"/>
    </row>
    <row r="33" spans="1:25" ht="18" customHeight="1">
      <c r="A33" s="103" t="e">
        <f t="shared" si="11"/>
        <v>#N/A</v>
      </c>
      <c r="B33" s="88"/>
      <c r="C33" s="88"/>
      <c r="D33" s="88"/>
      <c r="E33" s="88"/>
      <c r="F33" s="88"/>
      <c r="G33" s="88"/>
      <c r="H33" s="104">
        <f t="shared" si="12"/>
        <v>0</v>
      </c>
      <c r="I33" s="88"/>
      <c r="J33" s="88"/>
      <c r="K33" s="88"/>
      <c r="L33" s="88"/>
      <c r="M33" s="88"/>
      <c r="N33" s="88"/>
      <c r="O33" s="113">
        <f t="shared" si="13"/>
        <v>0</v>
      </c>
      <c r="P33" s="114">
        <f t="shared" si="14"/>
        <v>0</v>
      </c>
      <c r="Q33" s="302">
        <f t="shared" si="15"/>
        <v>0</v>
      </c>
      <c r="R33" s="303"/>
      <c r="S33" s="110"/>
      <c r="T33" s="110"/>
      <c r="U33" s="111"/>
      <c r="V33" s="111"/>
      <c r="X33" s="110"/>
      <c r="Y33" s="110"/>
    </row>
    <row r="34" spans="1:25" ht="18" customHeight="1" thickBot="1">
      <c r="A34" s="106" t="e">
        <f t="shared" si="11"/>
        <v>#N/A</v>
      </c>
      <c r="B34" s="95"/>
      <c r="C34" s="95"/>
      <c r="D34" s="95"/>
      <c r="E34" s="95"/>
      <c r="F34" s="95"/>
      <c r="G34" s="95"/>
      <c r="H34" s="107">
        <f t="shared" si="12"/>
        <v>0</v>
      </c>
      <c r="I34" s="95"/>
      <c r="J34" s="95"/>
      <c r="K34" s="95"/>
      <c r="L34" s="95"/>
      <c r="M34" s="95"/>
      <c r="N34" s="95"/>
      <c r="O34" s="115">
        <f t="shared" si="13"/>
        <v>0</v>
      </c>
      <c r="P34" s="116">
        <f t="shared" si="14"/>
        <v>0</v>
      </c>
      <c r="Q34" s="312">
        <f t="shared" si="15"/>
        <v>0</v>
      </c>
      <c r="R34" s="313"/>
      <c r="S34" s="110"/>
      <c r="T34" s="110"/>
      <c r="U34" s="111"/>
      <c r="V34" s="111"/>
      <c r="X34" s="110"/>
    </row>
    <row r="35" spans="1:25" ht="18" customHeight="1">
      <c r="V35" s="111"/>
    </row>
    <row r="36" spans="1:25" ht="18" customHeight="1">
      <c r="A36" s="117" t="s">
        <v>10</v>
      </c>
      <c r="V36" s="111"/>
    </row>
    <row r="37" spans="1:25" ht="18" customHeight="1">
      <c r="A37" s="117" t="s">
        <v>11</v>
      </c>
    </row>
    <row r="38" spans="1:25" ht="18" customHeight="1">
      <c r="A38" s="117" t="s">
        <v>22</v>
      </c>
    </row>
    <row r="39" spans="1:25" ht="18" customHeight="1">
      <c r="A39" s="108"/>
      <c r="B39" s="315"/>
      <c r="C39" s="315"/>
    </row>
    <row r="40" spans="1:25" ht="29.25" customHeight="1"/>
    <row r="41" spans="1:25" ht="21" hidden="1" customHeight="1" thickBot="1">
      <c r="A41" s="97" t="s">
        <v>67</v>
      </c>
      <c r="M41" s="97" t="s">
        <v>66</v>
      </c>
    </row>
    <row r="42" spans="1:25" ht="21" hidden="1" customHeight="1" thickBot="1">
      <c r="A42" s="118" t="s">
        <v>18</v>
      </c>
      <c r="B42" s="119">
        <f>IF((Q26&gt;=1),2,(IF(Q27&gt;0,1,0)))</f>
        <v>0</v>
      </c>
      <c r="C42" s="120" t="s">
        <v>20</v>
      </c>
      <c r="D42" s="306" t="s">
        <v>63</v>
      </c>
      <c r="E42" s="307"/>
      <c r="F42" s="308"/>
      <c r="G42" s="308"/>
      <c r="H42" s="308"/>
      <c r="I42" s="308"/>
      <c r="J42" s="308"/>
      <c r="M42" s="121" t="s">
        <v>34</v>
      </c>
      <c r="N42" s="122"/>
      <c r="O42" s="122"/>
      <c r="P42" s="123"/>
      <c r="Q42" s="124"/>
    </row>
    <row r="43" spans="1:25" ht="21" hidden="1" customHeight="1" thickBot="1">
      <c r="A43" s="125" t="s">
        <v>19</v>
      </c>
      <c r="B43" s="119">
        <f>IF(Q28&gt;=1,1,0)</f>
        <v>0</v>
      </c>
      <c r="C43" s="120" t="s">
        <v>20</v>
      </c>
      <c r="D43" s="126" t="s">
        <v>64</v>
      </c>
      <c r="E43" s="126"/>
      <c r="M43" s="127" t="s">
        <v>35</v>
      </c>
      <c r="N43" s="128"/>
      <c r="O43" s="128"/>
      <c r="P43" s="129"/>
      <c r="Q43" s="130"/>
    </row>
    <row r="44" spans="1:25" ht="21" hidden="1" customHeight="1" thickBot="1">
      <c r="M44" s="309" t="s">
        <v>36</v>
      </c>
      <c r="N44" s="310"/>
      <c r="O44" s="310"/>
      <c r="P44" s="311"/>
      <c r="Q44" s="131"/>
    </row>
    <row r="45" spans="1:25" ht="21" hidden="1" customHeight="1">
      <c r="M45" s="110"/>
      <c r="N45" s="110"/>
      <c r="O45" s="110"/>
      <c r="P45" s="110"/>
      <c r="Q45" s="110"/>
    </row>
    <row r="46" spans="1:25" ht="21" hidden="1" customHeight="1" thickBot="1">
      <c r="A46" s="97" t="s">
        <v>68</v>
      </c>
    </row>
    <row r="47" spans="1:25" ht="30.75" hidden="1" customHeight="1" thickBot="1">
      <c r="A47" s="132" t="s">
        <v>33</v>
      </c>
      <c r="B47" s="133">
        <f>MAX(B54:B60)</f>
        <v>0</v>
      </c>
      <c r="C47" s="120" t="s">
        <v>20</v>
      </c>
    </row>
    <row r="48" spans="1:25" ht="21" hidden="1" customHeight="1">
      <c r="A48" s="134" t="s">
        <v>69</v>
      </c>
      <c r="B48" s="110"/>
      <c r="C48" s="110"/>
    </row>
    <row r="49" spans="1:3" ht="21" hidden="1" customHeight="1">
      <c r="A49" s="134" t="s">
        <v>70</v>
      </c>
      <c r="B49" s="110"/>
      <c r="C49" s="110"/>
    </row>
    <row r="50" spans="1:3" ht="21" hidden="1" customHeight="1">
      <c r="A50" s="134" t="s">
        <v>71</v>
      </c>
      <c r="B50" s="110"/>
      <c r="C50" s="110"/>
    </row>
    <row r="51" spans="1:3" ht="21" hidden="1" customHeight="1">
      <c r="A51" s="134" t="s">
        <v>72</v>
      </c>
      <c r="B51" s="110"/>
      <c r="C51" s="110"/>
    </row>
    <row r="52" spans="1:3" ht="21" hidden="1" customHeight="1">
      <c r="A52" s="134" t="s">
        <v>73</v>
      </c>
      <c r="B52" s="110"/>
      <c r="C52" s="110"/>
    </row>
    <row r="53" spans="1:3" ht="21" hidden="1" customHeight="1">
      <c r="A53" s="126" t="s">
        <v>65</v>
      </c>
    </row>
    <row r="54" spans="1:3" hidden="1">
      <c r="B54" s="97">
        <f>IF(Q29&gt;=1,0.5,0)</f>
        <v>0</v>
      </c>
    </row>
    <row r="55" spans="1:3" hidden="1">
      <c r="B55" s="97">
        <f>IF(Q30&gt;=6,1,0)</f>
        <v>0</v>
      </c>
    </row>
    <row r="56" spans="1:3" hidden="1">
      <c r="B56" s="97">
        <f>IF(Q31&gt;=3,2,0)</f>
        <v>0</v>
      </c>
    </row>
    <row r="57" spans="1:3" hidden="1">
      <c r="B57" s="97">
        <f>IF(Q33&gt;=3,3,0)</f>
        <v>0</v>
      </c>
    </row>
    <row r="58" spans="1:3" hidden="1">
      <c r="B58" s="97">
        <f>IF(Q34&gt;=3,4,0)</f>
        <v>0</v>
      </c>
    </row>
  </sheetData>
  <sheetProtection sheet="1" selectLockedCells="1"/>
  <protectedRanges>
    <protectedRange sqref="T6:T7 A13 I8:J8 A25 C23:J23 P23:V23 V26:V36 D4:D5 P14:U22 P26:U34 M14:M22 B26:G34 I14:J22 I26:N34 B14:G22 B4:B7 D6:E7 T9:U9 V4:V10" name="範囲1"/>
    <protectedRange sqref="H14:H22 O14:O22 V14:V22 H26:H34 O26:O34" name="範囲1_5"/>
    <protectedRange sqref="D9" name="範囲1_1"/>
  </protectedRanges>
  <mergeCells count="38">
    <mergeCell ref="D2:R2"/>
    <mergeCell ref="B39:C39"/>
    <mergeCell ref="I12:N12"/>
    <mergeCell ref="P12:U12"/>
    <mergeCell ref="I24:N24"/>
    <mergeCell ref="P24:P25"/>
    <mergeCell ref="O24:O25"/>
    <mergeCell ref="Q26:R26"/>
    <mergeCell ref="B12:G12"/>
    <mergeCell ref="B24:G24"/>
    <mergeCell ref="Q24:R25"/>
    <mergeCell ref="A4:B4"/>
    <mergeCell ref="A12:A13"/>
    <mergeCell ref="A24:A25"/>
    <mergeCell ref="B10:C10"/>
    <mergeCell ref="P6:S6"/>
    <mergeCell ref="W6:W12"/>
    <mergeCell ref="Q29:R29"/>
    <mergeCell ref="V12:V13"/>
    <mergeCell ref="D42:J42"/>
    <mergeCell ref="M44:P44"/>
    <mergeCell ref="Q34:R34"/>
    <mergeCell ref="H12:H13"/>
    <mergeCell ref="O12:O13"/>
    <mergeCell ref="H24:H25"/>
    <mergeCell ref="Q27:R27"/>
    <mergeCell ref="Q28:R28"/>
    <mergeCell ref="Q32:R32"/>
    <mergeCell ref="Q30:R30"/>
    <mergeCell ref="Q31:R31"/>
    <mergeCell ref="Q33:R33"/>
    <mergeCell ref="D10:J10"/>
    <mergeCell ref="M10:N10"/>
    <mergeCell ref="O10:U10"/>
    <mergeCell ref="A8:D8"/>
    <mergeCell ref="S8:U8"/>
    <mergeCell ref="N8:R8"/>
    <mergeCell ref="E8:M8"/>
  </mergeCells>
  <phoneticPr fontId="1"/>
  <conditionalFormatting sqref="B13:G22">
    <cfRule type="expression" dxfId="233" priority="13">
      <formula>B$13=""</formula>
    </cfRule>
  </conditionalFormatting>
  <conditionalFormatting sqref="I13:N22">
    <cfRule type="expression" dxfId="232" priority="12">
      <formula>I$13=""</formula>
    </cfRule>
  </conditionalFormatting>
  <conditionalFormatting sqref="P13:U22">
    <cfRule type="expression" dxfId="231" priority="11">
      <formula>P$13=""</formula>
    </cfRule>
  </conditionalFormatting>
  <conditionalFormatting sqref="B25:G34">
    <cfRule type="expression" dxfId="230" priority="10">
      <formula>B$25=""</formula>
    </cfRule>
  </conditionalFormatting>
  <conditionalFormatting sqref="I25:N34">
    <cfRule type="expression" dxfId="229" priority="9">
      <formula>I$25=""</formula>
    </cfRule>
  </conditionalFormatting>
  <conditionalFormatting sqref="A14:V22">
    <cfRule type="expression" dxfId="228" priority="3">
      <formula>$A14="記載不要"</formula>
    </cfRule>
  </conditionalFormatting>
  <conditionalFormatting sqref="A26:R34">
    <cfRule type="expression" dxfId="227" priority="2">
      <formula>$A26="記載不要"</formula>
    </cfRule>
  </conditionalFormatting>
  <conditionalFormatting sqref="G13:G22 G25:G34 N25:N34 N13:N22 U13:U22">
    <cfRule type="expression" dxfId="226" priority="1">
      <formula>$U$6=""</formula>
    </cfRule>
  </conditionalFormatting>
  <dataValidations count="5">
    <dataValidation type="list" allowBlank="1" showInputMessage="1" showErrorMessage="1" sqref="Q42:Q44 U6" xr:uid="{00000000-0002-0000-0200-000000000000}">
      <formula1>"○"</formula1>
    </dataValidation>
    <dataValidation type="list" allowBlank="1" showInputMessage="1" showErrorMessage="1" sqref="D4" xr:uid="{3CFC7201-0CD9-411F-90F1-BB676E5BED19}">
      <formula1>"4,5,6,7,8,9,10,11,12,1,2,3"</formula1>
    </dataValidation>
    <dataValidation type="list" allowBlank="1" showInputMessage="1" showErrorMessage="1" sqref="O10:U10" xr:uid="{DC558EBC-67FB-4C96-82C8-ADBA907FDEFB}">
      <formula1>"小規模保育施設（Ａ型）,小規模保育施設（Ｂ型）,小規模保育施設（Ｃ型）,事業所内保育所（定員２０人以上）,事業所内保育所（Ａ型）,事業所内保育所（Ｂ型）"</formula1>
    </dataValidation>
    <dataValidation type="list" allowBlank="1" showInputMessage="1" showErrorMessage="1" sqref="E8" xr:uid="{00000000-0002-0000-0200-000001000000}">
      <formula1>$Y$2:$Y$6</formula1>
    </dataValidation>
    <dataValidation type="list" allowBlank="1" showInputMessage="1" showErrorMessage="1" sqref="S8:U8" xr:uid="{FEB0BC8C-DBC9-441D-B323-457D8FF9EBD1}">
      <formula1>$Y$8:$Y$12</formula1>
    </dataValidation>
  </dataValidations>
  <printOptions horizontalCentered="1"/>
  <pageMargins left="0.19685039370078741" right="0.19685039370078741" top="0.55118110236220474" bottom="0.39370078740157483" header="0.31496062992125984" footer="0.51181102362204722"/>
  <pageSetup paperSize="9" scale="77" orientation="landscape" horizontalDpi="4294967293" verticalDpi="400" r:id="rId1"/>
  <headerFooter alignWithMargins="0"/>
  <rowBreaks count="1" manualBreakCount="1">
    <brk id="39" max="21"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8" id="{16FC8D79-81C8-47EC-8734-CBC1194496C8}">
            <xm:f>万年カレンダー・祝日!$K$30&lt;2</xm:f>
            <x14:dxf>
              <fill>
                <patternFill>
                  <bgColor theme="0" tint="-0.499984740745262"/>
                </patternFill>
              </fill>
            </x14:dxf>
          </x14:cfRule>
          <xm:sqref>B12:H22</xm:sqref>
        </x14:conditionalFormatting>
        <x14:conditionalFormatting xmlns:xm="http://schemas.microsoft.com/office/excel/2006/main">
          <x14:cfRule type="expression" priority="7" id="{410F0978-C9A8-4862-A338-373047A39DA1}">
            <xm:f>万年カレンダー・祝日!$K$31&lt;2</xm:f>
            <x14:dxf>
              <fill>
                <patternFill>
                  <bgColor theme="0" tint="-0.499984740745262"/>
                </patternFill>
              </fill>
            </x14:dxf>
          </x14:cfRule>
          <xm:sqref>I12:O22</xm:sqref>
        </x14:conditionalFormatting>
        <x14:conditionalFormatting xmlns:xm="http://schemas.microsoft.com/office/excel/2006/main">
          <x14:cfRule type="expression" priority="6" id="{66957785-AC12-40A0-86CC-A67545B6A686}">
            <xm:f>万年カレンダー・祝日!$K$32&lt;2</xm:f>
            <x14:dxf>
              <fill>
                <patternFill>
                  <bgColor theme="0" tint="-0.499984740745262"/>
                </patternFill>
              </fill>
            </x14:dxf>
          </x14:cfRule>
          <xm:sqref>P12:V22</xm:sqref>
        </x14:conditionalFormatting>
        <x14:conditionalFormatting xmlns:xm="http://schemas.microsoft.com/office/excel/2006/main">
          <x14:cfRule type="expression" priority="5" id="{A1D15464-8921-440E-BA54-F150EC185CCF}">
            <xm:f>万年カレンダー・祝日!$K$33&lt;2</xm:f>
            <x14:dxf>
              <fill>
                <patternFill>
                  <bgColor theme="0" tint="-0.499984740745262"/>
                </patternFill>
              </fill>
            </x14:dxf>
          </x14:cfRule>
          <xm:sqref>B24:H34</xm:sqref>
        </x14:conditionalFormatting>
        <x14:conditionalFormatting xmlns:xm="http://schemas.microsoft.com/office/excel/2006/main">
          <x14:cfRule type="expression" priority="4" id="{526B3C0B-7ADC-43B7-86A8-1385A7DADACF}">
            <xm:f>万年カレンダー・祝日!$K$34&lt;2</xm:f>
            <x14:dxf>
              <fill>
                <patternFill>
                  <bgColor theme="0" tint="-0.499984740745262"/>
                </patternFill>
              </fill>
            </x14:dxf>
          </x14:cfRule>
          <xm:sqref>I24:O34</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20"/>
  <sheetViews>
    <sheetView view="pageBreakPreview" zoomScaleNormal="100" zoomScaleSheetLayoutView="100" workbookViewId="0">
      <selection activeCell="A2" sqref="A2:F2"/>
    </sheetView>
  </sheetViews>
  <sheetFormatPr defaultColWidth="9" defaultRowHeight="13.5"/>
  <cols>
    <col min="1" max="1" width="14.75" style="34" customWidth="1"/>
    <col min="2" max="2" width="17.5" style="34" customWidth="1"/>
    <col min="3" max="3" width="16" style="34" customWidth="1"/>
    <col min="4" max="4" width="14.75" style="34" customWidth="1"/>
    <col min="5" max="5" width="21.5" style="34" customWidth="1"/>
    <col min="6" max="6" width="4.125" style="34" customWidth="1"/>
    <col min="7" max="7" width="14.75" style="34" customWidth="1"/>
    <col min="8" max="8" width="26.625" style="34" bestFit="1" customWidth="1"/>
    <col min="9" max="16384" width="9" style="34"/>
  </cols>
  <sheetData>
    <row r="1" spans="1:10" ht="26.25" customHeight="1">
      <c r="A1" s="34" t="s">
        <v>42</v>
      </c>
      <c r="E1" s="255">
        <f>別紙2【最初に入力】!A4</f>
        <v>45383</v>
      </c>
      <c r="F1" s="51"/>
    </row>
    <row r="2" spans="1:10" ht="26.25" customHeight="1">
      <c r="A2" s="329" t="str">
        <f ca="1">DBCS(TEXT(TODAY(),"ggge年m月d日"))</f>
        <v>令和６年５月１３日</v>
      </c>
      <c r="B2" s="329"/>
      <c r="C2" s="329"/>
      <c r="D2" s="329"/>
      <c r="E2" s="329"/>
      <c r="F2" s="329"/>
    </row>
    <row r="3" spans="1:10" ht="26.25" customHeight="1"/>
    <row r="4" spans="1:10" ht="58.5" customHeight="1">
      <c r="A4" s="330" t="str">
        <f>H4&amp;I4&amp;J4</f>
        <v>延長保育事業等月例報告書（4月分）</v>
      </c>
      <c r="B4" s="330"/>
      <c r="C4" s="330"/>
      <c r="D4" s="330"/>
      <c r="E4" s="330"/>
      <c r="F4" s="330"/>
      <c r="H4" s="34" t="s">
        <v>150</v>
      </c>
      <c r="I4" s="34">
        <f>別紙2【最初に入力】!D4</f>
        <v>4</v>
      </c>
      <c r="J4" s="34" t="s">
        <v>151</v>
      </c>
    </row>
    <row r="5" spans="1:10" ht="30" customHeight="1">
      <c r="A5" s="34" t="s">
        <v>43</v>
      </c>
      <c r="C5" s="136" t="s">
        <v>74</v>
      </c>
      <c r="D5" s="331">
        <f>別紙2【最初に入力】!D10</f>
        <v>0</v>
      </c>
      <c r="E5" s="331"/>
      <c r="F5" s="60" t="s">
        <v>44</v>
      </c>
    </row>
    <row r="7" spans="1:10">
      <c r="A7" s="34" t="s">
        <v>45</v>
      </c>
    </row>
    <row r="8" spans="1:10">
      <c r="A8" s="34" t="s">
        <v>46</v>
      </c>
    </row>
    <row r="9" spans="1:10" ht="19.5" customHeight="1">
      <c r="A9" s="34" t="s">
        <v>50</v>
      </c>
      <c r="E9" s="137">
        <f ca="1">別紙１【要入力】!A11+別紙１【要入力】!B11</f>
        <v>0</v>
      </c>
    </row>
    <row r="10" spans="1:10" ht="19.5" customHeight="1">
      <c r="A10" s="34" t="s">
        <v>47</v>
      </c>
      <c r="E10" s="137">
        <f>別紙１【要入力】!A16+別紙１【要入力】!B16</f>
        <v>0</v>
      </c>
    </row>
    <row r="15" spans="1:10" ht="21.75" customHeight="1">
      <c r="A15" s="34" t="s">
        <v>51</v>
      </c>
    </row>
    <row r="16" spans="1:10" ht="33" customHeight="1">
      <c r="A16" s="34" t="s">
        <v>53</v>
      </c>
    </row>
    <row r="17" spans="1:1" ht="33" customHeight="1">
      <c r="A17" s="34" t="s">
        <v>52</v>
      </c>
    </row>
    <row r="18" spans="1:1" ht="33" customHeight="1">
      <c r="A18" s="34" t="s">
        <v>54</v>
      </c>
    </row>
    <row r="19" spans="1:1" ht="33" customHeight="1">
      <c r="A19" s="34" t="s">
        <v>48</v>
      </c>
    </row>
    <row r="20" spans="1:1" ht="33" customHeight="1">
      <c r="A20" s="34" t="s">
        <v>49</v>
      </c>
    </row>
  </sheetData>
  <sheetProtection sheet="1" selectLockedCells="1"/>
  <mergeCells count="3">
    <mergeCell ref="A2:F2"/>
    <mergeCell ref="A4:F4"/>
    <mergeCell ref="D5:E5"/>
  </mergeCells>
  <phoneticPr fontId="1"/>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FF00"/>
    <pageSetUpPr fitToPage="1"/>
  </sheetPr>
  <dimension ref="A1:AA16"/>
  <sheetViews>
    <sheetView showGridLines="0" view="pageBreakPreview" zoomScale="90" zoomScaleNormal="100" zoomScaleSheetLayoutView="90" workbookViewId="0">
      <selection activeCell="B11" sqref="B11"/>
    </sheetView>
  </sheetViews>
  <sheetFormatPr defaultColWidth="9" defaultRowHeight="13.5"/>
  <cols>
    <col min="1" max="1" width="43.25" style="180" customWidth="1"/>
    <col min="2" max="2" width="43.625" style="180" customWidth="1"/>
    <col min="3" max="3" width="7.375" style="180" customWidth="1"/>
    <col min="4" max="4" width="9" style="180"/>
    <col min="5" max="5" width="43.875" style="180" bestFit="1" customWidth="1"/>
    <col min="6" max="16384" width="9" style="1"/>
  </cols>
  <sheetData>
    <row r="1" spans="1:27" ht="18.75">
      <c r="A1" s="178" t="s">
        <v>82</v>
      </c>
      <c r="B1" s="257">
        <f>別紙2【最初に入力】!A4</f>
        <v>45383</v>
      </c>
      <c r="C1" s="179"/>
      <c r="D1" s="179"/>
      <c r="E1" s="179"/>
      <c r="F1" s="2"/>
      <c r="G1" s="2"/>
      <c r="H1" s="2"/>
      <c r="I1" s="2"/>
      <c r="J1" s="2"/>
      <c r="K1" s="2"/>
      <c r="L1" s="2"/>
      <c r="M1" s="2"/>
      <c r="N1" s="2"/>
      <c r="O1" s="2"/>
      <c r="P1" s="2"/>
      <c r="Q1" s="2"/>
      <c r="R1" s="2"/>
      <c r="S1" s="2"/>
      <c r="T1" s="2"/>
      <c r="U1" s="2"/>
      <c r="V1" s="2"/>
      <c r="W1" s="2"/>
      <c r="X1" s="2"/>
      <c r="Y1" s="2"/>
      <c r="Z1" s="2"/>
      <c r="AA1" s="2"/>
    </row>
    <row r="2" spans="1:27" ht="4.5" customHeight="1">
      <c r="B2" s="179"/>
      <c r="C2" s="179"/>
      <c r="D2" s="179"/>
      <c r="E2" s="179"/>
      <c r="F2" s="2"/>
      <c r="G2" s="2"/>
      <c r="H2" s="2"/>
      <c r="I2" s="2"/>
      <c r="J2" s="2"/>
      <c r="K2" s="2"/>
      <c r="L2" s="2"/>
      <c r="M2" s="2"/>
      <c r="N2" s="2"/>
      <c r="O2" s="2"/>
      <c r="P2" s="2"/>
      <c r="Q2" s="2"/>
      <c r="R2" s="2"/>
      <c r="S2" s="2"/>
      <c r="T2" s="2"/>
      <c r="U2" s="2"/>
      <c r="V2" s="2"/>
      <c r="W2" s="2"/>
      <c r="X2" s="2"/>
      <c r="Y2" s="2"/>
      <c r="Z2" s="2"/>
      <c r="AA2" s="2"/>
    </row>
    <row r="3" spans="1:27" ht="31.5" customHeight="1">
      <c r="A3" s="332" t="str">
        <f>E3&amp;F3&amp;G3</f>
        <v>延長保育事業等経費内訳書（4月）</v>
      </c>
      <c r="B3" s="332"/>
      <c r="C3" s="181"/>
      <c r="D3" s="181"/>
      <c r="E3" s="181" t="s">
        <v>148</v>
      </c>
      <c r="F3" s="2">
        <f>別紙2【最初に入力】!D4</f>
        <v>4</v>
      </c>
      <c r="G3" s="2" t="s">
        <v>149</v>
      </c>
      <c r="H3" s="2"/>
      <c r="I3" s="2"/>
      <c r="J3" s="2"/>
      <c r="K3" s="2"/>
      <c r="L3" s="2"/>
      <c r="M3" s="2"/>
      <c r="N3" s="2"/>
      <c r="O3" s="2"/>
      <c r="P3" s="2"/>
      <c r="Q3" s="2"/>
      <c r="R3" s="2"/>
      <c r="S3" s="2"/>
      <c r="T3" s="2"/>
      <c r="U3" s="2"/>
      <c r="V3" s="2"/>
      <c r="W3" s="2"/>
      <c r="X3" s="2"/>
      <c r="Y3" s="2"/>
      <c r="Z3" s="2"/>
      <c r="AA3" s="2"/>
    </row>
    <row r="4" spans="1:27" ht="12" customHeight="1">
      <c r="A4" s="182"/>
      <c r="B4" s="182"/>
      <c r="C4" s="181"/>
      <c r="D4" s="181"/>
      <c r="E4" s="181"/>
      <c r="F4" s="2"/>
      <c r="G4" s="2"/>
      <c r="H4" s="2"/>
      <c r="I4" s="2"/>
      <c r="J4" s="2"/>
      <c r="K4" s="2"/>
      <c r="L4" s="2"/>
      <c r="M4" s="2"/>
      <c r="N4" s="2"/>
      <c r="O4" s="2"/>
      <c r="P4" s="2"/>
      <c r="Q4" s="2"/>
      <c r="R4" s="2"/>
      <c r="S4" s="2"/>
      <c r="T4" s="2"/>
      <c r="U4" s="2"/>
      <c r="V4" s="2"/>
      <c r="W4" s="2"/>
      <c r="X4" s="2"/>
      <c r="Y4" s="2"/>
      <c r="Z4" s="2"/>
      <c r="AA4" s="2"/>
    </row>
    <row r="5" spans="1:27" ht="28.5" customHeight="1">
      <c r="A5" s="183" t="s">
        <v>37</v>
      </c>
      <c r="B5" s="265">
        <f>別紙2【最初に入力】!O10</f>
        <v>0</v>
      </c>
      <c r="C5" s="181"/>
      <c r="D5" s="181"/>
      <c r="E5" s="181"/>
      <c r="F5" s="2"/>
      <c r="G5" s="2"/>
      <c r="H5" s="2"/>
      <c r="I5" s="2"/>
      <c r="J5" s="2"/>
      <c r="K5" s="2"/>
      <c r="L5" s="2"/>
      <c r="M5" s="2"/>
      <c r="N5" s="2"/>
      <c r="O5" s="2"/>
      <c r="P5" s="2"/>
      <c r="Q5" s="2"/>
      <c r="R5" s="2"/>
      <c r="S5" s="2"/>
      <c r="T5" s="2"/>
      <c r="U5" s="2"/>
      <c r="V5" s="2"/>
      <c r="W5" s="2"/>
      <c r="X5" s="2"/>
      <c r="Y5" s="2"/>
      <c r="Z5" s="2"/>
      <c r="AA5" s="2"/>
    </row>
    <row r="6" spans="1:27" ht="28.5" customHeight="1">
      <c r="A6" s="183" t="s">
        <v>23</v>
      </c>
      <c r="B6" s="266">
        <f>別紙2【最初に入力】!D10</f>
        <v>0</v>
      </c>
      <c r="C6" s="181"/>
      <c r="D6" s="181"/>
      <c r="E6" s="181"/>
      <c r="F6" s="2"/>
      <c r="G6" s="2"/>
      <c r="H6" s="2"/>
      <c r="I6" s="2"/>
      <c r="J6" s="2"/>
      <c r="K6" s="2"/>
      <c r="L6" s="2"/>
      <c r="M6" s="2"/>
      <c r="N6" s="2"/>
      <c r="O6" s="2"/>
      <c r="P6" s="2"/>
      <c r="Q6" s="2"/>
      <c r="R6" s="2"/>
      <c r="S6" s="2"/>
      <c r="T6" s="2"/>
      <c r="U6" s="2"/>
      <c r="V6" s="2"/>
      <c r="W6" s="2"/>
      <c r="X6" s="2"/>
      <c r="Y6" s="2"/>
      <c r="Z6" s="2"/>
      <c r="AA6" s="2"/>
    </row>
    <row r="7" spans="1:27" ht="24" customHeight="1">
      <c r="A7" s="184"/>
      <c r="B7" s="181"/>
      <c r="C7" s="181"/>
      <c r="D7" s="181"/>
      <c r="E7" s="181"/>
      <c r="F7" s="2"/>
      <c r="G7" s="2"/>
      <c r="H7" s="2"/>
      <c r="I7" s="2"/>
      <c r="J7" s="2"/>
      <c r="K7" s="2"/>
      <c r="L7" s="2"/>
      <c r="M7" s="2"/>
      <c r="N7" s="2"/>
      <c r="O7" s="2"/>
      <c r="P7" s="2"/>
      <c r="Q7" s="2"/>
      <c r="R7" s="2"/>
      <c r="S7" s="2"/>
      <c r="T7" s="2"/>
      <c r="U7" s="2"/>
      <c r="V7" s="2"/>
      <c r="W7" s="2"/>
      <c r="X7" s="2"/>
      <c r="Y7" s="2"/>
      <c r="Z7" s="2"/>
      <c r="AA7" s="2"/>
    </row>
    <row r="8" spans="1:27" ht="23.25" customHeight="1">
      <c r="A8" s="184" t="s">
        <v>26</v>
      </c>
      <c r="B8" s="181"/>
      <c r="C8" s="181"/>
      <c r="D8" s="181"/>
      <c r="E8" s="181"/>
      <c r="F8" s="2"/>
      <c r="G8" s="2"/>
      <c r="H8" s="2"/>
      <c r="I8" s="2"/>
      <c r="J8" s="2"/>
      <c r="K8" s="2"/>
      <c r="L8" s="2"/>
      <c r="M8" s="2"/>
      <c r="N8" s="2"/>
      <c r="O8" s="2"/>
      <c r="P8" s="2"/>
      <c r="Q8" s="2"/>
      <c r="R8" s="2"/>
      <c r="S8" s="2"/>
      <c r="T8" s="2"/>
      <c r="U8" s="2"/>
      <c r="V8" s="2"/>
      <c r="W8" s="2"/>
      <c r="X8" s="2"/>
      <c r="Y8" s="2"/>
      <c r="Z8" s="2"/>
      <c r="AA8" s="2"/>
    </row>
    <row r="9" spans="1:27" ht="23.25" customHeight="1" thickBot="1">
      <c r="A9" s="184"/>
      <c r="B9" s="185" t="s">
        <v>77</v>
      </c>
      <c r="C9" s="181"/>
      <c r="D9" s="181"/>
      <c r="E9" s="181"/>
      <c r="F9" s="2"/>
      <c r="G9" s="2"/>
      <c r="H9" s="2"/>
      <c r="I9" s="2"/>
      <c r="J9" s="2"/>
      <c r="K9" s="2"/>
      <c r="L9" s="2"/>
      <c r="M9" s="2"/>
      <c r="N9" s="2"/>
      <c r="O9" s="2"/>
      <c r="P9" s="2"/>
      <c r="Q9" s="2"/>
      <c r="R9" s="2"/>
      <c r="S9" s="2"/>
      <c r="T9" s="2"/>
      <c r="U9" s="2"/>
      <c r="V9" s="2"/>
      <c r="W9" s="2"/>
      <c r="X9" s="2"/>
      <c r="Y9" s="2"/>
      <c r="Z9" s="2"/>
      <c r="AA9" s="2"/>
    </row>
    <row r="10" spans="1:27" ht="35.25" customHeight="1" thickBot="1">
      <c r="A10" s="186" t="s">
        <v>13</v>
      </c>
      <c r="B10" s="187" t="s">
        <v>81</v>
      </c>
    </row>
    <row r="11" spans="1:27" ht="83.25" customHeight="1" thickBot="1">
      <c r="A11" s="188">
        <f ca="1">勤務実績【要入力】!C31+勤務実績【要入力】!G31</f>
        <v>0</v>
      </c>
      <c r="B11" s="192"/>
      <c r="C11" s="189"/>
      <c r="D11" s="189"/>
      <c r="E11" s="189"/>
      <c r="F11" s="7"/>
    </row>
    <row r="12" spans="1:27" ht="20.25" customHeight="1">
      <c r="C12" s="189"/>
      <c r="D12" s="189"/>
      <c r="E12" s="189"/>
      <c r="F12" s="7"/>
    </row>
    <row r="13" spans="1:27" ht="21">
      <c r="A13" s="190" t="s">
        <v>27</v>
      </c>
      <c r="B13" s="181"/>
    </row>
    <row r="14" spans="1:27" ht="18" thickBot="1">
      <c r="A14" s="190"/>
      <c r="B14" s="185" t="s">
        <v>77</v>
      </c>
    </row>
    <row r="15" spans="1:27" ht="36" customHeight="1" thickBot="1">
      <c r="A15" s="191" t="s">
        <v>75</v>
      </c>
      <c r="B15" s="187" t="s">
        <v>81</v>
      </c>
    </row>
    <row r="16" spans="1:27" ht="82.5" customHeight="1" thickBot="1">
      <c r="A16" s="193"/>
      <c r="B16" s="192"/>
    </row>
  </sheetData>
  <sheetProtection sheet="1" selectLockedCells="1"/>
  <mergeCells count="1">
    <mergeCell ref="A3:B3"/>
  </mergeCells>
  <phoneticPr fontId="1"/>
  <printOptions horizontalCentered="1" verticalCentered="1"/>
  <pageMargins left="0.59055118110236227" right="0.39370078740157483" top="0.62992125984251968" bottom="0.78740157480314965"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pageSetUpPr fitToPage="1"/>
  </sheetPr>
  <dimension ref="A1:S57"/>
  <sheetViews>
    <sheetView showGridLines="0" view="pageBreakPreview" zoomScale="70" zoomScaleNormal="100" zoomScaleSheetLayoutView="70" workbookViewId="0">
      <selection activeCell="G9" sqref="G9"/>
    </sheetView>
  </sheetViews>
  <sheetFormatPr defaultColWidth="9" defaultRowHeight="13.5"/>
  <cols>
    <col min="1" max="1" width="2" style="60" customWidth="1"/>
    <col min="2" max="2" width="18.75" style="60" customWidth="1"/>
    <col min="3" max="14" width="9.625" style="60" customWidth="1"/>
    <col min="15" max="16384" width="9" style="60"/>
  </cols>
  <sheetData>
    <row r="1" spans="2:15" ht="21.75" customHeight="1"/>
    <row r="2" spans="2:15" ht="30" customHeight="1">
      <c r="B2" s="330" t="s">
        <v>39</v>
      </c>
      <c r="C2" s="330"/>
      <c r="D2" s="330"/>
      <c r="E2" s="330"/>
      <c r="F2" s="330"/>
      <c r="G2" s="330"/>
      <c r="H2" s="330"/>
      <c r="I2" s="330"/>
      <c r="J2" s="330"/>
      <c r="K2" s="330"/>
    </row>
    <row r="3" spans="2:15" ht="25.5" customHeight="1">
      <c r="B3" s="256">
        <f>別紙2【最初に入力】!A4</f>
        <v>45383</v>
      </c>
      <c r="C3" s="61">
        <f>別紙2【最初に入力】!D4</f>
        <v>4</v>
      </c>
      <c r="D3" s="62" t="s">
        <v>12</v>
      </c>
      <c r="F3" s="63"/>
      <c r="G3" s="267" t="s">
        <v>205</v>
      </c>
      <c r="H3" s="348">
        <f>別紙2【最初に入力】!D10</f>
        <v>0</v>
      </c>
      <c r="I3" s="348"/>
      <c r="J3" s="348"/>
      <c r="K3" s="348"/>
    </row>
    <row r="4" spans="2:15" ht="6.75" customHeight="1">
      <c r="B4" s="64"/>
      <c r="C4" s="65"/>
      <c r="D4" s="66"/>
      <c r="F4" s="63"/>
      <c r="G4" s="176"/>
      <c r="H4" s="176"/>
      <c r="I4" s="176"/>
      <c r="J4" s="176"/>
      <c r="K4" s="176"/>
    </row>
    <row r="5" spans="2:15" ht="25.5" customHeight="1" thickBot="1">
      <c r="B5" s="67" t="s">
        <v>55</v>
      </c>
      <c r="F5" s="68"/>
      <c r="G5" s="68"/>
      <c r="H5" s="69" t="s">
        <v>56</v>
      </c>
      <c r="I5" s="69"/>
      <c r="J5" s="69"/>
      <c r="K5" s="69"/>
    </row>
    <row r="6" spans="2:15" ht="29.25" customHeight="1">
      <c r="B6" s="339" t="s">
        <v>7</v>
      </c>
      <c r="C6" s="341" t="s">
        <v>3</v>
      </c>
      <c r="D6" s="341"/>
      <c r="E6" s="341"/>
      <c r="F6" s="341" t="s">
        <v>4</v>
      </c>
      <c r="G6" s="341"/>
      <c r="H6" s="346"/>
      <c r="I6" s="347" t="s">
        <v>57</v>
      </c>
      <c r="J6" s="341"/>
      <c r="K6" s="342"/>
    </row>
    <row r="7" spans="2:15" ht="29.25" customHeight="1">
      <c r="B7" s="340"/>
      <c r="C7" s="70" t="s">
        <v>0</v>
      </c>
      <c r="D7" s="70" t="s">
        <v>1</v>
      </c>
      <c r="E7" s="70" t="s">
        <v>2</v>
      </c>
      <c r="F7" s="70" t="s">
        <v>0</v>
      </c>
      <c r="G7" s="70" t="s">
        <v>1</v>
      </c>
      <c r="H7" s="71" t="s">
        <v>2</v>
      </c>
      <c r="I7" s="158" t="s">
        <v>58</v>
      </c>
      <c r="J7" s="159" t="s">
        <v>59</v>
      </c>
      <c r="K7" s="160" t="s">
        <v>5</v>
      </c>
    </row>
    <row r="8" spans="2:15" ht="34.5" customHeight="1">
      <c r="B8" s="3" t="s">
        <v>24</v>
      </c>
      <c r="C8" s="53"/>
      <c r="D8" s="53"/>
      <c r="E8" s="53"/>
      <c r="F8" s="53"/>
      <c r="G8" s="53"/>
      <c r="H8" s="54"/>
      <c r="I8" s="161">
        <f>C8*3000</f>
        <v>0</v>
      </c>
      <c r="J8" s="162">
        <f>F8*1900</f>
        <v>0</v>
      </c>
      <c r="K8" s="163">
        <f t="shared" ref="K8:K14" si="0">I8+J8</f>
        <v>0</v>
      </c>
      <c r="L8" s="60">
        <f t="shared" ref="L8:L13" si="1">SUM(C8:H8)</f>
        <v>0</v>
      </c>
    </row>
    <row r="9" spans="2:15" ht="34.5" customHeight="1">
      <c r="B9" s="4" t="s">
        <v>25</v>
      </c>
      <c r="C9" s="55"/>
      <c r="D9" s="55"/>
      <c r="E9" s="55"/>
      <c r="F9" s="55"/>
      <c r="G9" s="55"/>
      <c r="H9" s="56"/>
      <c r="I9" s="161">
        <f>C9*6000</f>
        <v>0</v>
      </c>
      <c r="J9" s="162">
        <f>F9*3800</f>
        <v>0</v>
      </c>
      <c r="K9" s="163">
        <f t="shared" si="0"/>
        <v>0</v>
      </c>
      <c r="L9" s="60">
        <f t="shared" si="1"/>
        <v>0</v>
      </c>
    </row>
    <row r="10" spans="2:15" ht="34.5" customHeight="1">
      <c r="B10" s="3" t="s">
        <v>28</v>
      </c>
      <c r="C10" s="53"/>
      <c r="D10" s="53"/>
      <c r="E10" s="53"/>
      <c r="F10" s="53"/>
      <c r="G10" s="53"/>
      <c r="H10" s="57"/>
      <c r="I10" s="161">
        <f>C10*9000</f>
        <v>0</v>
      </c>
      <c r="J10" s="162">
        <f>F10*5700</f>
        <v>0</v>
      </c>
      <c r="K10" s="163">
        <f t="shared" si="0"/>
        <v>0</v>
      </c>
      <c r="L10" s="60">
        <f t="shared" si="1"/>
        <v>0</v>
      </c>
    </row>
    <row r="11" spans="2:15" ht="34.5" customHeight="1">
      <c r="B11" s="4" t="s">
        <v>29</v>
      </c>
      <c r="C11" s="53"/>
      <c r="D11" s="53"/>
      <c r="E11" s="53"/>
      <c r="F11" s="53"/>
      <c r="G11" s="53"/>
      <c r="H11" s="57"/>
      <c r="I11" s="161">
        <f>C11*12000</f>
        <v>0</v>
      </c>
      <c r="J11" s="162">
        <f>F11*7600</f>
        <v>0</v>
      </c>
      <c r="K11" s="163">
        <f t="shared" si="0"/>
        <v>0</v>
      </c>
      <c r="L11" s="60">
        <f t="shared" si="1"/>
        <v>0</v>
      </c>
    </row>
    <row r="12" spans="2:15" ht="34.5" customHeight="1">
      <c r="B12" s="3" t="s">
        <v>30</v>
      </c>
      <c r="C12" s="53"/>
      <c r="D12" s="53"/>
      <c r="E12" s="53"/>
      <c r="F12" s="53"/>
      <c r="G12" s="53"/>
      <c r="H12" s="57"/>
      <c r="I12" s="161">
        <f>C12*15000</f>
        <v>0</v>
      </c>
      <c r="J12" s="162">
        <f>F12*9500</f>
        <v>0</v>
      </c>
      <c r="K12" s="163">
        <f t="shared" si="0"/>
        <v>0</v>
      </c>
      <c r="L12" s="60">
        <f t="shared" si="1"/>
        <v>0</v>
      </c>
    </row>
    <row r="13" spans="2:15" ht="34.5" customHeight="1" thickBot="1">
      <c r="B13" s="5" t="s">
        <v>31</v>
      </c>
      <c r="C13" s="58"/>
      <c r="D13" s="58"/>
      <c r="E13" s="58"/>
      <c r="F13" s="58"/>
      <c r="G13" s="58"/>
      <c r="H13" s="59"/>
      <c r="I13" s="164">
        <f>C13*18000</f>
        <v>0</v>
      </c>
      <c r="J13" s="165">
        <f>F13*11400</f>
        <v>0</v>
      </c>
      <c r="K13" s="166">
        <f t="shared" si="0"/>
        <v>0</v>
      </c>
      <c r="L13" s="60">
        <f t="shared" si="1"/>
        <v>0</v>
      </c>
    </row>
    <row r="14" spans="2:15" ht="34.5" customHeight="1" thickTop="1" thickBot="1">
      <c r="B14" s="6" t="s">
        <v>5</v>
      </c>
      <c r="C14" s="336"/>
      <c r="D14" s="337"/>
      <c r="E14" s="337"/>
      <c r="F14" s="337"/>
      <c r="G14" s="337"/>
      <c r="H14" s="338"/>
      <c r="I14" s="167">
        <f>SUM(I8:I13)</f>
        <v>0</v>
      </c>
      <c r="J14" s="168">
        <f>SUM(J8:J13)</f>
        <v>0</v>
      </c>
      <c r="K14" s="169">
        <f t="shared" si="0"/>
        <v>0</v>
      </c>
    </row>
    <row r="15" spans="2:15" ht="14.25" thickBot="1">
      <c r="I15" s="170"/>
      <c r="J15" s="170"/>
      <c r="K15" s="170"/>
    </row>
    <row r="16" spans="2:15" ht="32.25" customHeight="1">
      <c r="B16" s="339" t="s">
        <v>21</v>
      </c>
      <c r="C16" s="341" t="s">
        <v>3</v>
      </c>
      <c r="D16" s="341"/>
      <c r="E16" s="341"/>
      <c r="F16" s="341" t="s">
        <v>4</v>
      </c>
      <c r="G16" s="341"/>
      <c r="H16" s="342"/>
      <c r="I16" s="343" t="s">
        <v>57</v>
      </c>
      <c r="J16" s="344"/>
      <c r="K16" s="345"/>
      <c r="O16" s="81"/>
    </row>
    <row r="17" spans="1:19" ht="32.25" customHeight="1">
      <c r="B17" s="340"/>
      <c r="C17" s="70" t="s">
        <v>0</v>
      </c>
      <c r="D17" s="70" t="s">
        <v>1</v>
      </c>
      <c r="E17" s="70" t="s">
        <v>2</v>
      </c>
      <c r="F17" s="70" t="s">
        <v>0</v>
      </c>
      <c r="G17" s="70" t="s">
        <v>1</v>
      </c>
      <c r="H17" s="72" t="s">
        <v>2</v>
      </c>
      <c r="I17" s="158" t="s">
        <v>58</v>
      </c>
      <c r="J17" s="159" t="s">
        <v>59</v>
      </c>
      <c r="K17" s="160" t="s">
        <v>5</v>
      </c>
    </row>
    <row r="18" spans="1:19" ht="32.25" customHeight="1">
      <c r="B18" s="3" t="s">
        <v>24</v>
      </c>
      <c r="C18" s="53"/>
      <c r="D18" s="53"/>
      <c r="E18" s="53"/>
      <c r="F18" s="53"/>
      <c r="G18" s="53"/>
      <c r="H18" s="57"/>
      <c r="I18" s="161">
        <f>C18*3000</f>
        <v>0</v>
      </c>
      <c r="J18" s="162">
        <f>F18*1900</f>
        <v>0</v>
      </c>
      <c r="K18" s="163">
        <f>I18+J18</f>
        <v>0</v>
      </c>
    </row>
    <row r="19" spans="1:19" ht="32.25" customHeight="1">
      <c r="B19" s="3" t="s">
        <v>76</v>
      </c>
      <c r="C19" s="53"/>
      <c r="D19" s="53"/>
      <c r="E19" s="53"/>
      <c r="F19" s="53"/>
      <c r="G19" s="53"/>
      <c r="H19" s="57"/>
      <c r="I19" s="73">
        <f>C19*6000</f>
        <v>0</v>
      </c>
      <c r="J19" s="74">
        <f>F19*3800</f>
        <v>0</v>
      </c>
      <c r="K19" s="75">
        <f>I19+J19</f>
        <v>0</v>
      </c>
    </row>
    <row r="20" spans="1:19" ht="32.25" customHeight="1" thickBot="1">
      <c r="B20" s="82" t="s">
        <v>28</v>
      </c>
      <c r="C20" s="58"/>
      <c r="D20" s="58"/>
      <c r="E20" s="58"/>
      <c r="F20" s="58"/>
      <c r="G20" s="58"/>
      <c r="H20" s="59"/>
      <c r="I20" s="76">
        <f>C20*9000</f>
        <v>0</v>
      </c>
      <c r="J20" s="77">
        <f>F20*5700</f>
        <v>0</v>
      </c>
      <c r="K20" s="78">
        <f>I20+J20</f>
        <v>0</v>
      </c>
    </row>
    <row r="21" spans="1:19" ht="32.25" customHeight="1" thickTop="1" thickBot="1">
      <c r="B21" s="83" t="s">
        <v>5</v>
      </c>
      <c r="C21" s="333"/>
      <c r="D21" s="334"/>
      <c r="E21" s="334"/>
      <c r="F21" s="334"/>
      <c r="G21" s="334"/>
      <c r="H21" s="335"/>
      <c r="I21" s="84">
        <f>SUM(I18:I20)</f>
        <v>0</v>
      </c>
      <c r="J21" s="79">
        <f>SUM(J18:J20)</f>
        <v>0</v>
      </c>
      <c r="K21" s="80">
        <f>I21+J21</f>
        <v>0</v>
      </c>
    </row>
    <row r="22" spans="1:19" ht="21" customHeight="1">
      <c r="B22" s="60" t="s">
        <v>60</v>
      </c>
    </row>
    <row r="23" spans="1:19">
      <c r="B23" s="60" t="s">
        <v>83</v>
      </c>
    </row>
    <row r="24" spans="1:19" ht="15" customHeight="1">
      <c r="B24" s="60" t="s">
        <v>61</v>
      </c>
    </row>
    <row r="25" spans="1:19" ht="18.75" customHeight="1">
      <c r="B25" s="60" t="s">
        <v>62</v>
      </c>
    </row>
    <row r="26" spans="1:19" s="149" customFormat="1" ht="20.25" customHeight="1">
      <c r="B26" s="60"/>
      <c r="C26" s="60"/>
      <c r="D26" s="60"/>
      <c r="E26" s="60"/>
      <c r="F26" s="60"/>
      <c r="G26" s="60"/>
      <c r="H26" s="60"/>
      <c r="I26" s="60"/>
      <c r="J26" s="60"/>
      <c r="K26" s="60"/>
      <c r="L26" s="60"/>
      <c r="M26" s="60"/>
      <c r="N26" s="60"/>
      <c r="O26" s="60"/>
      <c r="P26" s="60"/>
      <c r="Q26" s="60"/>
      <c r="R26" s="60"/>
      <c r="S26" s="60"/>
    </row>
    <row r="27" spans="1:19" s="149" customFormat="1" ht="19.5" customHeight="1" thickBot="1">
      <c r="B27" s="194" t="s">
        <v>146</v>
      </c>
      <c r="C27" s="195"/>
      <c r="D27" s="195"/>
      <c r="E27" s="196"/>
      <c r="F27" s="196"/>
      <c r="G27" s="196"/>
      <c r="H27" s="196"/>
      <c r="I27" s="196"/>
      <c r="J27" s="196"/>
      <c r="K27" s="60"/>
      <c r="L27" s="60"/>
      <c r="M27" s="69"/>
      <c r="N27" s="69" t="s">
        <v>56</v>
      </c>
      <c r="O27" s="60"/>
      <c r="P27" s="60"/>
      <c r="Q27" s="60"/>
      <c r="R27" s="60"/>
      <c r="S27" s="60"/>
    </row>
    <row r="28" spans="1:19" s="149" customFormat="1" ht="36.75" customHeight="1">
      <c r="B28" s="349" t="s">
        <v>136</v>
      </c>
      <c r="C28" s="350"/>
      <c r="D28" s="350"/>
      <c r="E28" s="341" t="s">
        <v>3</v>
      </c>
      <c r="F28" s="341"/>
      <c r="G28" s="341"/>
      <c r="H28" s="341"/>
      <c r="I28" s="353" t="s">
        <v>137</v>
      </c>
      <c r="J28" s="341" t="s">
        <v>4</v>
      </c>
      <c r="K28" s="341"/>
      <c r="L28" s="341"/>
      <c r="M28" s="341"/>
      <c r="N28" s="355" t="s">
        <v>138</v>
      </c>
      <c r="O28" s="60"/>
      <c r="P28" s="60"/>
      <c r="Q28" s="60"/>
      <c r="R28" s="60"/>
      <c r="S28" s="60"/>
    </row>
    <row r="29" spans="1:19" s="149" customFormat="1" ht="36.75" customHeight="1">
      <c r="B29" s="351"/>
      <c r="C29" s="352"/>
      <c r="D29" s="352"/>
      <c r="E29" s="357" t="s">
        <v>139</v>
      </c>
      <c r="F29" s="357"/>
      <c r="G29" s="357" t="s">
        <v>140</v>
      </c>
      <c r="H29" s="357"/>
      <c r="I29" s="354"/>
      <c r="J29" s="357" t="s">
        <v>141</v>
      </c>
      <c r="K29" s="357"/>
      <c r="L29" s="357" t="s">
        <v>142</v>
      </c>
      <c r="M29" s="357"/>
      <c r="N29" s="356"/>
      <c r="O29" s="60"/>
      <c r="P29" s="60"/>
      <c r="Q29" s="60"/>
      <c r="R29" s="60"/>
      <c r="S29" s="60"/>
    </row>
    <row r="30" spans="1:19" s="149" customFormat="1" ht="36.75" customHeight="1">
      <c r="B30" s="351"/>
      <c r="C30" s="352"/>
      <c r="D30" s="352"/>
      <c r="E30" s="70" t="s">
        <v>0</v>
      </c>
      <c r="F30" s="70" t="s">
        <v>143</v>
      </c>
      <c r="G30" s="70" t="s">
        <v>0</v>
      </c>
      <c r="H30" s="70" t="s">
        <v>143</v>
      </c>
      <c r="I30" s="354"/>
      <c r="J30" s="70" t="s">
        <v>0</v>
      </c>
      <c r="K30" s="70" t="s">
        <v>143</v>
      </c>
      <c r="L30" s="70" t="s">
        <v>0</v>
      </c>
      <c r="M30" s="70" t="s">
        <v>143</v>
      </c>
      <c r="N30" s="356"/>
      <c r="O30" s="60"/>
      <c r="P30" s="60"/>
      <c r="Q30" s="60"/>
      <c r="R30" s="60"/>
      <c r="S30" s="60"/>
    </row>
    <row r="31" spans="1:19" s="149" customFormat="1" ht="36.75" customHeight="1">
      <c r="B31" s="358" t="s">
        <v>24</v>
      </c>
      <c r="C31" s="359"/>
      <c r="D31" s="359"/>
      <c r="E31" s="150"/>
      <c r="F31" s="150"/>
      <c r="G31" s="150"/>
      <c r="H31" s="150"/>
      <c r="I31" s="197">
        <f t="shared" ref="I31:I36" si="2">SUM(E31:H31)</f>
        <v>0</v>
      </c>
      <c r="J31" s="150"/>
      <c r="K31" s="150"/>
      <c r="L31" s="150"/>
      <c r="M31" s="150"/>
      <c r="N31" s="198">
        <f t="shared" ref="N31:N36" si="3">SUM(J31:M31)</f>
        <v>0</v>
      </c>
      <c r="O31" s="60"/>
      <c r="P31" s="60"/>
      <c r="Q31" s="60"/>
      <c r="R31" s="60"/>
      <c r="S31" s="60"/>
    </row>
    <row r="32" spans="1:19" s="149" customFormat="1" ht="36.75" customHeight="1">
      <c r="A32" s="151"/>
      <c r="B32" s="358" t="s">
        <v>76</v>
      </c>
      <c r="C32" s="359"/>
      <c r="D32" s="359"/>
      <c r="E32" s="150"/>
      <c r="F32" s="150"/>
      <c r="G32" s="150"/>
      <c r="H32" s="150"/>
      <c r="I32" s="197">
        <f t="shared" si="2"/>
        <v>0</v>
      </c>
      <c r="J32" s="150"/>
      <c r="K32" s="150"/>
      <c r="L32" s="150"/>
      <c r="M32" s="150"/>
      <c r="N32" s="198">
        <f t="shared" si="3"/>
        <v>0</v>
      </c>
      <c r="O32" s="60"/>
      <c r="P32" s="199"/>
      <c r="Q32" s="199"/>
      <c r="R32" s="199"/>
      <c r="S32" s="60"/>
    </row>
    <row r="33" spans="1:19" s="149" customFormat="1" ht="36.75" customHeight="1">
      <c r="B33" s="358" t="s">
        <v>28</v>
      </c>
      <c r="C33" s="359"/>
      <c r="D33" s="359"/>
      <c r="E33" s="150"/>
      <c r="F33" s="150"/>
      <c r="G33" s="150"/>
      <c r="H33" s="150"/>
      <c r="I33" s="197">
        <f t="shared" si="2"/>
        <v>0</v>
      </c>
      <c r="J33" s="150"/>
      <c r="K33" s="150"/>
      <c r="L33" s="150"/>
      <c r="M33" s="150"/>
      <c r="N33" s="198">
        <f t="shared" si="3"/>
        <v>0</v>
      </c>
      <c r="O33" s="60"/>
      <c r="P33" s="177"/>
      <c r="Q33" s="110"/>
      <c r="R33" s="199"/>
      <c r="S33" s="60"/>
    </row>
    <row r="34" spans="1:19" s="149" customFormat="1" ht="36.75" customHeight="1">
      <c r="B34" s="360" t="s">
        <v>144</v>
      </c>
      <c r="C34" s="361"/>
      <c r="D34" s="361"/>
      <c r="E34" s="152"/>
      <c r="F34" s="152"/>
      <c r="G34" s="152"/>
      <c r="H34" s="152"/>
      <c r="I34" s="200">
        <f t="shared" si="2"/>
        <v>0</v>
      </c>
      <c r="J34" s="152"/>
      <c r="K34" s="152"/>
      <c r="L34" s="152"/>
      <c r="M34" s="152"/>
      <c r="N34" s="201">
        <f t="shared" si="3"/>
        <v>0</v>
      </c>
      <c r="O34" s="60"/>
      <c r="P34" s="199"/>
      <c r="Q34" s="110"/>
      <c r="R34" s="199"/>
      <c r="S34" s="60"/>
    </row>
    <row r="35" spans="1:19" s="149" customFormat="1" ht="36.75" customHeight="1">
      <c r="A35" s="151"/>
      <c r="B35" s="358" t="s">
        <v>30</v>
      </c>
      <c r="C35" s="359"/>
      <c r="D35" s="359"/>
      <c r="E35" s="153"/>
      <c r="F35" s="153"/>
      <c r="G35" s="153"/>
      <c r="H35" s="153"/>
      <c r="I35" s="197">
        <f t="shared" si="2"/>
        <v>0</v>
      </c>
      <c r="J35" s="153"/>
      <c r="K35" s="153"/>
      <c r="L35" s="153"/>
      <c r="M35" s="153"/>
      <c r="N35" s="198">
        <f t="shared" si="3"/>
        <v>0</v>
      </c>
      <c r="O35" s="60"/>
      <c r="P35" s="199"/>
      <c r="Q35" s="110"/>
      <c r="R35" s="199"/>
      <c r="S35" s="60"/>
    </row>
    <row r="36" spans="1:19" s="149" customFormat="1" ht="36.75" customHeight="1" thickBot="1">
      <c r="B36" s="362" t="s">
        <v>145</v>
      </c>
      <c r="C36" s="363"/>
      <c r="D36" s="363"/>
      <c r="E36" s="154"/>
      <c r="F36" s="154"/>
      <c r="G36" s="154"/>
      <c r="H36" s="154"/>
      <c r="I36" s="202">
        <f t="shared" si="2"/>
        <v>0</v>
      </c>
      <c r="J36" s="154"/>
      <c r="K36" s="154"/>
      <c r="L36" s="154"/>
      <c r="M36" s="154"/>
      <c r="N36" s="203">
        <f t="shared" si="3"/>
        <v>0</v>
      </c>
      <c r="O36" s="60"/>
      <c r="P36" s="177"/>
      <c r="Q36" s="110"/>
      <c r="R36" s="199"/>
      <c r="S36" s="60"/>
    </row>
    <row r="37" spans="1:19" s="155" customFormat="1" ht="36.75" customHeight="1">
      <c r="B37" s="156"/>
      <c r="C37" s="156"/>
      <c r="D37" s="156"/>
      <c r="E37" s="204"/>
      <c r="F37" s="204"/>
      <c r="G37" s="204"/>
      <c r="H37" s="204"/>
      <c r="I37" s="204"/>
      <c r="J37" s="204"/>
      <c r="K37" s="204"/>
      <c r="L37" s="204"/>
      <c r="M37" s="204"/>
      <c r="N37" s="204"/>
      <c r="O37" s="97"/>
      <c r="P37" s="101"/>
      <c r="Q37" s="110"/>
      <c r="R37" s="110"/>
      <c r="S37" s="97"/>
    </row>
    <row r="38" spans="1:19" s="155" customFormat="1" ht="36.75" customHeight="1">
      <c r="B38" s="156"/>
      <c r="C38" s="156"/>
      <c r="D38" s="156"/>
      <c r="E38" s="204"/>
      <c r="F38" s="204"/>
      <c r="G38" s="204"/>
      <c r="H38" s="204"/>
      <c r="I38" s="204"/>
      <c r="J38" s="204"/>
      <c r="K38" s="204"/>
      <c r="L38" s="204"/>
      <c r="M38" s="204"/>
      <c r="N38" s="204"/>
      <c r="O38" s="97"/>
      <c r="P38" s="101"/>
      <c r="Q38" s="110"/>
      <c r="R38" s="110"/>
      <c r="S38" s="97"/>
    </row>
    <row r="39" spans="1:19" s="149" customFormat="1" ht="34.5" customHeight="1" thickBot="1">
      <c r="B39" s="194" t="s">
        <v>147</v>
      </c>
      <c r="C39" s="60"/>
      <c r="D39" s="60"/>
      <c r="E39" s="60"/>
      <c r="F39" s="60"/>
      <c r="G39" s="60"/>
      <c r="H39" s="60"/>
      <c r="I39" s="60"/>
      <c r="J39" s="60"/>
      <c r="K39" s="60"/>
      <c r="L39" s="60"/>
      <c r="M39" s="60"/>
      <c r="N39" s="60"/>
      <c r="O39" s="60"/>
      <c r="P39" s="60"/>
      <c r="Q39" s="60"/>
      <c r="R39" s="60"/>
      <c r="S39" s="60"/>
    </row>
    <row r="40" spans="1:19" s="149" customFormat="1" ht="36.75" customHeight="1">
      <c r="B40" s="349" t="s">
        <v>7</v>
      </c>
      <c r="C40" s="350"/>
      <c r="D40" s="350"/>
      <c r="E40" s="341" t="s">
        <v>3</v>
      </c>
      <c r="F40" s="341"/>
      <c r="G40" s="341"/>
      <c r="H40" s="341"/>
      <c r="I40" s="353" t="s">
        <v>137</v>
      </c>
      <c r="J40" s="341" t="s">
        <v>4</v>
      </c>
      <c r="K40" s="341"/>
      <c r="L40" s="341"/>
      <c r="M40" s="341"/>
      <c r="N40" s="355" t="s">
        <v>138</v>
      </c>
      <c r="O40" s="60"/>
      <c r="P40" s="60"/>
      <c r="Q40" s="60"/>
      <c r="R40" s="60"/>
      <c r="S40" s="60"/>
    </row>
    <row r="41" spans="1:19" s="149" customFormat="1" ht="36.75" customHeight="1">
      <c r="B41" s="351"/>
      <c r="C41" s="352"/>
      <c r="D41" s="352"/>
      <c r="E41" s="357" t="s">
        <v>139</v>
      </c>
      <c r="F41" s="357"/>
      <c r="G41" s="357" t="s">
        <v>140</v>
      </c>
      <c r="H41" s="357"/>
      <c r="I41" s="354"/>
      <c r="J41" s="357" t="s">
        <v>141</v>
      </c>
      <c r="K41" s="357"/>
      <c r="L41" s="357" t="s">
        <v>142</v>
      </c>
      <c r="M41" s="357"/>
      <c r="N41" s="356"/>
      <c r="O41" s="60"/>
      <c r="P41" s="60"/>
      <c r="Q41" s="60"/>
      <c r="R41" s="60"/>
      <c r="S41" s="60"/>
    </row>
    <row r="42" spans="1:19" s="149" customFormat="1" ht="36.75" customHeight="1">
      <c r="B42" s="351"/>
      <c r="C42" s="352"/>
      <c r="D42" s="352"/>
      <c r="E42" s="70" t="s">
        <v>0</v>
      </c>
      <c r="F42" s="70" t="s">
        <v>143</v>
      </c>
      <c r="G42" s="70" t="s">
        <v>0</v>
      </c>
      <c r="H42" s="70" t="s">
        <v>143</v>
      </c>
      <c r="I42" s="354"/>
      <c r="J42" s="70" t="s">
        <v>0</v>
      </c>
      <c r="K42" s="70" t="s">
        <v>143</v>
      </c>
      <c r="L42" s="70" t="s">
        <v>0</v>
      </c>
      <c r="M42" s="70" t="s">
        <v>143</v>
      </c>
      <c r="N42" s="356"/>
      <c r="O42" s="60"/>
      <c r="P42" s="60"/>
      <c r="Q42" s="60"/>
      <c r="R42" s="60"/>
      <c r="S42" s="60"/>
    </row>
    <row r="43" spans="1:19" s="149" customFormat="1" ht="36.75" customHeight="1">
      <c r="B43" s="358" t="s">
        <v>24</v>
      </c>
      <c r="C43" s="359"/>
      <c r="D43" s="359"/>
      <c r="E43" s="150"/>
      <c r="F43" s="150"/>
      <c r="G43" s="150"/>
      <c r="H43" s="150"/>
      <c r="I43" s="197">
        <f t="shared" ref="I43:I48" si="4">SUM(E43:H43)</f>
        <v>0</v>
      </c>
      <c r="J43" s="150"/>
      <c r="K43" s="150"/>
      <c r="L43" s="150"/>
      <c r="M43" s="150"/>
      <c r="N43" s="198">
        <f t="shared" ref="N43:N48" si="5">SUM(J43:M43)</f>
        <v>0</v>
      </c>
      <c r="O43" s="60"/>
      <c r="P43" s="60"/>
      <c r="Q43" s="60"/>
      <c r="R43" s="60"/>
      <c r="S43" s="60"/>
    </row>
    <row r="44" spans="1:19" s="149" customFormat="1" ht="36.75" customHeight="1">
      <c r="A44" s="157"/>
      <c r="B44" s="358" t="s">
        <v>76</v>
      </c>
      <c r="C44" s="359"/>
      <c r="D44" s="359"/>
      <c r="E44" s="150"/>
      <c r="F44" s="150"/>
      <c r="G44" s="150"/>
      <c r="H44" s="150"/>
      <c r="I44" s="197">
        <f t="shared" si="4"/>
        <v>0</v>
      </c>
      <c r="J44" s="150"/>
      <c r="K44" s="150"/>
      <c r="L44" s="150"/>
      <c r="M44" s="150"/>
      <c r="N44" s="198">
        <f t="shared" si="5"/>
        <v>0</v>
      </c>
      <c r="O44" s="60"/>
      <c r="P44" s="110"/>
      <c r="Q44" s="110"/>
      <c r="R44" s="110"/>
      <c r="S44" s="60"/>
    </row>
    <row r="45" spans="1:19" s="149" customFormat="1" ht="36.75" customHeight="1">
      <c r="B45" s="358" t="s">
        <v>28</v>
      </c>
      <c r="C45" s="359"/>
      <c r="D45" s="359"/>
      <c r="E45" s="150"/>
      <c r="F45" s="150"/>
      <c r="G45" s="150"/>
      <c r="H45" s="150"/>
      <c r="I45" s="197">
        <f t="shared" si="4"/>
        <v>0</v>
      </c>
      <c r="J45" s="150"/>
      <c r="K45" s="150"/>
      <c r="L45" s="150"/>
      <c r="M45" s="150"/>
      <c r="N45" s="198">
        <f t="shared" si="5"/>
        <v>0</v>
      </c>
      <c r="O45" s="60"/>
      <c r="P45" s="101"/>
      <c r="Q45" s="110"/>
      <c r="R45" s="110"/>
      <c r="S45" s="60"/>
    </row>
    <row r="46" spans="1:19" s="149" customFormat="1" ht="36.75" customHeight="1">
      <c r="B46" s="360" t="s">
        <v>144</v>
      </c>
      <c r="C46" s="361"/>
      <c r="D46" s="361"/>
      <c r="E46" s="152"/>
      <c r="F46" s="152"/>
      <c r="G46" s="152"/>
      <c r="H46" s="152"/>
      <c r="I46" s="200">
        <f t="shared" si="4"/>
        <v>0</v>
      </c>
      <c r="J46" s="152"/>
      <c r="K46" s="152"/>
      <c r="L46" s="152"/>
      <c r="M46" s="152"/>
      <c r="N46" s="201">
        <f t="shared" si="5"/>
        <v>0</v>
      </c>
      <c r="O46" s="60"/>
      <c r="P46" s="110"/>
      <c r="Q46" s="110"/>
      <c r="R46" s="110"/>
      <c r="S46" s="60"/>
    </row>
    <row r="47" spans="1:19" s="149" customFormat="1" ht="36.75" customHeight="1">
      <c r="A47" s="157"/>
      <c r="B47" s="358" t="s">
        <v>30</v>
      </c>
      <c r="C47" s="359"/>
      <c r="D47" s="359"/>
      <c r="E47" s="153"/>
      <c r="F47" s="153"/>
      <c r="G47" s="153"/>
      <c r="H47" s="153"/>
      <c r="I47" s="197">
        <f t="shared" si="4"/>
        <v>0</v>
      </c>
      <c r="J47" s="153"/>
      <c r="K47" s="153"/>
      <c r="L47" s="153"/>
      <c r="M47" s="153"/>
      <c r="N47" s="198">
        <f t="shared" si="5"/>
        <v>0</v>
      </c>
      <c r="O47" s="60"/>
      <c r="P47" s="110"/>
      <c r="Q47" s="110"/>
      <c r="R47" s="110"/>
      <c r="S47" s="60"/>
    </row>
    <row r="48" spans="1:19" s="149" customFormat="1" ht="36.75" customHeight="1" thickBot="1">
      <c r="B48" s="362" t="s">
        <v>145</v>
      </c>
      <c r="C48" s="363"/>
      <c r="D48" s="363"/>
      <c r="E48" s="154"/>
      <c r="F48" s="154"/>
      <c r="G48" s="154"/>
      <c r="H48" s="154"/>
      <c r="I48" s="202">
        <f t="shared" si="4"/>
        <v>0</v>
      </c>
      <c r="J48" s="154"/>
      <c r="K48" s="154"/>
      <c r="L48" s="154"/>
      <c r="M48" s="154"/>
      <c r="N48" s="203">
        <f t="shared" si="5"/>
        <v>0</v>
      </c>
      <c r="O48" s="60"/>
      <c r="P48" s="101"/>
      <c r="Q48" s="110"/>
      <c r="R48" s="110"/>
      <c r="S48" s="60"/>
    </row>
    <row r="49" spans="1:19" s="149" customFormat="1" ht="36.75" customHeight="1">
      <c r="B49" s="349" t="s">
        <v>21</v>
      </c>
      <c r="C49" s="350"/>
      <c r="D49" s="350"/>
      <c r="E49" s="341" t="s">
        <v>3</v>
      </c>
      <c r="F49" s="341"/>
      <c r="G49" s="341"/>
      <c r="H49" s="341"/>
      <c r="I49" s="353" t="s">
        <v>137</v>
      </c>
      <c r="J49" s="341" t="s">
        <v>4</v>
      </c>
      <c r="K49" s="341"/>
      <c r="L49" s="341"/>
      <c r="M49" s="341"/>
      <c r="N49" s="355" t="s">
        <v>138</v>
      </c>
      <c r="O49" s="60"/>
      <c r="P49" s="60"/>
      <c r="Q49" s="60"/>
      <c r="R49" s="60"/>
      <c r="S49" s="60"/>
    </row>
    <row r="50" spans="1:19" s="149" customFormat="1" ht="36.75" customHeight="1">
      <c r="B50" s="351"/>
      <c r="C50" s="352"/>
      <c r="D50" s="352"/>
      <c r="E50" s="357" t="s">
        <v>139</v>
      </c>
      <c r="F50" s="357"/>
      <c r="G50" s="357" t="s">
        <v>140</v>
      </c>
      <c r="H50" s="357"/>
      <c r="I50" s="354"/>
      <c r="J50" s="357" t="s">
        <v>141</v>
      </c>
      <c r="K50" s="357"/>
      <c r="L50" s="357" t="s">
        <v>142</v>
      </c>
      <c r="M50" s="357"/>
      <c r="N50" s="356"/>
      <c r="O50" s="60"/>
      <c r="P50" s="60"/>
      <c r="Q50" s="60"/>
      <c r="R50" s="60"/>
      <c r="S50" s="60"/>
    </row>
    <row r="51" spans="1:19" s="149" customFormat="1" ht="36.75" customHeight="1">
      <c r="B51" s="351"/>
      <c r="C51" s="352"/>
      <c r="D51" s="352"/>
      <c r="E51" s="70" t="s">
        <v>0</v>
      </c>
      <c r="F51" s="70" t="s">
        <v>143</v>
      </c>
      <c r="G51" s="70" t="s">
        <v>0</v>
      </c>
      <c r="H51" s="70" t="s">
        <v>143</v>
      </c>
      <c r="I51" s="354"/>
      <c r="J51" s="70" t="s">
        <v>0</v>
      </c>
      <c r="K51" s="70" t="s">
        <v>143</v>
      </c>
      <c r="L51" s="70" t="s">
        <v>0</v>
      </c>
      <c r="M51" s="70" t="s">
        <v>143</v>
      </c>
      <c r="N51" s="356"/>
      <c r="O51" s="60"/>
      <c r="P51" s="60"/>
      <c r="Q51" s="60"/>
      <c r="R51" s="60"/>
      <c r="S51" s="60"/>
    </row>
    <row r="52" spans="1:19" s="149" customFormat="1" ht="36.75" customHeight="1">
      <c r="B52" s="358" t="s">
        <v>24</v>
      </c>
      <c r="C52" s="359"/>
      <c r="D52" s="359"/>
      <c r="E52" s="150"/>
      <c r="F52" s="150"/>
      <c r="G52" s="150"/>
      <c r="H52" s="150"/>
      <c r="I52" s="197">
        <f t="shared" ref="I52:I57" si="6">SUM(E52:H52)</f>
        <v>0</v>
      </c>
      <c r="J52" s="150"/>
      <c r="K52" s="150"/>
      <c r="L52" s="150"/>
      <c r="M52" s="150"/>
      <c r="N52" s="198">
        <f t="shared" ref="N52:N57" si="7">SUM(J52:M52)</f>
        <v>0</v>
      </c>
      <c r="O52" s="60"/>
      <c r="P52" s="60"/>
      <c r="Q52" s="60"/>
      <c r="R52" s="60"/>
      <c r="S52" s="60"/>
    </row>
    <row r="53" spans="1:19" s="149" customFormat="1" ht="36.75" customHeight="1">
      <c r="A53" s="157"/>
      <c r="B53" s="358" t="s">
        <v>76</v>
      </c>
      <c r="C53" s="359"/>
      <c r="D53" s="359"/>
      <c r="E53" s="150"/>
      <c r="F53" s="150"/>
      <c r="G53" s="150"/>
      <c r="H53" s="150"/>
      <c r="I53" s="197">
        <f t="shared" si="6"/>
        <v>0</v>
      </c>
      <c r="J53" s="150"/>
      <c r="K53" s="150"/>
      <c r="L53" s="150"/>
      <c r="M53" s="150"/>
      <c r="N53" s="198">
        <f t="shared" si="7"/>
        <v>0</v>
      </c>
      <c r="O53" s="60"/>
      <c r="P53" s="110"/>
      <c r="Q53" s="110"/>
      <c r="R53" s="110"/>
      <c r="S53" s="60"/>
    </row>
    <row r="54" spans="1:19" s="149" customFormat="1" ht="36.75" customHeight="1">
      <c r="B54" s="358" t="s">
        <v>28</v>
      </c>
      <c r="C54" s="359"/>
      <c r="D54" s="359"/>
      <c r="E54" s="150"/>
      <c r="F54" s="150"/>
      <c r="G54" s="150"/>
      <c r="H54" s="150"/>
      <c r="I54" s="197">
        <f t="shared" si="6"/>
        <v>0</v>
      </c>
      <c r="J54" s="150"/>
      <c r="K54" s="150"/>
      <c r="L54" s="150"/>
      <c r="M54" s="150"/>
      <c r="N54" s="198">
        <f t="shared" si="7"/>
        <v>0</v>
      </c>
      <c r="O54" s="60"/>
      <c r="P54" s="101"/>
      <c r="Q54" s="110"/>
      <c r="R54" s="110"/>
      <c r="S54" s="60"/>
    </row>
    <row r="55" spans="1:19" s="149" customFormat="1" ht="36.75" customHeight="1">
      <c r="B55" s="360" t="s">
        <v>144</v>
      </c>
      <c r="C55" s="361"/>
      <c r="D55" s="361"/>
      <c r="E55" s="152"/>
      <c r="F55" s="152"/>
      <c r="G55" s="152"/>
      <c r="H55" s="152"/>
      <c r="I55" s="200">
        <f t="shared" si="6"/>
        <v>0</v>
      </c>
      <c r="J55" s="152"/>
      <c r="K55" s="152"/>
      <c r="L55" s="152"/>
      <c r="M55" s="152"/>
      <c r="N55" s="201">
        <f t="shared" si="7"/>
        <v>0</v>
      </c>
      <c r="O55" s="60"/>
      <c r="P55" s="110"/>
      <c r="Q55" s="110"/>
      <c r="R55" s="110"/>
      <c r="S55" s="60"/>
    </row>
    <row r="56" spans="1:19" s="149" customFormat="1" ht="36.75" customHeight="1">
      <c r="A56" s="157"/>
      <c r="B56" s="358" t="s">
        <v>30</v>
      </c>
      <c r="C56" s="359"/>
      <c r="D56" s="359"/>
      <c r="E56" s="153"/>
      <c r="F56" s="153"/>
      <c r="G56" s="153"/>
      <c r="H56" s="153"/>
      <c r="I56" s="197">
        <f t="shared" si="6"/>
        <v>0</v>
      </c>
      <c r="J56" s="153"/>
      <c r="K56" s="153"/>
      <c r="L56" s="153"/>
      <c r="M56" s="153"/>
      <c r="N56" s="198">
        <f t="shared" si="7"/>
        <v>0</v>
      </c>
      <c r="O56" s="60"/>
      <c r="P56" s="110"/>
      <c r="Q56" s="110"/>
      <c r="R56" s="110"/>
      <c r="S56" s="60"/>
    </row>
    <row r="57" spans="1:19" s="149" customFormat="1" ht="36.75" customHeight="1" thickBot="1">
      <c r="B57" s="362" t="s">
        <v>145</v>
      </c>
      <c r="C57" s="363"/>
      <c r="D57" s="363"/>
      <c r="E57" s="154"/>
      <c r="F57" s="154"/>
      <c r="G57" s="154"/>
      <c r="H57" s="154"/>
      <c r="I57" s="202">
        <f t="shared" si="6"/>
        <v>0</v>
      </c>
      <c r="J57" s="154"/>
      <c r="K57" s="154"/>
      <c r="L57" s="154"/>
      <c r="M57" s="154"/>
      <c r="N57" s="203">
        <f t="shared" si="7"/>
        <v>0</v>
      </c>
      <c r="O57" s="60"/>
      <c r="P57" s="101"/>
      <c r="Q57" s="110"/>
      <c r="R57" s="110"/>
      <c r="S57" s="60"/>
    </row>
  </sheetData>
  <sheetProtection sheet="1" selectLockedCells="1"/>
  <mergeCells count="57">
    <mergeCell ref="B57:D57"/>
    <mergeCell ref="B52:D52"/>
    <mergeCell ref="B53:D53"/>
    <mergeCell ref="B54:D54"/>
    <mergeCell ref="B55:D55"/>
    <mergeCell ref="B56:D56"/>
    <mergeCell ref="B49:D51"/>
    <mergeCell ref="E49:H49"/>
    <mergeCell ref="I49:I51"/>
    <mergeCell ref="J49:M49"/>
    <mergeCell ref="N49:N51"/>
    <mergeCell ref="E50:F50"/>
    <mergeCell ref="G50:H50"/>
    <mergeCell ref="J50:K50"/>
    <mergeCell ref="L50:M50"/>
    <mergeCell ref="B48:D48"/>
    <mergeCell ref="B43:D43"/>
    <mergeCell ref="B44:D44"/>
    <mergeCell ref="B45:D45"/>
    <mergeCell ref="B46:D46"/>
    <mergeCell ref="B47:D47"/>
    <mergeCell ref="N40:N42"/>
    <mergeCell ref="E41:F41"/>
    <mergeCell ref="G41:H41"/>
    <mergeCell ref="J41:K41"/>
    <mergeCell ref="L41:M41"/>
    <mergeCell ref="B36:D36"/>
    <mergeCell ref="B40:D42"/>
    <mergeCell ref="E40:H40"/>
    <mergeCell ref="I40:I42"/>
    <mergeCell ref="J40:M40"/>
    <mergeCell ref="B31:D31"/>
    <mergeCell ref="B32:D32"/>
    <mergeCell ref="B33:D33"/>
    <mergeCell ref="B34:D34"/>
    <mergeCell ref="B35:D35"/>
    <mergeCell ref="B28:D30"/>
    <mergeCell ref="E28:H28"/>
    <mergeCell ref="I28:I30"/>
    <mergeCell ref="J28:M28"/>
    <mergeCell ref="N28:N30"/>
    <mergeCell ref="E29:F29"/>
    <mergeCell ref="G29:H29"/>
    <mergeCell ref="J29:K29"/>
    <mergeCell ref="L29:M29"/>
    <mergeCell ref="I16:K16"/>
    <mergeCell ref="B2:K2"/>
    <mergeCell ref="B6:B7"/>
    <mergeCell ref="C6:E6"/>
    <mergeCell ref="F6:H6"/>
    <mergeCell ref="I6:K6"/>
    <mergeCell ref="H3:K3"/>
    <mergeCell ref="C21:H21"/>
    <mergeCell ref="C14:H14"/>
    <mergeCell ref="B16:B17"/>
    <mergeCell ref="C16:E16"/>
    <mergeCell ref="F16:H16"/>
  </mergeCells>
  <phoneticPr fontId="1"/>
  <printOptions horizontalCentered="1"/>
  <pageMargins left="0.6692913385826772" right="0.57999999999999996" top="1.22" bottom="0.98425196850393704" header="0.51181102362204722" footer="0.51181102362204722"/>
  <pageSetup paperSize="9" scale="41" orientation="portrait" horizontalDpi="4294967292" verticalDpi="400"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pageSetUpPr fitToPage="1"/>
  </sheetPr>
  <dimension ref="A1:U39"/>
  <sheetViews>
    <sheetView showGridLines="0" view="pageBreakPreview" topLeftCell="A17" zoomScaleNormal="100" zoomScaleSheetLayoutView="100" workbookViewId="0">
      <selection activeCell="B11" sqref="B11"/>
    </sheetView>
  </sheetViews>
  <sheetFormatPr defaultColWidth="9" defaultRowHeight="13.5"/>
  <cols>
    <col min="1" max="1" width="2.875" style="12" customWidth="1"/>
    <col min="2" max="2" width="17.75" style="12" customWidth="1"/>
    <col min="3" max="7" width="12" style="12" customWidth="1"/>
    <col min="8" max="8" width="6.875" style="12" customWidth="1"/>
    <col min="9" max="9" width="8" style="12" customWidth="1"/>
    <col min="10" max="10" width="9.625" style="12" customWidth="1"/>
    <col min="11" max="11" width="10.375" style="12" customWidth="1"/>
    <col min="12" max="12" width="11.875" style="12" customWidth="1"/>
    <col min="13" max="16384" width="9" style="12"/>
  </cols>
  <sheetData>
    <row r="1" spans="1:21" ht="27" customHeight="1">
      <c r="A1" s="8" t="s">
        <v>90</v>
      </c>
      <c r="B1" s="9"/>
      <c r="C1" s="369" t="s">
        <v>118</v>
      </c>
      <c r="D1" s="369"/>
      <c r="E1" s="369"/>
      <c r="F1" s="369"/>
      <c r="G1" s="10"/>
      <c r="H1" s="10"/>
      <c r="I1" s="10"/>
      <c r="J1" s="10"/>
      <c r="K1" s="10"/>
      <c r="L1" s="11"/>
      <c r="M1" s="9"/>
      <c r="N1" s="9"/>
      <c r="O1" s="9"/>
      <c r="P1" s="9"/>
      <c r="Q1" s="9"/>
      <c r="R1" s="9"/>
      <c r="S1" s="9"/>
      <c r="T1" s="9"/>
      <c r="U1" s="9"/>
    </row>
    <row r="2" spans="1:21" ht="21.75" customHeight="1">
      <c r="B2" s="13">
        <f>別紙３【要入力】!B3</f>
        <v>45383</v>
      </c>
      <c r="C2" s="17">
        <f>別紙2【最初に入力】!D4</f>
        <v>4</v>
      </c>
      <c r="D2" s="14" t="s">
        <v>91</v>
      </c>
      <c r="E2" s="15" t="s">
        <v>23</v>
      </c>
      <c r="F2" s="370">
        <f>別紙2【最初に入力】!D10</f>
        <v>0</v>
      </c>
      <c r="G2" s="370"/>
      <c r="H2" s="9"/>
      <c r="I2" s="9"/>
      <c r="J2" s="9"/>
      <c r="K2" s="9"/>
      <c r="L2" s="9"/>
      <c r="M2" s="9"/>
      <c r="N2" s="9"/>
      <c r="O2" s="9"/>
      <c r="P2" s="9"/>
    </row>
    <row r="3" spans="1:21" ht="18" customHeight="1">
      <c r="A3" s="16"/>
      <c r="B3" s="16"/>
      <c r="C3" s="16"/>
      <c r="D3" s="17"/>
      <c r="E3" s="17"/>
      <c r="F3" s="18"/>
      <c r="G3" s="19"/>
      <c r="H3" s="15"/>
      <c r="I3" s="20"/>
      <c r="J3" s="20"/>
      <c r="K3" s="20"/>
      <c r="L3" s="20"/>
      <c r="M3" s="9"/>
      <c r="N3" s="9"/>
      <c r="O3" s="9"/>
      <c r="P3" s="9"/>
      <c r="Q3" s="9"/>
      <c r="R3" s="9"/>
      <c r="S3" s="9"/>
      <c r="T3" s="9"/>
      <c r="U3" s="9"/>
    </row>
    <row r="4" spans="1:21" ht="16.5" customHeight="1">
      <c r="A4" s="21" t="s">
        <v>92</v>
      </c>
      <c r="C4" s="22"/>
      <c r="D4" s="22"/>
      <c r="E4" s="22"/>
      <c r="F4" s="22"/>
      <c r="G4" s="22"/>
      <c r="H4" s="22"/>
      <c r="I4" s="22"/>
      <c r="J4" s="22"/>
      <c r="K4" s="22"/>
      <c r="L4" s="22"/>
      <c r="M4" s="9"/>
      <c r="N4" s="9"/>
      <c r="O4" s="9"/>
      <c r="P4" s="9"/>
      <c r="Q4" s="9"/>
      <c r="R4" s="9"/>
      <c r="S4" s="9"/>
      <c r="T4" s="9"/>
      <c r="U4" s="9"/>
    </row>
    <row r="5" spans="1:21" ht="15" customHeight="1">
      <c r="A5" s="23" t="s">
        <v>119</v>
      </c>
      <c r="B5" s="371" t="e">
        <f>"延長保育事業の時間数とは、"&amp;別紙2【最初に入力】!AJ7&amp;"以降に保育従事した時間の合計をいう。"</f>
        <v>#N/A</v>
      </c>
      <c r="C5" s="371"/>
      <c r="D5" s="371"/>
      <c r="E5" s="371"/>
      <c r="F5" s="371"/>
      <c r="G5" s="371"/>
      <c r="H5" s="24"/>
      <c r="I5" s="24"/>
      <c r="J5" s="24"/>
      <c r="K5" s="24"/>
      <c r="L5" s="24"/>
      <c r="N5" s="25"/>
      <c r="O5" s="25"/>
      <c r="P5" s="25"/>
      <c r="Q5" s="25"/>
      <c r="R5" s="25"/>
    </row>
    <row r="6" spans="1:21" ht="25.5" customHeight="1">
      <c r="A6" s="23" t="s">
        <v>119</v>
      </c>
      <c r="B6" s="372" t="s">
        <v>93</v>
      </c>
      <c r="C6" s="372"/>
      <c r="D6" s="372"/>
      <c r="E6" s="372"/>
      <c r="F6" s="372"/>
      <c r="G6" s="372"/>
      <c r="H6" s="26"/>
      <c r="I6" s="26"/>
      <c r="J6" s="26"/>
      <c r="K6" s="26"/>
      <c r="L6" s="26"/>
      <c r="N6" s="25"/>
      <c r="O6" s="25"/>
      <c r="P6" s="25"/>
      <c r="Q6" s="25"/>
      <c r="R6" s="25"/>
    </row>
    <row r="7" spans="1:21" ht="19.5" customHeight="1">
      <c r="A7" s="373" t="s">
        <v>94</v>
      </c>
      <c r="B7" s="373"/>
      <c r="C7" s="374" t="s">
        <v>95</v>
      </c>
      <c r="D7" s="374"/>
      <c r="E7" s="374"/>
      <c r="F7" s="374"/>
      <c r="G7" s="374"/>
      <c r="H7" s="27"/>
      <c r="I7" s="27"/>
      <c r="J7" s="27"/>
      <c r="K7" s="27"/>
      <c r="L7" s="27"/>
      <c r="N7" s="25"/>
      <c r="O7" s="25"/>
      <c r="P7" s="25"/>
      <c r="Q7" s="25"/>
      <c r="R7" s="25"/>
    </row>
    <row r="8" spans="1:21" ht="19.5" customHeight="1">
      <c r="A8" s="373"/>
      <c r="B8" s="373"/>
      <c r="C8" s="375" t="s">
        <v>96</v>
      </c>
      <c r="D8" s="375"/>
      <c r="E8" s="375"/>
      <c r="F8" s="375"/>
      <c r="G8" s="376"/>
      <c r="I8" s="25"/>
      <c r="J8" s="25"/>
      <c r="K8" s="25"/>
      <c r="L8" s="25"/>
      <c r="M8" s="25"/>
    </row>
    <row r="9" spans="1:21" ht="19.5" customHeight="1">
      <c r="A9" s="373"/>
      <c r="B9" s="373"/>
      <c r="C9" s="377" t="s">
        <v>97</v>
      </c>
      <c r="D9" s="379" t="s">
        <v>98</v>
      </c>
      <c r="E9" s="379" t="s">
        <v>99</v>
      </c>
      <c r="F9" s="379" t="s">
        <v>100</v>
      </c>
      <c r="G9" s="379" t="s">
        <v>101</v>
      </c>
      <c r="I9" s="25"/>
      <c r="J9" s="25"/>
      <c r="K9" s="25"/>
      <c r="L9" s="25"/>
      <c r="M9" s="25"/>
    </row>
    <row r="10" spans="1:21" ht="19.5" customHeight="1">
      <c r="A10" s="373"/>
      <c r="B10" s="373"/>
      <c r="C10" s="378"/>
      <c r="D10" s="380"/>
      <c r="E10" s="380"/>
      <c r="F10" s="380"/>
      <c r="G10" s="380"/>
      <c r="I10" s="25"/>
      <c r="J10" s="25"/>
      <c r="K10" s="25"/>
      <c r="L10" s="25"/>
      <c r="M10" s="25"/>
    </row>
    <row r="11" spans="1:21" ht="15.75" customHeight="1">
      <c r="A11" s="28">
        <v>1</v>
      </c>
      <c r="B11" s="274">
        <f ca="1">OFFSET(別表_個別勤務状況!$E$4,0,($A11-1)*17)</f>
        <v>0</v>
      </c>
      <c r="C11" s="275">
        <f ca="1">OFFSET(別表_個別勤務状況!$G$47,0,($A11-1)*17)</f>
        <v>0</v>
      </c>
      <c r="D11" s="205"/>
      <c r="E11" s="206"/>
      <c r="F11" s="284">
        <f ca="1">ROUND(C11*24*D11,0)+E11</f>
        <v>0</v>
      </c>
      <c r="G11" s="207"/>
      <c r="I11" s="25"/>
      <c r="J11" s="25"/>
      <c r="K11" s="25"/>
      <c r="L11" s="25"/>
      <c r="M11" s="25"/>
    </row>
    <row r="12" spans="1:21" ht="15.75" customHeight="1">
      <c r="A12" s="29">
        <v>2</v>
      </c>
      <c r="B12" s="274">
        <f ca="1">OFFSET(別表_個別勤務状況!$E$4,0,($A12-1)*17)</f>
        <v>0</v>
      </c>
      <c r="C12" s="275">
        <f ca="1">OFFSET(別表_個別勤務状況!$G$47,0,($A12-1)*17)</f>
        <v>0</v>
      </c>
      <c r="D12" s="205"/>
      <c r="E12" s="206"/>
      <c r="F12" s="284">
        <f t="shared" ref="F12:F30" ca="1" si="0">ROUND(C12*24*D12,0)+E12</f>
        <v>0</v>
      </c>
      <c r="G12" s="207"/>
      <c r="I12" s="25"/>
      <c r="J12" s="25"/>
      <c r="K12" s="25"/>
      <c r="L12" s="25"/>
      <c r="M12" s="25"/>
    </row>
    <row r="13" spans="1:21" ht="15.75" customHeight="1">
      <c r="A13" s="29">
        <v>3</v>
      </c>
      <c r="B13" s="274">
        <f ca="1">OFFSET(別表_個別勤務状況!$E$4,0,($A13-1)*17)</f>
        <v>0</v>
      </c>
      <c r="C13" s="275">
        <f ca="1">OFFSET(別表_個別勤務状況!$G$47,0,($A13-1)*17)</f>
        <v>0</v>
      </c>
      <c r="D13" s="205"/>
      <c r="E13" s="206"/>
      <c r="F13" s="284">
        <f t="shared" ca="1" si="0"/>
        <v>0</v>
      </c>
      <c r="G13" s="207"/>
    </row>
    <row r="14" spans="1:21" ht="15.75" customHeight="1">
      <c r="A14" s="29">
        <v>4</v>
      </c>
      <c r="B14" s="274">
        <f ca="1">OFFSET(別表_個別勤務状況!$E$4,0,($A14-1)*17)</f>
        <v>0</v>
      </c>
      <c r="C14" s="275">
        <f ca="1">OFFSET(別表_個別勤務状況!$G$47,0,($A14-1)*17)</f>
        <v>0</v>
      </c>
      <c r="D14" s="205"/>
      <c r="E14" s="206"/>
      <c r="F14" s="284">
        <f t="shared" ca="1" si="0"/>
        <v>0</v>
      </c>
      <c r="G14" s="207"/>
      <c r="I14" s="30"/>
      <c r="J14" s="30"/>
      <c r="K14" s="30"/>
      <c r="L14" s="30"/>
      <c r="M14" s="30"/>
      <c r="N14" s="30"/>
      <c r="O14" s="30"/>
      <c r="P14" s="30"/>
      <c r="Q14" s="30"/>
    </row>
    <row r="15" spans="1:21" ht="15.75" customHeight="1">
      <c r="A15" s="29">
        <v>5</v>
      </c>
      <c r="B15" s="274">
        <f ca="1">OFFSET(別表_個別勤務状況!$E$4,0,($A15-1)*17)</f>
        <v>0</v>
      </c>
      <c r="C15" s="275">
        <f ca="1">OFFSET(別表_個別勤務状況!$G$47,0,($A15-1)*17)</f>
        <v>0</v>
      </c>
      <c r="D15" s="205"/>
      <c r="E15" s="206"/>
      <c r="F15" s="284">
        <f t="shared" ca="1" si="0"/>
        <v>0</v>
      </c>
      <c r="G15" s="207"/>
      <c r="I15" s="30"/>
      <c r="J15" s="30"/>
      <c r="K15" s="30"/>
      <c r="L15" s="30"/>
      <c r="M15" s="30"/>
      <c r="N15" s="30"/>
      <c r="O15" s="30"/>
      <c r="P15" s="30"/>
      <c r="Q15" s="30"/>
    </row>
    <row r="16" spans="1:21" ht="15.75" customHeight="1">
      <c r="A16" s="29">
        <v>6</v>
      </c>
      <c r="B16" s="274">
        <f ca="1">OFFSET(別表_個別勤務状況!$E$4,0,($A16-1)*17)</f>
        <v>0</v>
      </c>
      <c r="C16" s="275">
        <f ca="1">OFFSET(別表_個別勤務状況!$G$47,0,($A16-1)*17)</f>
        <v>0</v>
      </c>
      <c r="D16" s="205"/>
      <c r="E16" s="206"/>
      <c r="F16" s="284">
        <f t="shared" ca="1" si="0"/>
        <v>0</v>
      </c>
      <c r="G16" s="207"/>
      <c r="I16" s="30"/>
      <c r="J16" s="30"/>
      <c r="K16" s="30"/>
      <c r="L16" s="30"/>
      <c r="M16" s="30"/>
      <c r="N16" s="30"/>
      <c r="O16" s="30"/>
      <c r="P16" s="30"/>
      <c r="Q16" s="30"/>
    </row>
    <row r="17" spans="1:17" ht="15.75" customHeight="1">
      <c r="A17" s="29">
        <v>7</v>
      </c>
      <c r="B17" s="274">
        <f ca="1">OFFSET(別表_個別勤務状況!$E$4,0,($A17-1)*17)</f>
        <v>0</v>
      </c>
      <c r="C17" s="275">
        <f ca="1">OFFSET(別表_個別勤務状況!$G$47,0,($A17-1)*17)</f>
        <v>0</v>
      </c>
      <c r="D17" s="205"/>
      <c r="E17" s="206"/>
      <c r="F17" s="284">
        <f t="shared" ca="1" si="0"/>
        <v>0</v>
      </c>
      <c r="G17" s="207"/>
      <c r="I17" s="30"/>
      <c r="J17" s="30"/>
      <c r="K17" s="30"/>
      <c r="L17" s="30"/>
      <c r="M17" s="30"/>
      <c r="N17" s="30"/>
      <c r="O17" s="30"/>
      <c r="P17" s="30"/>
      <c r="Q17" s="30"/>
    </row>
    <row r="18" spans="1:17" ht="15.75" customHeight="1">
      <c r="A18" s="29">
        <v>8</v>
      </c>
      <c r="B18" s="274">
        <f ca="1">OFFSET(別表_個別勤務状況!$E$4,0,($A18-1)*17)</f>
        <v>0</v>
      </c>
      <c r="C18" s="275">
        <f ca="1">OFFSET(別表_個別勤務状況!$G$47,0,($A18-1)*17)</f>
        <v>0</v>
      </c>
      <c r="D18" s="205"/>
      <c r="E18" s="206"/>
      <c r="F18" s="284">
        <f t="shared" ca="1" si="0"/>
        <v>0</v>
      </c>
      <c r="G18" s="207"/>
      <c r="I18" s="30"/>
      <c r="J18" s="30"/>
      <c r="K18" s="30"/>
      <c r="L18" s="30"/>
      <c r="M18" s="30"/>
      <c r="N18" s="30"/>
      <c r="O18" s="30"/>
      <c r="P18" s="30"/>
      <c r="Q18" s="30"/>
    </row>
    <row r="19" spans="1:17" ht="15.75" customHeight="1">
      <c r="A19" s="29">
        <v>9</v>
      </c>
      <c r="B19" s="274">
        <f ca="1">OFFSET(別表_個別勤務状況!$E$4,0,($A19-1)*17)</f>
        <v>0</v>
      </c>
      <c r="C19" s="275">
        <f ca="1">OFFSET(別表_個別勤務状況!$G$47,0,($A19-1)*17)</f>
        <v>0</v>
      </c>
      <c r="D19" s="205"/>
      <c r="E19" s="206"/>
      <c r="F19" s="284">
        <f t="shared" ca="1" si="0"/>
        <v>0</v>
      </c>
      <c r="G19" s="207"/>
      <c r="I19" s="30"/>
      <c r="J19" s="30"/>
      <c r="K19" s="30"/>
      <c r="L19" s="30"/>
      <c r="M19" s="30"/>
      <c r="N19" s="30"/>
      <c r="O19" s="30"/>
      <c r="P19" s="30"/>
      <c r="Q19" s="30"/>
    </row>
    <row r="20" spans="1:17" ht="15.75" customHeight="1">
      <c r="A20" s="29">
        <v>10</v>
      </c>
      <c r="B20" s="274">
        <f ca="1">OFFSET(別表_個別勤務状況!$E$4,0,($A20-1)*17)</f>
        <v>0</v>
      </c>
      <c r="C20" s="275">
        <f ca="1">OFFSET(別表_個別勤務状況!$G$47,0,($A20-1)*17)</f>
        <v>0</v>
      </c>
      <c r="D20" s="205"/>
      <c r="E20" s="206"/>
      <c r="F20" s="284">
        <f t="shared" ca="1" si="0"/>
        <v>0</v>
      </c>
      <c r="G20" s="207"/>
      <c r="I20" s="30"/>
      <c r="J20" s="30"/>
      <c r="K20" s="30"/>
      <c r="L20" s="30"/>
      <c r="M20" s="30"/>
      <c r="N20" s="30"/>
      <c r="O20" s="30"/>
      <c r="P20" s="30"/>
      <c r="Q20" s="30"/>
    </row>
    <row r="21" spans="1:17" ht="15.75" customHeight="1">
      <c r="A21" s="29">
        <v>11</v>
      </c>
      <c r="B21" s="274">
        <f ca="1">OFFSET(別表_個別勤務状況!$E$4,0,($A21-1)*17)</f>
        <v>0</v>
      </c>
      <c r="C21" s="275">
        <f ca="1">OFFSET(別表_個別勤務状況!$G$47,0,($A21-1)*17)</f>
        <v>0</v>
      </c>
      <c r="D21" s="205"/>
      <c r="E21" s="206"/>
      <c r="F21" s="284">
        <f t="shared" ca="1" si="0"/>
        <v>0</v>
      </c>
      <c r="G21" s="207"/>
      <c r="I21" s="30"/>
      <c r="J21" s="30"/>
      <c r="K21" s="30"/>
      <c r="L21" s="30"/>
      <c r="M21" s="30"/>
      <c r="N21" s="30"/>
      <c r="O21" s="30"/>
      <c r="P21" s="30"/>
      <c r="Q21" s="30"/>
    </row>
    <row r="22" spans="1:17" ht="15.75" customHeight="1">
      <c r="A22" s="29">
        <v>12</v>
      </c>
      <c r="B22" s="274">
        <f ca="1">OFFSET(別表_個別勤務状況!$E$4,0,($A22-1)*17)</f>
        <v>0</v>
      </c>
      <c r="C22" s="275">
        <f ca="1">OFFSET(別表_個別勤務状況!$G$47,0,($A22-1)*17)</f>
        <v>0</v>
      </c>
      <c r="D22" s="205"/>
      <c r="E22" s="206"/>
      <c r="F22" s="284">
        <f t="shared" ca="1" si="0"/>
        <v>0</v>
      </c>
      <c r="G22" s="207"/>
      <c r="I22" s="30"/>
      <c r="J22" s="30"/>
      <c r="K22" s="30"/>
      <c r="L22" s="30"/>
      <c r="M22" s="30"/>
      <c r="N22" s="30"/>
      <c r="O22" s="30"/>
      <c r="P22" s="30"/>
      <c r="Q22" s="30"/>
    </row>
    <row r="23" spans="1:17" ht="15.75" customHeight="1">
      <c r="A23" s="29">
        <v>13</v>
      </c>
      <c r="B23" s="274">
        <f ca="1">OFFSET(別表_個別勤務状況!$E$4,0,($A23-1)*17)</f>
        <v>0</v>
      </c>
      <c r="C23" s="275">
        <f ca="1">OFFSET(別表_個別勤務状況!$G$47,0,($A23-1)*17)</f>
        <v>0</v>
      </c>
      <c r="D23" s="205"/>
      <c r="E23" s="206"/>
      <c r="F23" s="284">
        <f t="shared" ca="1" si="0"/>
        <v>0</v>
      </c>
      <c r="G23" s="207"/>
    </row>
    <row r="24" spans="1:17" ht="15.75" customHeight="1">
      <c r="A24" s="29">
        <v>14</v>
      </c>
      <c r="B24" s="274">
        <f ca="1">OFFSET(別表_個別勤務状況!$E$4,0,($A24-1)*17)</f>
        <v>0</v>
      </c>
      <c r="C24" s="275">
        <f ca="1">OFFSET(別表_個別勤務状況!$G$47,0,($A24-1)*17)</f>
        <v>0</v>
      </c>
      <c r="D24" s="205"/>
      <c r="E24" s="206"/>
      <c r="F24" s="284">
        <f t="shared" ca="1" si="0"/>
        <v>0</v>
      </c>
      <c r="G24" s="207"/>
    </row>
    <row r="25" spans="1:17" ht="15.75" customHeight="1">
      <c r="A25" s="29">
        <v>15</v>
      </c>
      <c r="B25" s="274">
        <f ca="1">OFFSET(別表_個別勤務状況!$E$4,0,($A25-1)*17)</f>
        <v>0</v>
      </c>
      <c r="C25" s="275">
        <f ca="1">OFFSET(別表_個別勤務状況!$G$47,0,($A25-1)*17)</f>
        <v>0</v>
      </c>
      <c r="D25" s="205"/>
      <c r="E25" s="206"/>
      <c r="F25" s="284">
        <f t="shared" ca="1" si="0"/>
        <v>0</v>
      </c>
      <c r="G25" s="207"/>
    </row>
    <row r="26" spans="1:17" ht="15.75" customHeight="1">
      <c r="A26" s="29">
        <v>16</v>
      </c>
      <c r="B26" s="274">
        <f ca="1">OFFSET(別表_個別勤務状況!$E$4,0,($A26-1)*17)</f>
        <v>0</v>
      </c>
      <c r="C26" s="275">
        <f ca="1">OFFSET(別表_個別勤務状況!$G$47,0,($A26-1)*17)</f>
        <v>0</v>
      </c>
      <c r="D26" s="205"/>
      <c r="E26" s="206"/>
      <c r="F26" s="284">
        <f t="shared" ca="1" si="0"/>
        <v>0</v>
      </c>
      <c r="G26" s="207"/>
    </row>
    <row r="27" spans="1:17" ht="15.75" customHeight="1">
      <c r="A27" s="29">
        <v>17</v>
      </c>
      <c r="B27" s="274">
        <f ca="1">OFFSET(別表_個別勤務状況!$E$4,0,($A27-1)*17)</f>
        <v>0</v>
      </c>
      <c r="C27" s="275">
        <f ca="1">OFFSET(別表_個別勤務状況!$G$47,0,($A27-1)*17)</f>
        <v>0</v>
      </c>
      <c r="D27" s="205"/>
      <c r="E27" s="206"/>
      <c r="F27" s="284">
        <f t="shared" ca="1" si="0"/>
        <v>0</v>
      </c>
      <c r="G27" s="207"/>
    </row>
    <row r="28" spans="1:17" ht="15.75" customHeight="1">
      <c r="A28" s="29">
        <v>18</v>
      </c>
      <c r="B28" s="274">
        <f ca="1">OFFSET(別表_個別勤務状況!$E$4,0,($A28-1)*17)</f>
        <v>0</v>
      </c>
      <c r="C28" s="275">
        <f ca="1">OFFSET(別表_個別勤務状況!$G$47,0,($A28-1)*17)</f>
        <v>0</v>
      </c>
      <c r="D28" s="205"/>
      <c r="E28" s="206"/>
      <c r="F28" s="284">
        <f t="shared" ca="1" si="0"/>
        <v>0</v>
      </c>
      <c r="G28" s="207"/>
    </row>
    <row r="29" spans="1:17" ht="15.75" customHeight="1">
      <c r="A29" s="29">
        <v>19</v>
      </c>
      <c r="B29" s="274">
        <f ca="1">OFFSET(別表_個別勤務状況!$E$4,0,($A29-1)*17)</f>
        <v>0</v>
      </c>
      <c r="C29" s="275">
        <f ca="1">OFFSET(別表_個別勤務状況!$G$47,0,($A29-1)*17)</f>
        <v>0</v>
      </c>
      <c r="D29" s="205"/>
      <c r="E29" s="206"/>
      <c r="F29" s="284">
        <f t="shared" ca="1" si="0"/>
        <v>0</v>
      </c>
      <c r="G29" s="207"/>
    </row>
    <row r="30" spans="1:17" ht="15.75" customHeight="1">
      <c r="A30" s="29">
        <v>20</v>
      </c>
      <c r="B30" s="274">
        <f ca="1">OFFSET(別表_個別勤務状況!$E$4,0,($A30-1)*17)</f>
        <v>0</v>
      </c>
      <c r="C30" s="275">
        <f ca="1">OFFSET(別表_個別勤務状況!$G$47,0,($A30-1)*17)</f>
        <v>0</v>
      </c>
      <c r="D30" s="205"/>
      <c r="E30" s="206"/>
      <c r="F30" s="284">
        <f t="shared" ca="1" si="0"/>
        <v>0</v>
      </c>
      <c r="G30" s="207"/>
    </row>
    <row r="31" spans="1:17" ht="24.75" customHeight="1">
      <c r="A31" s="364" t="s">
        <v>102</v>
      </c>
      <c r="B31" s="365"/>
      <c r="C31" s="366">
        <f ca="1">SUM(F11:F30)</f>
        <v>0</v>
      </c>
      <c r="D31" s="367"/>
      <c r="E31" s="367"/>
      <c r="F31" s="368"/>
      <c r="G31" s="31">
        <f>SUM(G11:G30)</f>
        <v>0</v>
      </c>
    </row>
    <row r="33" ht="42.75" customHeight="1"/>
    <row r="34" ht="33" customHeight="1"/>
    <row r="39" ht="26.25" customHeight="1"/>
  </sheetData>
  <sheetProtection sheet="1" selectLockedCells="1"/>
  <mergeCells count="14">
    <mergeCell ref="A31:B31"/>
    <mergeCell ref="C31:F31"/>
    <mergeCell ref="C1:F1"/>
    <mergeCell ref="F2:G2"/>
    <mergeCell ref="B5:G5"/>
    <mergeCell ref="B6:G6"/>
    <mergeCell ref="A7:B10"/>
    <mergeCell ref="C7:G7"/>
    <mergeCell ref="C8:G8"/>
    <mergeCell ref="C9:C10"/>
    <mergeCell ref="D9:D10"/>
    <mergeCell ref="E9:E10"/>
    <mergeCell ref="F9:F10"/>
    <mergeCell ref="G9:G10"/>
  </mergeCells>
  <phoneticPr fontId="1"/>
  <dataValidations count="6">
    <dataValidation allowBlank="1" showInputMessage="1" showErrorMessage="1" prompt="『19:30』のように入力してください。" sqref="C11:C30" xr:uid="{00000000-0002-0000-0400-000000000000}"/>
    <dataValidation allowBlank="1" showInputMessage="1" showErrorMessage="1" prompt="常勤職員の場合は時給換算してください。_x000a_（例：1,200円であれば『1200』と入力）" sqref="D11:D30" xr:uid="{00000000-0002-0000-0400-000001000000}"/>
    <dataValidation allowBlank="1" showInputMessage="1" showErrorMessage="1" prompt="時給単価には含まれていない経費で、人件費として計上すべきものがあれば記入してください。_x000a_（例：時給単価に反映できていない時間外割増分　等）_x000a__x000a_※特にない場合は空欄のままとしてください。" sqref="E11:E30" xr:uid="{00000000-0002-0000-0400-000002000000}"/>
    <dataValidation allowBlank="1" showInputMessage="1" showErrorMessage="1" prompt="公定価格や配置基準補助金が当たっていない非常勤職員で、延長保育事業の時間帯に勤務した時に交通費が発生している人は記載してください。_x000a__x000a_※配置基準の名簿で『延長』としている人が対象です。" sqref="G11:G30" xr:uid="{00000000-0002-0000-0400-000003000000}"/>
    <dataValidation allowBlank="1" showInputMessage="1" showErrorMessage="1" prompt="４月分であれば『4』と、５月分であれば『5』…と入力してください。" sqref="C2" xr:uid="{00000000-0002-0000-0400-000004000000}"/>
    <dataValidation allowBlank="1" showInputMessage="1" showErrorMessage="1" prompt="施設名を入力してください。" sqref="F2" xr:uid="{00000000-0002-0000-0400-000005000000}"/>
  </dataValidations>
  <pageMargins left="0.51181102362204722" right="0.51181102362204722" top="0.43307086614173229" bottom="0.19685039370078741" header="0.51181102362204722" footer="0.51181102362204722"/>
  <pageSetup paperSize="9"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CEE50-7C05-4A85-A7B1-4D5B3BD1C6CB}">
  <dimension ref="A1:AK51"/>
  <sheetViews>
    <sheetView view="pageBreakPreview" zoomScale="90" zoomScaleNormal="100" zoomScaleSheetLayoutView="90" workbookViewId="0">
      <selection activeCell="E3" sqref="E3:P4"/>
    </sheetView>
  </sheetViews>
  <sheetFormatPr defaultColWidth="9" defaultRowHeight="13.5"/>
  <cols>
    <col min="1" max="1" width="3.25" style="34" customWidth="1"/>
    <col min="2" max="2" width="4.125" style="34" customWidth="1"/>
    <col min="3" max="5" width="5.625" style="34" customWidth="1"/>
    <col min="6" max="6" width="6.75" style="34" customWidth="1"/>
    <col min="7" max="12" width="6.75" style="34" hidden="1" customWidth="1"/>
    <col min="13" max="13" width="6.75" style="34" customWidth="1"/>
    <col min="14" max="21" width="5.625" style="34" customWidth="1"/>
    <col min="22" max="22" width="4.5" style="34" customWidth="1"/>
    <col min="23" max="23" width="7.75" style="34" customWidth="1"/>
    <col min="24" max="29" width="4.125" style="34" customWidth="1"/>
    <col min="30" max="30" width="4.375" style="34" customWidth="1"/>
    <col min="31" max="33" width="2.75" style="34" customWidth="1"/>
    <col min="34" max="36" width="3.25" style="34" customWidth="1"/>
    <col min="37" max="37" width="5" style="34" customWidth="1"/>
    <col min="38" max="38" width="7.25" style="34" customWidth="1"/>
    <col min="39" max="40" width="5" style="34" customWidth="1"/>
    <col min="41" max="41" width="6.875" style="34" customWidth="1"/>
    <col min="42" max="56" width="5" style="34" customWidth="1"/>
    <col min="57" max="16384" width="9" style="34"/>
  </cols>
  <sheetData>
    <row r="1" spans="1:37">
      <c r="A1" s="32" t="s">
        <v>103</v>
      </c>
      <c r="B1" s="33"/>
      <c r="C1" s="33"/>
      <c r="D1" s="33"/>
      <c r="E1" s="33"/>
      <c r="F1" s="33"/>
      <c r="G1" s="33"/>
      <c r="H1" s="33"/>
      <c r="I1" s="33"/>
      <c r="J1" s="33"/>
      <c r="K1" s="33"/>
      <c r="L1" s="33"/>
      <c r="M1" s="33"/>
      <c r="N1" s="33"/>
      <c r="O1" s="33"/>
      <c r="P1" s="33"/>
      <c r="Q1" s="33"/>
      <c r="R1" s="381"/>
      <c r="S1" s="381"/>
      <c r="T1" s="382">
        <v>4</v>
      </c>
      <c r="U1" s="382"/>
      <c r="V1" s="383" t="s">
        <v>91</v>
      </c>
      <c r="W1" s="383"/>
      <c r="X1" s="33"/>
      <c r="Y1" s="33"/>
      <c r="Z1" s="276"/>
      <c r="AA1" s="276"/>
      <c r="AB1" s="33"/>
      <c r="AC1" s="33"/>
      <c r="AD1" s="33"/>
      <c r="AE1" s="33"/>
      <c r="AF1" s="33"/>
    </row>
    <row r="2" spans="1:37" ht="19.5" customHeight="1">
      <c r="A2" s="33"/>
      <c r="B2" s="33"/>
      <c r="C2" s="33"/>
      <c r="D2" s="33"/>
      <c r="E2" s="33"/>
      <c r="F2" s="33"/>
      <c r="G2" s="33"/>
      <c r="H2" s="33"/>
      <c r="I2" s="33"/>
      <c r="J2" s="33"/>
      <c r="K2" s="33"/>
      <c r="L2" s="33"/>
      <c r="M2" s="33"/>
      <c r="N2" s="33"/>
      <c r="O2" s="33"/>
      <c r="P2" s="33"/>
      <c r="Q2" s="33"/>
      <c r="R2" s="381"/>
      <c r="S2" s="381"/>
      <c r="T2" s="382"/>
      <c r="U2" s="382"/>
      <c r="V2" s="383"/>
      <c r="W2" s="383"/>
      <c r="X2" s="33"/>
      <c r="Y2" s="33"/>
      <c r="Z2" s="276"/>
      <c r="AA2" s="276"/>
      <c r="AB2" s="33"/>
      <c r="AC2" s="33"/>
      <c r="AD2" s="33"/>
      <c r="AE2" s="33"/>
      <c r="AF2" s="33"/>
    </row>
    <row r="3" spans="1:37" ht="12" customHeight="1">
      <c r="B3" s="384" t="s">
        <v>104</v>
      </c>
      <c r="C3" s="384"/>
      <c r="D3" s="384"/>
      <c r="E3" s="385"/>
      <c r="F3" s="385"/>
      <c r="G3" s="385"/>
      <c r="H3" s="385"/>
      <c r="I3" s="385"/>
      <c r="J3" s="385"/>
      <c r="K3" s="385"/>
      <c r="L3" s="385"/>
      <c r="M3" s="385"/>
      <c r="N3" s="385"/>
      <c r="O3" s="385"/>
      <c r="P3" s="385"/>
      <c r="R3" s="386" t="s">
        <v>105</v>
      </c>
      <c r="S3" s="387"/>
      <c r="T3" s="387"/>
      <c r="U3" s="388"/>
      <c r="V3" s="385" t="s">
        <v>106</v>
      </c>
      <c r="W3" s="385"/>
      <c r="X3" s="35"/>
      <c r="Z3" s="277"/>
      <c r="AA3" s="277"/>
      <c r="AF3" s="392"/>
    </row>
    <row r="4" spans="1:37" ht="12" customHeight="1">
      <c r="B4" s="384"/>
      <c r="C4" s="384"/>
      <c r="D4" s="384"/>
      <c r="E4" s="385"/>
      <c r="F4" s="385"/>
      <c r="G4" s="385"/>
      <c r="H4" s="385"/>
      <c r="I4" s="385"/>
      <c r="J4" s="385"/>
      <c r="K4" s="385"/>
      <c r="L4" s="385"/>
      <c r="M4" s="385"/>
      <c r="N4" s="385"/>
      <c r="O4" s="385"/>
      <c r="P4" s="385"/>
      <c r="R4" s="389"/>
      <c r="S4" s="390"/>
      <c r="T4" s="390"/>
      <c r="U4" s="391"/>
      <c r="V4" s="385"/>
      <c r="W4" s="385"/>
      <c r="X4" s="35"/>
      <c r="Z4" s="277"/>
      <c r="AA4" s="277"/>
      <c r="AF4" s="392"/>
    </row>
    <row r="5" spans="1:37" ht="15.75" customHeight="1">
      <c r="AD5" s="277"/>
      <c r="AE5" s="277"/>
    </row>
    <row r="6" spans="1:37" ht="36.75" customHeight="1">
      <c r="A6" s="393" t="s">
        <v>129</v>
      </c>
      <c r="B6" s="393"/>
      <c r="C6" s="393"/>
      <c r="D6" s="393"/>
      <c r="E6" s="393"/>
      <c r="F6" s="393"/>
      <c r="G6" s="393"/>
      <c r="H6" s="393"/>
      <c r="I6" s="393"/>
      <c r="J6" s="393"/>
      <c r="K6" s="393"/>
      <c r="L6" s="393"/>
      <c r="M6" s="393"/>
      <c r="N6" s="393"/>
      <c r="O6" s="393"/>
      <c r="P6" s="393"/>
      <c r="Q6" s="393"/>
      <c r="R6" s="393"/>
      <c r="S6" s="393"/>
      <c r="T6" s="393"/>
      <c r="U6" s="393"/>
      <c r="V6" s="393"/>
      <c r="W6" s="393"/>
      <c r="X6" s="36"/>
      <c r="Y6" s="36"/>
      <c r="Z6" s="36"/>
      <c r="AA6" s="36"/>
      <c r="AB6" s="36"/>
      <c r="AC6" s="36"/>
      <c r="AD6" s="36"/>
      <c r="AE6" s="36"/>
      <c r="AF6" s="36"/>
      <c r="AG6" s="36"/>
      <c r="AH6" s="36"/>
      <c r="AI6" s="36"/>
      <c r="AJ6" s="36"/>
      <c r="AK6" s="36"/>
    </row>
    <row r="7" spans="1:37" ht="15" customHeight="1">
      <c r="A7" s="394" t="s">
        <v>107</v>
      </c>
      <c r="B7" s="396" t="s">
        <v>108</v>
      </c>
      <c r="C7" s="398" t="s">
        <v>134</v>
      </c>
      <c r="D7" s="384"/>
      <c r="E7" s="398" t="s">
        <v>135</v>
      </c>
      <c r="F7" s="384"/>
      <c r="G7" s="400"/>
      <c r="H7" s="400"/>
      <c r="I7" s="400"/>
      <c r="J7" s="400"/>
      <c r="K7" s="400"/>
      <c r="L7" s="400"/>
      <c r="M7" s="401" t="s">
        <v>109</v>
      </c>
      <c r="N7" s="402"/>
      <c r="O7" s="402"/>
      <c r="P7" s="403"/>
      <c r="Q7" s="404" t="s">
        <v>110</v>
      </c>
      <c r="R7" s="405"/>
      <c r="S7" s="406"/>
      <c r="T7" s="407" t="s">
        <v>111</v>
      </c>
      <c r="U7" s="407"/>
      <c r="V7" s="407"/>
      <c r="W7" s="407"/>
      <c r="X7" s="220"/>
      <c r="Y7" s="220"/>
      <c r="Z7" s="277"/>
      <c r="AA7" s="277"/>
      <c r="AB7" s="277"/>
      <c r="AC7" s="277"/>
    </row>
    <row r="8" spans="1:37" ht="15" customHeight="1">
      <c r="A8" s="394"/>
      <c r="B8" s="396"/>
      <c r="C8" s="384"/>
      <c r="D8" s="384"/>
      <c r="E8" s="384"/>
      <c r="F8" s="384"/>
      <c r="G8" s="400"/>
      <c r="H8" s="400"/>
      <c r="I8" s="400"/>
      <c r="J8" s="400"/>
      <c r="K8" s="400"/>
      <c r="L8" s="400"/>
      <c r="M8" s="401" t="s">
        <v>96</v>
      </c>
      <c r="N8" s="402"/>
      <c r="O8" s="402"/>
      <c r="P8" s="403"/>
      <c r="Q8" s="404" t="s">
        <v>112</v>
      </c>
      <c r="R8" s="405"/>
      <c r="S8" s="406"/>
      <c r="T8" s="407"/>
      <c r="U8" s="407"/>
      <c r="V8" s="407"/>
      <c r="W8" s="407"/>
      <c r="X8" s="220"/>
      <c r="Y8" s="220"/>
      <c r="Z8" s="277"/>
      <c r="AA8" s="277"/>
    </row>
    <row r="9" spans="1:37" ht="17.25" customHeight="1">
      <c r="A9" s="394"/>
      <c r="B9" s="396"/>
      <c r="C9" s="384"/>
      <c r="D9" s="384"/>
      <c r="E9" s="384"/>
      <c r="F9" s="384"/>
      <c r="G9" s="408" t="s">
        <v>236</v>
      </c>
      <c r="H9" s="408"/>
      <c r="I9" s="408"/>
      <c r="J9" s="408" t="s">
        <v>236</v>
      </c>
      <c r="K9" s="409"/>
      <c r="L9" s="409"/>
      <c r="M9" s="408" t="str">
        <f>IF($V$3="常勤",J9,IF($V$3="非常勤",G9," "))</f>
        <v>平日
18:00～20:00
(2H)</v>
      </c>
      <c r="N9" s="409"/>
      <c r="O9" s="409"/>
      <c r="P9" s="411" t="s">
        <v>113</v>
      </c>
      <c r="Q9" s="414" t="s">
        <v>130</v>
      </c>
      <c r="R9" s="415"/>
      <c r="S9" s="416"/>
      <c r="T9" s="407"/>
      <c r="U9" s="407"/>
      <c r="V9" s="407"/>
      <c r="W9" s="407"/>
      <c r="Z9" s="277"/>
      <c r="AA9" s="36"/>
      <c r="AB9" s="278"/>
      <c r="AC9" s="278"/>
      <c r="AD9" s="278"/>
      <c r="AE9" s="278"/>
      <c r="AF9" s="278"/>
    </row>
    <row r="10" spans="1:37" ht="17.25" customHeight="1">
      <c r="A10" s="394"/>
      <c r="B10" s="396"/>
      <c r="C10" s="384"/>
      <c r="D10" s="384"/>
      <c r="E10" s="384"/>
      <c r="F10" s="384"/>
      <c r="G10" s="408"/>
      <c r="H10" s="408"/>
      <c r="I10" s="408"/>
      <c r="J10" s="409"/>
      <c r="K10" s="409"/>
      <c r="L10" s="409"/>
      <c r="M10" s="409"/>
      <c r="N10" s="409"/>
      <c r="O10" s="409"/>
      <c r="P10" s="412"/>
      <c r="Q10" s="417"/>
      <c r="R10" s="418"/>
      <c r="S10" s="419"/>
      <c r="T10" s="407"/>
      <c r="U10" s="407"/>
      <c r="V10" s="407"/>
      <c r="W10" s="407"/>
      <c r="Z10" s="277"/>
      <c r="AA10" s="36"/>
      <c r="AB10" s="278"/>
      <c r="AC10" s="278"/>
      <c r="AD10" s="278"/>
      <c r="AE10" s="278"/>
      <c r="AF10" s="278"/>
    </row>
    <row r="11" spans="1:37" ht="17.25" customHeight="1">
      <c r="A11" s="395"/>
      <c r="B11" s="397"/>
      <c r="C11" s="399"/>
      <c r="D11" s="399"/>
      <c r="E11" s="399"/>
      <c r="F11" s="399"/>
      <c r="G11" s="408"/>
      <c r="H11" s="408"/>
      <c r="I11" s="408"/>
      <c r="J11" s="409"/>
      <c r="K11" s="409"/>
      <c r="L11" s="409"/>
      <c r="M11" s="410"/>
      <c r="N11" s="410"/>
      <c r="O11" s="410"/>
      <c r="P11" s="412"/>
      <c r="Q11" s="417"/>
      <c r="R11" s="418"/>
      <c r="S11" s="419"/>
      <c r="T11" s="407"/>
      <c r="U11" s="407"/>
      <c r="V11" s="407"/>
      <c r="W11" s="407"/>
      <c r="Z11" s="277"/>
      <c r="AA11" s="36"/>
      <c r="AB11" s="278"/>
      <c r="AC11" s="278"/>
      <c r="AD11" s="278"/>
      <c r="AE11" s="278"/>
      <c r="AF11" s="278"/>
    </row>
    <row r="12" spans="1:37" ht="15" customHeight="1">
      <c r="A12" s="37"/>
      <c r="B12" s="38" t="s">
        <v>120</v>
      </c>
      <c r="C12" s="420" t="s">
        <v>121</v>
      </c>
      <c r="D12" s="420"/>
      <c r="E12" s="420" t="s">
        <v>122</v>
      </c>
      <c r="F12" s="420"/>
      <c r="G12" s="279"/>
      <c r="H12" s="39"/>
      <c r="I12" s="280"/>
      <c r="J12" s="279"/>
      <c r="K12" s="39"/>
      <c r="L12" s="280"/>
      <c r="M12" s="421" t="s">
        <v>131</v>
      </c>
      <c r="N12" s="422"/>
      <c r="O12" s="423"/>
      <c r="P12" s="413"/>
      <c r="Q12" s="424" t="s">
        <v>114</v>
      </c>
      <c r="R12" s="425"/>
      <c r="S12" s="426"/>
      <c r="T12" s="421" t="s">
        <v>115</v>
      </c>
      <c r="U12" s="422"/>
      <c r="V12" s="422"/>
      <c r="W12" s="423"/>
      <c r="Z12" s="277"/>
      <c r="AA12" s="36"/>
      <c r="AB12" s="278"/>
      <c r="AC12" s="278"/>
      <c r="AD12" s="278"/>
      <c r="AE12" s="278"/>
      <c r="AF12" s="278"/>
    </row>
    <row r="13" spans="1:37" ht="15" customHeight="1">
      <c r="A13" s="40">
        <v>1</v>
      </c>
      <c r="B13" s="41" t="s">
        <v>124</v>
      </c>
      <c r="C13" s="427">
        <v>0.29166666666666669</v>
      </c>
      <c r="D13" s="427"/>
      <c r="E13" s="427">
        <v>0.75</v>
      </c>
      <c r="F13" s="427"/>
      <c r="G13" s="428">
        <f>IF(OR(B13="日",B13="祝日",B13=0)," ",IF(E13&gt;TIME(18,0,0),IF(C13&lt;=TIME(18,0,0),E13-TIME(18,0,0),E13-C13),TIME(0,0,0)))</f>
        <v>0</v>
      </c>
      <c r="H13" s="429"/>
      <c r="I13" s="430"/>
      <c r="J13" s="431">
        <f>IF(OR(B13="日",B13="祝日",B13=0)," ",IF(E13&gt;TIME(18,0,0),IF(C13&lt;=TIME(18,0,0),E13-TIME(18,0,0),E13-C13),TIME(0,0,0)))</f>
        <v>0</v>
      </c>
      <c r="K13" s="432"/>
      <c r="L13" s="432"/>
      <c r="M13" s="433">
        <f>IF(P13="×"," ",IF($V$3="非常勤",G13,J13))</f>
        <v>0</v>
      </c>
      <c r="N13" s="409"/>
      <c r="O13" s="434"/>
      <c r="P13" s="52"/>
      <c r="Q13" s="435"/>
      <c r="R13" s="436"/>
      <c r="S13" s="437"/>
      <c r="T13" s="438"/>
      <c r="U13" s="439"/>
      <c r="V13" s="439"/>
      <c r="W13" s="440"/>
      <c r="Z13" s="277"/>
      <c r="AA13" s="36"/>
      <c r="AB13" s="278"/>
      <c r="AC13" s="278"/>
      <c r="AD13" s="278"/>
      <c r="AE13" s="278"/>
      <c r="AF13" s="278"/>
    </row>
    <row r="14" spans="1:37" ht="15" customHeight="1">
      <c r="A14" s="40">
        <v>2</v>
      </c>
      <c r="B14" s="41" t="s">
        <v>242</v>
      </c>
      <c r="C14" s="441"/>
      <c r="D14" s="441"/>
      <c r="E14" s="441"/>
      <c r="F14" s="441"/>
      <c r="G14" s="428" t="str">
        <f t="shared" ref="G14:G43" si="0">IF(OR(B14="日",B14="祝日",B14=0)," ",IF(E14&gt;TIME(18,0,0),IF(C14&lt;=TIME(18,0,0),E14-TIME(18,0,0),E14-C14),TIME(0,0,0)))</f>
        <v xml:space="preserve"> </v>
      </c>
      <c r="H14" s="429"/>
      <c r="I14" s="430"/>
      <c r="J14" s="431" t="str">
        <f t="shared" ref="J14:J43" si="1">IF(OR(B14="日",B14="祝日",B14=0)," ",IF(E14&gt;TIME(18,0,0),IF(C14&lt;=TIME(18,0,0),E14-TIME(18,0,0),E14-C14),TIME(0,0,0)))</f>
        <v xml:space="preserve"> </v>
      </c>
      <c r="K14" s="432"/>
      <c r="L14" s="432"/>
      <c r="M14" s="433" t="str">
        <f t="shared" ref="M14:M43" si="2">IF(P14="×"," ",IF($V$3="非常勤",G14,J14))</f>
        <v xml:space="preserve"> </v>
      </c>
      <c r="N14" s="409"/>
      <c r="O14" s="434"/>
      <c r="P14" s="52"/>
      <c r="Q14" s="435"/>
      <c r="R14" s="436"/>
      <c r="S14" s="437"/>
      <c r="T14" s="438"/>
      <c r="U14" s="439"/>
      <c r="V14" s="439"/>
      <c r="W14" s="440"/>
      <c r="Z14" s="277"/>
      <c r="AA14" s="36"/>
      <c r="AB14" s="278"/>
      <c r="AC14" s="278"/>
      <c r="AD14" s="278"/>
      <c r="AE14" s="278"/>
      <c r="AF14" s="278"/>
    </row>
    <row r="15" spans="1:37" ht="15" customHeight="1">
      <c r="A15" s="40">
        <v>3</v>
      </c>
      <c r="B15" s="41" t="s">
        <v>243</v>
      </c>
      <c r="C15" s="441"/>
      <c r="D15" s="441"/>
      <c r="E15" s="441"/>
      <c r="F15" s="441"/>
      <c r="G15" s="428">
        <f t="shared" si="0"/>
        <v>0</v>
      </c>
      <c r="H15" s="429"/>
      <c r="I15" s="430"/>
      <c r="J15" s="431">
        <f t="shared" si="1"/>
        <v>0</v>
      </c>
      <c r="K15" s="432"/>
      <c r="L15" s="432"/>
      <c r="M15" s="433">
        <f t="shared" si="2"/>
        <v>0</v>
      </c>
      <c r="N15" s="409"/>
      <c r="O15" s="434"/>
      <c r="P15" s="52"/>
      <c r="Q15" s="435"/>
      <c r="R15" s="436"/>
      <c r="S15" s="437"/>
      <c r="T15" s="438"/>
      <c r="U15" s="439"/>
      <c r="V15" s="439"/>
      <c r="W15" s="440"/>
      <c r="Z15" s="277"/>
      <c r="AA15" s="36"/>
      <c r="AB15" s="278"/>
      <c r="AC15" s="278"/>
      <c r="AD15" s="278"/>
      <c r="AE15" s="278"/>
      <c r="AF15" s="278"/>
    </row>
    <row r="16" spans="1:37" ht="15" customHeight="1">
      <c r="A16" s="40">
        <v>4</v>
      </c>
      <c r="B16" s="41" t="s">
        <v>244</v>
      </c>
      <c r="C16" s="441"/>
      <c r="D16" s="441"/>
      <c r="E16" s="441"/>
      <c r="F16" s="441"/>
      <c r="G16" s="428">
        <f t="shared" si="0"/>
        <v>0</v>
      </c>
      <c r="H16" s="429"/>
      <c r="I16" s="430"/>
      <c r="J16" s="431">
        <f t="shared" si="1"/>
        <v>0</v>
      </c>
      <c r="K16" s="432"/>
      <c r="L16" s="432"/>
      <c r="M16" s="433">
        <f t="shared" si="2"/>
        <v>0</v>
      </c>
      <c r="N16" s="409"/>
      <c r="O16" s="434"/>
      <c r="P16" s="52"/>
      <c r="Q16" s="435"/>
      <c r="R16" s="436"/>
      <c r="S16" s="437"/>
      <c r="T16" s="438"/>
      <c r="U16" s="439"/>
      <c r="V16" s="439"/>
      <c r="W16" s="440"/>
      <c r="Z16" s="277"/>
      <c r="AA16" s="36"/>
      <c r="AB16" s="278"/>
      <c r="AC16" s="278"/>
      <c r="AD16" s="278"/>
      <c r="AE16" s="278"/>
      <c r="AF16" s="278"/>
    </row>
    <row r="17" spans="1:32" ht="15" customHeight="1">
      <c r="A17" s="40">
        <v>5</v>
      </c>
      <c r="B17" s="41" t="s">
        <v>127</v>
      </c>
      <c r="C17" s="427">
        <v>0.41666666666666669</v>
      </c>
      <c r="D17" s="427"/>
      <c r="E17" s="427">
        <v>0.83333333333333337</v>
      </c>
      <c r="F17" s="427"/>
      <c r="G17" s="428">
        <f t="shared" si="0"/>
        <v>8.333333333333337E-2</v>
      </c>
      <c r="H17" s="429"/>
      <c r="I17" s="430"/>
      <c r="J17" s="431">
        <f t="shared" si="1"/>
        <v>8.333333333333337E-2</v>
      </c>
      <c r="K17" s="432"/>
      <c r="L17" s="432"/>
      <c r="M17" s="433">
        <f t="shared" si="2"/>
        <v>8.333333333333337E-2</v>
      </c>
      <c r="N17" s="409"/>
      <c r="O17" s="434"/>
      <c r="P17" s="52" t="s">
        <v>237</v>
      </c>
      <c r="Q17" s="445">
        <v>2.0833333333333332E-2</v>
      </c>
      <c r="R17" s="446"/>
      <c r="S17" s="447"/>
      <c r="T17" s="442" t="s">
        <v>238</v>
      </c>
      <c r="U17" s="443"/>
      <c r="V17" s="443"/>
      <c r="W17" s="444"/>
      <c r="Z17" s="277"/>
      <c r="AA17" s="36"/>
      <c r="AB17" s="278"/>
      <c r="AC17" s="278"/>
      <c r="AD17" s="278"/>
      <c r="AE17" s="278"/>
      <c r="AF17" s="278"/>
    </row>
    <row r="18" spans="1:32" ht="15" customHeight="1">
      <c r="A18" s="40">
        <v>6</v>
      </c>
      <c r="B18" s="41" t="s">
        <v>125</v>
      </c>
      <c r="C18" s="441"/>
      <c r="D18" s="441"/>
      <c r="E18" s="441"/>
      <c r="F18" s="441"/>
      <c r="G18" s="428">
        <f t="shared" si="0"/>
        <v>0</v>
      </c>
      <c r="H18" s="429"/>
      <c r="I18" s="430"/>
      <c r="J18" s="431">
        <f t="shared" si="1"/>
        <v>0</v>
      </c>
      <c r="K18" s="432"/>
      <c r="L18" s="432"/>
      <c r="M18" s="433">
        <f t="shared" si="2"/>
        <v>0</v>
      </c>
      <c r="N18" s="409"/>
      <c r="O18" s="434"/>
      <c r="P18" s="52"/>
      <c r="Q18" s="435"/>
      <c r="R18" s="436"/>
      <c r="S18" s="437"/>
      <c r="T18" s="438"/>
      <c r="U18" s="439"/>
      <c r="V18" s="439"/>
      <c r="W18" s="440"/>
      <c r="Z18" s="277"/>
      <c r="AA18" s="36"/>
      <c r="AB18" s="278"/>
      <c r="AC18" s="278"/>
      <c r="AD18" s="278"/>
      <c r="AE18" s="278"/>
      <c r="AF18" s="278"/>
    </row>
    <row r="19" spans="1:32" ht="15" customHeight="1">
      <c r="A19" s="40">
        <v>7</v>
      </c>
      <c r="B19" s="41" t="s">
        <v>126</v>
      </c>
      <c r="C19" s="441"/>
      <c r="D19" s="441"/>
      <c r="E19" s="441"/>
      <c r="F19" s="441"/>
      <c r="G19" s="428">
        <f t="shared" si="0"/>
        <v>0</v>
      </c>
      <c r="H19" s="429"/>
      <c r="I19" s="430"/>
      <c r="J19" s="431">
        <f t="shared" si="1"/>
        <v>0</v>
      </c>
      <c r="K19" s="432"/>
      <c r="L19" s="432"/>
      <c r="M19" s="433">
        <f t="shared" si="2"/>
        <v>0</v>
      </c>
      <c r="N19" s="409"/>
      <c r="O19" s="434"/>
      <c r="P19" s="52"/>
      <c r="Q19" s="435"/>
      <c r="R19" s="436"/>
      <c r="S19" s="437"/>
      <c r="T19" s="438"/>
      <c r="U19" s="439"/>
      <c r="V19" s="439"/>
      <c r="W19" s="440"/>
      <c r="Z19" s="277"/>
      <c r="AA19" s="36"/>
      <c r="AB19" s="278"/>
      <c r="AC19" s="278"/>
      <c r="AD19" s="278"/>
      <c r="AE19" s="278"/>
      <c r="AF19" s="278"/>
    </row>
    <row r="20" spans="1:32" ht="15" customHeight="1">
      <c r="A20" s="40">
        <v>8</v>
      </c>
      <c r="B20" s="41" t="s">
        <v>124</v>
      </c>
      <c r="C20" s="441"/>
      <c r="D20" s="441"/>
      <c r="E20" s="441"/>
      <c r="F20" s="441"/>
      <c r="G20" s="428">
        <f t="shared" si="0"/>
        <v>0</v>
      </c>
      <c r="H20" s="429"/>
      <c r="I20" s="430"/>
      <c r="J20" s="431">
        <f t="shared" si="1"/>
        <v>0</v>
      </c>
      <c r="K20" s="432"/>
      <c r="L20" s="432"/>
      <c r="M20" s="433">
        <f t="shared" si="2"/>
        <v>0</v>
      </c>
      <c r="N20" s="409"/>
      <c r="O20" s="434"/>
      <c r="P20" s="52"/>
      <c r="Q20" s="435"/>
      <c r="R20" s="436"/>
      <c r="S20" s="437"/>
      <c r="T20" s="438"/>
      <c r="U20" s="439"/>
      <c r="V20" s="439"/>
      <c r="W20" s="440"/>
      <c r="Z20" s="277"/>
      <c r="AA20" s="277"/>
    </row>
    <row r="21" spans="1:32" ht="15" customHeight="1">
      <c r="A21" s="40">
        <v>9</v>
      </c>
      <c r="B21" s="41" t="s">
        <v>242</v>
      </c>
      <c r="C21" s="427">
        <v>0.29166666666666669</v>
      </c>
      <c r="D21" s="427"/>
      <c r="E21" s="427">
        <v>0.75</v>
      </c>
      <c r="F21" s="427"/>
      <c r="G21" s="428" t="str">
        <f t="shared" si="0"/>
        <v xml:space="preserve"> </v>
      </c>
      <c r="H21" s="429"/>
      <c r="I21" s="430"/>
      <c r="J21" s="431" t="str">
        <f t="shared" si="1"/>
        <v xml:space="preserve"> </v>
      </c>
      <c r="K21" s="432"/>
      <c r="L21" s="432"/>
      <c r="M21" s="433" t="str">
        <f t="shared" si="2"/>
        <v xml:space="preserve"> </v>
      </c>
      <c r="N21" s="409"/>
      <c r="O21" s="434"/>
      <c r="P21" s="52"/>
      <c r="Q21" s="435"/>
      <c r="R21" s="436"/>
      <c r="S21" s="437"/>
      <c r="T21" s="438"/>
      <c r="U21" s="439"/>
      <c r="V21" s="439"/>
      <c r="W21" s="440"/>
      <c r="Z21" s="277"/>
      <c r="AA21" s="277"/>
    </row>
    <row r="22" spans="1:32" ht="15" customHeight="1">
      <c r="A22" s="40">
        <v>10</v>
      </c>
      <c r="B22" s="41" t="s">
        <v>243</v>
      </c>
      <c r="C22" s="441"/>
      <c r="D22" s="441"/>
      <c r="E22" s="441"/>
      <c r="F22" s="441"/>
      <c r="G22" s="428">
        <f t="shared" si="0"/>
        <v>0</v>
      </c>
      <c r="H22" s="429"/>
      <c r="I22" s="430"/>
      <c r="J22" s="431">
        <f t="shared" si="1"/>
        <v>0</v>
      </c>
      <c r="K22" s="432"/>
      <c r="L22" s="432"/>
      <c r="M22" s="433">
        <f t="shared" si="2"/>
        <v>0</v>
      </c>
      <c r="N22" s="409"/>
      <c r="O22" s="434"/>
      <c r="P22" s="52"/>
      <c r="Q22" s="435"/>
      <c r="R22" s="436"/>
      <c r="S22" s="437"/>
      <c r="T22" s="438"/>
      <c r="U22" s="439"/>
      <c r="V22" s="439"/>
      <c r="W22" s="440"/>
      <c r="Z22" s="277"/>
      <c r="AA22" s="277"/>
    </row>
    <row r="23" spans="1:32" ht="15" customHeight="1">
      <c r="A23" s="40">
        <v>11</v>
      </c>
      <c r="B23" s="41" t="s">
        <v>244</v>
      </c>
      <c r="C23" s="427">
        <v>0.45833333333333331</v>
      </c>
      <c r="D23" s="427"/>
      <c r="E23" s="427">
        <v>0.85416666666666663</v>
      </c>
      <c r="F23" s="427"/>
      <c r="G23" s="428">
        <f t="shared" si="0"/>
        <v>0.10416666666666663</v>
      </c>
      <c r="H23" s="429"/>
      <c r="I23" s="430"/>
      <c r="J23" s="431">
        <f t="shared" si="1"/>
        <v>0.10416666666666663</v>
      </c>
      <c r="K23" s="432"/>
      <c r="L23" s="432"/>
      <c r="M23" s="433">
        <f t="shared" si="2"/>
        <v>0.10416666666666663</v>
      </c>
      <c r="N23" s="409"/>
      <c r="O23" s="434"/>
      <c r="P23" s="52"/>
      <c r="Q23" s="435"/>
      <c r="R23" s="436"/>
      <c r="S23" s="437"/>
      <c r="T23" s="448" t="s">
        <v>239</v>
      </c>
      <c r="U23" s="449"/>
      <c r="V23" s="449"/>
      <c r="W23" s="450"/>
      <c r="Z23" s="277"/>
      <c r="AA23" s="277"/>
    </row>
    <row r="24" spans="1:32" ht="15" customHeight="1">
      <c r="A24" s="40">
        <v>12</v>
      </c>
      <c r="B24" s="41" t="s">
        <v>127</v>
      </c>
      <c r="C24" s="441"/>
      <c r="D24" s="441"/>
      <c r="E24" s="441"/>
      <c r="F24" s="441"/>
      <c r="G24" s="428">
        <f t="shared" si="0"/>
        <v>0</v>
      </c>
      <c r="H24" s="429"/>
      <c r="I24" s="430"/>
      <c r="J24" s="431">
        <f t="shared" si="1"/>
        <v>0</v>
      </c>
      <c r="K24" s="432"/>
      <c r="L24" s="432"/>
      <c r="M24" s="433">
        <f t="shared" si="2"/>
        <v>0</v>
      </c>
      <c r="N24" s="409"/>
      <c r="O24" s="434"/>
      <c r="P24" s="52"/>
      <c r="Q24" s="435"/>
      <c r="R24" s="436"/>
      <c r="S24" s="437"/>
      <c r="T24" s="438"/>
      <c r="U24" s="439"/>
      <c r="V24" s="439"/>
      <c r="W24" s="440"/>
      <c r="Z24" s="277"/>
      <c r="AA24" s="277"/>
    </row>
    <row r="25" spans="1:32" ht="15" customHeight="1">
      <c r="A25" s="40">
        <v>13</v>
      </c>
      <c r="B25" s="41" t="s">
        <v>125</v>
      </c>
      <c r="C25" s="441"/>
      <c r="D25" s="441"/>
      <c r="E25" s="441"/>
      <c r="F25" s="441"/>
      <c r="G25" s="428">
        <f t="shared" si="0"/>
        <v>0</v>
      </c>
      <c r="H25" s="429"/>
      <c r="I25" s="430"/>
      <c r="J25" s="431">
        <f t="shared" si="1"/>
        <v>0</v>
      </c>
      <c r="K25" s="432"/>
      <c r="L25" s="432"/>
      <c r="M25" s="433">
        <f t="shared" si="2"/>
        <v>0</v>
      </c>
      <c r="N25" s="409"/>
      <c r="O25" s="434"/>
      <c r="P25" s="52"/>
      <c r="Q25" s="435"/>
      <c r="R25" s="436"/>
      <c r="S25" s="437"/>
      <c r="T25" s="438"/>
      <c r="U25" s="439"/>
      <c r="V25" s="439"/>
      <c r="W25" s="440"/>
      <c r="Z25" s="277"/>
      <c r="AA25" s="277"/>
    </row>
    <row r="26" spans="1:32" ht="15" customHeight="1">
      <c r="A26" s="40">
        <v>14</v>
      </c>
      <c r="B26" s="41" t="s">
        <v>126</v>
      </c>
      <c r="C26" s="441"/>
      <c r="D26" s="441"/>
      <c r="E26" s="441"/>
      <c r="F26" s="441"/>
      <c r="G26" s="428">
        <f t="shared" si="0"/>
        <v>0</v>
      </c>
      <c r="H26" s="429"/>
      <c r="I26" s="430"/>
      <c r="J26" s="431">
        <f t="shared" si="1"/>
        <v>0</v>
      </c>
      <c r="K26" s="432"/>
      <c r="L26" s="432"/>
      <c r="M26" s="433">
        <f t="shared" si="2"/>
        <v>0</v>
      </c>
      <c r="N26" s="409"/>
      <c r="O26" s="434"/>
      <c r="P26" s="52"/>
      <c r="Q26" s="435"/>
      <c r="R26" s="436"/>
      <c r="S26" s="437"/>
      <c r="T26" s="438"/>
      <c r="U26" s="439"/>
      <c r="V26" s="439"/>
      <c r="W26" s="440"/>
      <c r="Z26" s="277"/>
      <c r="AA26" s="277"/>
    </row>
    <row r="27" spans="1:32" ht="15" customHeight="1">
      <c r="A27" s="40">
        <v>15</v>
      </c>
      <c r="B27" s="41" t="s">
        <v>124</v>
      </c>
      <c r="C27" s="441"/>
      <c r="D27" s="441"/>
      <c r="E27" s="441"/>
      <c r="F27" s="441"/>
      <c r="G27" s="428">
        <f t="shared" si="0"/>
        <v>0</v>
      </c>
      <c r="H27" s="429"/>
      <c r="I27" s="430"/>
      <c r="J27" s="431">
        <f t="shared" si="1"/>
        <v>0</v>
      </c>
      <c r="K27" s="432"/>
      <c r="L27" s="432"/>
      <c r="M27" s="433">
        <f t="shared" si="2"/>
        <v>0</v>
      </c>
      <c r="N27" s="409"/>
      <c r="O27" s="434"/>
      <c r="P27" s="52"/>
      <c r="Q27" s="435"/>
      <c r="R27" s="436"/>
      <c r="S27" s="437"/>
      <c r="T27" s="438"/>
      <c r="U27" s="439"/>
      <c r="V27" s="439"/>
      <c r="W27" s="440"/>
      <c r="Z27" s="277"/>
      <c r="AA27" s="277"/>
    </row>
    <row r="28" spans="1:32" ht="15" customHeight="1">
      <c r="A28" s="40">
        <v>16</v>
      </c>
      <c r="B28" s="41" t="s">
        <v>242</v>
      </c>
      <c r="C28" s="441"/>
      <c r="D28" s="441"/>
      <c r="E28" s="441"/>
      <c r="F28" s="441"/>
      <c r="G28" s="428" t="str">
        <f t="shared" si="0"/>
        <v xml:space="preserve"> </v>
      </c>
      <c r="H28" s="429"/>
      <c r="I28" s="430"/>
      <c r="J28" s="431" t="str">
        <f t="shared" si="1"/>
        <v xml:space="preserve"> </v>
      </c>
      <c r="K28" s="432"/>
      <c r="L28" s="432"/>
      <c r="M28" s="433" t="str">
        <f t="shared" si="2"/>
        <v xml:space="preserve"> </v>
      </c>
      <c r="N28" s="409"/>
      <c r="O28" s="434"/>
      <c r="P28" s="52"/>
      <c r="Q28" s="435"/>
      <c r="R28" s="436"/>
      <c r="S28" s="437"/>
      <c r="T28" s="438"/>
      <c r="U28" s="439"/>
      <c r="V28" s="439"/>
      <c r="W28" s="440"/>
      <c r="Z28" s="277"/>
      <c r="AA28" s="277"/>
    </row>
    <row r="29" spans="1:32" ht="15" customHeight="1">
      <c r="A29" s="40">
        <v>17</v>
      </c>
      <c r="B29" s="41" t="s">
        <v>243</v>
      </c>
      <c r="C29" s="441"/>
      <c r="D29" s="441"/>
      <c r="E29" s="441"/>
      <c r="F29" s="441"/>
      <c r="G29" s="428">
        <f t="shared" si="0"/>
        <v>0</v>
      </c>
      <c r="H29" s="429"/>
      <c r="I29" s="430"/>
      <c r="J29" s="431">
        <f t="shared" si="1"/>
        <v>0</v>
      </c>
      <c r="K29" s="432"/>
      <c r="L29" s="432"/>
      <c r="M29" s="433">
        <f t="shared" si="2"/>
        <v>0</v>
      </c>
      <c r="N29" s="409"/>
      <c r="O29" s="434"/>
      <c r="P29" s="52"/>
      <c r="Q29" s="435"/>
      <c r="R29" s="436"/>
      <c r="S29" s="437"/>
      <c r="T29" s="438"/>
      <c r="U29" s="439"/>
      <c r="V29" s="439"/>
      <c r="W29" s="440"/>
      <c r="Z29" s="277"/>
      <c r="AA29" s="277"/>
    </row>
    <row r="30" spans="1:32" ht="15" customHeight="1">
      <c r="A30" s="40">
        <v>18</v>
      </c>
      <c r="B30" s="41" t="s">
        <v>244</v>
      </c>
      <c r="C30" s="441"/>
      <c r="D30" s="441"/>
      <c r="E30" s="441"/>
      <c r="F30" s="441"/>
      <c r="G30" s="428">
        <f t="shared" si="0"/>
        <v>0</v>
      </c>
      <c r="H30" s="429"/>
      <c r="I30" s="430"/>
      <c r="J30" s="431">
        <f t="shared" si="1"/>
        <v>0</v>
      </c>
      <c r="K30" s="432"/>
      <c r="L30" s="432"/>
      <c r="M30" s="433">
        <f t="shared" si="2"/>
        <v>0</v>
      </c>
      <c r="N30" s="409"/>
      <c r="O30" s="434"/>
      <c r="P30" s="52"/>
      <c r="Q30" s="435"/>
      <c r="R30" s="436"/>
      <c r="S30" s="437"/>
      <c r="T30" s="438"/>
      <c r="U30" s="439"/>
      <c r="V30" s="439"/>
      <c r="W30" s="440"/>
      <c r="Z30" s="277"/>
      <c r="AA30" s="277"/>
    </row>
    <row r="31" spans="1:32" ht="15" customHeight="1">
      <c r="A31" s="40">
        <v>19</v>
      </c>
      <c r="B31" s="41" t="s">
        <v>127</v>
      </c>
      <c r="C31" s="441"/>
      <c r="D31" s="441"/>
      <c r="E31" s="441"/>
      <c r="F31" s="441"/>
      <c r="G31" s="428">
        <f t="shared" si="0"/>
        <v>0</v>
      </c>
      <c r="H31" s="429"/>
      <c r="I31" s="430"/>
      <c r="J31" s="431">
        <f t="shared" si="1"/>
        <v>0</v>
      </c>
      <c r="K31" s="432"/>
      <c r="L31" s="432"/>
      <c r="M31" s="433">
        <f t="shared" si="2"/>
        <v>0</v>
      </c>
      <c r="N31" s="409"/>
      <c r="O31" s="434"/>
      <c r="P31" s="52"/>
      <c r="Q31" s="435"/>
      <c r="R31" s="436"/>
      <c r="S31" s="437"/>
      <c r="T31" s="438"/>
      <c r="U31" s="439"/>
      <c r="V31" s="439"/>
      <c r="W31" s="440"/>
      <c r="Z31" s="277"/>
      <c r="AA31" s="277"/>
    </row>
    <row r="32" spans="1:32" ht="15" customHeight="1">
      <c r="A32" s="40">
        <v>20</v>
      </c>
      <c r="B32" s="41" t="s">
        <v>125</v>
      </c>
      <c r="C32" s="441"/>
      <c r="D32" s="441"/>
      <c r="E32" s="441"/>
      <c r="F32" s="441"/>
      <c r="G32" s="428">
        <f t="shared" si="0"/>
        <v>0</v>
      </c>
      <c r="H32" s="429"/>
      <c r="I32" s="430"/>
      <c r="J32" s="431">
        <f t="shared" si="1"/>
        <v>0</v>
      </c>
      <c r="K32" s="432"/>
      <c r="L32" s="432"/>
      <c r="M32" s="433">
        <f t="shared" si="2"/>
        <v>0</v>
      </c>
      <c r="N32" s="409"/>
      <c r="O32" s="434"/>
      <c r="P32" s="52"/>
      <c r="Q32" s="435"/>
      <c r="R32" s="436"/>
      <c r="S32" s="437"/>
      <c r="T32" s="438"/>
      <c r="U32" s="439"/>
      <c r="V32" s="439"/>
      <c r="W32" s="440"/>
      <c r="Z32" s="277"/>
      <c r="AA32" s="277"/>
    </row>
    <row r="33" spans="1:37" ht="15" customHeight="1">
      <c r="A33" s="40">
        <v>21</v>
      </c>
      <c r="B33" s="41" t="s">
        <v>126</v>
      </c>
      <c r="C33" s="441"/>
      <c r="D33" s="441"/>
      <c r="E33" s="441"/>
      <c r="F33" s="441"/>
      <c r="G33" s="428">
        <f t="shared" si="0"/>
        <v>0</v>
      </c>
      <c r="H33" s="429"/>
      <c r="I33" s="430"/>
      <c r="J33" s="431">
        <f t="shared" si="1"/>
        <v>0</v>
      </c>
      <c r="K33" s="432"/>
      <c r="L33" s="432"/>
      <c r="M33" s="433">
        <f t="shared" si="2"/>
        <v>0</v>
      </c>
      <c r="N33" s="409"/>
      <c r="O33" s="434"/>
      <c r="P33" s="52"/>
      <c r="Q33" s="435"/>
      <c r="R33" s="436"/>
      <c r="S33" s="437"/>
      <c r="T33" s="438"/>
      <c r="U33" s="439"/>
      <c r="V33" s="439"/>
      <c r="W33" s="440"/>
      <c r="Z33" s="277"/>
      <c r="AA33" s="277"/>
    </row>
    <row r="34" spans="1:37" ht="15" customHeight="1">
      <c r="A34" s="40">
        <v>22</v>
      </c>
      <c r="B34" s="41" t="s">
        <v>124</v>
      </c>
      <c r="C34" s="441"/>
      <c r="D34" s="441"/>
      <c r="E34" s="441"/>
      <c r="F34" s="441"/>
      <c r="G34" s="428">
        <f t="shared" si="0"/>
        <v>0</v>
      </c>
      <c r="H34" s="429"/>
      <c r="I34" s="430"/>
      <c r="J34" s="431">
        <f t="shared" si="1"/>
        <v>0</v>
      </c>
      <c r="K34" s="432"/>
      <c r="L34" s="432"/>
      <c r="M34" s="433">
        <f t="shared" si="2"/>
        <v>0</v>
      </c>
      <c r="N34" s="409"/>
      <c r="O34" s="434"/>
      <c r="P34" s="52"/>
      <c r="Q34" s="435"/>
      <c r="R34" s="436"/>
      <c r="S34" s="437"/>
      <c r="T34" s="438"/>
      <c r="U34" s="439"/>
      <c r="V34" s="439"/>
      <c r="W34" s="440"/>
      <c r="Z34" s="277"/>
      <c r="AA34" s="277"/>
    </row>
    <row r="35" spans="1:37" ht="15" customHeight="1">
      <c r="A35" s="40">
        <v>23</v>
      </c>
      <c r="B35" s="41" t="s">
        <v>242</v>
      </c>
      <c r="C35" s="441"/>
      <c r="D35" s="441"/>
      <c r="E35" s="441"/>
      <c r="F35" s="441"/>
      <c r="G35" s="428" t="str">
        <f t="shared" si="0"/>
        <v xml:space="preserve"> </v>
      </c>
      <c r="H35" s="429"/>
      <c r="I35" s="430"/>
      <c r="J35" s="431" t="str">
        <f t="shared" si="1"/>
        <v xml:space="preserve"> </v>
      </c>
      <c r="K35" s="432"/>
      <c r="L35" s="432"/>
      <c r="M35" s="433" t="str">
        <f t="shared" si="2"/>
        <v xml:space="preserve"> </v>
      </c>
      <c r="N35" s="409"/>
      <c r="O35" s="434"/>
      <c r="P35" s="52"/>
      <c r="Q35" s="435"/>
      <c r="R35" s="436"/>
      <c r="S35" s="437"/>
      <c r="T35" s="438"/>
      <c r="U35" s="439"/>
      <c r="V35" s="439"/>
      <c r="W35" s="440"/>
      <c r="Z35" s="277"/>
      <c r="AA35" s="277"/>
    </row>
    <row r="36" spans="1:37" ht="15" customHeight="1">
      <c r="A36" s="40">
        <v>24</v>
      </c>
      <c r="B36" s="41" t="s">
        <v>243</v>
      </c>
      <c r="C36" s="441"/>
      <c r="D36" s="441"/>
      <c r="E36" s="441"/>
      <c r="F36" s="441"/>
      <c r="G36" s="428">
        <f t="shared" si="0"/>
        <v>0</v>
      </c>
      <c r="H36" s="429"/>
      <c r="I36" s="430"/>
      <c r="J36" s="431">
        <f t="shared" si="1"/>
        <v>0</v>
      </c>
      <c r="K36" s="432"/>
      <c r="L36" s="432"/>
      <c r="M36" s="433">
        <f t="shared" si="2"/>
        <v>0</v>
      </c>
      <c r="N36" s="409"/>
      <c r="O36" s="434"/>
      <c r="P36" s="52"/>
      <c r="Q36" s="435"/>
      <c r="R36" s="436"/>
      <c r="S36" s="437"/>
      <c r="T36" s="438"/>
      <c r="U36" s="439"/>
      <c r="V36" s="439"/>
      <c r="W36" s="440"/>
      <c r="Z36" s="277"/>
      <c r="AA36" s="277"/>
    </row>
    <row r="37" spans="1:37" ht="15" customHeight="1">
      <c r="A37" s="40">
        <v>25</v>
      </c>
      <c r="B37" s="41" t="s">
        <v>244</v>
      </c>
      <c r="C37" s="441"/>
      <c r="D37" s="441"/>
      <c r="E37" s="441"/>
      <c r="F37" s="441"/>
      <c r="G37" s="428">
        <f t="shared" si="0"/>
        <v>0</v>
      </c>
      <c r="H37" s="429"/>
      <c r="I37" s="430"/>
      <c r="J37" s="431">
        <f t="shared" si="1"/>
        <v>0</v>
      </c>
      <c r="K37" s="432"/>
      <c r="L37" s="432"/>
      <c r="M37" s="433">
        <f t="shared" si="2"/>
        <v>0</v>
      </c>
      <c r="N37" s="409"/>
      <c r="O37" s="434"/>
      <c r="P37" s="52"/>
      <c r="Q37" s="435"/>
      <c r="R37" s="436"/>
      <c r="S37" s="437"/>
      <c r="T37" s="438"/>
      <c r="U37" s="439"/>
      <c r="V37" s="439"/>
      <c r="W37" s="440"/>
      <c r="Z37" s="277"/>
      <c r="AA37" s="277"/>
    </row>
    <row r="38" spans="1:37" ht="15" customHeight="1">
      <c r="A38" s="40">
        <v>26</v>
      </c>
      <c r="B38" s="41" t="s">
        <v>127</v>
      </c>
      <c r="C38" s="441"/>
      <c r="D38" s="441"/>
      <c r="E38" s="441"/>
      <c r="F38" s="441"/>
      <c r="G38" s="428">
        <f t="shared" si="0"/>
        <v>0</v>
      </c>
      <c r="H38" s="429"/>
      <c r="I38" s="430"/>
      <c r="J38" s="431">
        <f t="shared" si="1"/>
        <v>0</v>
      </c>
      <c r="K38" s="432"/>
      <c r="L38" s="432"/>
      <c r="M38" s="433">
        <f t="shared" si="2"/>
        <v>0</v>
      </c>
      <c r="N38" s="409"/>
      <c r="O38" s="434"/>
      <c r="P38" s="52"/>
      <c r="Q38" s="435"/>
      <c r="R38" s="436"/>
      <c r="S38" s="437"/>
      <c r="T38" s="438"/>
      <c r="U38" s="439"/>
      <c r="V38" s="439"/>
      <c r="W38" s="440"/>
      <c r="Z38" s="277"/>
      <c r="AA38" s="277"/>
    </row>
    <row r="39" spans="1:37" ht="15" customHeight="1">
      <c r="A39" s="40">
        <v>27</v>
      </c>
      <c r="B39" s="41" t="s">
        <v>125</v>
      </c>
      <c r="C39" s="441"/>
      <c r="D39" s="441"/>
      <c r="E39" s="441"/>
      <c r="F39" s="441"/>
      <c r="G39" s="428">
        <f t="shared" si="0"/>
        <v>0</v>
      </c>
      <c r="H39" s="429"/>
      <c r="I39" s="430"/>
      <c r="J39" s="431">
        <f t="shared" si="1"/>
        <v>0</v>
      </c>
      <c r="K39" s="432"/>
      <c r="L39" s="432"/>
      <c r="M39" s="433">
        <f t="shared" si="2"/>
        <v>0</v>
      </c>
      <c r="N39" s="409"/>
      <c r="O39" s="434"/>
      <c r="P39" s="52"/>
      <c r="Q39" s="435"/>
      <c r="R39" s="436"/>
      <c r="S39" s="437"/>
      <c r="T39" s="438"/>
      <c r="U39" s="439"/>
      <c r="V39" s="439"/>
      <c r="W39" s="440"/>
      <c r="Z39" s="277"/>
      <c r="AA39" s="277"/>
    </row>
    <row r="40" spans="1:37" ht="15" customHeight="1">
      <c r="A40" s="40">
        <v>28</v>
      </c>
      <c r="B40" s="41" t="s">
        <v>126</v>
      </c>
      <c r="C40" s="441"/>
      <c r="D40" s="441"/>
      <c r="E40" s="441"/>
      <c r="F40" s="441"/>
      <c r="G40" s="428">
        <f t="shared" si="0"/>
        <v>0</v>
      </c>
      <c r="H40" s="429"/>
      <c r="I40" s="430"/>
      <c r="J40" s="431">
        <f t="shared" si="1"/>
        <v>0</v>
      </c>
      <c r="K40" s="432"/>
      <c r="L40" s="432"/>
      <c r="M40" s="433">
        <f t="shared" si="2"/>
        <v>0</v>
      </c>
      <c r="N40" s="409"/>
      <c r="O40" s="434"/>
      <c r="P40" s="52"/>
      <c r="Q40" s="435"/>
      <c r="R40" s="436"/>
      <c r="S40" s="437"/>
      <c r="T40" s="438"/>
      <c r="U40" s="439"/>
      <c r="V40" s="439"/>
      <c r="W40" s="440"/>
      <c r="Z40" s="277"/>
      <c r="AA40" s="277"/>
    </row>
    <row r="41" spans="1:37" ht="15" customHeight="1">
      <c r="A41" s="40">
        <v>29</v>
      </c>
      <c r="B41" s="41" t="s">
        <v>245</v>
      </c>
      <c r="C41" s="441"/>
      <c r="D41" s="441"/>
      <c r="E41" s="441"/>
      <c r="F41" s="441"/>
      <c r="G41" s="428" t="str">
        <f t="shared" si="0"/>
        <v xml:space="preserve"> </v>
      </c>
      <c r="H41" s="429"/>
      <c r="I41" s="430"/>
      <c r="J41" s="431" t="str">
        <f t="shared" si="1"/>
        <v xml:space="preserve"> </v>
      </c>
      <c r="K41" s="432"/>
      <c r="L41" s="432"/>
      <c r="M41" s="433" t="str">
        <f t="shared" si="2"/>
        <v xml:space="preserve"> </v>
      </c>
      <c r="N41" s="409"/>
      <c r="O41" s="434"/>
      <c r="P41" s="52"/>
      <c r="Q41" s="435"/>
      <c r="R41" s="436"/>
      <c r="S41" s="437"/>
      <c r="T41" s="438"/>
      <c r="U41" s="439"/>
      <c r="V41" s="439"/>
      <c r="W41" s="440"/>
      <c r="Z41" s="277"/>
      <c r="AA41" s="277"/>
    </row>
    <row r="42" spans="1:37" ht="15" customHeight="1">
      <c r="A42" s="40">
        <v>30</v>
      </c>
      <c r="B42" s="41" t="s">
        <v>242</v>
      </c>
      <c r="C42" s="441"/>
      <c r="D42" s="441"/>
      <c r="E42" s="441"/>
      <c r="F42" s="441"/>
      <c r="G42" s="428" t="str">
        <f t="shared" si="0"/>
        <v xml:space="preserve"> </v>
      </c>
      <c r="H42" s="429"/>
      <c r="I42" s="430"/>
      <c r="J42" s="431" t="str">
        <f t="shared" si="1"/>
        <v xml:space="preserve"> </v>
      </c>
      <c r="K42" s="432"/>
      <c r="L42" s="432"/>
      <c r="M42" s="433" t="str">
        <f t="shared" si="2"/>
        <v xml:space="preserve"> </v>
      </c>
      <c r="N42" s="409"/>
      <c r="O42" s="434"/>
      <c r="P42" s="52"/>
      <c r="Q42" s="435"/>
      <c r="R42" s="436"/>
      <c r="S42" s="437"/>
      <c r="T42" s="438"/>
      <c r="U42" s="439"/>
      <c r="V42" s="439"/>
      <c r="W42" s="440"/>
      <c r="Z42" s="277"/>
      <c r="AA42" s="277"/>
    </row>
    <row r="43" spans="1:37" ht="15" customHeight="1">
      <c r="A43" s="40">
        <v>31</v>
      </c>
      <c r="B43" s="41">
        <v>0</v>
      </c>
      <c r="C43" s="441"/>
      <c r="D43" s="441"/>
      <c r="E43" s="441"/>
      <c r="F43" s="441"/>
      <c r="G43" s="428" t="str">
        <f t="shared" si="0"/>
        <v xml:space="preserve"> </v>
      </c>
      <c r="H43" s="429"/>
      <c r="I43" s="430"/>
      <c r="J43" s="431" t="str">
        <f t="shared" si="1"/>
        <v xml:space="preserve"> </v>
      </c>
      <c r="K43" s="432"/>
      <c r="L43" s="432"/>
      <c r="M43" s="433" t="str">
        <f t="shared" si="2"/>
        <v xml:space="preserve"> </v>
      </c>
      <c r="N43" s="409"/>
      <c r="O43" s="434"/>
      <c r="P43" s="52"/>
      <c r="Q43" s="435"/>
      <c r="R43" s="436"/>
      <c r="S43" s="437"/>
      <c r="T43" s="438"/>
      <c r="U43" s="439"/>
      <c r="V43" s="439"/>
      <c r="W43" s="440"/>
      <c r="Z43" s="277"/>
      <c r="AA43" s="277"/>
    </row>
    <row r="44" spans="1:37" ht="24.75" customHeight="1">
      <c r="A44" s="452" t="s">
        <v>132</v>
      </c>
      <c r="B44" s="452"/>
      <c r="C44" s="452"/>
      <c r="D44" s="452"/>
      <c r="E44" s="452"/>
      <c r="F44" s="452"/>
      <c r="G44" s="459"/>
      <c r="H44" s="459"/>
      <c r="I44" s="460"/>
      <c r="J44" s="461"/>
      <c r="K44" s="461"/>
      <c r="L44" s="461"/>
      <c r="M44" s="462">
        <f>SUM(M13:O43)</f>
        <v>0.1875</v>
      </c>
      <c r="N44" s="463"/>
      <c r="O44" s="463"/>
      <c r="P44" s="464"/>
      <c r="Q44" s="465">
        <f>SUM(Q13:S43)</f>
        <v>2.0833333333333332E-2</v>
      </c>
      <c r="R44" s="466"/>
      <c r="S44" s="467"/>
      <c r="T44" s="468"/>
      <c r="U44" s="469"/>
      <c r="V44" s="469"/>
      <c r="W44" s="470"/>
      <c r="Z44" s="277"/>
      <c r="AA44" s="277"/>
    </row>
    <row r="45" spans="1:37" ht="39" customHeight="1">
      <c r="A45" s="451" t="s">
        <v>133</v>
      </c>
      <c r="B45" s="452"/>
      <c r="C45" s="452"/>
      <c r="D45" s="452"/>
      <c r="E45" s="452"/>
      <c r="F45" s="452"/>
      <c r="G45" s="453"/>
      <c r="H45" s="453"/>
      <c r="I45" s="453"/>
      <c r="J45" s="453"/>
      <c r="K45" s="453"/>
      <c r="L45" s="454"/>
      <c r="M45" s="455">
        <f>M44-Q44</f>
        <v>0.16666666666666666</v>
      </c>
      <c r="N45" s="456"/>
      <c r="O45" s="456"/>
      <c r="P45" s="456"/>
      <c r="Q45" s="456"/>
      <c r="R45" s="456"/>
      <c r="S45" s="456"/>
      <c r="T45" s="457" t="s">
        <v>116</v>
      </c>
      <c r="U45" s="457"/>
      <c r="V45" s="457"/>
      <c r="W45" s="457"/>
      <c r="X45" s="42"/>
      <c r="Y45" s="42"/>
      <c r="Z45" s="277"/>
      <c r="AA45" s="277"/>
    </row>
    <row r="46" spans="1:37" ht="17.25" customHeight="1">
      <c r="A46" s="43" t="s">
        <v>123</v>
      </c>
      <c r="B46" s="44"/>
      <c r="C46" s="44" t="s">
        <v>128</v>
      </c>
      <c r="D46" s="44"/>
      <c r="E46" s="44"/>
      <c r="F46" s="44"/>
      <c r="G46" s="44"/>
      <c r="H46" s="44"/>
      <c r="I46" s="44"/>
      <c r="J46" s="44"/>
      <c r="K46" s="44"/>
      <c r="L46" s="44"/>
      <c r="M46" s="44"/>
      <c r="N46" s="44"/>
      <c r="O46" s="45"/>
      <c r="P46" s="45"/>
      <c r="Q46" s="45"/>
      <c r="R46" s="45"/>
      <c r="S46" s="45"/>
      <c r="T46" s="45"/>
      <c r="U46" s="45"/>
      <c r="V46" s="45"/>
      <c r="W46" s="45"/>
      <c r="X46" s="45"/>
      <c r="Y46" s="45"/>
      <c r="Z46" s="45"/>
      <c r="AA46" s="45"/>
      <c r="AB46" s="45"/>
      <c r="AC46" s="45"/>
      <c r="AD46" s="281"/>
      <c r="AE46" s="281"/>
      <c r="AF46" s="45"/>
      <c r="AG46" s="45"/>
    </row>
    <row r="47" spans="1:37" ht="17.25" customHeight="1">
      <c r="A47" s="43" t="s">
        <v>123</v>
      </c>
      <c r="B47" s="44"/>
      <c r="C47" s="44" t="s">
        <v>117</v>
      </c>
      <c r="D47" s="44"/>
      <c r="E47" s="44"/>
      <c r="F47" s="44"/>
      <c r="G47" s="44"/>
      <c r="H47" s="44"/>
      <c r="I47" s="44"/>
      <c r="J47" s="282"/>
      <c r="K47" s="44"/>
      <c r="L47" s="44"/>
      <c r="M47" s="44"/>
      <c r="N47" s="44"/>
      <c r="O47" s="45"/>
      <c r="P47" s="45"/>
      <c r="Q47" s="45"/>
      <c r="R47" s="45"/>
      <c r="S47" s="45"/>
      <c r="T47" s="45"/>
      <c r="U47" s="45"/>
      <c r="V47" s="45"/>
      <c r="W47" s="45"/>
      <c r="X47" s="45"/>
      <c r="Y47" s="45"/>
      <c r="Z47" s="45"/>
      <c r="AA47" s="45"/>
      <c r="AB47" s="45"/>
      <c r="AC47" s="45"/>
      <c r="AD47" s="281"/>
      <c r="AE47" s="281"/>
      <c r="AF47" s="45"/>
      <c r="AG47" s="45"/>
    </row>
    <row r="48" spans="1:37" ht="17.25" customHeight="1">
      <c r="A48" s="46" t="s">
        <v>123</v>
      </c>
      <c r="B48" s="45"/>
      <c r="C48" s="458" t="s">
        <v>240</v>
      </c>
      <c r="D48" s="458"/>
      <c r="E48" s="458"/>
      <c r="F48" s="458"/>
      <c r="G48" s="458"/>
      <c r="H48" s="458"/>
      <c r="I48" s="458"/>
      <c r="J48" s="458"/>
      <c r="K48" s="458"/>
      <c r="L48" s="458"/>
      <c r="M48" s="458"/>
      <c r="N48" s="458"/>
      <c r="O48" s="458"/>
      <c r="P48" s="458"/>
      <c r="Q48" s="458"/>
      <c r="R48" s="458"/>
      <c r="S48" s="458"/>
      <c r="T48" s="458"/>
      <c r="U48" s="458"/>
      <c r="V48" s="458"/>
      <c r="W48" s="458"/>
      <c r="X48" s="458"/>
      <c r="Y48" s="458"/>
      <c r="Z48" s="458"/>
      <c r="AA48" s="458"/>
      <c r="AB48" s="458"/>
      <c r="AC48" s="458"/>
      <c r="AD48" s="283"/>
      <c r="AE48" s="283"/>
      <c r="AF48" s="47"/>
      <c r="AG48" s="47"/>
      <c r="AH48" s="47"/>
      <c r="AI48" s="47"/>
      <c r="AJ48" s="47"/>
      <c r="AK48" s="47"/>
    </row>
    <row r="49" spans="1:33" ht="15" customHeight="1">
      <c r="A49" s="45"/>
      <c r="B49" s="45"/>
      <c r="C49" s="48"/>
      <c r="D49" s="48"/>
      <c r="E49" s="48"/>
      <c r="F49" s="48"/>
      <c r="G49" s="48"/>
      <c r="H49" s="48"/>
      <c r="I49" s="48"/>
      <c r="J49" s="48"/>
      <c r="K49" s="48"/>
      <c r="L49" s="48"/>
      <c r="M49" s="48"/>
      <c r="N49" s="48"/>
      <c r="O49" s="48"/>
      <c r="P49" s="48"/>
      <c r="Q49" s="48"/>
      <c r="R49" s="48"/>
      <c r="S49" s="48"/>
      <c r="T49" s="48"/>
      <c r="U49" s="48"/>
      <c r="V49" s="48"/>
      <c r="W49" s="48"/>
      <c r="X49" s="49"/>
      <c r="Y49" s="48"/>
      <c r="Z49" s="48"/>
      <c r="AA49" s="48"/>
      <c r="AB49" s="48"/>
      <c r="AC49" s="48"/>
      <c r="AD49" s="48"/>
      <c r="AE49" s="48"/>
      <c r="AF49" s="48"/>
      <c r="AG49" s="48"/>
    </row>
    <row r="50" spans="1:33" ht="12.75" customHeight="1">
      <c r="A50" s="50"/>
      <c r="B50" s="45"/>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row>
    <row r="51" spans="1:33">
      <c r="A51" s="45"/>
      <c r="B51" s="45"/>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row>
  </sheetData>
  <sheetProtection sheet="1" selectLockedCells="1"/>
  <protectedRanges>
    <protectedRange sqref="AH5:AX6 AH46:AX48 AB1:AR2 V1:V2 AF4 Q12:W12 Q44:Z44 S13:W16 Q8:Z11 AA7:AB8 W45:AB45 Q7:U7 W7:Z7 S18:W22 S24:W43 S23" name="範囲4"/>
    <protectedRange sqref="B13:I43" name="２"/>
    <protectedRange sqref="S4 J3:P4 R2:R3 S1:S2 T3:X4 A3:F4 A1:Q2" name="３"/>
    <protectedRange sqref="S17:W17" name="範囲4_1"/>
    <protectedRange sqref="T23:W23" name="範囲4_2"/>
  </protectedRanges>
  <mergeCells count="260">
    <mergeCell ref="A45:F45"/>
    <mergeCell ref="G45:L45"/>
    <mergeCell ref="M45:S45"/>
    <mergeCell ref="T45:W45"/>
    <mergeCell ref="C48:AC48"/>
    <mergeCell ref="T43:W43"/>
    <mergeCell ref="A44:F44"/>
    <mergeCell ref="G44:I44"/>
    <mergeCell ref="J44:L44"/>
    <mergeCell ref="M44:P44"/>
    <mergeCell ref="Q44:S44"/>
    <mergeCell ref="T44:W44"/>
    <mergeCell ref="C43:D43"/>
    <mergeCell ref="E43:F43"/>
    <mergeCell ref="G43:I43"/>
    <mergeCell ref="J43:L43"/>
    <mergeCell ref="M43:O43"/>
    <mergeCell ref="Q43:S43"/>
    <mergeCell ref="T41:W41"/>
    <mergeCell ref="C42:D42"/>
    <mergeCell ref="E42:F42"/>
    <mergeCell ref="G42:I42"/>
    <mergeCell ref="J42:L42"/>
    <mergeCell ref="M42:O42"/>
    <mergeCell ref="Q42:S42"/>
    <mergeCell ref="T42:W42"/>
    <mergeCell ref="C41:D41"/>
    <mergeCell ref="E41:F41"/>
    <mergeCell ref="G41:I41"/>
    <mergeCell ref="J41:L41"/>
    <mergeCell ref="M41:O41"/>
    <mergeCell ref="Q41:S41"/>
    <mergeCell ref="T39:W39"/>
    <mergeCell ref="C40:D40"/>
    <mergeCell ref="E40:F40"/>
    <mergeCell ref="G40:I40"/>
    <mergeCell ref="J40:L40"/>
    <mergeCell ref="M40:O40"/>
    <mergeCell ref="Q40:S40"/>
    <mergeCell ref="T40:W40"/>
    <mergeCell ref="C39:D39"/>
    <mergeCell ref="E39:F39"/>
    <mergeCell ref="G39:I39"/>
    <mergeCell ref="J39:L39"/>
    <mergeCell ref="M39:O39"/>
    <mergeCell ref="Q39:S39"/>
    <mergeCell ref="T37:W37"/>
    <mergeCell ref="C38:D38"/>
    <mergeCell ref="E38:F38"/>
    <mergeCell ref="G38:I38"/>
    <mergeCell ref="J38:L38"/>
    <mergeCell ref="M38:O38"/>
    <mergeCell ref="Q38:S38"/>
    <mergeCell ref="T38:W38"/>
    <mergeCell ref="C37:D37"/>
    <mergeCell ref="E37:F37"/>
    <mergeCell ref="G37:I37"/>
    <mergeCell ref="J37:L37"/>
    <mergeCell ref="M37:O37"/>
    <mergeCell ref="Q37:S37"/>
    <mergeCell ref="T35:W35"/>
    <mergeCell ref="C36:D36"/>
    <mergeCell ref="E36:F36"/>
    <mergeCell ref="G36:I36"/>
    <mergeCell ref="J36:L36"/>
    <mergeCell ref="M36:O36"/>
    <mergeCell ref="Q36:S36"/>
    <mergeCell ref="T36:W36"/>
    <mergeCell ref="C35:D35"/>
    <mergeCell ref="E35:F35"/>
    <mergeCell ref="G35:I35"/>
    <mergeCell ref="J35:L35"/>
    <mergeCell ref="M35:O35"/>
    <mergeCell ref="Q35:S35"/>
    <mergeCell ref="T33:W33"/>
    <mergeCell ref="C34:D34"/>
    <mergeCell ref="E34:F34"/>
    <mergeCell ref="G34:I34"/>
    <mergeCell ref="J34:L34"/>
    <mergeCell ref="M34:O34"/>
    <mergeCell ref="Q34:S34"/>
    <mergeCell ref="T34:W34"/>
    <mergeCell ref="C33:D33"/>
    <mergeCell ref="E33:F33"/>
    <mergeCell ref="G33:I33"/>
    <mergeCell ref="J33:L33"/>
    <mergeCell ref="M33:O33"/>
    <mergeCell ref="Q33:S33"/>
    <mergeCell ref="T31:W31"/>
    <mergeCell ref="C32:D32"/>
    <mergeCell ref="E32:F32"/>
    <mergeCell ref="G32:I32"/>
    <mergeCell ref="J32:L32"/>
    <mergeCell ref="M32:O32"/>
    <mergeCell ref="Q32:S32"/>
    <mergeCell ref="T32:W32"/>
    <mergeCell ref="C31:D31"/>
    <mergeCell ref="E31:F31"/>
    <mergeCell ref="G31:I31"/>
    <mergeCell ref="J31:L31"/>
    <mergeCell ref="M31:O31"/>
    <mergeCell ref="Q31:S31"/>
    <mergeCell ref="T29:W29"/>
    <mergeCell ref="C30:D30"/>
    <mergeCell ref="E30:F30"/>
    <mergeCell ref="G30:I30"/>
    <mergeCell ref="J30:L30"/>
    <mergeCell ref="M30:O30"/>
    <mergeCell ref="Q30:S30"/>
    <mergeCell ref="T30:W30"/>
    <mergeCell ref="C29:D29"/>
    <mergeCell ref="E29:F29"/>
    <mergeCell ref="G29:I29"/>
    <mergeCell ref="J29:L29"/>
    <mergeCell ref="M29:O29"/>
    <mergeCell ref="Q29:S29"/>
    <mergeCell ref="T27:W27"/>
    <mergeCell ref="C28:D28"/>
    <mergeCell ref="E28:F28"/>
    <mergeCell ref="G28:I28"/>
    <mergeCell ref="J28:L28"/>
    <mergeCell ref="M28:O28"/>
    <mergeCell ref="Q28:S28"/>
    <mergeCell ref="T28:W28"/>
    <mergeCell ref="C27:D27"/>
    <mergeCell ref="E27:F27"/>
    <mergeCell ref="G27:I27"/>
    <mergeCell ref="J27:L27"/>
    <mergeCell ref="M27:O27"/>
    <mergeCell ref="Q27:S27"/>
    <mergeCell ref="T25:W25"/>
    <mergeCell ref="C26:D26"/>
    <mergeCell ref="E26:F26"/>
    <mergeCell ref="G26:I26"/>
    <mergeCell ref="J26:L26"/>
    <mergeCell ref="M26:O26"/>
    <mergeCell ref="Q26:S26"/>
    <mergeCell ref="T26:W26"/>
    <mergeCell ref="C25:D25"/>
    <mergeCell ref="E25:F25"/>
    <mergeCell ref="G25:I25"/>
    <mergeCell ref="J25:L25"/>
    <mergeCell ref="M25:O25"/>
    <mergeCell ref="Q25:S25"/>
    <mergeCell ref="T23:W23"/>
    <mergeCell ref="C24:D24"/>
    <mergeCell ref="E24:F24"/>
    <mergeCell ref="G24:I24"/>
    <mergeCell ref="J24:L24"/>
    <mergeCell ref="M24:O24"/>
    <mergeCell ref="Q24:S24"/>
    <mergeCell ref="T24:W24"/>
    <mergeCell ref="C23:D23"/>
    <mergeCell ref="E23:F23"/>
    <mergeCell ref="G23:I23"/>
    <mergeCell ref="J23:L23"/>
    <mergeCell ref="M23:O23"/>
    <mergeCell ref="Q23:S23"/>
    <mergeCell ref="T21:W21"/>
    <mergeCell ref="C22:D22"/>
    <mergeCell ref="E22:F22"/>
    <mergeCell ref="G22:I22"/>
    <mergeCell ref="J22:L22"/>
    <mergeCell ref="M22:O22"/>
    <mergeCell ref="Q22:S22"/>
    <mergeCell ref="T22:W22"/>
    <mergeCell ref="C21:D21"/>
    <mergeCell ref="E21:F21"/>
    <mergeCell ref="G21:I21"/>
    <mergeCell ref="J21:L21"/>
    <mergeCell ref="M21:O21"/>
    <mergeCell ref="Q21:S21"/>
    <mergeCell ref="T19:W19"/>
    <mergeCell ref="C20:D20"/>
    <mergeCell ref="E20:F20"/>
    <mergeCell ref="G20:I20"/>
    <mergeCell ref="J20:L20"/>
    <mergeCell ref="M20:O20"/>
    <mergeCell ref="Q20:S20"/>
    <mergeCell ref="T20:W20"/>
    <mergeCell ref="C19:D19"/>
    <mergeCell ref="E19:F19"/>
    <mergeCell ref="G19:I19"/>
    <mergeCell ref="J19:L19"/>
    <mergeCell ref="M19:O19"/>
    <mergeCell ref="Q19:S19"/>
    <mergeCell ref="T17:W17"/>
    <mergeCell ref="C18:D18"/>
    <mergeCell ref="E18:F18"/>
    <mergeCell ref="G18:I18"/>
    <mergeCell ref="J18:L18"/>
    <mergeCell ref="M18:O18"/>
    <mergeCell ref="Q18:S18"/>
    <mergeCell ref="T18:W18"/>
    <mergeCell ref="C17:D17"/>
    <mergeCell ref="E17:F17"/>
    <mergeCell ref="G17:I17"/>
    <mergeCell ref="J17:L17"/>
    <mergeCell ref="M17:O17"/>
    <mergeCell ref="Q17:S17"/>
    <mergeCell ref="T15:W15"/>
    <mergeCell ref="C16:D16"/>
    <mergeCell ref="E16:F16"/>
    <mergeCell ref="G16:I16"/>
    <mergeCell ref="J16:L16"/>
    <mergeCell ref="M16:O16"/>
    <mergeCell ref="Q16:S16"/>
    <mergeCell ref="T16:W16"/>
    <mergeCell ref="C15:D15"/>
    <mergeCell ref="E15:F15"/>
    <mergeCell ref="G15:I15"/>
    <mergeCell ref="J15:L15"/>
    <mergeCell ref="M15:O15"/>
    <mergeCell ref="Q15:S15"/>
    <mergeCell ref="C13:D13"/>
    <mergeCell ref="E13:F13"/>
    <mergeCell ref="G13:I13"/>
    <mergeCell ref="J13:L13"/>
    <mergeCell ref="M13:O13"/>
    <mergeCell ref="Q13:S13"/>
    <mergeCell ref="T13:W13"/>
    <mergeCell ref="C14:D14"/>
    <mergeCell ref="E14:F14"/>
    <mergeCell ref="G14:I14"/>
    <mergeCell ref="J14:L14"/>
    <mergeCell ref="M14:O14"/>
    <mergeCell ref="Q14:S14"/>
    <mergeCell ref="T14:W14"/>
    <mergeCell ref="A7:A11"/>
    <mergeCell ref="B7:B11"/>
    <mergeCell ref="C7:D11"/>
    <mergeCell ref="E7:F11"/>
    <mergeCell ref="G7:I7"/>
    <mergeCell ref="J7:L7"/>
    <mergeCell ref="M7:P7"/>
    <mergeCell ref="Q7:S7"/>
    <mergeCell ref="T7:W11"/>
    <mergeCell ref="G8:I8"/>
    <mergeCell ref="J8:L8"/>
    <mergeCell ref="M8:P8"/>
    <mergeCell ref="Q8:S8"/>
    <mergeCell ref="G9:I11"/>
    <mergeCell ref="J9:L11"/>
    <mergeCell ref="M9:O11"/>
    <mergeCell ref="P9:P12"/>
    <mergeCell ref="Q9:S11"/>
    <mergeCell ref="C12:D12"/>
    <mergeCell ref="E12:F12"/>
    <mergeCell ref="M12:O12"/>
    <mergeCell ref="Q12:S12"/>
    <mergeCell ref="T12:W12"/>
    <mergeCell ref="R1:S2"/>
    <mergeCell ref="T1:U2"/>
    <mergeCell ref="V1:W2"/>
    <mergeCell ref="B3:D4"/>
    <mergeCell ref="E3:P4"/>
    <mergeCell ref="R3:U4"/>
    <mergeCell ref="V3:W4"/>
    <mergeCell ref="AF3:AF4"/>
    <mergeCell ref="A6:W6"/>
  </mergeCells>
  <phoneticPr fontId="1"/>
  <conditionalFormatting sqref="B26:W43 B13:B25 G13:W16 G18:W22 G17:P17 G24:W25 G23:S23">
    <cfRule type="expression" dxfId="220" priority="5" stopIfTrue="1">
      <formula>OR($B13="日",$B13="祝日",$B13=0)</formula>
    </cfRule>
  </conditionalFormatting>
  <conditionalFormatting sqref="Q13:S16 Q18:S43">
    <cfRule type="expression" dxfId="219" priority="6" stopIfTrue="1">
      <formula>OR(#REF!="△",$P13="△")</formula>
    </cfRule>
  </conditionalFormatting>
  <conditionalFormatting sqref="C13:F25">
    <cfRule type="expression" dxfId="218" priority="4" stopIfTrue="1">
      <formula>OR($B13="日",$B13="祝日",$B13=0)</formula>
    </cfRule>
  </conditionalFormatting>
  <conditionalFormatting sqref="Q17:W17">
    <cfRule type="expression" dxfId="217" priority="2" stopIfTrue="1">
      <formula>OR($B17="日",$B17="祝日",$B17=0)</formula>
    </cfRule>
  </conditionalFormatting>
  <conditionalFormatting sqref="Q17:S17">
    <cfRule type="expression" dxfId="216" priority="3" stopIfTrue="1">
      <formula>OR(#REF!="△",$AH17="△")</formula>
    </cfRule>
  </conditionalFormatting>
  <conditionalFormatting sqref="T23:W23">
    <cfRule type="expression" dxfId="215" priority="1" stopIfTrue="1">
      <formula>OR($B23="日",$B23="祝日",$B23=0)</formula>
    </cfRule>
  </conditionalFormatting>
  <dataValidations count="6">
    <dataValidation allowBlank="1" showInputMessage="1" showErrorMessage="1" prompt="延長保育事業対象時間で、事務作業等してたため対象外とする場合は、対象外となる時間数をここに入力。_x000a_※対象外とする時間がない場合は空欄のまま。_x000a__x000a_（例）10:00～20:00の勤務で、18:30～19:00は事務仕事をしていたため保育従事者にカウントされていない場合は、『0:30』と入力してください。" sqref="Q13:S13" xr:uid="{0C673D7F-D22C-4A6F-A654-8F5665DD22E2}"/>
    <dataValidation allowBlank="1" showInputMessage="1" showErrorMessage="1" prompt="半角数字で入力。_x000a_数字を入力すると、曜日が自動的に反映されます。" sqref="T1" xr:uid="{ECD280F5-332B-40CE-AB2A-96FCE4ECAFE4}"/>
    <dataValidation allowBlank="1" showInputMessage="1" showErrorMessage="1" prompt="従事者の氏名を入力" sqref="E3" xr:uid="{DF543537-C6C1-44F8-9B26-A7AA0D39CEB6}"/>
    <dataValidation type="list" allowBlank="1" showInputMessage="1" showErrorMessage="1" prompt="・一部を対象外とする場合は△、全てを対象外とする場合は×を入力。_x000a_・全て対象となる場合はそのまま（空欄）でお願いします。" sqref="P13:P43" xr:uid="{C17008BE-6A9C-4B3A-9FD7-CAA5884DF1F1}">
      <formula1>"△,×"</formula1>
    </dataValidation>
    <dataValidation allowBlank="1" showInputMessage="1" showErrorMessage="1" prompt="・7:00～20:00（21:00まで延長保育を実施する施設は21:00）の範囲で入力してください。_x000a_・10:00～15:00の勤務等で延長保育及び推進分の時間帯にかからない日は入力不要です。" sqref="C13:F43" xr:uid="{83002F00-A10D-46B9-B68C-A5F98F35EA96}"/>
    <dataValidation type="list" allowBlank="1" showInputMessage="1" showErrorMessage="1" prompt="常勤・非常勤どちらかをリストから必ず選んでください。_x000a__x000a_入力後、対象となる時間帯が表示されます。" sqref="V3" xr:uid="{33022FAB-CE63-4AA8-9B94-13185AA53F7A}">
      <formula1>"常勤,非常勤"</formula1>
    </dataValidation>
  </dataValidations>
  <pageMargins left="0.51181102362204722" right="0.51181102362204722" top="0.74803149606299213" bottom="0.74803149606299213" header="0.31496062992125984" footer="0.31496062992125984"/>
  <pageSetup paperSize="9" scale="9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MC53"/>
  <sheetViews>
    <sheetView view="pageBreakPreview" zoomScale="90" zoomScaleNormal="100" zoomScaleSheetLayoutView="90" workbookViewId="0">
      <selection activeCell="E4" sqref="E4:J5"/>
    </sheetView>
  </sheetViews>
  <sheetFormatPr defaultColWidth="9" defaultRowHeight="13.5"/>
  <cols>
    <col min="1" max="1" width="3.25" style="34" customWidth="1"/>
    <col min="2" max="2" width="4.125" style="34" customWidth="1"/>
    <col min="3" max="5" width="5.625" style="34" customWidth="1"/>
    <col min="6" max="7" width="6.75" style="34" customWidth="1"/>
    <col min="8" max="15" width="5.625" style="34" customWidth="1"/>
    <col min="16" max="16" width="4.5" style="34" customWidth="1"/>
    <col min="17" max="17" width="7.75" style="34" customWidth="1"/>
    <col min="18" max="18" width="3.25" style="34" customWidth="1"/>
    <col min="19" max="19" width="4.125" style="34" customWidth="1"/>
    <col min="20" max="22" width="5.625" style="34" customWidth="1"/>
    <col min="23" max="24" width="6.75" style="34" customWidth="1"/>
    <col min="25" max="32" width="5.625" style="34" customWidth="1"/>
    <col min="33" max="33" width="4.5" style="34" customWidth="1"/>
    <col min="34" max="34" width="7.75" style="34" customWidth="1"/>
    <col min="35" max="35" width="3.25" style="34" customWidth="1"/>
    <col min="36" max="36" width="4.125" style="34" customWidth="1"/>
    <col min="37" max="39" width="5.625" style="34" customWidth="1"/>
    <col min="40" max="41" width="6.75" style="34" customWidth="1"/>
    <col min="42" max="49" width="5.625" style="34" customWidth="1"/>
    <col min="50" max="50" width="4.5" style="34" customWidth="1"/>
    <col min="51" max="51" width="7.75" style="34" customWidth="1"/>
    <col min="52" max="52" width="3.25" style="34" customWidth="1"/>
    <col min="53" max="53" width="4.125" style="34" customWidth="1"/>
    <col min="54" max="56" width="5.625" style="34" customWidth="1"/>
    <col min="57" max="58" width="6.75" style="34" customWidth="1"/>
    <col min="59" max="66" width="5.625" style="34" customWidth="1"/>
    <col min="67" max="67" width="4.5" style="34" customWidth="1"/>
    <col min="68" max="68" width="7.75" style="34" customWidth="1"/>
    <col min="69" max="69" width="3.25" style="34" customWidth="1"/>
    <col min="70" max="70" width="4.125" style="34" customWidth="1"/>
    <col min="71" max="73" width="5.625" style="34" customWidth="1"/>
    <col min="74" max="75" width="6.75" style="34" customWidth="1"/>
    <col min="76" max="83" width="5.625" style="34" customWidth="1"/>
    <col min="84" max="84" width="4.5" style="34" customWidth="1"/>
    <col min="85" max="85" width="7.75" style="34" customWidth="1"/>
    <col min="86" max="86" width="3.25" style="34" customWidth="1"/>
    <col min="87" max="87" width="4.125" style="34" customWidth="1"/>
    <col min="88" max="90" width="5.625" style="34" customWidth="1"/>
    <col min="91" max="92" width="6.75" style="34" customWidth="1"/>
    <col min="93" max="100" width="5.625" style="34" customWidth="1"/>
    <col min="101" max="101" width="4.5" style="34" customWidth="1"/>
    <col min="102" max="102" width="7.75" style="34" customWidth="1"/>
    <col min="103" max="103" width="3.25" style="34" customWidth="1"/>
    <col min="104" max="104" width="4.125" style="34" customWidth="1"/>
    <col min="105" max="107" width="5.625" style="34" customWidth="1"/>
    <col min="108" max="109" width="6.75" style="34" customWidth="1"/>
    <col min="110" max="117" width="5.625" style="34" customWidth="1"/>
    <col min="118" max="118" width="4.5" style="34" customWidth="1"/>
    <col min="119" max="119" width="7.75" style="34" customWidth="1"/>
    <col min="120" max="120" width="3.25" style="34" customWidth="1"/>
    <col min="121" max="121" width="4.125" style="34" customWidth="1"/>
    <col min="122" max="124" width="5.625" style="34" customWidth="1"/>
    <col min="125" max="126" width="6.75" style="34" customWidth="1"/>
    <col min="127" max="134" width="5.625" style="34" customWidth="1"/>
    <col min="135" max="135" width="4.5" style="34" customWidth="1"/>
    <col min="136" max="136" width="7.75" style="34" customWidth="1"/>
    <col min="137" max="137" width="3.25" style="34" customWidth="1"/>
    <col min="138" max="138" width="4.125" style="34" customWidth="1"/>
    <col min="139" max="141" width="5.625" style="34" customWidth="1"/>
    <col min="142" max="143" width="6.75" style="34" customWidth="1"/>
    <col min="144" max="151" width="5.625" style="34" customWidth="1"/>
    <col min="152" max="152" width="4.5" style="34" customWidth="1"/>
    <col min="153" max="153" width="7.75" style="34" customWidth="1"/>
    <col min="154" max="154" width="3.25" style="34" customWidth="1"/>
    <col min="155" max="155" width="4.125" style="34" customWidth="1"/>
    <col min="156" max="158" width="5.625" style="34" customWidth="1"/>
    <col min="159" max="160" width="6.75" style="34" customWidth="1"/>
    <col min="161" max="168" width="5.625" style="34" customWidth="1"/>
    <col min="169" max="169" width="4.5" style="34" customWidth="1"/>
    <col min="170" max="170" width="7.75" style="34" customWidth="1"/>
    <col min="171" max="171" width="3.25" style="34" customWidth="1"/>
    <col min="172" max="172" width="4.125" style="34" customWidth="1"/>
    <col min="173" max="175" width="5.625" style="34" customWidth="1"/>
    <col min="176" max="177" width="6.75" style="34" customWidth="1"/>
    <col min="178" max="185" width="5.625" style="34" customWidth="1"/>
    <col min="186" max="186" width="4.5" style="34" customWidth="1"/>
    <col min="187" max="187" width="7.75" style="34" customWidth="1"/>
    <col min="188" max="188" width="3.25" style="34" customWidth="1"/>
    <col min="189" max="189" width="4.125" style="34" customWidth="1"/>
    <col min="190" max="192" width="5.625" style="34" customWidth="1"/>
    <col min="193" max="194" width="6.75" style="34" customWidth="1"/>
    <col min="195" max="202" width="5.625" style="34" customWidth="1"/>
    <col min="203" max="203" width="4.5" style="34" customWidth="1"/>
    <col min="204" max="204" width="7.75" style="34" customWidth="1"/>
    <col min="205" max="205" width="3.25" style="34" customWidth="1"/>
    <col min="206" max="206" width="4.125" style="34" customWidth="1"/>
    <col min="207" max="209" width="5.625" style="34" customWidth="1"/>
    <col min="210" max="211" width="6.75" style="34" customWidth="1"/>
    <col min="212" max="219" width="5.625" style="34" customWidth="1"/>
    <col min="220" max="220" width="4.5" style="34" customWidth="1"/>
    <col min="221" max="221" width="7.75" style="34" customWidth="1"/>
    <col min="222" max="222" width="3.25" style="34" customWidth="1"/>
    <col min="223" max="223" width="4.125" style="34" customWidth="1"/>
    <col min="224" max="226" width="5.625" style="34" customWidth="1"/>
    <col min="227" max="228" width="6.75" style="34" customWidth="1"/>
    <col min="229" max="236" width="5.625" style="34" customWidth="1"/>
    <col min="237" max="237" width="4.5" style="34" customWidth="1"/>
    <col min="238" max="238" width="7.75" style="34" customWidth="1"/>
    <col min="239" max="239" width="3.25" style="34" customWidth="1"/>
    <col min="240" max="240" width="4.125" style="34" customWidth="1"/>
    <col min="241" max="243" width="5.625" style="34" customWidth="1"/>
    <col min="244" max="245" width="6.75" style="34" customWidth="1"/>
    <col min="246" max="253" width="5.625" style="34" customWidth="1"/>
    <col min="254" max="254" width="4.5" style="34" customWidth="1"/>
    <col min="255" max="255" width="7.75" style="34" customWidth="1"/>
    <col min="256" max="256" width="3.25" style="34" customWidth="1"/>
    <col min="257" max="257" width="4.125" style="34" customWidth="1"/>
    <col min="258" max="260" width="5.625" style="34" customWidth="1"/>
    <col min="261" max="262" width="6.75" style="34" customWidth="1"/>
    <col min="263" max="270" width="5.625" style="34" customWidth="1"/>
    <col min="271" max="271" width="4.5" style="34" customWidth="1"/>
    <col min="272" max="272" width="7.75" style="34" customWidth="1"/>
    <col min="273" max="273" width="3.25" style="34" customWidth="1"/>
    <col min="274" max="274" width="4.125" style="34" customWidth="1"/>
    <col min="275" max="277" width="5.625" style="34" customWidth="1"/>
    <col min="278" max="279" width="6.75" style="34" customWidth="1"/>
    <col min="280" max="287" width="5.625" style="34" customWidth="1"/>
    <col min="288" max="288" width="4.5" style="34" customWidth="1"/>
    <col min="289" max="289" width="7.75" style="34" customWidth="1"/>
    <col min="290" max="290" width="3.25" style="34" customWidth="1"/>
    <col min="291" max="291" width="4.125" style="34" customWidth="1"/>
    <col min="292" max="294" width="5.625" style="34" customWidth="1"/>
    <col min="295" max="296" width="6.75" style="34" customWidth="1"/>
    <col min="297" max="304" width="5.625" style="34" customWidth="1"/>
    <col min="305" max="305" width="4.5" style="34" customWidth="1"/>
    <col min="306" max="306" width="7.75" style="34" customWidth="1"/>
    <col min="307" max="307" width="3.25" style="34" customWidth="1"/>
    <col min="308" max="308" width="4.125" style="34" customWidth="1"/>
    <col min="309" max="311" width="5.625" style="34" customWidth="1"/>
    <col min="312" max="313" width="6.75" style="34" customWidth="1"/>
    <col min="314" max="321" width="5.625" style="34" customWidth="1"/>
    <col min="322" max="322" width="4.5" style="34" customWidth="1"/>
    <col min="323" max="323" width="7.75" style="34" customWidth="1"/>
    <col min="324" max="324" width="3.25" style="34" customWidth="1"/>
    <col min="325" max="325" width="4.125" style="34" customWidth="1"/>
    <col min="326" max="328" width="5.625" style="34" customWidth="1"/>
    <col min="329" max="330" width="6.75" style="34" customWidth="1"/>
    <col min="331" max="338" width="5.625" style="34" customWidth="1"/>
    <col min="339" max="339" width="4.5" style="34" customWidth="1"/>
    <col min="340" max="340" width="7.75" style="34" customWidth="1"/>
    <col min="341" max="341" width="1.5" style="34" customWidth="1"/>
    <col min="342" max="16384" width="9" style="34"/>
  </cols>
  <sheetData>
    <row r="1" spans="1:341">
      <c r="A1" s="32" t="s">
        <v>103</v>
      </c>
      <c r="B1" s="33"/>
      <c r="C1" s="33"/>
      <c r="D1" s="33"/>
      <c r="E1" s="33"/>
      <c r="F1" s="33"/>
      <c r="G1" s="33"/>
      <c r="H1" s="33"/>
      <c r="I1" s="33"/>
      <c r="J1" s="33"/>
      <c r="K1" s="33"/>
      <c r="L1" s="258"/>
      <c r="M1" s="258"/>
      <c r="N1" s="259"/>
      <c r="O1" s="259"/>
      <c r="P1" s="260"/>
      <c r="Q1" s="39"/>
      <c r="R1" s="32" t="s">
        <v>103</v>
      </c>
      <c r="S1" s="33"/>
      <c r="T1" s="33"/>
      <c r="U1" s="33"/>
      <c r="V1" s="33"/>
      <c r="W1" s="33"/>
      <c r="X1" s="33"/>
      <c r="Y1" s="33"/>
      <c r="Z1" s="33"/>
      <c r="AA1" s="33"/>
      <c r="AB1" s="33"/>
      <c r="AC1" s="258"/>
      <c r="AD1" s="258"/>
      <c r="AE1" s="259"/>
      <c r="AF1" s="259"/>
      <c r="AG1" s="260"/>
      <c r="AH1" s="39"/>
      <c r="AI1" s="32" t="s">
        <v>103</v>
      </c>
      <c r="AJ1" s="33"/>
      <c r="AK1" s="33"/>
      <c r="AL1" s="33"/>
      <c r="AM1" s="33"/>
      <c r="AN1" s="33"/>
      <c r="AO1" s="33"/>
      <c r="AP1" s="33"/>
      <c r="AQ1" s="33"/>
      <c r="AR1" s="33"/>
      <c r="AS1" s="33"/>
      <c r="AT1" s="258"/>
      <c r="AU1" s="258"/>
      <c r="AV1" s="259"/>
      <c r="AW1" s="259"/>
      <c r="AX1" s="260"/>
      <c r="AY1" s="39"/>
      <c r="AZ1" s="32" t="s">
        <v>103</v>
      </c>
      <c r="BA1" s="33"/>
      <c r="BB1" s="33"/>
      <c r="BC1" s="33"/>
      <c r="BD1" s="33"/>
      <c r="BE1" s="33"/>
      <c r="BF1" s="33"/>
      <c r="BG1" s="33"/>
      <c r="BH1" s="33"/>
      <c r="BI1" s="33"/>
      <c r="BJ1" s="33"/>
      <c r="BK1" s="258"/>
      <c r="BL1" s="258"/>
      <c r="BM1" s="259"/>
      <c r="BN1" s="259"/>
      <c r="BO1" s="260"/>
      <c r="BP1" s="39"/>
      <c r="BQ1" s="32" t="s">
        <v>103</v>
      </c>
      <c r="BR1" s="33"/>
      <c r="BS1" s="33"/>
      <c r="BT1" s="33"/>
      <c r="BU1" s="33"/>
      <c r="BV1" s="33"/>
      <c r="BW1" s="33"/>
      <c r="BX1" s="33"/>
      <c r="BY1" s="33"/>
      <c r="BZ1" s="33"/>
      <c r="CA1" s="33"/>
      <c r="CB1" s="258"/>
      <c r="CC1" s="258"/>
      <c r="CD1" s="259"/>
      <c r="CE1" s="259"/>
      <c r="CF1" s="260"/>
      <c r="CG1" s="39"/>
      <c r="CH1" s="32" t="s">
        <v>103</v>
      </c>
      <c r="CI1" s="33"/>
      <c r="CJ1" s="33"/>
      <c r="CK1" s="33"/>
      <c r="CL1" s="33"/>
      <c r="CM1" s="33"/>
      <c r="CN1" s="33"/>
      <c r="CO1" s="33"/>
      <c r="CP1" s="33"/>
      <c r="CQ1" s="33"/>
      <c r="CR1" s="33"/>
      <c r="CS1" s="258"/>
      <c r="CT1" s="258"/>
      <c r="CU1" s="259"/>
      <c r="CV1" s="259"/>
      <c r="CW1" s="260"/>
      <c r="CX1" s="39"/>
      <c r="CY1" s="32" t="s">
        <v>103</v>
      </c>
      <c r="CZ1" s="33"/>
      <c r="DA1" s="33"/>
      <c r="DB1" s="33"/>
      <c r="DC1" s="33"/>
      <c r="DD1" s="33"/>
      <c r="DE1" s="33"/>
      <c r="DF1" s="33"/>
      <c r="DG1" s="33"/>
      <c r="DH1" s="33"/>
      <c r="DI1" s="33"/>
      <c r="DJ1" s="258"/>
      <c r="DK1" s="258"/>
      <c r="DL1" s="259"/>
      <c r="DM1" s="259"/>
      <c r="DN1" s="260"/>
      <c r="DO1" s="39"/>
      <c r="DP1" s="32" t="s">
        <v>103</v>
      </c>
      <c r="DQ1" s="33"/>
      <c r="DR1" s="33"/>
      <c r="DS1" s="33"/>
      <c r="DT1" s="33"/>
      <c r="DU1" s="33"/>
      <c r="DV1" s="33"/>
      <c r="DW1" s="33"/>
      <c r="DX1" s="33"/>
      <c r="DY1" s="33"/>
      <c r="DZ1" s="33"/>
      <c r="EA1" s="258"/>
      <c r="EB1" s="258"/>
      <c r="EC1" s="259"/>
      <c r="ED1" s="259"/>
      <c r="EE1" s="260"/>
      <c r="EF1" s="39"/>
      <c r="EG1" s="32" t="s">
        <v>103</v>
      </c>
      <c r="EH1" s="33"/>
      <c r="EI1" s="33"/>
      <c r="EJ1" s="33"/>
      <c r="EK1" s="33"/>
      <c r="EL1" s="33"/>
      <c r="EM1" s="33"/>
      <c r="EN1" s="33"/>
      <c r="EO1" s="33"/>
      <c r="EP1" s="33"/>
      <c r="EQ1" s="33"/>
      <c r="ER1" s="258"/>
      <c r="ES1" s="258"/>
      <c r="ET1" s="259"/>
      <c r="EU1" s="259"/>
      <c r="EV1" s="260"/>
      <c r="EW1" s="39"/>
      <c r="EX1" s="32" t="s">
        <v>103</v>
      </c>
      <c r="EY1" s="33"/>
      <c r="EZ1" s="33"/>
      <c r="FA1" s="33"/>
      <c r="FB1" s="33"/>
      <c r="FC1" s="33"/>
      <c r="FD1" s="33"/>
      <c r="FE1" s="33"/>
      <c r="FF1" s="33"/>
      <c r="FG1" s="33"/>
      <c r="FH1" s="33"/>
      <c r="FI1" s="258"/>
      <c r="FJ1" s="258"/>
      <c r="FK1" s="259"/>
      <c r="FL1" s="259"/>
      <c r="FM1" s="260"/>
      <c r="FN1" s="39"/>
      <c r="FO1" s="32" t="s">
        <v>103</v>
      </c>
      <c r="FP1" s="33"/>
      <c r="FQ1" s="33"/>
      <c r="FR1" s="33"/>
      <c r="FS1" s="33"/>
      <c r="FT1" s="33"/>
      <c r="FU1" s="33"/>
      <c r="FV1" s="33"/>
      <c r="FW1" s="33"/>
      <c r="FX1" s="33"/>
      <c r="FY1" s="33"/>
      <c r="FZ1" s="258"/>
      <c r="GA1" s="258"/>
      <c r="GB1" s="259"/>
      <c r="GC1" s="259"/>
      <c r="GD1" s="260"/>
      <c r="GE1" s="39"/>
      <c r="GF1" s="32" t="s">
        <v>103</v>
      </c>
      <c r="GG1" s="33"/>
      <c r="GH1" s="33"/>
      <c r="GI1" s="33"/>
      <c r="GJ1" s="33"/>
      <c r="GK1" s="33"/>
      <c r="GL1" s="33"/>
      <c r="GM1" s="33"/>
      <c r="GN1" s="33"/>
      <c r="GO1" s="33"/>
      <c r="GP1" s="33"/>
      <c r="GQ1" s="258"/>
      <c r="GR1" s="258"/>
      <c r="GS1" s="259"/>
      <c r="GT1" s="259"/>
      <c r="GU1" s="260"/>
      <c r="GV1" s="39"/>
      <c r="GW1" s="32" t="s">
        <v>103</v>
      </c>
      <c r="GX1" s="33"/>
      <c r="GY1" s="33"/>
      <c r="GZ1" s="33"/>
      <c r="HA1" s="33"/>
      <c r="HB1" s="33"/>
      <c r="HC1" s="33"/>
      <c r="HD1" s="33"/>
      <c r="HE1" s="33"/>
      <c r="HF1" s="33"/>
      <c r="HG1" s="33"/>
      <c r="HH1" s="258"/>
      <c r="HI1" s="258"/>
      <c r="HJ1" s="259"/>
      <c r="HK1" s="259"/>
      <c r="HL1" s="260"/>
      <c r="HM1" s="39"/>
      <c r="HN1" s="32" t="s">
        <v>103</v>
      </c>
      <c r="HO1" s="33"/>
      <c r="HP1" s="33"/>
      <c r="HQ1" s="33"/>
      <c r="HR1" s="33"/>
      <c r="HS1" s="33"/>
      <c r="HT1" s="33"/>
      <c r="HU1" s="33"/>
      <c r="HV1" s="33"/>
      <c r="HW1" s="33"/>
      <c r="HX1" s="33"/>
      <c r="HY1" s="258"/>
      <c r="HZ1" s="258"/>
      <c r="IA1" s="259"/>
      <c r="IB1" s="259"/>
      <c r="IC1" s="260"/>
      <c r="ID1" s="39"/>
      <c r="IE1" s="32" t="s">
        <v>103</v>
      </c>
      <c r="IF1" s="33"/>
      <c r="IG1" s="33"/>
      <c r="IH1" s="33"/>
      <c r="II1" s="33"/>
      <c r="IJ1" s="33"/>
      <c r="IK1" s="33"/>
      <c r="IL1" s="33"/>
      <c r="IM1" s="33"/>
      <c r="IN1" s="33"/>
      <c r="IO1" s="33"/>
      <c r="IP1" s="258"/>
      <c r="IQ1" s="258"/>
      <c r="IR1" s="259"/>
      <c r="IS1" s="259"/>
      <c r="IT1" s="260"/>
      <c r="IU1" s="39"/>
      <c r="IV1" s="32" t="s">
        <v>103</v>
      </c>
      <c r="IW1" s="33"/>
      <c r="IX1" s="33"/>
      <c r="IY1" s="33"/>
      <c r="IZ1" s="33"/>
      <c r="JA1" s="33"/>
      <c r="JB1" s="33"/>
      <c r="JC1" s="33"/>
      <c r="JD1" s="33"/>
      <c r="JE1" s="33"/>
      <c r="JF1" s="33"/>
      <c r="JG1" s="258"/>
      <c r="JH1" s="258"/>
      <c r="JI1" s="259"/>
      <c r="JJ1" s="259"/>
      <c r="JK1" s="260"/>
      <c r="JL1" s="39"/>
      <c r="JM1" s="32" t="s">
        <v>103</v>
      </c>
      <c r="JN1" s="33"/>
      <c r="JO1" s="33"/>
      <c r="JP1" s="33"/>
      <c r="JQ1" s="33"/>
      <c r="JR1" s="33"/>
      <c r="JS1" s="33"/>
      <c r="JT1" s="33"/>
      <c r="JU1" s="33"/>
      <c r="JV1" s="33"/>
      <c r="JW1" s="33"/>
      <c r="JX1" s="258"/>
      <c r="JY1" s="258"/>
      <c r="JZ1" s="259"/>
      <c r="KA1" s="259"/>
      <c r="KB1" s="260"/>
      <c r="KC1" s="39"/>
      <c r="KD1" s="32" t="s">
        <v>103</v>
      </c>
      <c r="KE1" s="33"/>
      <c r="KF1" s="33"/>
      <c r="KG1" s="33"/>
      <c r="KH1" s="33"/>
      <c r="KI1" s="33"/>
      <c r="KJ1" s="33"/>
      <c r="KK1" s="33"/>
      <c r="KL1" s="33"/>
      <c r="KM1" s="33"/>
      <c r="KN1" s="33"/>
      <c r="KO1" s="258"/>
      <c r="KP1" s="258"/>
      <c r="KQ1" s="259"/>
      <c r="KR1" s="259"/>
      <c r="KS1" s="260"/>
      <c r="KT1" s="39"/>
      <c r="KU1" s="32" t="s">
        <v>103</v>
      </c>
      <c r="KV1" s="33"/>
      <c r="KW1" s="33"/>
      <c r="KX1" s="33"/>
      <c r="KY1" s="33"/>
      <c r="KZ1" s="33"/>
      <c r="LA1" s="33"/>
      <c r="LB1" s="33"/>
      <c r="LC1" s="33"/>
      <c r="LD1" s="33"/>
      <c r="LE1" s="33"/>
      <c r="LF1" s="258"/>
      <c r="LG1" s="258"/>
      <c r="LH1" s="259"/>
      <c r="LI1" s="259"/>
      <c r="LJ1" s="260"/>
      <c r="LK1" s="39"/>
      <c r="LL1" s="32" t="s">
        <v>103</v>
      </c>
      <c r="LM1" s="33"/>
      <c r="LN1" s="33"/>
      <c r="LO1" s="33"/>
      <c r="LP1" s="33"/>
      <c r="LQ1" s="33"/>
      <c r="LR1" s="33"/>
      <c r="LS1" s="33"/>
      <c r="LT1" s="33"/>
      <c r="LU1" s="33"/>
      <c r="LV1" s="33"/>
      <c r="LW1" s="258"/>
      <c r="LX1" s="258"/>
      <c r="LY1" s="259"/>
      <c r="LZ1" s="259"/>
      <c r="MA1" s="260"/>
      <c r="MB1" s="39"/>
      <c r="MC1" s="33"/>
    </row>
    <row r="2" spans="1:341" ht="21.6" customHeight="1">
      <c r="A2" s="32"/>
      <c r="B2" s="33"/>
      <c r="C2" s="33"/>
      <c r="D2" s="33"/>
      <c r="E2" s="33"/>
      <c r="F2" s="33"/>
      <c r="G2" s="33"/>
      <c r="H2" s="33"/>
      <c r="I2" s="33"/>
      <c r="J2" s="471" t="s">
        <v>205</v>
      </c>
      <c r="K2" s="472"/>
      <c r="L2" s="473">
        <f>別紙2【最初に入力】!D10</f>
        <v>0</v>
      </c>
      <c r="M2" s="474"/>
      <c r="N2" s="474"/>
      <c r="O2" s="474"/>
      <c r="P2" s="474"/>
      <c r="Q2" s="475"/>
      <c r="R2" s="32"/>
      <c r="S2" s="33"/>
      <c r="T2" s="33"/>
      <c r="U2" s="33"/>
      <c r="V2" s="33"/>
      <c r="W2" s="33"/>
      <c r="X2" s="33"/>
      <c r="Y2" s="33"/>
      <c r="Z2" s="33"/>
      <c r="AA2" s="471" t="s">
        <v>205</v>
      </c>
      <c r="AB2" s="472"/>
      <c r="AC2" s="473">
        <f>L2</f>
        <v>0</v>
      </c>
      <c r="AD2" s="474"/>
      <c r="AE2" s="474"/>
      <c r="AF2" s="474"/>
      <c r="AG2" s="474"/>
      <c r="AH2" s="475"/>
      <c r="AI2" s="32"/>
      <c r="AJ2" s="33"/>
      <c r="AK2" s="33"/>
      <c r="AL2" s="33"/>
      <c r="AM2" s="33"/>
      <c r="AN2" s="33"/>
      <c r="AO2" s="33"/>
      <c r="AP2" s="33"/>
      <c r="AQ2" s="33"/>
      <c r="AR2" s="471" t="s">
        <v>205</v>
      </c>
      <c r="AS2" s="472"/>
      <c r="AT2" s="473">
        <f>AC2</f>
        <v>0</v>
      </c>
      <c r="AU2" s="474"/>
      <c r="AV2" s="474"/>
      <c r="AW2" s="474"/>
      <c r="AX2" s="474"/>
      <c r="AY2" s="475"/>
      <c r="AZ2" s="32"/>
      <c r="BA2" s="33"/>
      <c r="BB2" s="33"/>
      <c r="BC2" s="33"/>
      <c r="BD2" s="33"/>
      <c r="BE2" s="33"/>
      <c r="BF2" s="33"/>
      <c r="BG2" s="33"/>
      <c r="BH2" s="33"/>
      <c r="BI2" s="471" t="s">
        <v>205</v>
      </c>
      <c r="BJ2" s="472"/>
      <c r="BK2" s="473">
        <f>AT2</f>
        <v>0</v>
      </c>
      <c r="BL2" s="474"/>
      <c r="BM2" s="474"/>
      <c r="BN2" s="474"/>
      <c r="BO2" s="474"/>
      <c r="BP2" s="475"/>
      <c r="BQ2" s="32"/>
      <c r="BR2" s="33"/>
      <c r="BS2" s="33"/>
      <c r="BT2" s="33"/>
      <c r="BU2" s="33"/>
      <c r="BV2" s="33"/>
      <c r="BW2" s="33"/>
      <c r="BX2" s="33"/>
      <c r="BY2" s="33"/>
      <c r="BZ2" s="471" t="s">
        <v>205</v>
      </c>
      <c r="CA2" s="472"/>
      <c r="CB2" s="473">
        <f>BK2</f>
        <v>0</v>
      </c>
      <c r="CC2" s="474"/>
      <c r="CD2" s="474"/>
      <c r="CE2" s="474"/>
      <c r="CF2" s="474"/>
      <c r="CG2" s="475"/>
      <c r="CH2" s="32"/>
      <c r="CI2" s="33"/>
      <c r="CJ2" s="33"/>
      <c r="CK2" s="33"/>
      <c r="CL2" s="33"/>
      <c r="CM2" s="33"/>
      <c r="CN2" s="33"/>
      <c r="CO2" s="33"/>
      <c r="CP2" s="33"/>
      <c r="CQ2" s="471" t="s">
        <v>205</v>
      </c>
      <c r="CR2" s="472"/>
      <c r="CS2" s="473">
        <f>CB2</f>
        <v>0</v>
      </c>
      <c r="CT2" s="474"/>
      <c r="CU2" s="474"/>
      <c r="CV2" s="474"/>
      <c r="CW2" s="474"/>
      <c r="CX2" s="475"/>
      <c r="CY2" s="32"/>
      <c r="CZ2" s="33"/>
      <c r="DA2" s="33"/>
      <c r="DB2" s="33"/>
      <c r="DC2" s="33"/>
      <c r="DD2" s="33"/>
      <c r="DE2" s="33"/>
      <c r="DF2" s="33"/>
      <c r="DG2" s="33"/>
      <c r="DH2" s="471" t="s">
        <v>205</v>
      </c>
      <c r="DI2" s="472"/>
      <c r="DJ2" s="473">
        <f>CS2</f>
        <v>0</v>
      </c>
      <c r="DK2" s="474"/>
      <c r="DL2" s="474"/>
      <c r="DM2" s="474"/>
      <c r="DN2" s="474"/>
      <c r="DO2" s="475"/>
      <c r="DP2" s="32"/>
      <c r="DQ2" s="33"/>
      <c r="DR2" s="33"/>
      <c r="DS2" s="33"/>
      <c r="DT2" s="33"/>
      <c r="DU2" s="33"/>
      <c r="DV2" s="33"/>
      <c r="DW2" s="33"/>
      <c r="DX2" s="33"/>
      <c r="DY2" s="471" t="s">
        <v>205</v>
      </c>
      <c r="DZ2" s="472"/>
      <c r="EA2" s="473">
        <f>DJ2</f>
        <v>0</v>
      </c>
      <c r="EB2" s="474"/>
      <c r="EC2" s="474"/>
      <c r="ED2" s="474"/>
      <c r="EE2" s="474"/>
      <c r="EF2" s="475"/>
      <c r="EG2" s="32"/>
      <c r="EH2" s="33"/>
      <c r="EI2" s="33"/>
      <c r="EJ2" s="33"/>
      <c r="EK2" s="33"/>
      <c r="EL2" s="33"/>
      <c r="EM2" s="33"/>
      <c r="EN2" s="33"/>
      <c r="EO2" s="33"/>
      <c r="EP2" s="471" t="s">
        <v>205</v>
      </c>
      <c r="EQ2" s="472"/>
      <c r="ER2" s="473">
        <f>EA2</f>
        <v>0</v>
      </c>
      <c r="ES2" s="474"/>
      <c r="ET2" s="474"/>
      <c r="EU2" s="474"/>
      <c r="EV2" s="474"/>
      <c r="EW2" s="475"/>
      <c r="EX2" s="32"/>
      <c r="EY2" s="33"/>
      <c r="EZ2" s="33"/>
      <c r="FA2" s="33"/>
      <c r="FB2" s="33"/>
      <c r="FC2" s="33"/>
      <c r="FD2" s="33"/>
      <c r="FE2" s="33"/>
      <c r="FF2" s="33"/>
      <c r="FG2" s="471" t="s">
        <v>205</v>
      </c>
      <c r="FH2" s="472"/>
      <c r="FI2" s="473">
        <f>ER2</f>
        <v>0</v>
      </c>
      <c r="FJ2" s="474"/>
      <c r="FK2" s="474"/>
      <c r="FL2" s="474"/>
      <c r="FM2" s="474"/>
      <c r="FN2" s="475"/>
      <c r="FO2" s="32"/>
      <c r="FP2" s="33"/>
      <c r="FQ2" s="33"/>
      <c r="FR2" s="33"/>
      <c r="FS2" s="33"/>
      <c r="FT2" s="33"/>
      <c r="FU2" s="33"/>
      <c r="FV2" s="33"/>
      <c r="FW2" s="33"/>
      <c r="FX2" s="471" t="s">
        <v>205</v>
      </c>
      <c r="FY2" s="472"/>
      <c r="FZ2" s="473">
        <f>FI2</f>
        <v>0</v>
      </c>
      <c r="GA2" s="474"/>
      <c r="GB2" s="474"/>
      <c r="GC2" s="474"/>
      <c r="GD2" s="474"/>
      <c r="GE2" s="475"/>
      <c r="GF2" s="32"/>
      <c r="GG2" s="33"/>
      <c r="GH2" s="33"/>
      <c r="GI2" s="33"/>
      <c r="GJ2" s="33"/>
      <c r="GK2" s="33"/>
      <c r="GL2" s="33"/>
      <c r="GM2" s="33"/>
      <c r="GN2" s="33"/>
      <c r="GO2" s="471" t="s">
        <v>205</v>
      </c>
      <c r="GP2" s="472"/>
      <c r="GQ2" s="473">
        <f>FZ2</f>
        <v>0</v>
      </c>
      <c r="GR2" s="474"/>
      <c r="GS2" s="474"/>
      <c r="GT2" s="474"/>
      <c r="GU2" s="474"/>
      <c r="GV2" s="475"/>
      <c r="GW2" s="32"/>
      <c r="GX2" s="33"/>
      <c r="GY2" s="33"/>
      <c r="GZ2" s="33"/>
      <c r="HA2" s="33"/>
      <c r="HB2" s="33"/>
      <c r="HC2" s="33"/>
      <c r="HD2" s="33"/>
      <c r="HE2" s="33"/>
      <c r="HF2" s="471" t="s">
        <v>205</v>
      </c>
      <c r="HG2" s="472"/>
      <c r="HH2" s="473">
        <f>GQ2</f>
        <v>0</v>
      </c>
      <c r="HI2" s="474"/>
      <c r="HJ2" s="474"/>
      <c r="HK2" s="474"/>
      <c r="HL2" s="474"/>
      <c r="HM2" s="475"/>
      <c r="HN2" s="32"/>
      <c r="HO2" s="33"/>
      <c r="HP2" s="33"/>
      <c r="HQ2" s="33"/>
      <c r="HR2" s="33"/>
      <c r="HS2" s="33"/>
      <c r="HT2" s="33"/>
      <c r="HU2" s="33"/>
      <c r="HV2" s="33"/>
      <c r="HW2" s="471" t="s">
        <v>205</v>
      </c>
      <c r="HX2" s="472"/>
      <c r="HY2" s="473">
        <f>HH2</f>
        <v>0</v>
      </c>
      <c r="HZ2" s="474"/>
      <c r="IA2" s="474"/>
      <c r="IB2" s="474"/>
      <c r="IC2" s="474"/>
      <c r="ID2" s="475"/>
      <c r="IE2" s="32"/>
      <c r="IF2" s="33"/>
      <c r="IG2" s="33"/>
      <c r="IH2" s="33"/>
      <c r="II2" s="33"/>
      <c r="IJ2" s="33"/>
      <c r="IK2" s="33"/>
      <c r="IL2" s="33"/>
      <c r="IM2" s="33"/>
      <c r="IN2" s="471" t="s">
        <v>205</v>
      </c>
      <c r="IO2" s="472"/>
      <c r="IP2" s="473">
        <f>HY2</f>
        <v>0</v>
      </c>
      <c r="IQ2" s="474"/>
      <c r="IR2" s="474"/>
      <c r="IS2" s="474"/>
      <c r="IT2" s="474"/>
      <c r="IU2" s="475"/>
      <c r="IV2" s="32"/>
      <c r="IW2" s="33"/>
      <c r="IX2" s="33"/>
      <c r="IY2" s="33"/>
      <c r="IZ2" s="33"/>
      <c r="JA2" s="33"/>
      <c r="JB2" s="33"/>
      <c r="JC2" s="33"/>
      <c r="JD2" s="33"/>
      <c r="JE2" s="471" t="s">
        <v>205</v>
      </c>
      <c r="JF2" s="472"/>
      <c r="JG2" s="473">
        <f>IP2</f>
        <v>0</v>
      </c>
      <c r="JH2" s="474"/>
      <c r="JI2" s="474"/>
      <c r="JJ2" s="474"/>
      <c r="JK2" s="474"/>
      <c r="JL2" s="475"/>
      <c r="JM2" s="32"/>
      <c r="JN2" s="33"/>
      <c r="JO2" s="33"/>
      <c r="JP2" s="33"/>
      <c r="JQ2" s="33"/>
      <c r="JR2" s="33"/>
      <c r="JS2" s="33"/>
      <c r="JT2" s="33"/>
      <c r="JU2" s="33"/>
      <c r="JV2" s="471" t="s">
        <v>205</v>
      </c>
      <c r="JW2" s="472"/>
      <c r="JX2" s="473">
        <f>JG2</f>
        <v>0</v>
      </c>
      <c r="JY2" s="474"/>
      <c r="JZ2" s="474"/>
      <c r="KA2" s="474"/>
      <c r="KB2" s="474"/>
      <c r="KC2" s="475"/>
      <c r="KD2" s="32"/>
      <c r="KE2" s="33"/>
      <c r="KF2" s="33"/>
      <c r="KG2" s="33"/>
      <c r="KH2" s="33"/>
      <c r="KI2" s="33"/>
      <c r="KJ2" s="33"/>
      <c r="KK2" s="33"/>
      <c r="KL2" s="33"/>
      <c r="KM2" s="471" t="s">
        <v>205</v>
      </c>
      <c r="KN2" s="472"/>
      <c r="KO2" s="473">
        <f>JX2</f>
        <v>0</v>
      </c>
      <c r="KP2" s="474"/>
      <c r="KQ2" s="474"/>
      <c r="KR2" s="474"/>
      <c r="KS2" s="474"/>
      <c r="KT2" s="475"/>
      <c r="KU2" s="32"/>
      <c r="KV2" s="33"/>
      <c r="KW2" s="33"/>
      <c r="KX2" s="33"/>
      <c r="KY2" s="33"/>
      <c r="KZ2" s="33"/>
      <c r="LA2" s="33"/>
      <c r="LB2" s="33"/>
      <c r="LC2" s="33"/>
      <c r="LD2" s="471" t="s">
        <v>205</v>
      </c>
      <c r="LE2" s="472"/>
      <c r="LF2" s="473">
        <f>KO2</f>
        <v>0</v>
      </c>
      <c r="LG2" s="474"/>
      <c r="LH2" s="474"/>
      <c r="LI2" s="474"/>
      <c r="LJ2" s="474"/>
      <c r="LK2" s="475"/>
      <c r="LL2" s="32"/>
      <c r="LM2" s="33"/>
      <c r="LN2" s="33"/>
      <c r="LO2" s="33"/>
      <c r="LP2" s="33"/>
      <c r="LQ2" s="33"/>
      <c r="LR2" s="33"/>
      <c r="LS2" s="33"/>
      <c r="LT2" s="33"/>
      <c r="LU2" s="471" t="s">
        <v>205</v>
      </c>
      <c r="LV2" s="472"/>
      <c r="LW2" s="473">
        <f>LF2</f>
        <v>0</v>
      </c>
      <c r="LX2" s="474"/>
      <c r="LY2" s="474"/>
      <c r="LZ2" s="474"/>
      <c r="MA2" s="474"/>
      <c r="MB2" s="475"/>
      <c r="MC2" s="33"/>
    </row>
    <row r="3" spans="1:341" ht="19.5" customHeight="1">
      <c r="A3" s="273">
        <v>1</v>
      </c>
      <c r="B3" s="32" t="str">
        <f>"従事者　"&amp;A3</f>
        <v>従事者　1</v>
      </c>
      <c r="C3" s="33"/>
      <c r="D3" s="33"/>
      <c r="E3" s="33"/>
      <c r="F3" s="33"/>
      <c r="G3" s="33"/>
      <c r="H3" s="33"/>
      <c r="I3" s="33"/>
      <c r="J3" s="33"/>
      <c r="K3" s="33"/>
      <c r="L3" s="476">
        <f>別紙2【最初に入力】!A4</f>
        <v>45383</v>
      </c>
      <c r="M3" s="477"/>
      <c r="N3" s="478">
        <f>別紙2【最初に入力】!D4</f>
        <v>4</v>
      </c>
      <c r="O3" s="479"/>
      <c r="P3" s="480" t="s">
        <v>91</v>
      </c>
      <c r="Q3" s="481"/>
      <c r="R3" s="273">
        <f>A3+1</f>
        <v>2</v>
      </c>
      <c r="S3" s="32" t="str">
        <f>"従事者　"&amp;R3</f>
        <v>従事者　2</v>
      </c>
      <c r="T3" s="33"/>
      <c r="U3" s="33"/>
      <c r="V3" s="33"/>
      <c r="W3" s="33"/>
      <c r="X3" s="33"/>
      <c r="Y3" s="33"/>
      <c r="Z3" s="33"/>
      <c r="AA3" s="33"/>
      <c r="AB3" s="33"/>
      <c r="AC3" s="476">
        <f>L3</f>
        <v>45383</v>
      </c>
      <c r="AD3" s="477"/>
      <c r="AE3" s="478">
        <f>N3</f>
        <v>4</v>
      </c>
      <c r="AF3" s="479"/>
      <c r="AG3" s="480" t="s">
        <v>91</v>
      </c>
      <c r="AH3" s="481"/>
      <c r="AI3" s="273">
        <f>R3+1</f>
        <v>3</v>
      </c>
      <c r="AJ3" s="32" t="str">
        <f>"従事者　"&amp;AI3</f>
        <v>従事者　3</v>
      </c>
      <c r="AK3" s="33"/>
      <c r="AL3" s="33"/>
      <c r="AM3" s="33"/>
      <c r="AN3" s="33"/>
      <c r="AO3" s="33"/>
      <c r="AP3" s="33"/>
      <c r="AQ3" s="33"/>
      <c r="AR3" s="33"/>
      <c r="AS3" s="33"/>
      <c r="AT3" s="476">
        <f>AC3</f>
        <v>45383</v>
      </c>
      <c r="AU3" s="477"/>
      <c r="AV3" s="478">
        <f>AE3</f>
        <v>4</v>
      </c>
      <c r="AW3" s="479"/>
      <c r="AX3" s="480" t="s">
        <v>91</v>
      </c>
      <c r="AY3" s="481"/>
      <c r="AZ3" s="273">
        <f>AI3+1</f>
        <v>4</v>
      </c>
      <c r="BA3" s="32" t="str">
        <f>"従事者　"&amp;AZ3</f>
        <v>従事者　4</v>
      </c>
      <c r="BB3" s="33"/>
      <c r="BC3" s="33"/>
      <c r="BD3" s="33"/>
      <c r="BE3" s="33"/>
      <c r="BF3" s="33"/>
      <c r="BG3" s="33"/>
      <c r="BH3" s="33"/>
      <c r="BI3" s="33"/>
      <c r="BJ3" s="33"/>
      <c r="BK3" s="476">
        <f>AT3</f>
        <v>45383</v>
      </c>
      <c r="BL3" s="477"/>
      <c r="BM3" s="478">
        <f>AV3</f>
        <v>4</v>
      </c>
      <c r="BN3" s="479"/>
      <c r="BO3" s="480" t="s">
        <v>91</v>
      </c>
      <c r="BP3" s="481"/>
      <c r="BQ3" s="273">
        <f>AZ3+1</f>
        <v>5</v>
      </c>
      <c r="BR3" s="32" t="str">
        <f>"従事者　"&amp;BQ3</f>
        <v>従事者　5</v>
      </c>
      <c r="BS3" s="33"/>
      <c r="BT3" s="33"/>
      <c r="BU3" s="33"/>
      <c r="BV3" s="33"/>
      <c r="BW3" s="33"/>
      <c r="BX3" s="33"/>
      <c r="BY3" s="33"/>
      <c r="BZ3" s="33"/>
      <c r="CA3" s="33"/>
      <c r="CB3" s="476">
        <f>BK3</f>
        <v>45383</v>
      </c>
      <c r="CC3" s="477"/>
      <c r="CD3" s="478">
        <f>BM3</f>
        <v>4</v>
      </c>
      <c r="CE3" s="479"/>
      <c r="CF3" s="480" t="s">
        <v>91</v>
      </c>
      <c r="CG3" s="481"/>
      <c r="CH3" s="273">
        <f>BQ3+1</f>
        <v>6</v>
      </c>
      <c r="CI3" s="32" t="str">
        <f>"従事者　"&amp;CH3</f>
        <v>従事者　6</v>
      </c>
      <c r="CJ3" s="33"/>
      <c r="CK3" s="33"/>
      <c r="CL3" s="33"/>
      <c r="CM3" s="33"/>
      <c r="CN3" s="33"/>
      <c r="CO3" s="33"/>
      <c r="CP3" s="33"/>
      <c r="CQ3" s="33"/>
      <c r="CR3" s="33"/>
      <c r="CS3" s="476">
        <f>CB3</f>
        <v>45383</v>
      </c>
      <c r="CT3" s="477"/>
      <c r="CU3" s="478">
        <f>CD3</f>
        <v>4</v>
      </c>
      <c r="CV3" s="479"/>
      <c r="CW3" s="480" t="s">
        <v>91</v>
      </c>
      <c r="CX3" s="481"/>
      <c r="CY3" s="273">
        <f>CH3+1</f>
        <v>7</v>
      </c>
      <c r="CZ3" s="32" t="str">
        <f>"従事者　"&amp;CY3</f>
        <v>従事者　7</v>
      </c>
      <c r="DA3" s="33"/>
      <c r="DB3" s="33"/>
      <c r="DC3" s="33"/>
      <c r="DD3" s="33"/>
      <c r="DE3" s="33"/>
      <c r="DF3" s="33"/>
      <c r="DG3" s="33"/>
      <c r="DH3" s="33"/>
      <c r="DI3" s="33"/>
      <c r="DJ3" s="476">
        <f>CS3</f>
        <v>45383</v>
      </c>
      <c r="DK3" s="477"/>
      <c r="DL3" s="478">
        <f>CU3</f>
        <v>4</v>
      </c>
      <c r="DM3" s="479"/>
      <c r="DN3" s="480" t="s">
        <v>91</v>
      </c>
      <c r="DO3" s="481"/>
      <c r="DP3" s="273">
        <f>CY3+1</f>
        <v>8</v>
      </c>
      <c r="DQ3" s="32" t="str">
        <f>"従事者　"&amp;DP3</f>
        <v>従事者　8</v>
      </c>
      <c r="DR3" s="33"/>
      <c r="DS3" s="33"/>
      <c r="DT3" s="33"/>
      <c r="DU3" s="33"/>
      <c r="DV3" s="33"/>
      <c r="DW3" s="33"/>
      <c r="DX3" s="33"/>
      <c r="DY3" s="33"/>
      <c r="DZ3" s="33"/>
      <c r="EA3" s="476">
        <f>DJ3</f>
        <v>45383</v>
      </c>
      <c r="EB3" s="477"/>
      <c r="EC3" s="478">
        <f>DL3</f>
        <v>4</v>
      </c>
      <c r="ED3" s="479"/>
      <c r="EE3" s="480" t="s">
        <v>91</v>
      </c>
      <c r="EF3" s="481"/>
      <c r="EG3" s="273">
        <f>DP3+1</f>
        <v>9</v>
      </c>
      <c r="EH3" s="32" t="str">
        <f>"従事者　"&amp;EG3</f>
        <v>従事者　9</v>
      </c>
      <c r="EI3" s="33"/>
      <c r="EJ3" s="33"/>
      <c r="EK3" s="33"/>
      <c r="EL3" s="33"/>
      <c r="EM3" s="33"/>
      <c r="EN3" s="33"/>
      <c r="EO3" s="33"/>
      <c r="EP3" s="33"/>
      <c r="EQ3" s="33"/>
      <c r="ER3" s="476">
        <f>EA3</f>
        <v>45383</v>
      </c>
      <c r="ES3" s="477"/>
      <c r="ET3" s="478">
        <f>EC3</f>
        <v>4</v>
      </c>
      <c r="EU3" s="479"/>
      <c r="EV3" s="480" t="s">
        <v>91</v>
      </c>
      <c r="EW3" s="481"/>
      <c r="EX3" s="273">
        <f>EG3+1</f>
        <v>10</v>
      </c>
      <c r="EY3" s="32" t="str">
        <f>"従事者　"&amp;EX3</f>
        <v>従事者　10</v>
      </c>
      <c r="EZ3" s="33"/>
      <c r="FA3" s="33"/>
      <c r="FB3" s="33"/>
      <c r="FC3" s="33"/>
      <c r="FD3" s="33"/>
      <c r="FE3" s="33"/>
      <c r="FF3" s="33"/>
      <c r="FG3" s="33"/>
      <c r="FH3" s="33"/>
      <c r="FI3" s="476">
        <f>ER3</f>
        <v>45383</v>
      </c>
      <c r="FJ3" s="477"/>
      <c r="FK3" s="478">
        <f>ET3</f>
        <v>4</v>
      </c>
      <c r="FL3" s="479"/>
      <c r="FM3" s="480" t="s">
        <v>91</v>
      </c>
      <c r="FN3" s="481"/>
      <c r="FO3" s="273">
        <f>EX3+1</f>
        <v>11</v>
      </c>
      <c r="FP3" s="32" t="str">
        <f>"従事者　"&amp;FO3</f>
        <v>従事者　11</v>
      </c>
      <c r="FQ3" s="33"/>
      <c r="FR3" s="33"/>
      <c r="FS3" s="33"/>
      <c r="FT3" s="33"/>
      <c r="FU3" s="33"/>
      <c r="FV3" s="33"/>
      <c r="FW3" s="33"/>
      <c r="FX3" s="33"/>
      <c r="FY3" s="33"/>
      <c r="FZ3" s="476">
        <f>FI3</f>
        <v>45383</v>
      </c>
      <c r="GA3" s="477"/>
      <c r="GB3" s="478">
        <f>FK3</f>
        <v>4</v>
      </c>
      <c r="GC3" s="479"/>
      <c r="GD3" s="480" t="s">
        <v>91</v>
      </c>
      <c r="GE3" s="481"/>
      <c r="GF3" s="273">
        <f>FO3+1</f>
        <v>12</v>
      </c>
      <c r="GG3" s="32" t="str">
        <f>"従事者　"&amp;GF3</f>
        <v>従事者　12</v>
      </c>
      <c r="GH3" s="33"/>
      <c r="GI3" s="33"/>
      <c r="GJ3" s="33"/>
      <c r="GK3" s="33"/>
      <c r="GL3" s="33"/>
      <c r="GM3" s="33"/>
      <c r="GN3" s="33"/>
      <c r="GO3" s="33"/>
      <c r="GP3" s="33"/>
      <c r="GQ3" s="476">
        <f>FZ3</f>
        <v>45383</v>
      </c>
      <c r="GR3" s="477"/>
      <c r="GS3" s="478">
        <f>GB3</f>
        <v>4</v>
      </c>
      <c r="GT3" s="479"/>
      <c r="GU3" s="480" t="s">
        <v>91</v>
      </c>
      <c r="GV3" s="481"/>
      <c r="GW3" s="273">
        <f>GF3+1</f>
        <v>13</v>
      </c>
      <c r="GX3" s="32" t="str">
        <f>"従事者　"&amp;GW3</f>
        <v>従事者　13</v>
      </c>
      <c r="GY3" s="33"/>
      <c r="GZ3" s="33"/>
      <c r="HA3" s="33"/>
      <c r="HB3" s="33"/>
      <c r="HC3" s="33"/>
      <c r="HD3" s="33"/>
      <c r="HE3" s="33"/>
      <c r="HF3" s="33"/>
      <c r="HG3" s="33"/>
      <c r="HH3" s="476">
        <f>GQ3</f>
        <v>45383</v>
      </c>
      <c r="HI3" s="477"/>
      <c r="HJ3" s="478">
        <f>GS3</f>
        <v>4</v>
      </c>
      <c r="HK3" s="479"/>
      <c r="HL3" s="480" t="s">
        <v>91</v>
      </c>
      <c r="HM3" s="481"/>
      <c r="HN3" s="273">
        <f>GW3+1</f>
        <v>14</v>
      </c>
      <c r="HO3" s="32" t="str">
        <f>"従事者　"&amp;HN3</f>
        <v>従事者　14</v>
      </c>
      <c r="HP3" s="33"/>
      <c r="HQ3" s="33"/>
      <c r="HR3" s="33"/>
      <c r="HS3" s="33"/>
      <c r="HT3" s="33"/>
      <c r="HU3" s="33"/>
      <c r="HV3" s="33"/>
      <c r="HW3" s="33"/>
      <c r="HX3" s="33"/>
      <c r="HY3" s="476">
        <f>HH3</f>
        <v>45383</v>
      </c>
      <c r="HZ3" s="477"/>
      <c r="IA3" s="478">
        <f>HJ3</f>
        <v>4</v>
      </c>
      <c r="IB3" s="479"/>
      <c r="IC3" s="480" t="s">
        <v>91</v>
      </c>
      <c r="ID3" s="481"/>
      <c r="IE3" s="273">
        <f>HN3+1</f>
        <v>15</v>
      </c>
      <c r="IF3" s="32" t="str">
        <f>"従事者　"&amp;IE3</f>
        <v>従事者　15</v>
      </c>
      <c r="IG3" s="33"/>
      <c r="IH3" s="33"/>
      <c r="II3" s="33"/>
      <c r="IJ3" s="33"/>
      <c r="IK3" s="33"/>
      <c r="IL3" s="33"/>
      <c r="IM3" s="33"/>
      <c r="IN3" s="33"/>
      <c r="IO3" s="33"/>
      <c r="IP3" s="476">
        <f>HY3</f>
        <v>45383</v>
      </c>
      <c r="IQ3" s="477"/>
      <c r="IR3" s="478">
        <f>IA3</f>
        <v>4</v>
      </c>
      <c r="IS3" s="479"/>
      <c r="IT3" s="480" t="s">
        <v>91</v>
      </c>
      <c r="IU3" s="481"/>
      <c r="IV3" s="273">
        <f>IE3+1</f>
        <v>16</v>
      </c>
      <c r="IW3" s="32" t="str">
        <f>"従事者　"&amp;IV3</f>
        <v>従事者　16</v>
      </c>
      <c r="IX3" s="33"/>
      <c r="IY3" s="33"/>
      <c r="IZ3" s="33"/>
      <c r="JA3" s="33"/>
      <c r="JB3" s="33"/>
      <c r="JC3" s="33"/>
      <c r="JD3" s="33"/>
      <c r="JE3" s="33"/>
      <c r="JF3" s="33"/>
      <c r="JG3" s="476">
        <f>IP3</f>
        <v>45383</v>
      </c>
      <c r="JH3" s="477"/>
      <c r="JI3" s="478">
        <f>IR3</f>
        <v>4</v>
      </c>
      <c r="JJ3" s="479"/>
      <c r="JK3" s="480" t="s">
        <v>91</v>
      </c>
      <c r="JL3" s="481"/>
      <c r="JM3" s="273">
        <f>IV3+1</f>
        <v>17</v>
      </c>
      <c r="JN3" s="32" t="str">
        <f>"従事者　"&amp;JM3</f>
        <v>従事者　17</v>
      </c>
      <c r="JO3" s="33"/>
      <c r="JP3" s="33"/>
      <c r="JQ3" s="33"/>
      <c r="JR3" s="33"/>
      <c r="JS3" s="33"/>
      <c r="JT3" s="33"/>
      <c r="JU3" s="33"/>
      <c r="JV3" s="33"/>
      <c r="JW3" s="33"/>
      <c r="JX3" s="476">
        <f>JG3</f>
        <v>45383</v>
      </c>
      <c r="JY3" s="477"/>
      <c r="JZ3" s="478">
        <f>JI3</f>
        <v>4</v>
      </c>
      <c r="KA3" s="479"/>
      <c r="KB3" s="480" t="s">
        <v>91</v>
      </c>
      <c r="KC3" s="481"/>
      <c r="KD3" s="273">
        <f>JM3+1</f>
        <v>18</v>
      </c>
      <c r="KE3" s="32" t="str">
        <f>"従事者　"&amp;KD3</f>
        <v>従事者　18</v>
      </c>
      <c r="KF3" s="33"/>
      <c r="KG3" s="33"/>
      <c r="KH3" s="33"/>
      <c r="KI3" s="33"/>
      <c r="KJ3" s="33"/>
      <c r="KK3" s="33"/>
      <c r="KL3" s="33"/>
      <c r="KM3" s="33"/>
      <c r="KN3" s="33"/>
      <c r="KO3" s="476">
        <f>JX3</f>
        <v>45383</v>
      </c>
      <c r="KP3" s="477"/>
      <c r="KQ3" s="478">
        <f>JZ3</f>
        <v>4</v>
      </c>
      <c r="KR3" s="479"/>
      <c r="KS3" s="480" t="s">
        <v>91</v>
      </c>
      <c r="KT3" s="481"/>
      <c r="KU3" s="273">
        <f>KD3+1</f>
        <v>19</v>
      </c>
      <c r="KV3" s="32" t="str">
        <f>"従事者　"&amp;KU3</f>
        <v>従事者　19</v>
      </c>
      <c r="KW3" s="33"/>
      <c r="KX3" s="33"/>
      <c r="KY3" s="33"/>
      <c r="KZ3" s="33"/>
      <c r="LA3" s="33"/>
      <c r="LB3" s="33"/>
      <c r="LC3" s="33"/>
      <c r="LD3" s="33"/>
      <c r="LE3" s="33"/>
      <c r="LF3" s="476">
        <f>KO3</f>
        <v>45383</v>
      </c>
      <c r="LG3" s="477"/>
      <c r="LH3" s="478">
        <f>KQ3</f>
        <v>4</v>
      </c>
      <c r="LI3" s="479"/>
      <c r="LJ3" s="480" t="s">
        <v>91</v>
      </c>
      <c r="LK3" s="481"/>
      <c r="LL3" s="273">
        <f>KU3+1</f>
        <v>20</v>
      </c>
      <c r="LM3" s="32" t="str">
        <f>"従事者　"&amp;LL3</f>
        <v>従事者　20</v>
      </c>
      <c r="LN3" s="33"/>
      <c r="LO3" s="33"/>
      <c r="LP3" s="33"/>
      <c r="LQ3" s="33"/>
      <c r="LR3" s="33"/>
      <c r="LS3" s="33"/>
      <c r="LT3" s="33"/>
      <c r="LU3" s="33"/>
      <c r="LV3" s="33"/>
      <c r="LW3" s="476">
        <f>LF3</f>
        <v>45383</v>
      </c>
      <c r="LX3" s="477"/>
      <c r="LY3" s="478">
        <f>LH3</f>
        <v>4</v>
      </c>
      <c r="LZ3" s="479"/>
      <c r="MA3" s="480" t="s">
        <v>91</v>
      </c>
      <c r="MB3" s="481"/>
      <c r="MC3" s="33"/>
    </row>
    <row r="4" spans="1:341" ht="12" customHeight="1">
      <c r="B4" s="384" t="s">
        <v>104</v>
      </c>
      <c r="C4" s="384"/>
      <c r="D4" s="384"/>
      <c r="E4" s="482"/>
      <c r="F4" s="483"/>
      <c r="G4" s="483"/>
      <c r="H4" s="483"/>
      <c r="I4" s="483"/>
      <c r="J4" s="484"/>
      <c r="L4" s="386" t="s">
        <v>105</v>
      </c>
      <c r="M4" s="387"/>
      <c r="N4" s="387"/>
      <c r="O4" s="388"/>
      <c r="P4" s="385" t="s">
        <v>106</v>
      </c>
      <c r="Q4" s="385"/>
      <c r="S4" s="384" t="s">
        <v>104</v>
      </c>
      <c r="T4" s="384"/>
      <c r="U4" s="384"/>
      <c r="V4" s="482"/>
      <c r="W4" s="483"/>
      <c r="X4" s="483"/>
      <c r="Y4" s="483"/>
      <c r="Z4" s="483"/>
      <c r="AA4" s="484"/>
      <c r="AC4" s="386" t="s">
        <v>105</v>
      </c>
      <c r="AD4" s="387"/>
      <c r="AE4" s="387"/>
      <c r="AF4" s="388"/>
      <c r="AG4" s="385" t="s">
        <v>106</v>
      </c>
      <c r="AH4" s="385"/>
      <c r="AJ4" s="384" t="s">
        <v>104</v>
      </c>
      <c r="AK4" s="384"/>
      <c r="AL4" s="384"/>
      <c r="AM4" s="482"/>
      <c r="AN4" s="483"/>
      <c r="AO4" s="483"/>
      <c r="AP4" s="483"/>
      <c r="AQ4" s="483"/>
      <c r="AR4" s="484"/>
      <c r="AT4" s="386" t="s">
        <v>105</v>
      </c>
      <c r="AU4" s="387"/>
      <c r="AV4" s="387"/>
      <c r="AW4" s="388"/>
      <c r="AX4" s="385" t="s">
        <v>106</v>
      </c>
      <c r="AY4" s="385"/>
      <c r="BA4" s="384" t="s">
        <v>104</v>
      </c>
      <c r="BB4" s="384"/>
      <c r="BC4" s="384"/>
      <c r="BD4" s="482"/>
      <c r="BE4" s="483"/>
      <c r="BF4" s="483"/>
      <c r="BG4" s="483"/>
      <c r="BH4" s="483"/>
      <c r="BI4" s="484"/>
      <c r="BK4" s="386" t="s">
        <v>105</v>
      </c>
      <c r="BL4" s="387"/>
      <c r="BM4" s="387"/>
      <c r="BN4" s="388"/>
      <c r="BO4" s="385" t="s">
        <v>106</v>
      </c>
      <c r="BP4" s="385"/>
      <c r="BR4" s="384" t="s">
        <v>104</v>
      </c>
      <c r="BS4" s="384"/>
      <c r="BT4" s="384"/>
      <c r="BU4" s="482"/>
      <c r="BV4" s="483"/>
      <c r="BW4" s="483"/>
      <c r="BX4" s="483"/>
      <c r="BY4" s="483"/>
      <c r="BZ4" s="484"/>
      <c r="CB4" s="386" t="s">
        <v>105</v>
      </c>
      <c r="CC4" s="387"/>
      <c r="CD4" s="387"/>
      <c r="CE4" s="388"/>
      <c r="CF4" s="385" t="s">
        <v>106</v>
      </c>
      <c r="CG4" s="385"/>
      <c r="CI4" s="384" t="s">
        <v>104</v>
      </c>
      <c r="CJ4" s="384"/>
      <c r="CK4" s="384"/>
      <c r="CL4" s="482"/>
      <c r="CM4" s="483"/>
      <c r="CN4" s="483"/>
      <c r="CO4" s="483"/>
      <c r="CP4" s="483"/>
      <c r="CQ4" s="484"/>
      <c r="CS4" s="386" t="s">
        <v>105</v>
      </c>
      <c r="CT4" s="387"/>
      <c r="CU4" s="387"/>
      <c r="CV4" s="388"/>
      <c r="CW4" s="385" t="s">
        <v>106</v>
      </c>
      <c r="CX4" s="385"/>
      <c r="CZ4" s="384" t="s">
        <v>104</v>
      </c>
      <c r="DA4" s="384"/>
      <c r="DB4" s="384"/>
      <c r="DC4" s="482"/>
      <c r="DD4" s="483"/>
      <c r="DE4" s="483"/>
      <c r="DF4" s="483"/>
      <c r="DG4" s="483"/>
      <c r="DH4" s="484"/>
      <c r="DJ4" s="386" t="s">
        <v>105</v>
      </c>
      <c r="DK4" s="387"/>
      <c r="DL4" s="387"/>
      <c r="DM4" s="388"/>
      <c r="DN4" s="385" t="s">
        <v>106</v>
      </c>
      <c r="DO4" s="385"/>
      <c r="DQ4" s="384" t="s">
        <v>104</v>
      </c>
      <c r="DR4" s="384"/>
      <c r="DS4" s="384"/>
      <c r="DT4" s="482"/>
      <c r="DU4" s="483"/>
      <c r="DV4" s="483"/>
      <c r="DW4" s="483"/>
      <c r="DX4" s="483"/>
      <c r="DY4" s="484"/>
      <c r="EA4" s="386" t="s">
        <v>105</v>
      </c>
      <c r="EB4" s="387"/>
      <c r="EC4" s="387"/>
      <c r="ED4" s="388"/>
      <c r="EE4" s="385" t="s">
        <v>106</v>
      </c>
      <c r="EF4" s="385"/>
      <c r="EH4" s="384" t="s">
        <v>104</v>
      </c>
      <c r="EI4" s="384"/>
      <c r="EJ4" s="384"/>
      <c r="EK4" s="482"/>
      <c r="EL4" s="483"/>
      <c r="EM4" s="483"/>
      <c r="EN4" s="483"/>
      <c r="EO4" s="483"/>
      <c r="EP4" s="484"/>
      <c r="ER4" s="386" t="s">
        <v>105</v>
      </c>
      <c r="ES4" s="387"/>
      <c r="ET4" s="387"/>
      <c r="EU4" s="388"/>
      <c r="EV4" s="385" t="s">
        <v>106</v>
      </c>
      <c r="EW4" s="385"/>
      <c r="EY4" s="384" t="s">
        <v>104</v>
      </c>
      <c r="EZ4" s="384"/>
      <c r="FA4" s="384"/>
      <c r="FB4" s="482"/>
      <c r="FC4" s="483"/>
      <c r="FD4" s="483"/>
      <c r="FE4" s="483"/>
      <c r="FF4" s="483"/>
      <c r="FG4" s="484"/>
      <c r="FI4" s="386" t="s">
        <v>105</v>
      </c>
      <c r="FJ4" s="387"/>
      <c r="FK4" s="387"/>
      <c r="FL4" s="388"/>
      <c r="FM4" s="385" t="s">
        <v>106</v>
      </c>
      <c r="FN4" s="385"/>
      <c r="FP4" s="384" t="s">
        <v>104</v>
      </c>
      <c r="FQ4" s="384"/>
      <c r="FR4" s="384"/>
      <c r="FS4" s="482"/>
      <c r="FT4" s="483"/>
      <c r="FU4" s="483"/>
      <c r="FV4" s="483"/>
      <c r="FW4" s="483"/>
      <c r="FX4" s="484"/>
      <c r="FZ4" s="386" t="s">
        <v>105</v>
      </c>
      <c r="GA4" s="387"/>
      <c r="GB4" s="387"/>
      <c r="GC4" s="388"/>
      <c r="GD4" s="385" t="s">
        <v>106</v>
      </c>
      <c r="GE4" s="385"/>
      <c r="GG4" s="384" t="s">
        <v>104</v>
      </c>
      <c r="GH4" s="384"/>
      <c r="GI4" s="384"/>
      <c r="GJ4" s="482"/>
      <c r="GK4" s="483"/>
      <c r="GL4" s="483"/>
      <c r="GM4" s="483"/>
      <c r="GN4" s="483"/>
      <c r="GO4" s="484"/>
      <c r="GQ4" s="386" t="s">
        <v>105</v>
      </c>
      <c r="GR4" s="387"/>
      <c r="GS4" s="387"/>
      <c r="GT4" s="388"/>
      <c r="GU4" s="385" t="s">
        <v>106</v>
      </c>
      <c r="GV4" s="385"/>
      <c r="GX4" s="384" t="s">
        <v>104</v>
      </c>
      <c r="GY4" s="384"/>
      <c r="GZ4" s="384"/>
      <c r="HA4" s="482"/>
      <c r="HB4" s="483"/>
      <c r="HC4" s="483"/>
      <c r="HD4" s="483"/>
      <c r="HE4" s="483"/>
      <c r="HF4" s="484"/>
      <c r="HH4" s="386" t="s">
        <v>105</v>
      </c>
      <c r="HI4" s="387"/>
      <c r="HJ4" s="387"/>
      <c r="HK4" s="388"/>
      <c r="HL4" s="385" t="s">
        <v>106</v>
      </c>
      <c r="HM4" s="385"/>
      <c r="HO4" s="384" t="s">
        <v>104</v>
      </c>
      <c r="HP4" s="384"/>
      <c r="HQ4" s="384"/>
      <c r="HR4" s="482"/>
      <c r="HS4" s="483"/>
      <c r="HT4" s="483"/>
      <c r="HU4" s="483"/>
      <c r="HV4" s="483"/>
      <c r="HW4" s="484"/>
      <c r="HY4" s="386" t="s">
        <v>105</v>
      </c>
      <c r="HZ4" s="387"/>
      <c r="IA4" s="387"/>
      <c r="IB4" s="388"/>
      <c r="IC4" s="385" t="s">
        <v>106</v>
      </c>
      <c r="ID4" s="385"/>
      <c r="IF4" s="384" t="s">
        <v>104</v>
      </c>
      <c r="IG4" s="384"/>
      <c r="IH4" s="384"/>
      <c r="II4" s="482"/>
      <c r="IJ4" s="483"/>
      <c r="IK4" s="483"/>
      <c r="IL4" s="483"/>
      <c r="IM4" s="483"/>
      <c r="IN4" s="484"/>
      <c r="IP4" s="386" t="s">
        <v>105</v>
      </c>
      <c r="IQ4" s="387"/>
      <c r="IR4" s="387"/>
      <c r="IS4" s="388"/>
      <c r="IT4" s="385" t="s">
        <v>106</v>
      </c>
      <c r="IU4" s="385"/>
      <c r="IW4" s="384" t="s">
        <v>104</v>
      </c>
      <c r="IX4" s="384"/>
      <c r="IY4" s="384"/>
      <c r="IZ4" s="482"/>
      <c r="JA4" s="483"/>
      <c r="JB4" s="483"/>
      <c r="JC4" s="483"/>
      <c r="JD4" s="483"/>
      <c r="JE4" s="484"/>
      <c r="JG4" s="386" t="s">
        <v>105</v>
      </c>
      <c r="JH4" s="387"/>
      <c r="JI4" s="387"/>
      <c r="JJ4" s="388"/>
      <c r="JK4" s="385" t="s">
        <v>106</v>
      </c>
      <c r="JL4" s="385"/>
      <c r="JN4" s="384" t="s">
        <v>104</v>
      </c>
      <c r="JO4" s="384"/>
      <c r="JP4" s="384"/>
      <c r="JQ4" s="482"/>
      <c r="JR4" s="483"/>
      <c r="JS4" s="483"/>
      <c r="JT4" s="483"/>
      <c r="JU4" s="483"/>
      <c r="JV4" s="484"/>
      <c r="JX4" s="386" t="s">
        <v>105</v>
      </c>
      <c r="JY4" s="387"/>
      <c r="JZ4" s="387"/>
      <c r="KA4" s="388"/>
      <c r="KB4" s="385" t="s">
        <v>106</v>
      </c>
      <c r="KC4" s="385"/>
      <c r="KE4" s="384" t="s">
        <v>104</v>
      </c>
      <c r="KF4" s="384"/>
      <c r="KG4" s="384"/>
      <c r="KH4" s="482"/>
      <c r="KI4" s="483"/>
      <c r="KJ4" s="483"/>
      <c r="KK4" s="483"/>
      <c r="KL4" s="483"/>
      <c r="KM4" s="484"/>
      <c r="KO4" s="386" t="s">
        <v>105</v>
      </c>
      <c r="KP4" s="387"/>
      <c r="KQ4" s="387"/>
      <c r="KR4" s="388"/>
      <c r="KS4" s="385" t="s">
        <v>106</v>
      </c>
      <c r="KT4" s="385"/>
      <c r="KV4" s="384" t="s">
        <v>104</v>
      </c>
      <c r="KW4" s="384"/>
      <c r="KX4" s="384"/>
      <c r="KY4" s="482"/>
      <c r="KZ4" s="483"/>
      <c r="LA4" s="483"/>
      <c r="LB4" s="483"/>
      <c r="LC4" s="483"/>
      <c r="LD4" s="484"/>
      <c r="LF4" s="386" t="s">
        <v>105</v>
      </c>
      <c r="LG4" s="387"/>
      <c r="LH4" s="387"/>
      <c r="LI4" s="388"/>
      <c r="LJ4" s="385" t="s">
        <v>106</v>
      </c>
      <c r="LK4" s="385"/>
      <c r="LM4" s="384" t="s">
        <v>104</v>
      </c>
      <c r="LN4" s="384"/>
      <c r="LO4" s="384"/>
      <c r="LP4" s="482"/>
      <c r="LQ4" s="483"/>
      <c r="LR4" s="483"/>
      <c r="LS4" s="483"/>
      <c r="LT4" s="483"/>
      <c r="LU4" s="484"/>
      <c r="LW4" s="386" t="s">
        <v>105</v>
      </c>
      <c r="LX4" s="387"/>
      <c r="LY4" s="387"/>
      <c r="LZ4" s="388"/>
      <c r="MA4" s="385" t="s">
        <v>106</v>
      </c>
      <c r="MB4" s="385"/>
      <c r="MC4" s="35"/>
    </row>
    <row r="5" spans="1:341" ht="12" customHeight="1">
      <c r="B5" s="384"/>
      <c r="C5" s="384"/>
      <c r="D5" s="384"/>
      <c r="E5" s="485"/>
      <c r="F5" s="486"/>
      <c r="G5" s="486"/>
      <c r="H5" s="486"/>
      <c r="I5" s="486"/>
      <c r="J5" s="487"/>
      <c r="L5" s="389"/>
      <c r="M5" s="390"/>
      <c r="N5" s="390"/>
      <c r="O5" s="391"/>
      <c r="P5" s="385"/>
      <c r="Q5" s="385"/>
      <c r="S5" s="384"/>
      <c r="T5" s="384"/>
      <c r="U5" s="384"/>
      <c r="V5" s="485"/>
      <c r="W5" s="486"/>
      <c r="X5" s="486"/>
      <c r="Y5" s="486"/>
      <c r="Z5" s="486"/>
      <c r="AA5" s="487"/>
      <c r="AC5" s="389"/>
      <c r="AD5" s="390"/>
      <c r="AE5" s="390"/>
      <c r="AF5" s="391"/>
      <c r="AG5" s="385"/>
      <c r="AH5" s="385"/>
      <c r="AJ5" s="384"/>
      <c r="AK5" s="384"/>
      <c r="AL5" s="384"/>
      <c r="AM5" s="485"/>
      <c r="AN5" s="486"/>
      <c r="AO5" s="486"/>
      <c r="AP5" s="486"/>
      <c r="AQ5" s="486"/>
      <c r="AR5" s="487"/>
      <c r="AT5" s="389"/>
      <c r="AU5" s="390"/>
      <c r="AV5" s="390"/>
      <c r="AW5" s="391"/>
      <c r="AX5" s="385"/>
      <c r="AY5" s="385"/>
      <c r="BA5" s="384"/>
      <c r="BB5" s="384"/>
      <c r="BC5" s="384"/>
      <c r="BD5" s="485"/>
      <c r="BE5" s="486"/>
      <c r="BF5" s="486"/>
      <c r="BG5" s="486"/>
      <c r="BH5" s="486"/>
      <c r="BI5" s="487"/>
      <c r="BK5" s="389"/>
      <c r="BL5" s="390"/>
      <c r="BM5" s="390"/>
      <c r="BN5" s="391"/>
      <c r="BO5" s="385"/>
      <c r="BP5" s="385"/>
      <c r="BR5" s="384"/>
      <c r="BS5" s="384"/>
      <c r="BT5" s="384"/>
      <c r="BU5" s="485"/>
      <c r="BV5" s="486"/>
      <c r="BW5" s="486"/>
      <c r="BX5" s="486"/>
      <c r="BY5" s="486"/>
      <c r="BZ5" s="487"/>
      <c r="CB5" s="389"/>
      <c r="CC5" s="390"/>
      <c r="CD5" s="390"/>
      <c r="CE5" s="391"/>
      <c r="CF5" s="385"/>
      <c r="CG5" s="385"/>
      <c r="CI5" s="384"/>
      <c r="CJ5" s="384"/>
      <c r="CK5" s="384"/>
      <c r="CL5" s="485"/>
      <c r="CM5" s="486"/>
      <c r="CN5" s="486"/>
      <c r="CO5" s="486"/>
      <c r="CP5" s="486"/>
      <c r="CQ5" s="487"/>
      <c r="CS5" s="389"/>
      <c r="CT5" s="390"/>
      <c r="CU5" s="390"/>
      <c r="CV5" s="391"/>
      <c r="CW5" s="385"/>
      <c r="CX5" s="385"/>
      <c r="CZ5" s="384"/>
      <c r="DA5" s="384"/>
      <c r="DB5" s="384"/>
      <c r="DC5" s="485"/>
      <c r="DD5" s="486"/>
      <c r="DE5" s="486"/>
      <c r="DF5" s="486"/>
      <c r="DG5" s="486"/>
      <c r="DH5" s="487"/>
      <c r="DJ5" s="389"/>
      <c r="DK5" s="390"/>
      <c r="DL5" s="390"/>
      <c r="DM5" s="391"/>
      <c r="DN5" s="385"/>
      <c r="DO5" s="385"/>
      <c r="DQ5" s="384"/>
      <c r="DR5" s="384"/>
      <c r="DS5" s="384"/>
      <c r="DT5" s="485"/>
      <c r="DU5" s="486"/>
      <c r="DV5" s="486"/>
      <c r="DW5" s="486"/>
      <c r="DX5" s="486"/>
      <c r="DY5" s="487"/>
      <c r="EA5" s="389"/>
      <c r="EB5" s="390"/>
      <c r="EC5" s="390"/>
      <c r="ED5" s="391"/>
      <c r="EE5" s="385"/>
      <c r="EF5" s="385"/>
      <c r="EH5" s="384"/>
      <c r="EI5" s="384"/>
      <c r="EJ5" s="384"/>
      <c r="EK5" s="485"/>
      <c r="EL5" s="486"/>
      <c r="EM5" s="486"/>
      <c r="EN5" s="486"/>
      <c r="EO5" s="486"/>
      <c r="EP5" s="487"/>
      <c r="ER5" s="389"/>
      <c r="ES5" s="390"/>
      <c r="ET5" s="390"/>
      <c r="EU5" s="391"/>
      <c r="EV5" s="385"/>
      <c r="EW5" s="385"/>
      <c r="EY5" s="384"/>
      <c r="EZ5" s="384"/>
      <c r="FA5" s="384"/>
      <c r="FB5" s="485"/>
      <c r="FC5" s="486"/>
      <c r="FD5" s="486"/>
      <c r="FE5" s="486"/>
      <c r="FF5" s="486"/>
      <c r="FG5" s="487"/>
      <c r="FI5" s="389"/>
      <c r="FJ5" s="390"/>
      <c r="FK5" s="390"/>
      <c r="FL5" s="391"/>
      <c r="FM5" s="385"/>
      <c r="FN5" s="385"/>
      <c r="FP5" s="384"/>
      <c r="FQ5" s="384"/>
      <c r="FR5" s="384"/>
      <c r="FS5" s="485"/>
      <c r="FT5" s="486"/>
      <c r="FU5" s="486"/>
      <c r="FV5" s="486"/>
      <c r="FW5" s="486"/>
      <c r="FX5" s="487"/>
      <c r="FZ5" s="389"/>
      <c r="GA5" s="390"/>
      <c r="GB5" s="390"/>
      <c r="GC5" s="391"/>
      <c r="GD5" s="385"/>
      <c r="GE5" s="385"/>
      <c r="GG5" s="384"/>
      <c r="GH5" s="384"/>
      <c r="GI5" s="384"/>
      <c r="GJ5" s="485"/>
      <c r="GK5" s="486"/>
      <c r="GL5" s="486"/>
      <c r="GM5" s="486"/>
      <c r="GN5" s="486"/>
      <c r="GO5" s="487"/>
      <c r="GQ5" s="389"/>
      <c r="GR5" s="390"/>
      <c r="GS5" s="390"/>
      <c r="GT5" s="391"/>
      <c r="GU5" s="385"/>
      <c r="GV5" s="385"/>
      <c r="GX5" s="384"/>
      <c r="GY5" s="384"/>
      <c r="GZ5" s="384"/>
      <c r="HA5" s="485"/>
      <c r="HB5" s="486"/>
      <c r="HC5" s="486"/>
      <c r="HD5" s="486"/>
      <c r="HE5" s="486"/>
      <c r="HF5" s="487"/>
      <c r="HH5" s="389"/>
      <c r="HI5" s="390"/>
      <c r="HJ5" s="390"/>
      <c r="HK5" s="391"/>
      <c r="HL5" s="385"/>
      <c r="HM5" s="385"/>
      <c r="HO5" s="384"/>
      <c r="HP5" s="384"/>
      <c r="HQ5" s="384"/>
      <c r="HR5" s="485"/>
      <c r="HS5" s="486"/>
      <c r="HT5" s="486"/>
      <c r="HU5" s="486"/>
      <c r="HV5" s="486"/>
      <c r="HW5" s="487"/>
      <c r="HY5" s="389"/>
      <c r="HZ5" s="390"/>
      <c r="IA5" s="390"/>
      <c r="IB5" s="391"/>
      <c r="IC5" s="385"/>
      <c r="ID5" s="385"/>
      <c r="IF5" s="384"/>
      <c r="IG5" s="384"/>
      <c r="IH5" s="384"/>
      <c r="II5" s="485"/>
      <c r="IJ5" s="486"/>
      <c r="IK5" s="486"/>
      <c r="IL5" s="486"/>
      <c r="IM5" s="486"/>
      <c r="IN5" s="487"/>
      <c r="IP5" s="389"/>
      <c r="IQ5" s="390"/>
      <c r="IR5" s="390"/>
      <c r="IS5" s="391"/>
      <c r="IT5" s="385"/>
      <c r="IU5" s="385"/>
      <c r="IW5" s="384"/>
      <c r="IX5" s="384"/>
      <c r="IY5" s="384"/>
      <c r="IZ5" s="485"/>
      <c r="JA5" s="486"/>
      <c r="JB5" s="486"/>
      <c r="JC5" s="486"/>
      <c r="JD5" s="486"/>
      <c r="JE5" s="487"/>
      <c r="JG5" s="389"/>
      <c r="JH5" s="390"/>
      <c r="JI5" s="390"/>
      <c r="JJ5" s="391"/>
      <c r="JK5" s="385"/>
      <c r="JL5" s="385"/>
      <c r="JN5" s="384"/>
      <c r="JO5" s="384"/>
      <c r="JP5" s="384"/>
      <c r="JQ5" s="485"/>
      <c r="JR5" s="486"/>
      <c r="JS5" s="486"/>
      <c r="JT5" s="486"/>
      <c r="JU5" s="486"/>
      <c r="JV5" s="487"/>
      <c r="JX5" s="389"/>
      <c r="JY5" s="390"/>
      <c r="JZ5" s="390"/>
      <c r="KA5" s="391"/>
      <c r="KB5" s="385"/>
      <c r="KC5" s="385"/>
      <c r="KE5" s="384"/>
      <c r="KF5" s="384"/>
      <c r="KG5" s="384"/>
      <c r="KH5" s="485"/>
      <c r="KI5" s="486"/>
      <c r="KJ5" s="486"/>
      <c r="KK5" s="486"/>
      <c r="KL5" s="486"/>
      <c r="KM5" s="487"/>
      <c r="KO5" s="389"/>
      <c r="KP5" s="390"/>
      <c r="KQ5" s="390"/>
      <c r="KR5" s="391"/>
      <c r="KS5" s="385"/>
      <c r="KT5" s="385"/>
      <c r="KV5" s="384"/>
      <c r="KW5" s="384"/>
      <c r="KX5" s="384"/>
      <c r="KY5" s="485"/>
      <c r="KZ5" s="486"/>
      <c r="LA5" s="486"/>
      <c r="LB5" s="486"/>
      <c r="LC5" s="486"/>
      <c r="LD5" s="487"/>
      <c r="LF5" s="389"/>
      <c r="LG5" s="390"/>
      <c r="LH5" s="390"/>
      <c r="LI5" s="391"/>
      <c r="LJ5" s="385"/>
      <c r="LK5" s="385"/>
      <c r="LM5" s="384"/>
      <c r="LN5" s="384"/>
      <c r="LO5" s="384"/>
      <c r="LP5" s="485"/>
      <c r="LQ5" s="486"/>
      <c r="LR5" s="486"/>
      <c r="LS5" s="486"/>
      <c r="LT5" s="486"/>
      <c r="LU5" s="487"/>
      <c r="LW5" s="389"/>
      <c r="LX5" s="390"/>
      <c r="LY5" s="390"/>
      <c r="LZ5" s="391"/>
      <c r="MA5" s="385"/>
      <c r="MB5" s="385"/>
      <c r="MC5" s="35"/>
    </row>
    <row r="6" spans="1:341" ht="15.75" customHeight="1"/>
    <row r="7" spans="1:341" ht="36.75" customHeight="1">
      <c r="A7" s="393" t="s">
        <v>129</v>
      </c>
      <c r="B7" s="393"/>
      <c r="C7" s="393"/>
      <c r="D7" s="393"/>
      <c r="E7" s="393"/>
      <c r="F7" s="393"/>
      <c r="G7" s="393"/>
      <c r="H7" s="393"/>
      <c r="I7" s="393"/>
      <c r="J7" s="393"/>
      <c r="K7" s="393"/>
      <c r="L7" s="393"/>
      <c r="M7" s="393"/>
      <c r="N7" s="393"/>
      <c r="O7" s="393"/>
      <c r="P7" s="393"/>
      <c r="Q7" s="393"/>
      <c r="R7" s="393" t="s">
        <v>129</v>
      </c>
      <c r="S7" s="393"/>
      <c r="T7" s="393"/>
      <c r="U7" s="393"/>
      <c r="V7" s="393"/>
      <c r="W7" s="393"/>
      <c r="X7" s="393"/>
      <c r="Y7" s="393"/>
      <c r="Z7" s="393"/>
      <c r="AA7" s="393"/>
      <c r="AB7" s="393"/>
      <c r="AC7" s="393"/>
      <c r="AD7" s="393"/>
      <c r="AE7" s="393"/>
      <c r="AF7" s="393"/>
      <c r="AG7" s="393"/>
      <c r="AH7" s="393"/>
      <c r="AI7" s="393" t="s">
        <v>129</v>
      </c>
      <c r="AJ7" s="393"/>
      <c r="AK7" s="393"/>
      <c r="AL7" s="393"/>
      <c r="AM7" s="393"/>
      <c r="AN7" s="393"/>
      <c r="AO7" s="393"/>
      <c r="AP7" s="393"/>
      <c r="AQ7" s="393"/>
      <c r="AR7" s="393"/>
      <c r="AS7" s="393"/>
      <c r="AT7" s="393"/>
      <c r="AU7" s="393"/>
      <c r="AV7" s="393"/>
      <c r="AW7" s="393"/>
      <c r="AX7" s="393"/>
      <c r="AY7" s="393"/>
      <c r="AZ7" s="393" t="s">
        <v>129</v>
      </c>
      <c r="BA7" s="393"/>
      <c r="BB7" s="393"/>
      <c r="BC7" s="393"/>
      <c r="BD7" s="393"/>
      <c r="BE7" s="393"/>
      <c r="BF7" s="393"/>
      <c r="BG7" s="393"/>
      <c r="BH7" s="393"/>
      <c r="BI7" s="393"/>
      <c r="BJ7" s="393"/>
      <c r="BK7" s="393"/>
      <c r="BL7" s="393"/>
      <c r="BM7" s="393"/>
      <c r="BN7" s="393"/>
      <c r="BO7" s="393"/>
      <c r="BP7" s="393"/>
      <c r="BQ7" s="393" t="s">
        <v>129</v>
      </c>
      <c r="BR7" s="393"/>
      <c r="BS7" s="393"/>
      <c r="BT7" s="393"/>
      <c r="BU7" s="393"/>
      <c r="BV7" s="393"/>
      <c r="BW7" s="393"/>
      <c r="BX7" s="393"/>
      <c r="BY7" s="393"/>
      <c r="BZ7" s="393"/>
      <c r="CA7" s="393"/>
      <c r="CB7" s="393"/>
      <c r="CC7" s="393"/>
      <c r="CD7" s="393"/>
      <c r="CE7" s="393"/>
      <c r="CF7" s="393"/>
      <c r="CG7" s="393"/>
      <c r="CH7" s="393" t="s">
        <v>129</v>
      </c>
      <c r="CI7" s="393"/>
      <c r="CJ7" s="393"/>
      <c r="CK7" s="393"/>
      <c r="CL7" s="393"/>
      <c r="CM7" s="393"/>
      <c r="CN7" s="393"/>
      <c r="CO7" s="393"/>
      <c r="CP7" s="393"/>
      <c r="CQ7" s="393"/>
      <c r="CR7" s="393"/>
      <c r="CS7" s="393"/>
      <c r="CT7" s="393"/>
      <c r="CU7" s="393"/>
      <c r="CV7" s="393"/>
      <c r="CW7" s="393"/>
      <c r="CX7" s="393"/>
      <c r="CY7" s="393" t="s">
        <v>129</v>
      </c>
      <c r="CZ7" s="393"/>
      <c r="DA7" s="393"/>
      <c r="DB7" s="393"/>
      <c r="DC7" s="393"/>
      <c r="DD7" s="393"/>
      <c r="DE7" s="393"/>
      <c r="DF7" s="393"/>
      <c r="DG7" s="393"/>
      <c r="DH7" s="393"/>
      <c r="DI7" s="393"/>
      <c r="DJ7" s="393"/>
      <c r="DK7" s="393"/>
      <c r="DL7" s="393"/>
      <c r="DM7" s="393"/>
      <c r="DN7" s="393"/>
      <c r="DO7" s="393"/>
      <c r="DP7" s="393" t="s">
        <v>129</v>
      </c>
      <c r="DQ7" s="393"/>
      <c r="DR7" s="393"/>
      <c r="DS7" s="393"/>
      <c r="DT7" s="393"/>
      <c r="DU7" s="393"/>
      <c r="DV7" s="393"/>
      <c r="DW7" s="393"/>
      <c r="DX7" s="393"/>
      <c r="DY7" s="393"/>
      <c r="DZ7" s="393"/>
      <c r="EA7" s="393"/>
      <c r="EB7" s="393"/>
      <c r="EC7" s="393"/>
      <c r="ED7" s="393"/>
      <c r="EE7" s="393"/>
      <c r="EF7" s="393"/>
      <c r="EG7" s="393" t="s">
        <v>129</v>
      </c>
      <c r="EH7" s="393"/>
      <c r="EI7" s="393"/>
      <c r="EJ7" s="393"/>
      <c r="EK7" s="393"/>
      <c r="EL7" s="393"/>
      <c r="EM7" s="393"/>
      <c r="EN7" s="393"/>
      <c r="EO7" s="393"/>
      <c r="EP7" s="393"/>
      <c r="EQ7" s="393"/>
      <c r="ER7" s="393"/>
      <c r="ES7" s="393"/>
      <c r="ET7" s="393"/>
      <c r="EU7" s="393"/>
      <c r="EV7" s="393"/>
      <c r="EW7" s="393"/>
      <c r="EX7" s="393" t="s">
        <v>129</v>
      </c>
      <c r="EY7" s="393"/>
      <c r="EZ7" s="393"/>
      <c r="FA7" s="393"/>
      <c r="FB7" s="393"/>
      <c r="FC7" s="393"/>
      <c r="FD7" s="393"/>
      <c r="FE7" s="393"/>
      <c r="FF7" s="393"/>
      <c r="FG7" s="393"/>
      <c r="FH7" s="393"/>
      <c r="FI7" s="393"/>
      <c r="FJ7" s="393"/>
      <c r="FK7" s="393"/>
      <c r="FL7" s="393"/>
      <c r="FM7" s="393"/>
      <c r="FN7" s="393"/>
      <c r="FO7" s="393" t="s">
        <v>129</v>
      </c>
      <c r="FP7" s="393"/>
      <c r="FQ7" s="393"/>
      <c r="FR7" s="393"/>
      <c r="FS7" s="393"/>
      <c r="FT7" s="393"/>
      <c r="FU7" s="393"/>
      <c r="FV7" s="393"/>
      <c r="FW7" s="393"/>
      <c r="FX7" s="393"/>
      <c r="FY7" s="393"/>
      <c r="FZ7" s="393"/>
      <c r="GA7" s="393"/>
      <c r="GB7" s="393"/>
      <c r="GC7" s="393"/>
      <c r="GD7" s="393"/>
      <c r="GE7" s="393"/>
      <c r="GF7" s="393" t="s">
        <v>129</v>
      </c>
      <c r="GG7" s="393"/>
      <c r="GH7" s="393"/>
      <c r="GI7" s="393"/>
      <c r="GJ7" s="393"/>
      <c r="GK7" s="393"/>
      <c r="GL7" s="393"/>
      <c r="GM7" s="393"/>
      <c r="GN7" s="393"/>
      <c r="GO7" s="393"/>
      <c r="GP7" s="393"/>
      <c r="GQ7" s="393"/>
      <c r="GR7" s="393"/>
      <c r="GS7" s="393"/>
      <c r="GT7" s="393"/>
      <c r="GU7" s="393"/>
      <c r="GV7" s="393"/>
      <c r="GW7" s="393" t="s">
        <v>129</v>
      </c>
      <c r="GX7" s="393"/>
      <c r="GY7" s="393"/>
      <c r="GZ7" s="393"/>
      <c r="HA7" s="393"/>
      <c r="HB7" s="393"/>
      <c r="HC7" s="393"/>
      <c r="HD7" s="393"/>
      <c r="HE7" s="393"/>
      <c r="HF7" s="393"/>
      <c r="HG7" s="393"/>
      <c r="HH7" s="393"/>
      <c r="HI7" s="393"/>
      <c r="HJ7" s="393"/>
      <c r="HK7" s="393"/>
      <c r="HL7" s="393"/>
      <c r="HM7" s="393"/>
      <c r="HN7" s="393" t="s">
        <v>129</v>
      </c>
      <c r="HO7" s="393"/>
      <c r="HP7" s="393"/>
      <c r="HQ7" s="393"/>
      <c r="HR7" s="393"/>
      <c r="HS7" s="393"/>
      <c r="HT7" s="393"/>
      <c r="HU7" s="393"/>
      <c r="HV7" s="393"/>
      <c r="HW7" s="393"/>
      <c r="HX7" s="393"/>
      <c r="HY7" s="393"/>
      <c r="HZ7" s="393"/>
      <c r="IA7" s="393"/>
      <c r="IB7" s="393"/>
      <c r="IC7" s="393"/>
      <c r="ID7" s="393"/>
      <c r="IE7" s="393" t="s">
        <v>129</v>
      </c>
      <c r="IF7" s="393"/>
      <c r="IG7" s="393"/>
      <c r="IH7" s="393"/>
      <c r="II7" s="393"/>
      <c r="IJ7" s="393"/>
      <c r="IK7" s="393"/>
      <c r="IL7" s="393"/>
      <c r="IM7" s="393"/>
      <c r="IN7" s="393"/>
      <c r="IO7" s="393"/>
      <c r="IP7" s="393"/>
      <c r="IQ7" s="393"/>
      <c r="IR7" s="393"/>
      <c r="IS7" s="393"/>
      <c r="IT7" s="393"/>
      <c r="IU7" s="393"/>
      <c r="IV7" s="393" t="s">
        <v>129</v>
      </c>
      <c r="IW7" s="393"/>
      <c r="IX7" s="393"/>
      <c r="IY7" s="393"/>
      <c r="IZ7" s="393"/>
      <c r="JA7" s="393"/>
      <c r="JB7" s="393"/>
      <c r="JC7" s="393"/>
      <c r="JD7" s="393"/>
      <c r="JE7" s="393"/>
      <c r="JF7" s="393"/>
      <c r="JG7" s="393"/>
      <c r="JH7" s="393"/>
      <c r="JI7" s="393"/>
      <c r="JJ7" s="393"/>
      <c r="JK7" s="393"/>
      <c r="JL7" s="393"/>
      <c r="JM7" s="393" t="s">
        <v>129</v>
      </c>
      <c r="JN7" s="393"/>
      <c r="JO7" s="393"/>
      <c r="JP7" s="393"/>
      <c r="JQ7" s="393"/>
      <c r="JR7" s="393"/>
      <c r="JS7" s="393"/>
      <c r="JT7" s="393"/>
      <c r="JU7" s="393"/>
      <c r="JV7" s="393"/>
      <c r="JW7" s="393"/>
      <c r="JX7" s="393"/>
      <c r="JY7" s="393"/>
      <c r="JZ7" s="393"/>
      <c r="KA7" s="393"/>
      <c r="KB7" s="393"/>
      <c r="KC7" s="393"/>
      <c r="KD7" s="393" t="s">
        <v>129</v>
      </c>
      <c r="KE7" s="393"/>
      <c r="KF7" s="393"/>
      <c r="KG7" s="393"/>
      <c r="KH7" s="393"/>
      <c r="KI7" s="393"/>
      <c r="KJ7" s="393"/>
      <c r="KK7" s="393"/>
      <c r="KL7" s="393"/>
      <c r="KM7" s="393"/>
      <c r="KN7" s="393"/>
      <c r="KO7" s="393"/>
      <c r="KP7" s="393"/>
      <c r="KQ7" s="393"/>
      <c r="KR7" s="393"/>
      <c r="KS7" s="393"/>
      <c r="KT7" s="393"/>
      <c r="KU7" s="393" t="s">
        <v>129</v>
      </c>
      <c r="KV7" s="393"/>
      <c r="KW7" s="393"/>
      <c r="KX7" s="393"/>
      <c r="KY7" s="393"/>
      <c r="KZ7" s="393"/>
      <c r="LA7" s="393"/>
      <c r="LB7" s="393"/>
      <c r="LC7" s="393"/>
      <c r="LD7" s="393"/>
      <c r="LE7" s="393"/>
      <c r="LF7" s="393"/>
      <c r="LG7" s="393"/>
      <c r="LH7" s="393"/>
      <c r="LI7" s="393"/>
      <c r="LJ7" s="393"/>
      <c r="LK7" s="393"/>
      <c r="LL7" s="393" t="s">
        <v>129</v>
      </c>
      <c r="LM7" s="393"/>
      <c r="LN7" s="393"/>
      <c r="LO7" s="393"/>
      <c r="LP7" s="393"/>
      <c r="LQ7" s="393"/>
      <c r="LR7" s="393"/>
      <c r="LS7" s="393"/>
      <c r="LT7" s="393"/>
      <c r="LU7" s="393"/>
      <c r="LV7" s="393"/>
      <c r="LW7" s="393"/>
      <c r="LX7" s="393"/>
      <c r="LY7" s="393"/>
      <c r="LZ7" s="393"/>
      <c r="MA7" s="393"/>
      <c r="MB7" s="393"/>
      <c r="MC7" s="36"/>
    </row>
    <row r="8" spans="1:341" ht="15" customHeight="1">
      <c r="A8" s="394" t="s">
        <v>107</v>
      </c>
      <c r="B8" s="396" t="s">
        <v>108</v>
      </c>
      <c r="C8" s="398" t="s">
        <v>134</v>
      </c>
      <c r="D8" s="384"/>
      <c r="E8" s="398" t="s">
        <v>135</v>
      </c>
      <c r="F8" s="384"/>
      <c r="G8" s="401" t="s">
        <v>109</v>
      </c>
      <c r="H8" s="402"/>
      <c r="I8" s="402"/>
      <c r="J8" s="403"/>
      <c r="K8" s="404" t="s">
        <v>110</v>
      </c>
      <c r="L8" s="405"/>
      <c r="M8" s="406"/>
      <c r="N8" s="407" t="s">
        <v>111</v>
      </c>
      <c r="O8" s="407"/>
      <c r="P8" s="407"/>
      <c r="Q8" s="407"/>
      <c r="R8" s="394" t="s">
        <v>107</v>
      </c>
      <c r="S8" s="396" t="s">
        <v>108</v>
      </c>
      <c r="T8" s="398" t="s">
        <v>134</v>
      </c>
      <c r="U8" s="384"/>
      <c r="V8" s="398" t="s">
        <v>135</v>
      </c>
      <c r="W8" s="384"/>
      <c r="X8" s="401" t="s">
        <v>109</v>
      </c>
      <c r="Y8" s="402"/>
      <c r="Z8" s="402"/>
      <c r="AA8" s="403"/>
      <c r="AB8" s="404" t="s">
        <v>110</v>
      </c>
      <c r="AC8" s="405"/>
      <c r="AD8" s="406"/>
      <c r="AE8" s="407" t="s">
        <v>111</v>
      </c>
      <c r="AF8" s="407"/>
      <c r="AG8" s="407"/>
      <c r="AH8" s="407"/>
      <c r="AI8" s="394" t="s">
        <v>107</v>
      </c>
      <c r="AJ8" s="396" t="s">
        <v>108</v>
      </c>
      <c r="AK8" s="398" t="s">
        <v>134</v>
      </c>
      <c r="AL8" s="384"/>
      <c r="AM8" s="398" t="s">
        <v>135</v>
      </c>
      <c r="AN8" s="384"/>
      <c r="AO8" s="401" t="s">
        <v>109</v>
      </c>
      <c r="AP8" s="402"/>
      <c r="AQ8" s="402"/>
      <c r="AR8" s="403"/>
      <c r="AS8" s="404" t="s">
        <v>110</v>
      </c>
      <c r="AT8" s="405"/>
      <c r="AU8" s="406"/>
      <c r="AV8" s="407" t="s">
        <v>111</v>
      </c>
      <c r="AW8" s="407"/>
      <c r="AX8" s="407"/>
      <c r="AY8" s="407"/>
      <c r="AZ8" s="394" t="s">
        <v>107</v>
      </c>
      <c r="BA8" s="396" t="s">
        <v>108</v>
      </c>
      <c r="BB8" s="398" t="s">
        <v>134</v>
      </c>
      <c r="BC8" s="384"/>
      <c r="BD8" s="398" t="s">
        <v>135</v>
      </c>
      <c r="BE8" s="384"/>
      <c r="BF8" s="401" t="s">
        <v>109</v>
      </c>
      <c r="BG8" s="402"/>
      <c r="BH8" s="402"/>
      <c r="BI8" s="403"/>
      <c r="BJ8" s="404" t="s">
        <v>110</v>
      </c>
      <c r="BK8" s="405"/>
      <c r="BL8" s="406"/>
      <c r="BM8" s="407" t="s">
        <v>111</v>
      </c>
      <c r="BN8" s="407"/>
      <c r="BO8" s="407"/>
      <c r="BP8" s="407"/>
      <c r="BQ8" s="394" t="s">
        <v>107</v>
      </c>
      <c r="BR8" s="396" t="s">
        <v>108</v>
      </c>
      <c r="BS8" s="398" t="s">
        <v>134</v>
      </c>
      <c r="BT8" s="384"/>
      <c r="BU8" s="398" t="s">
        <v>135</v>
      </c>
      <c r="BV8" s="384"/>
      <c r="BW8" s="401" t="s">
        <v>109</v>
      </c>
      <c r="BX8" s="402"/>
      <c r="BY8" s="402"/>
      <c r="BZ8" s="403"/>
      <c r="CA8" s="404" t="s">
        <v>110</v>
      </c>
      <c r="CB8" s="405"/>
      <c r="CC8" s="406"/>
      <c r="CD8" s="407" t="s">
        <v>111</v>
      </c>
      <c r="CE8" s="407"/>
      <c r="CF8" s="407"/>
      <c r="CG8" s="407"/>
      <c r="CH8" s="394" t="s">
        <v>107</v>
      </c>
      <c r="CI8" s="396" t="s">
        <v>108</v>
      </c>
      <c r="CJ8" s="398" t="s">
        <v>134</v>
      </c>
      <c r="CK8" s="384"/>
      <c r="CL8" s="398" t="s">
        <v>135</v>
      </c>
      <c r="CM8" s="384"/>
      <c r="CN8" s="401" t="s">
        <v>109</v>
      </c>
      <c r="CO8" s="402"/>
      <c r="CP8" s="402"/>
      <c r="CQ8" s="403"/>
      <c r="CR8" s="404" t="s">
        <v>110</v>
      </c>
      <c r="CS8" s="405"/>
      <c r="CT8" s="406"/>
      <c r="CU8" s="407" t="s">
        <v>111</v>
      </c>
      <c r="CV8" s="407"/>
      <c r="CW8" s="407"/>
      <c r="CX8" s="407"/>
      <c r="CY8" s="394" t="s">
        <v>107</v>
      </c>
      <c r="CZ8" s="396" t="s">
        <v>108</v>
      </c>
      <c r="DA8" s="398" t="s">
        <v>134</v>
      </c>
      <c r="DB8" s="384"/>
      <c r="DC8" s="398" t="s">
        <v>135</v>
      </c>
      <c r="DD8" s="384"/>
      <c r="DE8" s="401" t="s">
        <v>109</v>
      </c>
      <c r="DF8" s="402"/>
      <c r="DG8" s="402"/>
      <c r="DH8" s="403"/>
      <c r="DI8" s="404" t="s">
        <v>110</v>
      </c>
      <c r="DJ8" s="405"/>
      <c r="DK8" s="406"/>
      <c r="DL8" s="407" t="s">
        <v>111</v>
      </c>
      <c r="DM8" s="407"/>
      <c r="DN8" s="407"/>
      <c r="DO8" s="407"/>
      <c r="DP8" s="394" t="s">
        <v>107</v>
      </c>
      <c r="DQ8" s="396" t="s">
        <v>108</v>
      </c>
      <c r="DR8" s="398" t="s">
        <v>134</v>
      </c>
      <c r="DS8" s="384"/>
      <c r="DT8" s="398" t="s">
        <v>135</v>
      </c>
      <c r="DU8" s="384"/>
      <c r="DV8" s="401" t="s">
        <v>109</v>
      </c>
      <c r="DW8" s="402"/>
      <c r="DX8" s="402"/>
      <c r="DY8" s="403"/>
      <c r="DZ8" s="404" t="s">
        <v>110</v>
      </c>
      <c r="EA8" s="405"/>
      <c r="EB8" s="406"/>
      <c r="EC8" s="407" t="s">
        <v>111</v>
      </c>
      <c r="ED8" s="407"/>
      <c r="EE8" s="407"/>
      <c r="EF8" s="407"/>
      <c r="EG8" s="394" t="s">
        <v>107</v>
      </c>
      <c r="EH8" s="396" t="s">
        <v>108</v>
      </c>
      <c r="EI8" s="398" t="s">
        <v>134</v>
      </c>
      <c r="EJ8" s="384"/>
      <c r="EK8" s="398" t="s">
        <v>135</v>
      </c>
      <c r="EL8" s="384"/>
      <c r="EM8" s="401" t="s">
        <v>109</v>
      </c>
      <c r="EN8" s="402"/>
      <c r="EO8" s="402"/>
      <c r="EP8" s="403"/>
      <c r="EQ8" s="404" t="s">
        <v>110</v>
      </c>
      <c r="ER8" s="405"/>
      <c r="ES8" s="406"/>
      <c r="ET8" s="407" t="s">
        <v>111</v>
      </c>
      <c r="EU8" s="407"/>
      <c r="EV8" s="407"/>
      <c r="EW8" s="407"/>
      <c r="EX8" s="394" t="s">
        <v>107</v>
      </c>
      <c r="EY8" s="396" t="s">
        <v>108</v>
      </c>
      <c r="EZ8" s="398" t="s">
        <v>134</v>
      </c>
      <c r="FA8" s="384"/>
      <c r="FB8" s="398" t="s">
        <v>135</v>
      </c>
      <c r="FC8" s="384"/>
      <c r="FD8" s="401" t="s">
        <v>109</v>
      </c>
      <c r="FE8" s="402"/>
      <c r="FF8" s="402"/>
      <c r="FG8" s="403"/>
      <c r="FH8" s="404" t="s">
        <v>110</v>
      </c>
      <c r="FI8" s="405"/>
      <c r="FJ8" s="406"/>
      <c r="FK8" s="407" t="s">
        <v>111</v>
      </c>
      <c r="FL8" s="407"/>
      <c r="FM8" s="407"/>
      <c r="FN8" s="407"/>
      <c r="FO8" s="394" t="s">
        <v>107</v>
      </c>
      <c r="FP8" s="396" t="s">
        <v>108</v>
      </c>
      <c r="FQ8" s="398" t="s">
        <v>134</v>
      </c>
      <c r="FR8" s="384"/>
      <c r="FS8" s="398" t="s">
        <v>135</v>
      </c>
      <c r="FT8" s="384"/>
      <c r="FU8" s="401" t="s">
        <v>109</v>
      </c>
      <c r="FV8" s="402"/>
      <c r="FW8" s="402"/>
      <c r="FX8" s="403"/>
      <c r="FY8" s="404" t="s">
        <v>110</v>
      </c>
      <c r="FZ8" s="405"/>
      <c r="GA8" s="406"/>
      <c r="GB8" s="407" t="s">
        <v>111</v>
      </c>
      <c r="GC8" s="407"/>
      <c r="GD8" s="407"/>
      <c r="GE8" s="407"/>
      <c r="GF8" s="394" t="s">
        <v>107</v>
      </c>
      <c r="GG8" s="396" t="s">
        <v>108</v>
      </c>
      <c r="GH8" s="398" t="s">
        <v>134</v>
      </c>
      <c r="GI8" s="384"/>
      <c r="GJ8" s="398" t="s">
        <v>135</v>
      </c>
      <c r="GK8" s="384"/>
      <c r="GL8" s="401" t="s">
        <v>109</v>
      </c>
      <c r="GM8" s="402"/>
      <c r="GN8" s="402"/>
      <c r="GO8" s="403"/>
      <c r="GP8" s="404" t="s">
        <v>110</v>
      </c>
      <c r="GQ8" s="405"/>
      <c r="GR8" s="406"/>
      <c r="GS8" s="407" t="s">
        <v>111</v>
      </c>
      <c r="GT8" s="407"/>
      <c r="GU8" s="407"/>
      <c r="GV8" s="407"/>
      <c r="GW8" s="394" t="s">
        <v>107</v>
      </c>
      <c r="GX8" s="396" t="s">
        <v>108</v>
      </c>
      <c r="GY8" s="398" t="s">
        <v>134</v>
      </c>
      <c r="GZ8" s="384"/>
      <c r="HA8" s="398" t="s">
        <v>135</v>
      </c>
      <c r="HB8" s="384"/>
      <c r="HC8" s="401" t="s">
        <v>109</v>
      </c>
      <c r="HD8" s="402"/>
      <c r="HE8" s="402"/>
      <c r="HF8" s="403"/>
      <c r="HG8" s="404" t="s">
        <v>110</v>
      </c>
      <c r="HH8" s="405"/>
      <c r="HI8" s="406"/>
      <c r="HJ8" s="407" t="s">
        <v>111</v>
      </c>
      <c r="HK8" s="407"/>
      <c r="HL8" s="407"/>
      <c r="HM8" s="407"/>
      <c r="HN8" s="394" t="s">
        <v>107</v>
      </c>
      <c r="HO8" s="396" t="s">
        <v>108</v>
      </c>
      <c r="HP8" s="398" t="s">
        <v>134</v>
      </c>
      <c r="HQ8" s="384"/>
      <c r="HR8" s="398" t="s">
        <v>135</v>
      </c>
      <c r="HS8" s="384"/>
      <c r="HT8" s="401" t="s">
        <v>109</v>
      </c>
      <c r="HU8" s="402"/>
      <c r="HV8" s="402"/>
      <c r="HW8" s="403"/>
      <c r="HX8" s="404" t="s">
        <v>110</v>
      </c>
      <c r="HY8" s="405"/>
      <c r="HZ8" s="406"/>
      <c r="IA8" s="407" t="s">
        <v>111</v>
      </c>
      <c r="IB8" s="407"/>
      <c r="IC8" s="407"/>
      <c r="ID8" s="407"/>
      <c r="IE8" s="394" t="s">
        <v>107</v>
      </c>
      <c r="IF8" s="396" t="s">
        <v>108</v>
      </c>
      <c r="IG8" s="398" t="s">
        <v>134</v>
      </c>
      <c r="IH8" s="384"/>
      <c r="II8" s="398" t="s">
        <v>135</v>
      </c>
      <c r="IJ8" s="384"/>
      <c r="IK8" s="401" t="s">
        <v>109</v>
      </c>
      <c r="IL8" s="402"/>
      <c r="IM8" s="402"/>
      <c r="IN8" s="403"/>
      <c r="IO8" s="404" t="s">
        <v>110</v>
      </c>
      <c r="IP8" s="405"/>
      <c r="IQ8" s="406"/>
      <c r="IR8" s="407" t="s">
        <v>111</v>
      </c>
      <c r="IS8" s="407"/>
      <c r="IT8" s="407"/>
      <c r="IU8" s="407"/>
      <c r="IV8" s="394" t="s">
        <v>107</v>
      </c>
      <c r="IW8" s="396" t="s">
        <v>108</v>
      </c>
      <c r="IX8" s="398" t="s">
        <v>134</v>
      </c>
      <c r="IY8" s="384"/>
      <c r="IZ8" s="398" t="s">
        <v>135</v>
      </c>
      <c r="JA8" s="384"/>
      <c r="JB8" s="401" t="s">
        <v>109</v>
      </c>
      <c r="JC8" s="402"/>
      <c r="JD8" s="402"/>
      <c r="JE8" s="403"/>
      <c r="JF8" s="404" t="s">
        <v>110</v>
      </c>
      <c r="JG8" s="405"/>
      <c r="JH8" s="406"/>
      <c r="JI8" s="407" t="s">
        <v>111</v>
      </c>
      <c r="JJ8" s="407"/>
      <c r="JK8" s="407"/>
      <c r="JL8" s="407"/>
      <c r="JM8" s="394" t="s">
        <v>107</v>
      </c>
      <c r="JN8" s="396" t="s">
        <v>108</v>
      </c>
      <c r="JO8" s="398" t="s">
        <v>134</v>
      </c>
      <c r="JP8" s="384"/>
      <c r="JQ8" s="398" t="s">
        <v>135</v>
      </c>
      <c r="JR8" s="384"/>
      <c r="JS8" s="401" t="s">
        <v>109</v>
      </c>
      <c r="JT8" s="402"/>
      <c r="JU8" s="402"/>
      <c r="JV8" s="403"/>
      <c r="JW8" s="404" t="s">
        <v>110</v>
      </c>
      <c r="JX8" s="405"/>
      <c r="JY8" s="406"/>
      <c r="JZ8" s="407" t="s">
        <v>111</v>
      </c>
      <c r="KA8" s="407"/>
      <c r="KB8" s="407"/>
      <c r="KC8" s="407"/>
      <c r="KD8" s="394" t="s">
        <v>107</v>
      </c>
      <c r="KE8" s="396" t="s">
        <v>108</v>
      </c>
      <c r="KF8" s="398" t="s">
        <v>134</v>
      </c>
      <c r="KG8" s="384"/>
      <c r="KH8" s="398" t="s">
        <v>135</v>
      </c>
      <c r="KI8" s="384"/>
      <c r="KJ8" s="401" t="s">
        <v>109</v>
      </c>
      <c r="KK8" s="402"/>
      <c r="KL8" s="402"/>
      <c r="KM8" s="403"/>
      <c r="KN8" s="404" t="s">
        <v>110</v>
      </c>
      <c r="KO8" s="405"/>
      <c r="KP8" s="406"/>
      <c r="KQ8" s="407" t="s">
        <v>111</v>
      </c>
      <c r="KR8" s="407"/>
      <c r="KS8" s="407"/>
      <c r="KT8" s="407"/>
      <c r="KU8" s="394" t="s">
        <v>107</v>
      </c>
      <c r="KV8" s="396" t="s">
        <v>108</v>
      </c>
      <c r="KW8" s="398" t="s">
        <v>134</v>
      </c>
      <c r="KX8" s="384"/>
      <c r="KY8" s="398" t="s">
        <v>135</v>
      </c>
      <c r="KZ8" s="384"/>
      <c r="LA8" s="401" t="s">
        <v>109</v>
      </c>
      <c r="LB8" s="402"/>
      <c r="LC8" s="402"/>
      <c r="LD8" s="403"/>
      <c r="LE8" s="404" t="s">
        <v>110</v>
      </c>
      <c r="LF8" s="405"/>
      <c r="LG8" s="406"/>
      <c r="LH8" s="407" t="s">
        <v>111</v>
      </c>
      <c r="LI8" s="407"/>
      <c r="LJ8" s="407"/>
      <c r="LK8" s="407"/>
      <c r="LL8" s="394" t="s">
        <v>107</v>
      </c>
      <c r="LM8" s="396" t="s">
        <v>108</v>
      </c>
      <c r="LN8" s="398" t="s">
        <v>134</v>
      </c>
      <c r="LO8" s="384"/>
      <c r="LP8" s="398" t="s">
        <v>135</v>
      </c>
      <c r="LQ8" s="384"/>
      <c r="LR8" s="401" t="s">
        <v>109</v>
      </c>
      <c r="LS8" s="402"/>
      <c r="LT8" s="402"/>
      <c r="LU8" s="403"/>
      <c r="LV8" s="404" t="s">
        <v>110</v>
      </c>
      <c r="LW8" s="405"/>
      <c r="LX8" s="406"/>
      <c r="LY8" s="407" t="s">
        <v>111</v>
      </c>
      <c r="LZ8" s="407"/>
      <c r="MA8" s="407"/>
      <c r="MB8" s="407"/>
      <c r="MC8" s="220"/>
    </row>
    <row r="9" spans="1:341" ht="15" customHeight="1">
      <c r="A9" s="394"/>
      <c r="B9" s="396"/>
      <c r="C9" s="384"/>
      <c r="D9" s="384"/>
      <c r="E9" s="384"/>
      <c r="F9" s="384"/>
      <c r="G9" s="401" t="s">
        <v>96</v>
      </c>
      <c r="H9" s="402"/>
      <c r="I9" s="402"/>
      <c r="J9" s="403"/>
      <c r="K9" s="404" t="s">
        <v>112</v>
      </c>
      <c r="L9" s="405"/>
      <c r="M9" s="406"/>
      <c r="N9" s="407"/>
      <c r="O9" s="407"/>
      <c r="P9" s="407"/>
      <c r="Q9" s="407"/>
      <c r="R9" s="394"/>
      <c r="S9" s="396"/>
      <c r="T9" s="384"/>
      <c r="U9" s="384"/>
      <c r="V9" s="384"/>
      <c r="W9" s="384"/>
      <c r="X9" s="401" t="s">
        <v>96</v>
      </c>
      <c r="Y9" s="402"/>
      <c r="Z9" s="402"/>
      <c r="AA9" s="403"/>
      <c r="AB9" s="404" t="s">
        <v>112</v>
      </c>
      <c r="AC9" s="405"/>
      <c r="AD9" s="406"/>
      <c r="AE9" s="407"/>
      <c r="AF9" s="407"/>
      <c r="AG9" s="407"/>
      <c r="AH9" s="407"/>
      <c r="AI9" s="394"/>
      <c r="AJ9" s="396"/>
      <c r="AK9" s="384"/>
      <c r="AL9" s="384"/>
      <c r="AM9" s="384"/>
      <c r="AN9" s="384"/>
      <c r="AO9" s="401" t="s">
        <v>96</v>
      </c>
      <c r="AP9" s="402"/>
      <c r="AQ9" s="402"/>
      <c r="AR9" s="403"/>
      <c r="AS9" s="404" t="s">
        <v>112</v>
      </c>
      <c r="AT9" s="405"/>
      <c r="AU9" s="406"/>
      <c r="AV9" s="407"/>
      <c r="AW9" s="407"/>
      <c r="AX9" s="407"/>
      <c r="AY9" s="407"/>
      <c r="AZ9" s="394"/>
      <c r="BA9" s="396"/>
      <c r="BB9" s="384"/>
      <c r="BC9" s="384"/>
      <c r="BD9" s="384"/>
      <c r="BE9" s="384"/>
      <c r="BF9" s="401" t="s">
        <v>96</v>
      </c>
      <c r="BG9" s="402"/>
      <c r="BH9" s="402"/>
      <c r="BI9" s="403"/>
      <c r="BJ9" s="404" t="s">
        <v>112</v>
      </c>
      <c r="BK9" s="405"/>
      <c r="BL9" s="406"/>
      <c r="BM9" s="407"/>
      <c r="BN9" s="407"/>
      <c r="BO9" s="407"/>
      <c r="BP9" s="407"/>
      <c r="BQ9" s="394"/>
      <c r="BR9" s="396"/>
      <c r="BS9" s="384"/>
      <c r="BT9" s="384"/>
      <c r="BU9" s="384"/>
      <c r="BV9" s="384"/>
      <c r="BW9" s="401" t="s">
        <v>96</v>
      </c>
      <c r="BX9" s="402"/>
      <c r="BY9" s="402"/>
      <c r="BZ9" s="403"/>
      <c r="CA9" s="404" t="s">
        <v>112</v>
      </c>
      <c r="CB9" s="405"/>
      <c r="CC9" s="406"/>
      <c r="CD9" s="407"/>
      <c r="CE9" s="407"/>
      <c r="CF9" s="407"/>
      <c r="CG9" s="407"/>
      <c r="CH9" s="394"/>
      <c r="CI9" s="396"/>
      <c r="CJ9" s="384"/>
      <c r="CK9" s="384"/>
      <c r="CL9" s="384"/>
      <c r="CM9" s="384"/>
      <c r="CN9" s="401" t="s">
        <v>96</v>
      </c>
      <c r="CO9" s="402"/>
      <c r="CP9" s="402"/>
      <c r="CQ9" s="403"/>
      <c r="CR9" s="404" t="s">
        <v>112</v>
      </c>
      <c r="CS9" s="405"/>
      <c r="CT9" s="406"/>
      <c r="CU9" s="407"/>
      <c r="CV9" s="407"/>
      <c r="CW9" s="407"/>
      <c r="CX9" s="407"/>
      <c r="CY9" s="394"/>
      <c r="CZ9" s="396"/>
      <c r="DA9" s="384"/>
      <c r="DB9" s="384"/>
      <c r="DC9" s="384"/>
      <c r="DD9" s="384"/>
      <c r="DE9" s="401" t="s">
        <v>96</v>
      </c>
      <c r="DF9" s="402"/>
      <c r="DG9" s="402"/>
      <c r="DH9" s="403"/>
      <c r="DI9" s="404" t="s">
        <v>112</v>
      </c>
      <c r="DJ9" s="405"/>
      <c r="DK9" s="406"/>
      <c r="DL9" s="407"/>
      <c r="DM9" s="407"/>
      <c r="DN9" s="407"/>
      <c r="DO9" s="407"/>
      <c r="DP9" s="394"/>
      <c r="DQ9" s="396"/>
      <c r="DR9" s="384"/>
      <c r="DS9" s="384"/>
      <c r="DT9" s="384"/>
      <c r="DU9" s="384"/>
      <c r="DV9" s="401" t="s">
        <v>96</v>
      </c>
      <c r="DW9" s="402"/>
      <c r="DX9" s="402"/>
      <c r="DY9" s="403"/>
      <c r="DZ9" s="404" t="s">
        <v>112</v>
      </c>
      <c r="EA9" s="405"/>
      <c r="EB9" s="406"/>
      <c r="EC9" s="407"/>
      <c r="ED9" s="407"/>
      <c r="EE9" s="407"/>
      <c r="EF9" s="407"/>
      <c r="EG9" s="394"/>
      <c r="EH9" s="396"/>
      <c r="EI9" s="384"/>
      <c r="EJ9" s="384"/>
      <c r="EK9" s="384"/>
      <c r="EL9" s="384"/>
      <c r="EM9" s="401" t="s">
        <v>96</v>
      </c>
      <c r="EN9" s="402"/>
      <c r="EO9" s="402"/>
      <c r="EP9" s="403"/>
      <c r="EQ9" s="404" t="s">
        <v>112</v>
      </c>
      <c r="ER9" s="405"/>
      <c r="ES9" s="406"/>
      <c r="ET9" s="407"/>
      <c r="EU9" s="407"/>
      <c r="EV9" s="407"/>
      <c r="EW9" s="407"/>
      <c r="EX9" s="394"/>
      <c r="EY9" s="396"/>
      <c r="EZ9" s="384"/>
      <c r="FA9" s="384"/>
      <c r="FB9" s="384"/>
      <c r="FC9" s="384"/>
      <c r="FD9" s="401" t="s">
        <v>96</v>
      </c>
      <c r="FE9" s="402"/>
      <c r="FF9" s="402"/>
      <c r="FG9" s="403"/>
      <c r="FH9" s="404" t="s">
        <v>112</v>
      </c>
      <c r="FI9" s="405"/>
      <c r="FJ9" s="406"/>
      <c r="FK9" s="407"/>
      <c r="FL9" s="407"/>
      <c r="FM9" s="407"/>
      <c r="FN9" s="407"/>
      <c r="FO9" s="394"/>
      <c r="FP9" s="396"/>
      <c r="FQ9" s="384"/>
      <c r="FR9" s="384"/>
      <c r="FS9" s="384"/>
      <c r="FT9" s="384"/>
      <c r="FU9" s="401" t="s">
        <v>96</v>
      </c>
      <c r="FV9" s="402"/>
      <c r="FW9" s="402"/>
      <c r="FX9" s="403"/>
      <c r="FY9" s="404" t="s">
        <v>112</v>
      </c>
      <c r="FZ9" s="405"/>
      <c r="GA9" s="406"/>
      <c r="GB9" s="407"/>
      <c r="GC9" s="407"/>
      <c r="GD9" s="407"/>
      <c r="GE9" s="407"/>
      <c r="GF9" s="394"/>
      <c r="GG9" s="396"/>
      <c r="GH9" s="384"/>
      <c r="GI9" s="384"/>
      <c r="GJ9" s="384"/>
      <c r="GK9" s="384"/>
      <c r="GL9" s="401" t="s">
        <v>96</v>
      </c>
      <c r="GM9" s="402"/>
      <c r="GN9" s="402"/>
      <c r="GO9" s="403"/>
      <c r="GP9" s="404" t="s">
        <v>112</v>
      </c>
      <c r="GQ9" s="405"/>
      <c r="GR9" s="406"/>
      <c r="GS9" s="407"/>
      <c r="GT9" s="407"/>
      <c r="GU9" s="407"/>
      <c r="GV9" s="407"/>
      <c r="GW9" s="394"/>
      <c r="GX9" s="396"/>
      <c r="GY9" s="384"/>
      <c r="GZ9" s="384"/>
      <c r="HA9" s="384"/>
      <c r="HB9" s="384"/>
      <c r="HC9" s="401" t="s">
        <v>96</v>
      </c>
      <c r="HD9" s="402"/>
      <c r="HE9" s="402"/>
      <c r="HF9" s="403"/>
      <c r="HG9" s="404" t="s">
        <v>112</v>
      </c>
      <c r="HH9" s="405"/>
      <c r="HI9" s="406"/>
      <c r="HJ9" s="407"/>
      <c r="HK9" s="407"/>
      <c r="HL9" s="407"/>
      <c r="HM9" s="407"/>
      <c r="HN9" s="394"/>
      <c r="HO9" s="396"/>
      <c r="HP9" s="384"/>
      <c r="HQ9" s="384"/>
      <c r="HR9" s="384"/>
      <c r="HS9" s="384"/>
      <c r="HT9" s="401" t="s">
        <v>96</v>
      </c>
      <c r="HU9" s="402"/>
      <c r="HV9" s="402"/>
      <c r="HW9" s="403"/>
      <c r="HX9" s="404" t="s">
        <v>112</v>
      </c>
      <c r="HY9" s="405"/>
      <c r="HZ9" s="406"/>
      <c r="IA9" s="407"/>
      <c r="IB9" s="407"/>
      <c r="IC9" s="407"/>
      <c r="ID9" s="407"/>
      <c r="IE9" s="394"/>
      <c r="IF9" s="396"/>
      <c r="IG9" s="384"/>
      <c r="IH9" s="384"/>
      <c r="II9" s="384"/>
      <c r="IJ9" s="384"/>
      <c r="IK9" s="401" t="s">
        <v>96</v>
      </c>
      <c r="IL9" s="402"/>
      <c r="IM9" s="402"/>
      <c r="IN9" s="403"/>
      <c r="IO9" s="404" t="s">
        <v>112</v>
      </c>
      <c r="IP9" s="405"/>
      <c r="IQ9" s="406"/>
      <c r="IR9" s="407"/>
      <c r="IS9" s="407"/>
      <c r="IT9" s="407"/>
      <c r="IU9" s="407"/>
      <c r="IV9" s="394"/>
      <c r="IW9" s="396"/>
      <c r="IX9" s="384"/>
      <c r="IY9" s="384"/>
      <c r="IZ9" s="384"/>
      <c r="JA9" s="384"/>
      <c r="JB9" s="401" t="s">
        <v>96</v>
      </c>
      <c r="JC9" s="402"/>
      <c r="JD9" s="402"/>
      <c r="JE9" s="403"/>
      <c r="JF9" s="404" t="s">
        <v>112</v>
      </c>
      <c r="JG9" s="405"/>
      <c r="JH9" s="406"/>
      <c r="JI9" s="407"/>
      <c r="JJ9" s="407"/>
      <c r="JK9" s="407"/>
      <c r="JL9" s="407"/>
      <c r="JM9" s="394"/>
      <c r="JN9" s="396"/>
      <c r="JO9" s="384"/>
      <c r="JP9" s="384"/>
      <c r="JQ9" s="384"/>
      <c r="JR9" s="384"/>
      <c r="JS9" s="401" t="s">
        <v>96</v>
      </c>
      <c r="JT9" s="402"/>
      <c r="JU9" s="402"/>
      <c r="JV9" s="403"/>
      <c r="JW9" s="404" t="s">
        <v>112</v>
      </c>
      <c r="JX9" s="405"/>
      <c r="JY9" s="406"/>
      <c r="JZ9" s="407"/>
      <c r="KA9" s="407"/>
      <c r="KB9" s="407"/>
      <c r="KC9" s="407"/>
      <c r="KD9" s="394"/>
      <c r="KE9" s="396"/>
      <c r="KF9" s="384"/>
      <c r="KG9" s="384"/>
      <c r="KH9" s="384"/>
      <c r="KI9" s="384"/>
      <c r="KJ9" s="401" t="s">
        <v>96</v>
      </c>
      <c r="KK9" s="402"/>
      <c r="KL9" s="402"/>
      <c r="KM9" s="403"/>
      <c r="KN9" s="404" t="s">
        <v>112</v>
      </c>
      <c r="KO9" s="405"/>
      <c r="KP9" s="406"/>
      <c r="KQ9" s="407"/>
      <c r="KR9" s="407"/>
      <c r="KS9" s="407"/>
      <c r="KT9" s="407"/>
      <c r="KU9" s="394"/>
      <c r="KV9" s="396"/>
      <c r="KW9" s="384"/>
      <c r="KX9" s="384"/>
      <c r="KY9" s="384"/>
      <c r="KZ9" s="384"/>
      <c r="LA9" s="401" t="s">
        <v>96</v>
      </c>
      <c r="LB9" s="402"/>
      <c r="LC9" s="402"/>
      <c r="LD9" s="403"/>
      <c r="LE9" s="404" t="s">
        <v>112</v>
      </c>
      <c r="LF9" s="405"/>
      <c r="LG9" s="406"/>
      <c r="LH9" s="407"/>
      <c r="LI9" s="407"/>
      <c r="LJ9" s="407"/>
      <c r="LK9" s="407"/>
      <c r="LL9" s="394"/>
      <c r="LM9" s="396"/>
      <c r="LN9" s="384"/>
      <c r="LO9" s="384"/>
      <c r="LP9" s="384"/>
      <c r="LQ9" s="384"/>
      <c r="LR9" s="401" t="s">
        <v>96</v>
      </c>
      <c r="LS9" s="402"/>
      <c r="LT9" s="402"/>
      <c r="LU9" s="403"/>
      <c r="LV9" s="404" t="s">
        <v>112</v>
      </c>
      <c r="LW9" s="405"/>
      <c r="LX9" s="406"/>
      <c r="LY9" s="407"/>
      <c r="LZ9" s="407"/>
      <c r="MA9" s="407"/>
      <c r="MB9" s="407"/>
      <c r="MC9" s="220"/>
    </row>
    <row r="10" spans="1:341" ht="17.25" customHeight="1">
      <c r="A10" s="394"/>
      <c r="B10" s="396"/>
      <c r="C10" s="384"/>
      <c r="D10" s="384"/>
      <c r="E10" s="384"/>
      <c r="F10" s="384"/>
      <c r="G10" s="408" t="str">
        <f>G14&amp;"～"&amp;CHAR(10)&amp;H14&amp;CHAR(10)&amp;"("&amp;I14&amp;"H)"</f>
        <v>18：00～
20：00
(2H)</v>
      </c>
      <c r="H10" s="409"/>
      <c r="I10" s="409"/>
      <c r="J10" s="411" t="s">
        <v>113</v>
      </c>
      <c r="K10" s="414" t="s">
        <v>130</v>
      </c>
      <c r="L10" s="415"/>
      <c r="M10" s="416"/>
      <c r="N10" s="407"/>
      <c r="O10" s="407"/>
      <c r="P10" s="407"/>
      <c r="Q10" s="407"/>
      <c r="R10" s="394"/>
      <c r="S10" s="396"/>
      <c r="T10" s="384"/>
      <c r="U10" s="384"/>
      <c r="V10" s="384"/>
      <c r="W10" s="384"/>
      <c r="X10" s="408" t="str">
        <f>G10</f>
        <v>18：00～
20：00
(2H)</v>
      </c>
      <c r="Y10" s="409"/>
      <c r="Z10" s="409"/>
      <c r="AA10" s="411" t="s">
        <v>113</v>
      </c>
      <c r="AB10" s="414" t="s">
        <v>130</v>
      </c>
      <c r="AC10" s="415"/>
      <c r="AD10" s="416"/>
      <c r="AE10" s="407"/>
      <c r="AF10" s="407"/>
      <c r="AG10" s="407"/>
      <c r="AH10" s="407"/>
      <c r="AI10" s="394"/>
      <c r="AJ10" s="396"/>
      <c r="AK10" s="384"/>
      <c r="AL10" s="384"/>
      <c r="AM10" s="384"/>
      <c r="AN10" s="384"/>
      <c r="AO10" s="408" t="str">
        <f>X10</f>
        <v>18：00～
20：00
(2H)</v>
      </c>
      <c r="AP10" s="409"/>
      <c r="AQ10" s="409"/>
      <c r="AR10" s="411" t="s">
        <v>113</v>
      </c>
      <c r="AS10" s="414" t="s">
        <v>130</v>
      </c>
      <c r="AT10" s="415"/>
      <c r="AU10" s="416"/>
      <c r="AV10" s="407"/>
      <c r="AW10" s="407"/>
      <c r="AX10" s="407"/>
      <c r="AY10" s="407"/>
      <c r="AZ10" s="394"/>
      <c r="BA10" s="396"/>
      <c r="BB10" s="384"/>
      <c r="BC10" s="384"/>
      <c r="BD10" s="384"/>
      <c r="BE10" s="384"/>
      <c r="BF10" s="408" t="str">
        <f>AO10</f>
        <v>18：00～
20：00
(2H)</v>
      </c>
      <c r="BG10" s="409"/>
      <c r="BH10" s="409"/>
      <c r="BI10" s="411" t="s">
        <v>113</v>
      </c>
      <c r="BJ10" s="414" t="s">
        <v>130</v>
      </c>
      <c r="BK10" s="415"/>
      <c r="BL10" s="416"/>
      <c r="BM10" s="407"/>
      <c r="BN10" s="407"/>
      <c r="BO10" s="407"/>
      <c r="BP10" s="407"/>
      <c r="BQ10" s="394"/>
      <c r="BR10" s="396"/>
      <c r="BS10" s="384"/>
      <c r="BT10" s="384"/>
      <c r="BU10" s="384"/>
      <c r="BV10" s="384"/>
      <c r="BW10" s="408" t="str">
        <f>BF10</f>
        <v>18：00～
20：00
(2H)</v>
      </c>
      <c r="BX10" s="409"/>
      <c r="BY10" s="409"/>
      <c r="BZ10" s="411" t="s">
        <v>113</v>
      </c>
      <c r="CA10" s="414" t="s">
        <v>130</v>
      </c>
      <c r="CB10" s="415"/>
      <c r="CC10" s="416"/>
      <c r="CD10" s="407"/>
      <c r="CE10" s="407"/>
      <c r="CF10" s="407"/>
      <c r="CG10" s="407"/>
      <c r="CH10" s="394"/>
      <c r="CI10" s="396"/>
      <c r="CJ10" s="384"/>
      <c r="CK10" s="384"/>
      <c r="CL10" s="384"/>
      <c r="CM10" s="384"/>
      <c r="CN10" s="408" t="str">
        <f>BW10</f>
        <v>18：00～
20：00
(2H)</v>
      </c>
      <c r="CO10" s="409"/>
      <c r="CP10" s="409"/>
      <c r="CQ10" s="411" t="s">
        <v>113</v>
      </c>
      <c r="CR10" s="414" t="s">
        <v>130</v>
      </c>
      <c r="CS10" s="415"/>
      <c r="CT10" s="416"/>
      <c r="CU10" s="407"/>
      <c r="CV10" s="407"/>
      <c r="CW10" s="407"/>
      <c r="CX10" s="407"/>
      <c r="CY10" s="394"/>
      <c r="CZ10" s="396"/>
      <c r="DA10" s="384"/>
      <c r="DB10" s="384"/>
      <c r="DC10" s="384"/>
      <c r="DD10" s="384"/>
      <c r="DE10" s="408" t="str">
        <f>CN10</f>
        <v>18：00～
20：00
(2H)</v>
      </c>
      <c r="DF10" s="409"/>
      <c r="DG10" s="409"/>
      <c r="DH10" s="411" t="s">
        <v>113</v>
      </c>
      <c r="DI10" s="414" t="s">
        <v>130</v>
      </c>
      <c r="DJ10" s="415"/>
      <c r="DK10" s="416"/>
      <c r="DL10" s="407"/>
      <c r="DM10" s="407"/>
      <c r="DN10" s="407"/>
      <c r="DO10" s="407"/>
      <c r="DP10" s="394"/>
      <c r="DQ10" s="396"/>
      <c r="DR10" s="384"/>
      <c r="DS10" s="384"/>
      <c r="DT10" s="384"/>
      <c r="DU10" s="384"/>
      <c r="DV10" s="408" t="str">
        <f>DE10</f>
        <v>18：00～
20：00
(2H)</v>
      </c>
      <c r="DW10" s="409"/>
      <c r="DX10" s="409"/>
      <c r="DY10" s="411" t="s">
        <v>113</v>
      </c>
      <c r="DZ10" s="414" t="s">
        <v>130</v>
      </c>
      <c r="EA10" s="415"/>
      <c r="EB10" s="416"/>
      <c r="EC10" s="407"/>
      <c r="ED10" s="407"/>
      <c r="EE10" s="407"/>
      <c r="EF10" s="407"/>
      <c r="EG10" s="394"/>
      <c r="EH10" s="396"/>
      <c r="EI10" s="384"/>
      <c r="EJ10" s="384"/>
      <c r="EK10" s="384"/>
      <c r="EL10" s="384"/>
      <c r="EM10" s="408" t="str">
        <f>DV10</f>
        <v>18：00～
20：00
(2H)</v>
      </c>
      <c r="EN10" s="409"/>
      <c r="EO10" s="409"/>
      <c r="EP10" s="411" t="s">
        <v>113</v>
      </c>
      <c r="EQ10" s="414" t="s">
        <v>130</v>
      </c>
      <c r="ER10" s="415"/>
      <c r="ES10" s="416"/>
      <c r="ET10" s="407"/>
      <c r="EU10" s="407"/>
      <c r="EV10" s="407"/>
      <c r="EW10" s="407"/>
      <c r="EX10" s="394"/>
      <c r="EY10" s="396"/>
      <c r="EZ10" s="384"/>
      <c r="FA10" s="384"/>
      <c r="FB10" s="384"/>
      <c r="FC10" s="384"/>
      <c r="FD10" s="408" t="str">
        <f>EM10</f>
        <v>18：00～
20：00
(2H)</v>
      </c>
      <c r="FE10" s="409"/>
      <c r="FF10" s="409"/>
      <c r="FG10" s="411" t="s">
        <v>113</v>
      </c>
      <c r="FH10" s="414" t="s">
        <v>130</v>
      </c>
      <c r="FI10" s="415"/>
      <c r="FJ10" s="416"/>
      <c r="FK10" s="407"/>
      <c r="FL10" s="407"/>
      <c r="FM10" s="407"/>
      <c r="FN10" s="407"/>
      <c r="FO10" s="394"/>
      <c r="FP10" s="396"/>
      <c r="FQ10" s="384"/>
      <c r="FR10" s="384"/>
      <c r="FS10" s="384"/>
      <c r="FT10" s="384"/>
      <c r="FU10" s="408" t="str">
        <f>FD10</f>
        <v>18：00～
20：00
(2H)</v>
      </c>
      <c r="FV10" s="409"/>
      <c r="FW10" s="409"/>
      <c r="FX10" s="411" t="s">
        <v>113</v>
      </c>
      <c r="FY10" s="414" t="s">
        <v>130</v>
      </c>
      <c r="FZ10" s="415"/>
      <c r="GA10" s="416"/>
      <c r="GB10" s="407"/>
      <c r="GC10" s="407"/>
      <c r="GD10" s="407"/>
      <c r="GE10" s="407"/>
      <c r="GF10" s="394"/>
      <c r="GG10" s="396"/>
      <c r="GH10" s="384"/>
      <c r="GI10" s="384"/>
      <c r="GJ10" s="384"/>
      <c r="GK10" s="384"/>
      <c r="GL10" s="408" t="str">
        <f>FU10</f>
        <v>18：00～
20：00
(2H)</v>
      </c>
      <c r="GM10" s="409"/>
      <c r="GN10" s="409"/>
      <c r="GO10" s="411" t="s">
        <v>113</v>
      </c>
      <c r="GP10" s="414" t="s">
        <v>130</v>
      </c>
      <c r="GQ10" s="415"/>
      <c r="GR10" s="416"/>
      <c r="GS10" s="407"/>
      <c r="GT10" s="407"/>
      <c r="GU10" s="407"/>
      <c r="GV10" s="407"/>
      <c r="GW10" s="394"/>
      <c r="GX10" s="396"/>
      <c r="GY10" s="384"/>
      <c r="GZ10" s="384"/>
      <c r="HA10" s="384"/>
      <c r="HB10" s="384"/>
      <c r="HC10" s="408" t="str">
        <f>GL10</f>
        <v>18：00～
20：00
(2H)</v>
      </c>
      <c r="HD10" s="409"/>
      <c r="HE10" s="409"/>
      <c r="HF10" s="411" t="s">
        <v>113</v>
      </c>
      <c r="HG10" s="414" t="s">
        <v>130</v>
      </c>
      <c r="HH10" s="415"/>
      <c r="HI10" s="416"/>
      <c r="HJ10" s="407"/>
      <c r="HK10" s="407"/>
      <c r="HL10" s="407"/>
      <c r="HM10" s="407"/>
      <c r="HN10" s="394"/>
      <c r="HO10" s="396"/>
      <c r="HP10" s="384"/>
      <c r="HQ10" s="384"/>
      <c r="HR10" s="384"/>
      <c r="HS10" s="384"/>
      <c r="HT10" s="408" t="str">
        <f>HC10</f>
        <v>18：00～
20：00
(2H)</v>
      </c>
      <c r="HU10" s="409"/>
      <c r="HV10" s="409"/>
      <c r="HW10" s="411" t="s">
        <v>113</v>
      </c>
      <c r="HX10" s="414" t="s">
        <v>130</v>
      </c>
      <c r="HY10" s="415"/>
      <c r="HZ10" s="416"/>
      <c r="IA10" s="407"/>
      <c r="IB10" s="407"/>
      <c r="IC10" s="407"/>
      <c r="ID10" s="407"/>
      <c r="IE10" s="394"/>
      <c r="IF10" s="396"/>
      <c r="IG10" s="384"/>
      <c r="IH10" s="384"/>
      <c r="II10" s="384"/>
      <c r="IJ10" s="384"/>
      <c r="IK10" s="408" t="str">
        <f>HT10</f>
        <v>18：00～
20：00
(2H)</v>
      </c>
      <c r="IL10" s="409"/>
      <c r="IM10" s="409"/>
      <c r="IN10" s="411" t="s">
        <v>113</v>
      </c>
      <c r="IO10" s="414" t="s">
        <v>130</v>
      </c>
      <c r="IP10" s="415"/>
      <c r="IQ10" s="416"/>
      <c r="IR10" s="407"/>
      <c r="IS10" s="407"/>
      <c r="IT10" s="407"/>
      <c r="IU10" s="407"/>
      <c r="IV10" s="394"/>
      <c r="IW10" s="396"/>
      <c r="IX10" s="384"/>
      <c r="IY10" s="384"/>
      <c r="IZ10" s="384"/>
      <c r="JA10" s="384"/>
      <c r="JB10" s="408" t="str">
        <f>IK10</f>
        <v>18：00～
20：00
(2H)</v>
      </c>
      <c r="JC10" s="409"/>
      <c r="JD10" s="409"/>
      <c r="JE10" s="411" t="s">
        <v>113</v>
      </c>
      <c r="JF10" s="414" t="s">
        <v>130</v>
      </c>
      <c r="JG10" s="415"/>
      <c r="JH10" s="416"/>
      <c r="JI10" s="407"/>
      <c r="JJ10" s="407"/>
      <c r="JK10" s="407"/>
      <c r="JL10" s="407"/>
      <c r="JM10" s="394"/>
      <c r="JN10" s="396"/>
      <c r="JO10" s="384"/>
      <c r="JP10" s="384"/>
      <c r="JQ10" s="384"/>
      <c r="JR10" s="384"/>
      <c r="JS10" s="408" t="str">
        <f>JB10</f>
        <v>18：00～
20：00
(2H)</v>
      </c>
      <c r="JT10" s="409"/>
      <c r="JU10" s="409"/>
      <c r="JV10" s="411" t="s">
        <v>113</v>
      </c>
      <c r="JW10" s="414" t="s">
        <v>130</v>
      </c>
      <c r="JX10" s="415"/>
      <c r="JY10" s="416"/>
      <c r="JZ10" s="407"/>
      <c r="KA10" s="407"/>
      <c r="KB10" s="407"/>
      <c r="KC10" s="407"/>
      <c r="KD10" s="394"/>
      <c r="KE10" s="396"/>
      <c r="KF10" s="384"/>
      <c r="KG10" s="384"/>
      <c r="KH10" s="384"/>
      <c r="KI10" s="384"/>
      <c r="KJ10" s="408" t="str">
        <f>JS10</f>
        <v>18：00～
20：00
(2H)</v>
      </c>
      <c r="KK10" s="409"/>
      <c r="KL10" s="409"/>
      <c r="KM10" s="411" t="s">
        <v>113</v>
      </c>
      <c r="KN10" s="414" t="s">
        <v>130</v>
      </c>
      <c r="KO10" s="415"/>
      <c r="KP10" s="416"/>
      <c r="KQ10" s="407"/>
      <c r="KR10" s="407"/>
      <c r="KS10" s="407"/>
      <c r="KT10" s="407"/>
      <c r="KU10" s="394"/>
      <c r="KV10" s="396"/>
      <c r="KW10" s="384"/>
      <c r="KX10" s="384"/>
      <c r="KY10" s="384"/>
      <c r="KZ10" s="384"/>
      <c r="LA10" s="408" t="str">
        <f>KJ10</f>
        <v>18：00～
20：00
(2H)</v>
      </c>
      <c r="LB10" s="409"/>
      <c r="LC10" s="409"/>
      <c r="LD10" s="411" t="s">
        <v>113</v>
      </c>
      <c r="LE10" s="414" t="s">
        <v>130</v>
      </c>
      <c r="LF10" s="415"/>
      <c r="LG10" s="416"/>
      <c r="LH10" s="407"/>
      <c r="LI10" s="407"/>
      <c r="LJ10" s="407"/>
      <c r="LK10" s="407"/>
      <c r="LL10" s="394"/>
      <c r="LM10" s="396"/>
      <c r="LN10" s="384"/>
      <c r="LO10" s="384"/>
      <c r="LP10" s="384"/>
      <c r="LQ10" s="384"/>
      <c r="LR10" s="408" t="str">
        <f>LA10</f>
        <v>18：00～
20：00
(2H)</v>
      </c>
      <c r="LS10" s="409"/>
      <c r="LT10" s="409"/>
      <c r="LU10" s="411" t="s">
        <v>113</v>
      </c>
      <c r="LV10" s="414" t="s">
        <v>130</v>
      </c>
      <c r="LW10" s="415"/>
      <c r="LX10" s="416"/>
      <c r="LY10" s="407"/>
      <c r="LZ10" s="407"/>
      <c r="MA10" s="407"/>
      <c r="MB10" s="407"/>
    </row>
    <row r="11" spans="1:341" ht="17.25" customHeight="1">
      <c r="A11" s="394"/>
      <c r="B11" s="396"/>
      <c r="C11" s="384"/>
      <c r="D11" s="384"/>
      <c r="E11" s="384"/>
      <c r="F11" s="384"/>
      <c r="G11" s="409"/>
      <c r="H11" s="409"/>
      <c r="I11" s="409"/>
      <c r="J11" s="412"/>
      <c r="K11" s="417"/>
      <c r="L11" s="418"/>
      <c r="M11" s="419"/>
      <c r="N11" s="407"/>
      <c r="O11" s="407"/>
      <c r="P11" s="407"/>
      <c r="Q11" s="407"/>
      <c r="R11" s="394"/>
      <c r="S11" s="396"/>
      <c r="T11" s="384"/>
      <c r="U11" s="384"/>
      <c r="V11" s="384"/>
      <c r="W11" s="384"/>
      <c r="X11" s="409"/>
      <c r="Y11" s="409"/>
      <c r="Z11" s="409"/>
      <c r="AA11" s="412"/>
      <c r="AB11" s="417"/>
      <c r="AC11" s="418"/>
      <c r="AD11" s="419"/>
      <c r="AE11" s="407"/>
      <c r="AF11" s="407"/>
      <c r="AG11" s="407"/>
      <c r="AH11" s="407"/>
      <c r="AI11" s="394"/>
      <c r="AJ11" s="396"/>
      <c r="AK11" s="384"/>
      <c r="AL11" s="384"/>
      <c r="AM11" s="384"/>
      <c r="AN11" s="384"/>
      <c r="AO11" s="409"/>
      <c r="AP11" s="409"/>
      <c r="AQ11" s="409"/>
      <c r="AR11" s="412"/>
      <c r="AS11" s="417"/>
      <c r="AT11" s="418"/>
      <c r="AU11" s="419"/>
      <c r="AV11" s="407"/>
      <c r="AW11" s="407"/>
      <c r="AX11" s="407"/>
      <c r="AY11" s="407"/>
      <c r="AZ11" s="394"/>
      <c r="BA11" s="396"/>
      <c r="BB11" s="384"/>
      <c r="BC11" s="384"/>
      <c r="BD11" s="384"/>
      <c r="BE11" s="384"/>
      <c r="BF11" s="409"/>
      <c r="BG11" s="409"/>
      <c r="BH11" s="409"/>
      <c r="BI11" s="412"/>
      <c r="BJ11" s="417"/>
      <c r="BK11" s="418"/>
      <c r="BL11" s="419"/>
      <c r="BM11" s="407"/>
      <c r="BN11" s="407"/>
      <c r="BO11" s="407"/>
      <c r="BP11" s="407"/>
      <c r="BQ11" s="394"/>
      <c r="BR11" s="396"/>
      <c r="BS11" s="384"/>
      <c r="BT11" s="384"/>
      <c r="BU11" s="384"/>
      <c r="BV11" s="384"/>
      <c r="BW11" s="409"/>
      <c r="BX11" s="409"/>
      <c r="BY11" s="409"/>
      <c r="BZ11" s="412"/>
      <c r="CA11" s="417"/>
      <c r="CB11" s="418"/>
      <c r="CC11" s="419"/>
      <c r="CD11" s="407"/>
      <c r="CE11" s="407"/>
      <c r="CF11" s="407"/>
      <c r="CG11" s="407"/>
      <c r="CH11" s="394"/>
      <c r="CI11" s="396"/>
      <c r="CJ11" s="384"/>
      <c r="CK11" s="384"/>
      <c r="CL11" s="384"/>
      <c r="CM11" s="384"/>
      <c r="CN11" s="409"/>
      <c r="CO11" s="409"/>
      <c r="CP11" s="409"/>
      <c r="CQ11" s="412"/>
      <c r="CR11" s="417"/>
      <c r="CS11" s="418"/>
      <c r="CT11" s="419"/>
      <c r="CU11" s="407"/>
      <c r="CV11" s="407"/>
      <c r="CW11" s="407"/>
      <c r="CX11" s="407"/>
      <c r="CY11" s="394"/>
      <c r="CZ11" s="396"/>
      <c r="DA11" s="384"/>
      <c r="DB11" s="384"/>
      <c r="DC11" s="384"/>
      <c r="DD11" s="384"/>
      <c r="DE11" s="409"/>
      <c r="DF11" s="409"/>
      <c r="DG11" s="409"/>
      <c r="DH11" s="412"/>
      <c r="DI11" s="417"/>
      <c r="DJ11" s="418"/>
      <c r="DK11" s="419"/>
      <c r="DL11" s="407"/>
      <c r="DM11" s="407"/>
      <c r="DN11" s="407"/>
      <c r="DO11" s="407"/>
      <c r="DP11" s="394"/>
      <c r="DQ11" s="396"/>
      <c r="DR11" s="384"/>
      <c r="DS11" s="384"/>
      <c r="DT11" s="384"/>
      <c r="DU11" s="384"/>
      <c r="DV11" s="409"/>
      <c r="DW11" s="409"/>
      <c r="DX11" s="409"/>
      <c r="DY11" s="412"/>
      <c r="DZ11" s="417"/>
      <c r="EA11" s="418"/>
      <c r="EB11" s="419"/>
      <c r="EC11" s="407"/>
      <c r="ED11" s="407"/>
      <c r="EE11" s="407"/>
      <c r="EF11" s="407"/>
      <c r="EG11" s="394"/>
      <c r="EH11" s="396"/>
      <c r="EI11" s="384"/>
      <c r="EJ11" s="384"/>
      <c r="EK11" s="384"/>
      <c r="EL11" s="384"/>
      <c r="EM11" s="409"/>
      <c r="EN11" s="409"/>
      <c r="EO11" s="409"/>
      <c r="EP11" s="412"/>
      <c r="EQ11" s="417"/>
      <c r="ER11" s="418"/>
      <c r="ES11" s="419"/>
      <c r="ET11" s="407"/>
      <c r="EU11" s="407"/>
      <c r="EV11" s="407"/>
      <c r="EW11" s="407"/>
      <c r="EX11" s="394"/>
      <c r="EY11" s="396"/>
      <c r="EZ11" s="384"/>
      <c r="FA11" s="384"/>
      <c r="FB11" s="384"/>
      <c r="FC11" s="384"/>
      <c r="FD11" s="409"/>
      <c r="FE11" s="409"/>
      <c r="FF11" s="409"/>
      <c r="FG11" s="412"/>
      <c r="FH11" s="417"/>
      <c r="FI11" s="418"/>
      <c r="FJ11" s="419"/>
      <c r="FK11" s="407"/>
      <c r="FL11" s="407"/>
      <c r="FM11" s="407"/>
      <c r="FN11" s="407"/>
      <c r="FO11" s="394"/>
      <c r="FP11" s="396"/>
      <c r="FQ11" s="384"/>
      <c r="FR11" s="384"/>
      <c r="FS11" s="384"/>
      <c r="FT11" s="384"/>
      <c r="FU11" s="409"/>
      <c r="FV11" s="409"/>
      <c r="FW11" s="409"/>
      <c r="FX11" s="412"/>
      <c r="FY11" s="417"/>
      <c r="FZ11" s="418"/>
      <c r="GA11" s="419"/>
      <c r="GB11" s="407"/>
      <c r="GC11" s="407"/>
      <c r="GD11" s="407"/>
      <c r="GE11" s="407"/>
      <c r="GF11" s="394"/>
      <c r="GG11" s="396"/>
      <c r="GH11" s="384"/>
      <c r="GI11" s="384"/>
      <c r="GJ11" s="384"/>
      <c r="GK11" s="384"/>
      <c r="GL11" s="409"/>
      <c r="GM11" s="409"/>
      <c r="GN11" s="409"/>
      <c r="GO11" s="412"/>
      <c r="GP11" s="417"/>
      <c r="GQ11" s="418"/>
      <c r="GR11" s="419"/>
      <c r="GS11" s="407"/>
      <c r="GT11" s="407"/>
      <c r="GU11" s="407"/>
      <c r="GV11" s="407"/>
      <c r="GW11" s="394"/>
      <c r="GX11" s="396"/>
      <c r="GY11" s="384"/>
      <c r="GZ11" s="384"/>
      <c r="HA11" s="384"/>
      <c r="HB11" s="384"/>
      <c r="HC11" s="409"/>
      <c r="HD11" s="409"/>
      <c r="HE11" s="409"/>
      <c r="HF11" s="412"/>
      <c r="HG11" s="417"/>
      <c r="HH11" s="418"/>
      <c r="HI11" s="419"/>
      <c r="HJ11" s="407"/>
      <c r="HK11" s="407"/>
      <c r="HL11" s="407"/>
      <c r="HM11" s="407"/>
      <c r="HN11" s="394"/>
      <c r="HO11" s="396"/>
      <c r="HP11" s="384"/>
      <c r="HQ11" s="384"/>
      <c r="HR11" s="384"/>
      <c r="HS11" s="384"/>
      <c r="HT11" s="409"/>
      <c r="HU11" s="409"/>
      <c r="HV11" s="409"/>
      <c r="HW11" s="412"/>
      <c r="HX11" s="417"/>
      <c r="HY11" s="418"/>
      <c r="HZ11" s="419"/>
      <c r="IA11" s="407"/>
      <c r="IB11" s="407"/>
      <c r="IC11" s="407"/>
      <c r="ID11" s="407"/>
      <c r="IE11" s="394"/>
      <c r="IF11" s="396"/>
      <c r="IG11" s="384"/>
      <c r="IH11" s="384"/>
      <c r="II11" s="384"/>
      <c r="IJ11" s="384"/>
      <c r="IK11" s="409"/>
      <c r="IL11" s="409"/>
      <c r="IM11" s="409"/>
      <c r="IN11" s="412"/>
      <c r="IO11" s="417"/>
      <c r="IP11" s="418"/>
      <c r="IQ11" s="419"/>
      <c r="IR11" s="407"/>
      <c r="IS11" s="407"/>
      <c r="IT11" s="407"/>
      <c r="IU11" s="407"/>
      <c r="IV11" s="394"/>
      <c r="IW11" s="396"/>
      <c r="IX11" s="384"/>
      <c r="IY11" s="384"/>
      <c r="IZ11" s="384"/>
      <c r="JA11" s="384"/>
      <c r="JB11" s="409"/>
      <c r="JC11" s="409"/>
      <c r="JD11" s="409"/>
      <c r="JE11" s="412"/>
      <c r="JF11" s="417"/>
      <c r="JG11" s="418"/>
      <c r="JH11" s="419"/>
      <c r="JI11" s="407"/>
      <c r="JJ11" s="407"/>
      <c r="JK11" s="407"/>
      <c r="JL11" s="407"/>
      <c r="JM11" s="394"/>
      <c r="JN11" s="396"/>
      <c r="JO11" s="384"/>
      <c r="JP11" s="384"/>
      <c r="JQ11" s="384"/>
      <c r="JR11" s="384"/>
      <c r="JS11" s="409"/>
      <c r="JT11" s="409"/>
      <c r="JU11" s="409"/>
      <c r="JV11" s="412"/>
      <c r="JW11" s="417"/>
      <c r="JX11" s="418"/>
      <c r="JY11" s="419"/>
      <c r="JZ11" s="407"/>
      <c r="KA11" s="407"/>
      <c r="KB11" s="407"/>
      <c r="KC11" s="407"/>
      <c r="KD11" s="394"/>
      <c r="KE11" s="396"/>
      <c r="KF11" s="384"/>
      <c r="KG11" s="384"/>
      <c r="KH11" s="384"/>
      <c r="KI11" s="384"/>
      <c r="KJ11" s="409"/>
      <c r="KK11" s="409"/>
      <c r="KL11" s="409"/>
      <c r="KM11" s="412"/>
      <c r="KN11" s="417"/>
      <c r="KO11" s="418"/>
      <c r="KP11" s="419"/>
      <c r="KQ11" s="407"/>
      <c r="KR11" s="407"/>
      <c r="KS11" s="407"/>
      <c r="KT11" s="407"/>
      <c r="KU11" s="394"/>
      <c r="KV11" s="396"/>
      <c r="KW11" s="384"/>
      <c r="KX11" s="384"/>
      <c r="KY11" s="384"/>
      <c r="KZ11" s="384"/>
      <c r="LA11" s="409"/>
      <c r="LB11" s="409"/>
      <c r="LC11" s="409"/>
      <c r="LD11" s="412"/>
      <c r="LE11" s="417"/>
      <c r="LF11" s="418"/>
      <c r="LG11" s="419"/>
      <c r="LH11" s="407"/>
      <c r="LI11" s="407"/>
      <c r="LJ11" s="407"/>
      <c r="LK11" s="407"/>
      <c r="LL11" s="394"/>
      <c r="LM11" s="396"/>
      <c r="LN11" s="384"/>
      <c r="LO11" s="384"/>
      <c r="LP11" s="384"/>
      <c r="LQ11" s="384"/>
      <c r="LR11" s="409"/>
      <c r="LS11" s="409"/>
      <c r="LT11" s="409"/>
      <c r="LU11" s="412"/>
      <c r="LV11" s="417"/>
      <c r="LW11" s="418"/>
      <c r="LX11" s="419"/>
      <c r="LY11" s="407"/>
      <c r="LZ11" s="407"/>
      <c r="MA11" s="407"/>
      <c r="MB11" s="407"/>
    </row>
    <row r="12" spans="1:341" ht="17.25" customHeight="1">
      <c r="A12" s="395"/>
      <c r="B12" s="397"/>
      <c r="C12" s="399"/>
      <c r="D12" s="399"/>
      <c r="E12" s="399"/>
      <c r="F12" s="399"/>
      <c r="G12" s="410"/>
      <c r="H12" s="410"/>
      <c r="I12" s="410"/>
      <c r="J12" s="412"/>
      <c r="K12" s="417"/>
      <c r="L12" s="418"/>
      <c r="M12" s="419"/>
      <c r="N12" s="407"/>
      <c r="O12" s="407"/>
      <c r="P12" s="407"/>
      <c r="Q12" s="407"/>
      <c r="R12" s="395"/>
      <c r="S12" s="397"/>
      <c r="T12" s="399"/>
      <c r="U12" s="399"/>
      <c r="V12" s="399"/>
      <c r="W12" s="399"/>
      <c r="X12" s="410"/>
      <c r="Y12" s="410"/>
      <c r="Z12" s="410"/>
      <c r="AA12" s="412"/>
      <c r="AB12" s="417"/>
      <c r="AC12" s="418"/>
      <c r="AD12" s="419"/>
      <c r="AE12" s="407"/>
      <c r="AF12" s="407"/>
      <c r="AG12" s="407"/>
      <c r="AH12" s="407"/>
      <c r="AI12" s="395"/>
      <c r="AJ12" s="397"/>
      <c r="AK12" s="399"/>
      <c r="AL12" s="399"/>
      <c r="AM12" s="399"/>
      <c r="AN12" s="399"/>
      <c r="AO12" s="410"/>
      <c r="AP12" s="410"/>
      <c r="AQ12" s="410"/>
      <c r="AR12" s="412"/>
      <c r="AS12" s="417"/>
      <c r="AT12" s="418"/>
      <c r="AU12" s="419"/>
      <c r="AV12" s="407"/>
      <c r="AW12" s="407"/>
      <c r="AX12" s="407"/>
      <c r="AY12" s="407"/>
      <c r="AZ12" s="395"/>
      <c r="BA12" s="397"/>
      <c r="BB12" s="399"/>
      <c r="BC12" s="399"/>
      <c r="BD12" s="399"/>
      <c r="BE12" s="399"/>
      <c r="BF12" s="410"/>
      <c r="BG12" s="410"/>
      <c r="BH12" s="410"/>
      <c r="BI12" s="412"/>
      <c r="BJ12" s="417"/>
      <c r="BK12" s="418"/>
      <c r="BL12" s="419"/>
      <c r="BM12" s="407"/>
      <c r="BN12" s="407"/>
      <c r="BO12" s="407"/>
      <c r="BP12" s="407"/>
      <c r="BQ12" s="395"/>
      <c r="BR12" s="397"/>
      <c r="BS12" s="399"/>
      <c r="BT12" s="399"/>
      <c r="BU12" s="399"/>
      <c r="BV12" s="399"/>
      <c r="BW12" s="410"/>
      <c r="BX12" s="410"/>
      <c r="BY12" s="410"/>
      <c r="BZ12" s="412"/>
      <c r="CA12" s="417"/>
      <c r="CB12" s="418"/>
      <c r="CC12" s="419"/>
      <c r="CD12" s="407"/>
      <c r="CE12" s="407"/>
      <c r="CF12" s="407"/>
      <c r="CG12" s="407"/>
      <c r="CH12" s="395"/>
      <c r="CI12" s="397"/>
      <c r="CJ12" s="399"/>
      <c r="CK12" s="399"/>
      <c r="CL12" s="399"/>
      <c r="CM12" s="399"/>
      <c r="CN12" s="410"/>
      <c r="CO12" s="410"/>
      <c r="CP12" s="410"/>
      <c r="CQ12" s="412"/>
      <c r="CR12" s="417"/>
      <c r="CS12" s="418"/>
      <c r="CT12" s="419"/>
      <c r="CU12" s="407"/>
      <c r="CV12" s="407"/>
      <c r="CW12" s="407"/>
      <c r="CX12" s="407"/>
      <c r="CY12" s="395"/>
      <c r="CZ12" s="397"/>
      <c r="DA12" s="399"/>
      <c r="DB12" s="399"/>
      <c r="DC12" s="399"/>
      <c r="DD12" s="399"/>
      <c r="DE12" s="410"/>
      <c r="DF12" s="410"/>
      <c r="DG12" s="410"/>
      <c r="DH12" s="412"/>
      <c r="DI12" s="417"/>
      <c r="DJ12" s="418"/>
      <c r="DK12" s="419"/>
      <c r="DL12" s="407"/>
      <c r="DM12" s="407"/>
      <c r="DN12" s="407"/>
      <c r="DO12" s="407"/>
      <c r="DP12" s="395"/>
      <c r="DQ12" s="397"/>
      <c r="DR12" s="399"/>
      <c r="DS12" s="399"/>
      <c r="DT12" s="399"/>
      <c r="DU12" s="399"/>
      <c r="DV12" s="410"/>
      <c r="DW12" s="410"/>
      <c r="DX12" s="410"/>
      <c r="DY12" s="412"/>
      <c r="DZ12" s="417"/>
      <c r="EA12" s="418"/>
      <c r="EB12" s="419"/>
      <c r="EC12" s="407"/>
      <c r="ED12" s="407"/>
      <c r="EE12" s="407"/>
      <c r="EF12" s="407"/>
      <c r="EG12" s="395"/>
      <c r="EH12" s="397"/>
      <c r="EI12" s="399"/>
      <c r="EJ12" s="399"/>
      <c r="EK12" s="399"/>
      <c r="EL12" s="399"/>
      <c r="EM12" s="410"/>
      <c r="EN12" s="410"/>
      <c r="EO12" s="410"/>
      <c r="EP12" s="412"/>
      <c r="EQ12" s="417"/>
      <c r="ER12" s="418"/>
      <c r="ES12" s="419"/>
      <c r="ET12" s="407"/>
      <c r="EU12" s="407"/>
      <c r="EV12" s="407"/>
      <c r="EW12" s="407"/>
      <c r="EX12" s="395"/>
      <c r="EY12" s="397"/>
      <c r="EZ12" s="399"/>
      <c r="FA12" s="399"/>
      <c r="FB12" s="399"/>
      <c r="FC12" s="399"/>
      <c r="FD12" s="410"/>
      <c r="FE12" s="410"/>
      <c r="FF12" s="410"/>
      <c r="FG12" s="412"/>
      <c r="FH12" s="417"/>
      <c r="FI12" s="418"/>
      <c r="FJ12" s="419"/>
      <c r="FK12" s="407"/>
      <c r="FL12" s="407"/>
      <c r="FM12" s="407"/>
      <c r="FN12" s="407"/>
      <c r="FO12" s="395"/>
      <c r="FP12" s="397"/>
      <c r="FQ12" s="399"/>
      <c r="FR12" s="399"/>
      <c r="FS12" s="399"/>
      <c r="FT12" s="399"/>
      <c r="FU12" s="410"/>
      <c r="FV12" s="410"/>
      <c r="FW12" s="410"/>
      <c r="FX12" s="412"/>
      <c r="FY12" s="417"/>
      <c r="FZ12" s="418"/>
      <c r="GA12" s="419"/>
      <c r="GB12" s="407"/>
      <c r="GC12" s="407"/>
      <c r="GD12" s="407"/>
      <c r="GE12" s="407"/>
      <c r="GF12" s="395"/>
      <c r="GG12" s="397"/>
      <c r="GH12" s="399"/>
      <c r="GI12" s="399"/>
      <c r="GJ12" s="399"/>
      <c r="GK12" s="399"/>
      <c r="GL12" s="410"/>
      <c r="GM12" s="410"/>
      <c r="GN12" s="410"/>
      <c r="GO12" s="412"/>
      <c r="GP12" s="417"/>
      <c r="GQ12" s="418"/>
      <c r="GR12" s="419"/>
      <c r="GS12" s="407"/>
      <c r="GT12" s="407"/>
      <c r="GU12" s="407"/>
      <c r="GV12" s="407"/>
      <c r="GW12" s="395"/>
      <c r="GX12" s="397"/>
      <c r="GY12" s="399"/>
      <c r="GZ12" s="399"/>
      <c r="HA12" s="399"/>
      <c r="HB12" s="399"/>
      <c r="HC12" s="410"/>
      <c r="HD12" s="410"/>
      <c r="HE12" s="410"/>
      <c r="HF12" s="412"/>
      <c r="HG12" s="417"/>
      <c r="HH12" s="418"/>
      <c r="HI12" s="419"/>
      <c r="HJ12" s="407"/>
      <c r="HK12" s="407"/>
      <c r="HL12" s="407"/>
      <c r="HM12" s="407"/>
      <c r="HN12" s="395"/>
      <c r="HO12" s="397"/>
      <c r="HP12" s="399"/>
      <c r="HQ12" s="399"/>
      <c r="HR12" s="399"/>
      <c r="HS12" s="399"/>
      <c r="HT12" s="410"/>
      <c r="HU12" s="410"/>
      <c r="HV12" s="410"/>
      <c r="HW12" s="412"/>
      <c r="HX12" s="417"/>
      <c r="HY12" s="418"/>
      <c r="HZ12" s="419"/>
      <c r="IA12" s="407"/>
      <c r="IB12" s="407"/>
      <c r="IC12" s="407"/>
      <c r="ID12" s="407"/>
      <c r="IE12" s="395"/>
      <c r="IF12" s="397"/>
      <c r="IG12" s="399"/>
      <c r="IH12" s="399"/>
      <c r="II12" s="399"/>
      <c r="IJ12" s="399"/>
      <c r="IK12" s="410"/>
      <c r="IL12" s="410"/>
      <c r="IM12" s="410"/>
      <c r="IN12" s="412"/>
      <c r="IO12" s="417"/>
      <c r="IP12" s="418"/>
      <c r="IQ12" s="419"/>
      <c r="IR12" s="407"/>
      <c r="IS12" s="407"/>
      <c r="IT12" s="407"/>
      <c r="IU12" s="407"/>
      <c r="IV12" s="395"/>
      <c r="IW12" s="397"/>
      <c r="IX12" s="399"/>
      <c r="IY12" s="399"/>
      <c r="IZ12" s="399"/>
      <c r="JA12" s="399"/>
      <c r="JB12" s="410"/>
      <c r="JC12" s="410"/>
      <c r="JD12" s="410"/>
      <c r="JE12" s="412"/>
      <c r="JF12" s="417"/>
      <c r="JG12" s="418"/>
      <c r="JH12" s="419"/>
      <c r="JI12" s="407"/>
      <c r="JJ12" s="407"/>
      <c r="JK12" s="407"/>
      <c r="JL12" s="407"/>
      <c r="JM12" s="395"/>
      <c r="JN12" s="397"/>
      <c r="JO12" s="399"/>
      <c r="JP12" s="399"/>
      <c r="JQ12" s="399"/>
      <c r="JR12" s="399"/>
      <c r="JS12" s="410"/>
      <c r="JT12" s="410"/>
      <c r="JU12" s="410"/>
      <c r="JV12" s="412"/>
      <c r="JW12" s="417"/>
      <c r="JX12" s="418"/>
      <c r="JY12" s="419"/>
      <c r="JZ12" s="407"/>
      <c r="KA12" s="407"/>
      <c r="KB12" s="407"/>
      <c r="KC12" s="407"/>
      <c r="KD12" s="395"/>
      <c r="KE12" s="397"/>
      <c r="KF12" s="399"/>
      <c r="KG12" s="399"/>
      <c r="KH12" s="399"/>
      <c r="KI12" s="399"/>
      <c r="KJ12" s="410"/>
      <c r="KK12" s="410"/>
      <c r="KL12" s="410"/>
      <c r="KM12" s="412"/>
      <c r="KN12" s="417"/>
      <c r="KO12" s="418"/>
      <c r="KP12" s="419"/>
      <c r="KQ12" s="407"/>
      <c r="KR12" s="407"/>
      <c r="KS12" s="407"/>
      <c r="KT12" s="407"/>
      <c r="KU12" s="395"/>
      <c r="KV12" s="397"/>
      <c r="KW12" s="399"/>
      <c r="KX12" s="399"/>
      <c r="KY12" s="399"/>
      <c r="KZ12" s="399"/>
      <c r="LA12" s="410"/>
      <c r="LB12" s="410"/>
      <c r="LC12" s="410"/>
      <c r="LD12" s="412"/>
      <c r="LE12" s="417"/>
      <c r="LF12" s="418"/>
      <c r="LG12" s="419"/>
      <c r="LH12" s="407"/>
      <c r="LI12" s="407"/>
      <c r="LJ12" s="407"/>
      <c r="LK12" s="407"/>
      <c r="LL12" s="395"/>
      <c r="LM12" s="397"/>
      <c r="LN12" s="399"/>
      <c r="LO12" s="399"/>
      <c r="LP12" s="399"/>
      <c r="LQ12" s="399"/>
      <c r="LR12" s="410"/>
      <c r="LS12" s="410"/>
      <c r="LT12" s="410"/>
      <c r="LU12" s="412"/>
      <c r="LV12" s="417"/>
      <c r="LW12" s="418"/>
      <c r="LX12" s="419"/>
      <c r="LY12" s="407"/>
      <c r="LZ12" s="407"/>
      <c r="MA12" s="407"/>
      <c r="MB12" s="407"/>
    </row>
    <row r="13" spans="1:341" ht="15" customHeight="1">
      <c r="A13" s="37"/>
      <c r="B13" s="38" t="s">
        <v>120</v>
      </c>
      <c r="C13" s="420" t="s">
        <v>121</v>
      </c>
      <c r="D13" s="420"/>
      <c r="E13" s="420" t="s">
        <v>122</v>
      </c>
      <c r="F13" s="420"/>
      <c r="G13" s="421" t="s">
        <v>131</v>
      </c>
      <c r="H13" s="422"/>
      <c r="I13" s="423"/>
      <c r="J13" s="413"/>
      <c r="K13" s="424" t="s">
        <v>114</v>
      </c>
      <c r="L13" s="425"/>
      <c r="M13" s="426"/>
      <c r="N13" s="421" t="s">
        <v>115</v>
      </c>
      <c r="O13" s="422"/>
      <c r="P13" s="422"/>
      <c r="Q13" s="423"/>
      <c r="R13" s="37"/>
      <c r="S13" s="38" t="s">
        <v>120</v>
      </c>
      <c r="T13" s="420" t="s">
        <v>121</v>
      </c>
      <c r="U13" s="420"/>
      <c r="V13" s="420" t="s">
        <v>122</v>
      </c>
      <c r="W13" s="420"/>
      <c r="X13" s="421" t="s">
        <v>131</v>
      </c>
      <c r="Y13" s="422"/>
      <c r="Z13" s="423"/>
      <c r="AA13" s="413"/>
      <c r="AB13" s="424" t="s">
        <v>114</v>
      </c>
      <c r="AC13" s="425"/>
      <c r="AD13" s="426"/>
      <c r="AE13" s="421" t="s">
        <v>115</v>
      </c>
      <c r="AF13" s="422"/>
      <c r="AG13" s="422"/>
      <c r="AH13" s="423"/>
      <c r="AI13" s="37"/>
      <c r="AJ13" s="38" t="s">
        <v>120</v>
      </c>
      <c r="AK13" s="420" t="s">
        <v>121</v>
      </c>
      <c r="AL13" s="420"/>
      <c r="AM13" s="420" t="s">
        <v>122</v>
      </c>
      <c r="AN13" s="420"/>
      <c r="AO13" s="421" t="s">
        <v>131</v>
      </c>
      <c r="AP13" s="422"/>
      <c r="AQ13" s="423"/>
      <c r="AR13" s="413"/>
      <c r="AS13" s="424" t="s">
        <v>114</v>
      </c>
      <c r="AT13" s="425"/>
      <c r="AU13" s="426"/>
      <c r="AV13" s="421" t="s">
        <v>115</v>
      </c>
      <c r="AW13" s="422"/>
      <c r="AX13" s="422"/>
      <c r="AY13" s="423"/>
      <c r="AZ13" s="37"/>
      <c r="BA13" s="38" t="s">
        <v>120</v>
      </c>
      <c r="BB13" s="420" t="s">
        <v>121</v>
      </c>
      <c r="BC13" s="420"/>
      <c r="BD13" s="420" t="s">
        <v>122</v>
      </c>
      <c r="BE13" s="420"/>
      <c r="BF13" s="421" t="s">
        <v>131</v>
      </c>
      <c r="BG13" s="422"/>
      <c r="BH13" s="423"/>
      <c r="BI13" s="413"/>
      <c r="BJ13" s="424" t="s">
        <v>114</v>
      </c>
      <c r="BK13" s="425"/>
      <c r="BL13" s="426"/>
      <c r="BM13" s="421" t="s">
        <v>115</v>
      </c>
      <c r="BN13" s="422"/>
      <c r="BO13" s="422"/>
      <c r="BP13" s="423"/>
      <c r="BQ13" s="37"/>
      <c r="BR13" s="38" t="s">
        <v>120</v>
      </c>
      <c r="BS13" s="420" t="s">
        <v>121</v>
      </c>
      <c r="BT13" s="420"/>
      <c r="BU13" s="420" t="s">
        <v>122</v>
      </c>
      <c r="BV13" s="420"/>
      <c r="BW13" s="421" t="s">
        <v>131</v>
      </c>
      <c r="BX13" s="422"/>
      <c r="BY13" s="423"/>
      <c r="BZ13" s="413"/>
      <c r="CA13" s="424" t="s">
        <v>114</v>
      </c>
      <c r="CB13" s="425"/>
      <c r="CC13" s="426"/>
      <c r="CD13" s="421" t="s">
        <v>115</v>
      </c>
      <c r="CE13" s="422"/>
      <c r="CF13" s="422"/>
      <c r="CG13" s="423"/>
      <c r="CH13" s="37"/>
      <c r="CI13" s="38" t="s">
        <v>120</v>
      </c>
      <c r="CJ13" s="420" t="s">
        <v>121</v>
      </c>
      <c r="CK13" s="420"/>
      <c r="CL13" s="420" t="s">
        <v>122</v>
      </c>
      <c r="CM13" s="420"/>
      <c r="CN13" s="421" t="s">
        <v>131</v>
      </c>
      <c r="CO13" s="422"/>
      <c r="CP13" s="423"/>
      <c r="CQ13" s="413"/>
      <c r="CR13" s="424" t="s">
        <v>114</v>
      </c>
      <c r="CS13" s="425"/>
      <c r="CT13" s="426"/>
      <c r="CU13" s="421" t="s">
        <v>115</v>
      </c>
      <c r="CV13" s="422"/>
      <c r="CW13" s="422"/>
      <c r="CX13" s="423"/>
      <c r="CY13" s="37"/>
      <c r="CZ13" s="38" t="s">
        <v>120</v>
      </c>
      <c r="DA13" s="420" t="s">
        <v>121</v>
      </c>
      <c r="DB13" s="420"/>
      <c r="DC13" s="420" t="s">
        <v>122</v>
      </c>
      <c r="DD13" s="420"/>
      <c r="DE13" s="421" t="s">
        <v>131</v>
      </c>
      <c r="DF13" s="422"/>
      <c r="DG13" s="423"/>
      <c r="DH13" s="413"/>
      <c r="DI13" s="424" t="s">
        <v>114</v>
      </c>
      <c r="DJ13" s="425"/>
      <c r="DK13" s="426"/>
      <c r="DL13" s="421" t="s">
        <v>115</v>
      </c>
      <c r="DM13" s="422"/>
      <c r="DN13" s="422"/>
      <c r="DO13" s="423"/>
      <c r="DP13" s="37"/>
      <c r="DQ13" s="38" t="s">
        <v>120</v>
      </c>
      <c r="DR13" s="420" t="s">
        <v>121</v>
      </c>
      <c r="DS13" s="420"/>
      <c r="DT13" s="420" t="s">
        <v>122</v>
      </c>
      <c r="DU13" s="420"/>
      <c r="DV13" s="421" t="s">
        <v>131</v>
      </c>
      <c r="DW13" s="422"/>
      <c r="DX13" s="423"/>
      <c r="DY13" s="413"/>
      <c r="DZ13" s="424" t="s">
        <v>114</v>
      </c>
      <c r="EA13" s="425"/>
      <c r="EB13" s="426"/>
      <c r="EC13" s="421" t="s">
        <v>115</v>
      </c>
      <c r="ED13" s="422"/>
      <c r="EE13" s="422"/>
      <c r="EF13" s="423"/>
      <c r="EG13" s="37"/>
      <c r="EH13" s="38" t="s">
        <v>120</v>
      </c>
      <c r="EI13" s="420" t="s">
        <v>121</v>
      </c>
      <c r="EJ13" s="420"/>
      <c r="EK13" s="420" t="s">
        <v>122</v>
      </c>
      <c r="EL13" s="420"/>
      <c r="EM13" s="421" t="s">
        <v>131</v>
      </c>
      <c r="EN13" s="422"/>
      <c r="EO13" s="423"/>
      <c r="EP13" s="413"/>
      <c r="EQ13" s="424" t="s">
        <v>114</v>
      </c>
      <c r="ER13" s="425"/>
      <c r="ES13" s="426"/>
      <c r="ET13" s="421" t="s">
        <v>115</v>
      </c>
      <c r="EU13" s="422"/>
      <c r="EV13" s="422"/>
      <c r="EW13" s="423"/>
      <c r="EX13" s="37"/>
      <c r="EY13" s="38" t="s">
        <v>120</v>
      </c>
      <c r="EZ13" s="420" t="s">
        <v>121</v>
      </c>
      <c r="FA13" s="420"/>
      <c r="FB13" s="420" t="s">
        <v>122</v>
      </c>
      <c r="FC13" s="420"/>
      <c r="FD13" s="421" t="s">
        <v>131</v>
      </c>
      <c r="FE13" s="422"/>
      <c r="FF13" s="423"/>
      <c r="FG13" s="413"/>
      <c r="FH13" s="424" t="s">
        <v>114</v>
      </c>
      <c r="FI13" s="425"/>
      <c r="FJ13" s="426"/>
      <c r="FK13" s="421" t="s">
        <v>115</v>
      </c>
      <c r="FL13" s="422"/>
      <c r="FM13" s="422"/>
      <c r="FN13" s="423"/>
      <c r="FO13" s="37"/>
      <c r="FP13" s="38" t="s">
        <v>120</v>
      </c>
      <c r="FQ13" s="420" t="s">
        <v>121</v>
      </c>
      <c r="FR13" s="420"/>
      <c r="FS13" s="420" t="s">
        <v>122</v>
      </c>
      <c r="FT13" s="420"/>
      <c r="FU13" s="421" t="s">
        <v>131</v>
      </c>
      <c r="FV13" s="422"/>
      <c r="FW13" s="423"/>
      <c r="FX13" s="413"/>
      <c r="FY13" s="424" t="s">
        <v>114</v>
      </c>
      <c r="FZ13" s="425"/>
      <c r="GA13" s="426"/>
      <c r="GB13" s="421" t="s">
        <v>115</v>
      </c>
      <c r="GC13" s="422"/>
      <c r="GD13" s="422"/>
      <c r="GE13" s="423"/>
      <c r="GF13" s="37"/>
      <c r="GG13" s="38" t="s">
        <v>120</v>
      </c>
      <c r="GH13" s="420" t="s">
        <v>121</v>
      </c>
      <c r="GI13" s="420"/>
      <c r="GJ13" s="420" t="s">
        <v>122</v>
      </c>
      <c r="GK13" s="420"/>
      <c r="GL13" s="421" t="s">
        <v>131</v>
      </c>
      <c r="GM13" s="422"/>
      <c r="GN13" s="423"/>
      <c r="GO13" s="413"/>
      <c r="GP13" s="424" t="s">
        <v>114</v>
      </c>
      <c r="GQ13" s="425"/>
      <c r="GR13" s="426"/>
      <c r="GS13" s="421" t="s">
        <v>115</v>
      </c>
      <c r="GT13" s="422"/>
      <c r="GU13" s="422"/>
      <c r="GV13" s="423"/>
      <c r="GW13" s="37"/>
      <c r="GX13" s="38" t="s">
        <v>120</v>
      </c>
      <c r="GY13" s="420" t="s">
        <v>121</v>
      </c>
      <c r="GZ13" s="420"/>
      <c r="HA13" s="420" t="s">
        <v>122</v>
      </c>
      <c r="HB13" s="420"/>
      <c r="HC13" s="421" t="s">
        <v>131</v>
      </c>
      <c r="HD13" s="422"/>
      <c r="HE13" s="423"/>
      <c r="HF13" s="413"/>
      <c r="HG13" s="424" t="s">
        <v>114</v>
      </c>
      <c r="HH13" s="425"/>
      <c r="HI13" s="426"/>
      <c r="HJ13" s="421" t="s">
        <v>115</v>
      </c>
      <c r="HK13" s="422"/>
      <c r="HL13" s="422"/>
      <c r="HM13" s="423"/>
      <c r="HN13" s="37"/>
      <c r="HO13" s="38" t="s">
        <v>120</v>
      </c>
      <c r="HP13" s="420" t="s">
        <v>121</v>
      </c>
      <c r="HQ13" s="420"/>
      <c r="HR13" s="420" t="s">
        <v>122</v>
      </c>
      <c r="HS13" s="420"/>
      <c r="HT13" s="421" t="s">
        <v>131</v>
      </c>
      <c r="HU13" s="422"/>
      <c r="HV13" s="423"/>
      <c r="HW13" s="413"/>
      <c r="HX13" s="424" t="s">
        <v>114</v>
      </c>
      <c r="HY13" s="425"/>
      <c r="HZ13" s="426"/>
      <c r="IA13" s="421" t="s">
        <v>115</v>
      </c>
      <c r="IB13" s="422"/>
      <c r="IC13" s="422"/>
      <c r="ID13" s="423"/>
      <c r="IE13" s="37"/>
      <c r="IF13" s="38" t="s">
        <v>120</v>
      </c>
      <c r="IG13" s="420" t="s">
        <v>121</v>
      </c>
      <c r="IH13" s="420"/>
      <c r="II13" s="420" t="s">
        <v>122</v>
      </c>
      <c r="IJ13" s="420"/>
      <c r="IK13" s="421" t="s">
        <v>131</v>
      </c>
      <c r="IL13" s="422"/>
      <c r="IM13" s="423"/>
      <c r="IN13" s="413"/>
      <c r="IO13" s="424" t="s">
        <v>114</v>
      </c>
      <c r="IP13" s="425"/>
      <c r="IQ13" s="426"/>
      <c r="IR13" s="421" t="s">
        <v>115</v>
      </c>
      <c r="IS13" s="422"/>
      <c r="IT13" s="422"/>
      <c r="IU13" s="423"/>
      <c r="IV13" s="37"/>
      <c r="IW13" s="38" t="s">
        <v>120</v>
      </c>
      <c r="IX13" s="420" t="s">
        <v>121</v>
      </c>
      <c r="IY13" s="420"/>
      <c r="IZ13" s="420" t="s">
        <v>122</v>
      </c>
      <c r="JA13" s="420"/>
      <c r="JB13" s="421" t="s">
        <v>131</v>
      </c>
      <c r="JC13" s="422"/>
      <c r="JD13" s="423"/>
      <c r="JE13" s="413"/>
      <c r="JF13" s="424" t="s">
        <v>114</v>
      </c>
      <c r="JG13" s="425"/>
      <c r="JH13" s="426"/>
      <c r="JI13" s="421" t="s">
        <v>115</v>
      </c>
      <c r="JJ13" s="422"/>
      <c r="JK13" s="422"/>
      <c r="JL13" s="423"/>
      <c r="JM13" s="37"/>
      <c r="JN13" s="38" t="s">
        <v>120</v>
      </c>
      <c r="JO13" s="420" t="s">
        <v>121</v>
      </c>
      <c r="JP13" s="420"/>
      <c r="JQ13" s="420" t="s">
        <v>122</v>
      </c>
      <c r="JR13" s="420"/>
      <c r="JS13" s="421" t="s">
        <v>131</v>
      </c>
      <c r="JT13" s="422"/>
      <c r="JU13" s="423"/>
      <c r="JV13" s="413"/>
      <c r="JW13" s="424" t="s">
        <v>114</v>
      </c>
      <c r="JX13" s="425"/>
      <c r="JY13" s="426"/>
      <c r="JZ13" s="421" t="s">
        <v>115</v>
      </c>
      <c r="KA13" s="422"/>
      <c r="KB13" s="422"/>
      <c r="KC13" s="423"/>
      <c r="KD13" s="37"/>
      <c r="KE13" s="38" t="s">
        <v>120</v>
      </c>
      <c r="KF13" s="420" t="s">
        <v>121</v>
      </c>
      <c r="KG13" s="420"/>
      <c r="KH13" s="420" t="s">
        <v>122</v>
      </c>
      <c r="KI13" s="420"/>
      <c r="KJ13" s="421" t="s">
        <v>131</v>
      </c>
      <c r="KK13" s="422"/>
      <c r="KL13" s="423"/>
      <c r="KM13" s="413"/>
      <c r="KN13" s="424" t="s">
        <v>114</v>
      </c>
      <c r="KO13" s="425"/>
      <c r="KP13" s="426"/>
      <c r="KQ13" s="421" t="s">
        <v>115</v>
      </c>
      <c r="KR13" s="422"/>
      <c r="KS13" s="422"/>
      <c r="KT13" s="423"/>
      <c r="KU13" s="37"/>
      <c r="KV13" s="38" t="s">
        <v>120</v>
      </c>
      <c r="KW13" s="420" t="s">
        <v>121</v>
      </c>
      <c r="KX13" s="420"/>
      <c r="KY13" s="420" t="s">
        <v>122</v>
      </c>
      <c r="KZ13" s="420"/>
      <c r="LA13" s="421" t="s">
        <v>131</v>
      </c>
      <c r="LB13" s="422"/>
      <c r="LC13" s="423"/>
      <c r="LD13" s="413"/>
      <c r="LE13" s="424" t="s">
        <v>114</v>
      </c>
      <c r="LF13" s="425"/>
      <c r="LG13" s="426"/>
      <c r="LH13" s="421" t="s">
        <v>115</v>
      </c>
      <c r="LI13" s="422"/>
      <c r="LJ13" s="422"/>
      <c r="LK13" s="423"/>
      <c r="LL13" s="37"/>
      <c r="LM13" s="38" t="s">
        <v>120</v>
      </c>
      <c r="LN13" s="420" t="s">
        <v>121</v>
      </c>
      <c r="LO13" s="420"/>
      <c r="LP13" s="420" t="s">
        <v>122</v>
      </c>
      <c r="LQ13" s="420"/>
      <c r="LR13" s="421" t="s">
        <v>131</v>
      </c>
      <c r="LS13" s="422"/>
      <c r="LT13" s="423"/>
      <c r="LU13" s="413"/>
      <c r="LV13" s="424" t="s">
        <v>114</v>
      </c>
      <c r="LW13" s="425"/>
      <c r="LX13" s="426"/>
      <c r="LY13" s="421" t="s">
        <v>115</v>
      </c>
      <c r="LZ13" s="422"/>
      <c r="MA13" s="422"/>
      <c r="MB13" s="423"/>
    </row>
    <row r="14" spans="1:341" ht="15" hidden="1" customHeight="1">
      <c r="A14" s="37"/>
      <c r="B14" s="38"/>
      <c r="C14" s="216"/>
      <c r="D14" s="216"/>
      <c r="E14" s="216"/>
      <c r="F14" s="216"/>
      <c r="G14" s="269" t="str">
        <f>別紙2【最初に入力】!AJ2</f>
        <v>18：00</v>
      </c>
      <c r="H14" s="270" t="str">
        <f>別紙2【最初に入力】!AK2</f>
        <v>20：00</v>
      </c>
      <c r="I14" s="271">
        <f>ROUND(24*(TIMEVALUE(H14)-TIMEVALUE(G14)),1)</f>
        <v>2</v>
      </c>
      <c r="J14" s="215"/>
      <c r="K14" s="217"/>
      <c r="L14" s="218"/>
      <c r="M14" s="219"/>
      <c r="N14" s="212"/>
      <c r="O14" s="213"/>
      <c r="P14" s="213"/>
      <c r="Q14" s="214"/>
      <c r="R14" s="37"/>
      <c r="S14" s="38"/>
      <c r="T14" s="216"/>
      <c r="U14" s="216"/>
      <c r="V14" s="216"/>
      <c r="W14" s="216"/>
      <c r="X14" s="269" t="str">
        <f>G14</f>
        <v>18：00</v>
      </c>
      <c r="Y14" s="270" t="str">
        <f>H14</f>
        <v>20：00</v>
      </c>
      <c r="Z14" s="271">
        <f>I14</f>
        <v>2</v>
      </c>
      <c r="AA14" s="215"/>
      <c r="AB14" s="217"/>
      <c r="AC14" s="218"/>
      <c r="AD14" s="219"/>
      <c r="AE14" s="212"/>
      <c r="AF14" s="213"/>
      <c r="AG14" s="213"/>
      <c r="AH14" s="214"/>
      <c r="AI14" s="37"/>
      <c r="AJ14" s="38"/>
      <c r="AK14" s="216"/>
      <c r="AL14" s="216"/>
      <c r="AM14" s="216"/>
      <c r="AN14" s="216"/>
      <c r="AO14" s="269" t="str">
        <f>X14</f>
        <v>18：00</v>
      </c>
      <c r="AP14" s="270" t="str">
        <f>Y14</f>
        <v>20：00</v>
      </c>
      <c r="AQ14" s="271">
        <f>Z14</f>
        <v>2</v>
      </c>
      <c r="AR14" s="215"/>
      <c r="AS14" s="217"/>
      <c r="AT14" s="218"/>
      <c r="AU14" s="219"/>
      <c r="AV14" s="212"/>
      <c r="AW14" s="213"/>
      <c r="AX14" s="213"/>
      <c r="AY14" s="214"/>
      <c r="AZ14" s="37"/>
      <c r="BA14" s="38"/>
      <c r="BB14" s="216"/>
      <c r="BC14" s="216"/>
      <c r="BD14" s="216"/>
      <c r="BE14" s="216"/>
      <c r="BF14" s="269" t="str">
        <f>AO14</f>
        <v>18：00</v>
      </c>
      <c r="BG14" s="270" t="str">
        <f>AP14</f>
        <v>20：00</v>
      </c>
      <c r="BH14" s="271">
        <f>AQ14</f>
        <v>2</v>
      </c>
      <c r="BI14" s="215"/>
      <c r="BJ14" s="217"/>
      <c r="BK14" s="218"/>
      <c r="BL14" s="219"/>
      <c r="BM14" s="212"/>
      <c r="BN14" s="213"/>
      <c r="BO14" s="213"/>
      <c r="BP14" s="214"/>
      <c r="BQ14" s="37"/>
      <c r="BR14" s="38"/>
      <c r="BS14" s="216"/>
      <c r="BT14" s="216"/>
      <c r="BU14" s="216"/>
      <c r="BV14" s="216"/>
      <c r="BW14" s="269" t="str">
        <f>BF14</f>
        <v>18：00</v>
      </c>
      <c r="BX14" s="270" t="str">
        <f>BG14</f>
        <v>20：00</v>
      </c>
      <c r="BY14" s="271">
        <f>BH14</f>
        <v>2</v>
      </c>
      <c r="BZ14" s="215"/>
      <c r="CA14" s="217"/>
      <c r="CB14" s="218"/>
      <c r="CC14" s="219"/>
      <c r="CD14" s="212"/>
      <c r="CE14" s="213"/>
      <c r="CF14" s="213"/>
      <c r="CG14" s="214"/>
      <c r="CH14" s="37"/>
      <c r="CI14" s="38"/>
      <c r="CJ14" s="216"/>
      <c r="CK14" s="216"/>
      <c r="CL14" s="216"/>
      <c r="CM14" s="216"/>
      <c r="CN14" s="269" t="str">
        <f>BW14</f>
        <v>18：00</v>
      </c>
      <c r="CO14" s="270" t="str">
        <f>BX14</f>
        <v>20：00</v>
      </c>
      <c r="CP14" s="271">
        <f>BY14</f>
        <v>2</v>
      </c>
      <c r="CQ14" s="215"/>
      <c r="CR14" s="217"/>
      <c r="CS14" s="218"/>
      <c r="CT14" s="219"/>
      <c r="CU14" s="212"/>
      <c r="CV14" s="213"/>
      <c r="CW14" s="213"/>
      <c r="CX14" s="214"/>
      <c r="CY14" s="37"/>
      <c r="CZ14" s="38"/>
      <c r="DA14" s="216"/>
      <c r="DB14" s="216"/>
      <c r="DC14" s="216"/>
      <c r="DD14" s="216"/>
      <c r="DE14" s="269" t="str">
        <f>CN14</f>
        <v>18：00</v>
      </c>
      <c r="DF14" s="270" t="str">
        <f>CO14</f>
        <v>20：00</v>
      </c>
      <c r="DG14" s="271">
        <f>CP14</f>
        <v>2</v>
      </c>
      <c r="DH14" s="215"/>
      <c r="DI14" s="217"/>
      <c r="DJ14" s="218"/>
      <c r="DK14" s="219"/>
      <c r="DL14" s="212"/>
      <c r="DM14" s="213"/>
      <c r="DN14" s="213"/>
      <c r="DO14" s="214"/>
      <c r="DP14" s="37"/>
      <c r="DQ14" s="38"/>
      <c r="DR14" s="216"/>
      <c r="DS14" s="216"/>
      <c r="DT14" s="216"/>
      <c r="DU14" s="216"/>
      <c r="DV14" s="269" t="str">
        <f>DE14</f>
        <v>18：00</v>
      </c>
      <c r="DW14" s="270" t="str">
        <f>DF14</f>
        <v>20：00</v>
      </c>
      <c r="DX14" s="271">
        <f>DG14</f>
        <v>2</v>
      </c>
      <c r="DY14" s="215"/>
      <c r="DZ14" s="217"/>
      <c r="EA14" s="218"/>
      <c r="EB14" s="219"/>
      <c r="EC14" s="212"/>
      <c r="ED14" s="213"/>
      <c r="EE14" s="213"/>
      <c r="EF14" s="214"/>
      <c r="EG14" s="37"/>
      <c r="EH14" s="38"/>
      <c r="EI14" s="216"/>
      <c r="EJ14" s="216"/>
      <c r="EK14" s="216"/>
      <c r="EL14" s="216"/>
      <c r="EM14" s="269" t="str">
        <f>DV14</f>
        <v>18：00</v>
      </c>
      <c r="EN14" s="270" t="str">
        <f>DW14</f>
        <v>20：00</v>
      </c>
      <c r="EO14" s="271">
        <f>DX14</f>
        <v>2</v>
      </c>
      <c r="EP14" s="215"/>
      <c r="EQ14" s="217"/>
      <c r="ER14" s="218"/>
      <c r="ES14" s="219"/>
      <c r="ET14" s="212"/>
      <c r="EU14" s="213"/>
      <c r="EV14" s="213"/>
      <c r="EW14" s="214"/>
      <c r="EX14" s="37"/>
      <c r="EY14" s="38"/>
      <c r="EZ14" s="216"/>
      <c r="FA14" s="216"/>
      <c r="FB14" s="216"/>
      <c r="FC14" s="216"/>
      <c r="FD14" s="269" t="str">
        <f>EM14</f>
        <v>18：00</v>
      </c>
      <c r="FE14" s="270" t="str">
        <f>EN14</f>
        <v>20：00</v>
      </c>
      <c r="FF14" s="271">
        <f>EO14</f>
        <v>2</v>
      </c>
      <c r="FG14" s="215"/>
      <c r="FH14" s="217"/>
      <c r="FI14" s="218"/>
      <c r="FJ14" s="219"/>
      <c r="FK14" s="212"/>
      <c r="FL14" s="213"/>
      <c r="FM14" s="213"/>
      <c r="FN14" s="214"/>
      <c r="FO14" s="37"/>
      <c r="FP14" s="38"/>
      <c r="FQ14" s="216"/>
      <c r="FR14" s="216"/>
      <c r="FS14" s="216"/>
      <c r="FT14" s="216"/>
      <c r="FU14" s="269" t="str">
        <f>FD14</f>
        <v>18：00</v>
      </c>
      <c r="FV14" s="270" t="str">
        <f>FE14</f>
        <v>20：00</v>
      </c>
      <c r="FW14" s="271">
        <f>FF14</f>
        <v>2</v>
      </c>
      <c r="FX14" s="215"/>
      <c r="FY14" s="217"/>
      <c r="FZ14" s="218"/>
      <c r="GA14" s="219"/>
      <c r="GB14" s="212"/>
      <c r="GC14" s="213"/>
      <c r="GD14" s="213"/>
      <c r="GE14" s="214"/>
      <c r="GF14" s="37"/>
      <c r="GG14" s="38"/>
      <c r="GH14" s="216"/>
      <c r="GI14" s="216"/>
      <c r="GJ14" s="216"/>
      <c r="GK14" s="216"/>
      <c r="GL14" s="269" t="str">
        <f>FU14</f>
        <v>18：00</v>
      </c>
      <c r="GM14" s="270" t="str">
        <f>FV14</f>
        <v>20：00</v>
      </c>
      <c r="GN14" s="271">
        <f>FW14</f>
        <v>2</v>
      </c>
      <c r="GO14" s="215"/>
      <c r="GP14" s="217"/>
      <c r="GQ14" s="218"/>
      <c r="GR14" s="219"/>
      <c r="GS14" s="212"/>
      <c r="GT14" s="213"/>
      <c r="GU14" s="213"/>
      <c r="GV14" s="214"/>
      <c r="GW14" s="37"/>
      <c r="GX14" s="38"/>
      <c r="GY14" s="216"/>
      <c r="GZ14" s="216"/>
      <c r="HA14" s="216"/>
      <c r="HB14" s="216"/>
      <c r="HC14" s="269" t="str">
        <f>GL14</f>
        <v>18：00</v>
      </c>
      <c r="HD14" s="270" t="str">
        <f>GM14</f>
        <v>20：00</v>
      </c>
      <c r="HE14" s="271">
        <f>GN14</f>
        <v>2</v>
      </c>
      <c r="HF14" s="215"/>
      <c r="HG14" s="217"/>
      <c r="HH14" s="218"/>
      <c r="HI14" s="219"/>
      <c r="HJ14" s="212"/>
      <c r="HK14" s="213"/>
      <c r="HL14" s="213"/>
      <c r="HM14" s="214"/>
      <c r="HN14" s="37"/>
      <c r="HO14" s="38"/>
      <c r="HP14" s="216"/>
      <c r="HQ14" s="216"/>
      <c r="HR14" s="216"/>
      <c r="HS14" s="216"/>
      <c r="HT14" s="269" t="str">
        <f>HC14</f>
        <v>18：00</v>
      </c>
      <c r="HU14" s="270" t="str">
        <f>HD14</f>
        <v>20：00</v>
      </c>
      <c r="HV14" s="271">
        <f>HE14</f>
        <v>2</v>
      </c>
      <c r="HW14" s="215"/>
      <c r="HX14" s="217"/>
      <c r="HY14" s="218"/>
      <c r="HZ14" s="219"/>
      <c r="IA14" s="212"/>
      <c r="IB14" s="213"/>
      <c r="IC14" s="213"/>
      <c r="ID14" s="214"/>
      <c r="IE14" s="37"/>
      <c r="IF14" s="38"/>
      <c r="IG14" s="216"/>
      <c r="IH14" s="216"/>
      <c r="II14" s="216"/>
      <c r="IJ14" s="216"/>
      <c r="IK14" s="269" t="str">
        <f>HT14</f>
        <v>18：00</v>
      </c>
      <c r="IL14" s="270" t="str">
        <f>HU14</f>
        <v>20：00</v>
      </c>
      <c r="IM14" s="271">
        <f>HV14</f>
        <v>2</v>
      </c>
      <c r="IN14" s="215"/>
      <c r="IO14" s="217"/>
      <c r="IP14" s="218"/>
      <c r="IQ14" s="219"/>
      <c r="IR14" s="212"/>
      <c r="IS14" s="213"/>
      <c r="IT14" s="213"/>
      <c r="IU14" s="214"/>
      <c r="IV14" s="37"/>
      <c r="IW14" s="38"/>
      <c r="IX14" s="216"/>
      <c r="IY14" s="216"/>
      <c r="IZ14" s="216"/>
      <c r="JA14" s="216"/>
      <c r="JB14" s="269" t="str">
        <f>IK14</f>
        <v>18：00</v>
      </c>
      <c r="JC14" s="270" t="str">
        <f>IL14</f>
        <v>20：00</v>
      </c>
      <c r="JD14" s="271">
        <f>IM14</f>
        <v>2</v>
      </c>
      <c r="JE14" s="215"/>
      <c r="JF14" s="217"/>
      <c r="JG14" s="218"/>
      <c r="JH14" s="219"/>
      <c r="JI14" s="212"/>
      <c r="JJ14" s="213"/>
      <c r="JK14" s="213"/>
      <c r="JL14" s="214"/>
      <c r="JM14" s="37"/>
      <c r="JN14" s="38"/>
      <c r="JO14" s="216"/>
      <c r="JP14" s="216"/>
      <c r="JQ14" s="216"/>
      <c r="JR14" s="216"/>
      <c r="JS14" s="269" t="str">
        <f>JB14</f>
        <v>18：00</v>
      </c>
      <c r="JT14" s="270" t="str">
        <f>JC14</f>
        <v>20：00</v>
      </c>
      <c r="JU14" s="271">
        <f>JD14</f>
        <v>2</v>
      </c>
      <c r="JV14" s="215"/>
      <c r="JW14" s="217"/>
      <c r="JX14" s="218"/>
      <c r="JY14" s="219"/>
      <c r="JZ14" s="212"/>
      <c r="KA14" s="213"/>
      <c r="KB14" s="213"/>
      <c r="KC14" s="214"/>
      <c r="KD14" s="37"/>
      <c r="KE14" s="38"/>
      <c r="KF14" s="216"/>
      <c r="KG14" s="216"/>
      <c r="KH14" s="216"/>
      <c r="KI14" s="216"/>
      <c r="KJ14" s="269" t="str">
        <f>JS14</f>
        <v>18：00</v>
      </c>
      <c r="KK14" s="270" t="str">
        <f>JT14</f>
        <v>20：00</v>
      </c>
      <c r="KL14" s="271">
        <f>JU14</f>
        <v>2</v>
      </c>
      <c r="KM14" s="215"/>
      <c r="KN14" s="217"/>
      <c r="KO14" s="218"/>
      <c r="KP14" s="219"/>
      <c r="KQ14" s="212"/>
      <c r="KR14" s="213"/>
      <c r="KS14" s="213"/>
      <c r="KT14" s="214"/>
      <c r="KU14" s="37"/>
      <c r="KV14" s="38"/>
      <c r="KW14" s="216"/>
      <c r="KX14" s="216"/>
      <c r="KY14" s="216"/>
      <c r="KZ14" s="216"/>
      <c r="LA14" s="269" t="str">
        <f>KJ14</f>
        <v>18：00</v>
      </c>
      <c r="LB14" s="270" t="str">
        <f>KK14</f>
        <v>20：00</v>
      </c>
      <c r="LC14" s="271">
        <f>KL14</f>
        <v>2</v>
      </c>
      <c r="LD14" s="215"/>
      <c r="LE14" s="217"/>
      <c r="LF14" s="218"/>
      <c r="LG14" s="219"/>
      <c r="LH14" s="212"/>
      <c r="LI14" s="213"/>
      <c r="LJ14" s="213"/>
      <c r="LK14" s="214"/>
      <c r="LL14" s="37"/>
      <c r="LM14" s="38"/>
      <c r="LN14" s="216"/>
      <c r="LO14" s="216"/>
      <c r="LP14" s="216"/>
      <c r="LQ14" s="216"/>
      <c r="LR14" s="269" t="str">
        <f>LA14</f>
        <v>18：00</v>
      </c>
      <c r="LS14" s="270" t="str">
        <f>LB14</f>
        <v>20：00</v>
      </c>
      <c r="LT14" s="271">
        <f>LC14</f>
        <v>2</v>
      </c>
      <c r="LU14" s="215"/>
      <c r="LV14" s="217"/>
      <c r="LW14" s="218"/>
      <c r="LX14" s="219"/>
      <c r="LY14" s="212"/>
      <c r="LZ14" s="213"/>
      <c r="MA14" s="213"/>
      <c r="MB14" s="214"/>
    </row>
    <row r="15" spans="1:341" ht="15" customHeight="1">
      <c r="A15" s="40">
        <f>DAY(DATE(別紙2【最初に入力】!$Y$1,別紙2【最初に入力】!$D$4,1))</f>
        <v>1</v>
      </c>
      <c r="B15" s="41" t="str">
        <f>IF(IFERROR(MATCH(DATE(別紙2【最初に入力】!$Y$1,別紙2【最初に入力】!$D$4,$A15),万年カレンダー・祝日!$K$2:$K$27,0),0)&gt;=1,"祝",TEXT(WEEKDAY(DATE(別紙2【最初に入力】!$Y$1,別紙2【最初に入力】!$D$4,$A15)),"aaa"))</f>
        <v>月</v>
      </c>
      <c r="C15" s="441"/>
      <c r="D15" s="441"/>
      <c r="E15" s="441"/>
      <c r="F15" s="441"/>
      <c r="G15" s="433">
        <f>IF(OR(B15="日",B15="祝",B15=0,AND(B15="土",別紙2【最初に入力】!$U$6=""))," ",IF(J15="×",TIME(0,0,0),IF(E15&gt;TIMEVALUE(G14),IF(C15&lt;=TIMEVALUE(G14),E15-TIMEVALUE(G14),E15-C15),TIME(0,0,0))))</f>
        <v>0</v>
      </c>
      <c r="H15" s="409"/>
      <c r="I15" s="434"/>
      <c r="J15" s="52"/>
      <c r="K15" s="435"/>
      <c r="L15" s="436"/>
      <c r="M15" s="437"/>
      <c r="N15" s="438"/>
      <c r="O15" s="439"/>
      <c r="P15" s="439"/>
      <c r="Q15" s="440"/>
      <c r="R15" s="40">
        <f>A15</f>
        <v>1</v>
      </c>
      <c r="S15" s="41" t="str">
        <f>B15</f>
        <v>月</v>
      </c>
      <c r="T15" s="441"/>
      <c r="U15" s="441"/>
      <c r="V15" s="441"/>
      <c r="W15" s="441"/>
      <c r="X15" s="433">
        <f>IF(OR(S15="日",S15="祝",S15=0,AND(S15="土",別紙2【最初に入力】!$U$6=""))," ",IF(AA15="×",TIME(0,0,0),IF(V15&gt;TIMEVALUE(X14),IF(T15&lt;=TIMEVALUE(X14),V15-TIMEVALUE(X14),V15-T15),TIME(0,0,0))))</f>
        <v>0</v>
      </c>
      <c r="Y15" s="409"/>
      <c r="Z15" s="434"/>
      <c r="AA15" s="52"/>
      <c r="AB15" s="435"/>
      <c r="AC15" s="436"/>
      <c r="AD15" s="437"/>
      <c r="AE15" s="438"/>
      <c r="AF15" s="439"/>
      <c r="AG15" s="439"/>
      <c r="AH15" s="440"/>
      <c r="AI15" s="40">
        <f>R15</f>
        <v>1</v>
      </c>
      <c r="AJ15" s="41" t="str">
        <f>S15</f>
        <v>月</v>
      </c>
      <c r="AK15" s="441"/>
      <c r="AL15" s="441"/>
      <c r="AM15" s="441"/>
      <c r="AN15" s="441"/>
      <c r="AO15" s="433">
        <f>IF(OR(AJ15="日",AJ15="祝",AJ15=0,AND(AJ15="土",別紙2【最初に入力】!$U$6=""))," ",IF(AR15="×",TIME(0,0,0),IF(AM15&gt;TIMEVALUE(AO14),IF(AK15&lt;=TIMEVALUE(AO14),AM15-TIMEVALUE(AO14),AM15-AK15),TIME(0,0,0))))</f>
        <v>0</v>
      </c>
      <c r="AP15" s="409"/>
      <c r="AQ15" s="434"/>
      <c r="AR15" s="52"/>
      <c r="AS15" s="435"/>
      <c r="AT15" s="436"/>
      <c r="AU15" s="437"/>
      <c r="AV15" s="438"/>
      <c r="AW15" s="439"/>
      <c r="AX15" s="439"/>
      <c r="AY15" s="440"/>
      <c r="AZ15" s="40">
        <f>AI15</f>
        <v>1</v>
      </c>
      <c r="BA15" s="41" t="str">
        <f>AJ15</f>
        <v>月</v>
      </c>
      <c r="BB15" s="441"/>
      <c r="BC15" s="441"/>
      <c r="BD15" s="441"/>
      <c r="BE15" s="441"/>
      <c r="BF15" s="433">
        <f>IF(OR(BA15="日",BA15="祝",BA15=0,AND(BA15="土",別紙2【最初に入力】!$U$6=""))," ",IF(BI15="×",TIME(0,0,0),IF(BD15&gt;TIMEVALUE(BF14),IF(BB15&lt;=TIMEVALUE(BF14),BD15-TIMEVALUE(BF14),BD15-BB15),TIME(0,0,0))))</f>
        <v>0</v>
      </c>
      <c r="BG15" s="409"/>
      <c r="BH15" s="434"/>
      <c r="BI15" s="52"/>
      <c r="BJ15" s="435"/>
      <c r="BK15" s="436"/>
      <c r="BL15" s="437"/>
      <c r="BM15" s="438"/>
      <c r="BN15" s="439"/>
      <c r="BO15" s="439"/>
      <c r="BP15" s="440"/>
      <c r="BQ15" s="40">
        <f>AZ15</f>
        <v>1</v>
      </c>
      <c r="BR15" s="41" t="str">
        <f>BA15</f>
        <v>月</v>
      </c>
      <c r="BS15" s="441"/>
      <c r="BT15" s="441"/>
      <c r="BU15" s="441"/>
      <c r="BV15" s="441"/>
      <c r="BW15" s="433">
        <f>IF(OR(BR15="日",BR15="祝",BR15=0,AND(BR15="土",別紙2【最初に入力】!$U$6=""))," ",IF(BZ15="×",TIME(0,0,0),IF(BU15&gt;TIMEVALUE(BW14),IF(BS15&lt;=TIMEVALUE(BW14),BU15-TIMEVALUE(BW14),BU15-BS15),TIME(0,0,0))))</f>
        <v>0</v>
      </c>
      <c r="BX15" s="409"/>
      <c r="BY15" s="434"/>
      <c r="BZ15" s="52"/>
      <c r="CA15" s="435"/>
      <c r="CB15" s="436"/>
      <c r="CC15" s="437"/>
      <c r="CD15" s="438"/>
      <c r="CE15" s="439"/>
      <c r="CF15" s="439"/>
      <c r="CG15" s="440"/>
      <c r="CH15" s="40">
        <f>BQ15</f>
        <v>1</v>
      </c>
      <c r="CI15" s="41" t="str">
        <f>BR15</f>
        <v>月</v>
      </c>
      <c r="CJ15" s="441"/>
      <c r="CK15" s="441"/>
      <c r="CL15" s="441"/>
      <c r="CM15" s="441"/>
      <c r="CN15" s="433">
        <f>IF(OR(CI15="日",CI15="祝",CI15=0,AND(CI15="土",別紙2【最初に入力】!$U$6=""))," ",IF(CQ15="×",TIME(0,0,0),IF(CL15&gt;TIMEVALUE(CN14),IF(CJ15&lt;=TIMEVALUE(CN14),CL15-TIMEVALUE(CN14),CL15-CJ15),TIME(0,0,0))))</f>
        <v>0</v>
      </c>
      <c r="CO15" s="409"/>
      <c r="CP15" s="434"/>
      <c r="CQ15" s="52"/>
      <c r="CR15" s="435"/>
      <c r="CS15" s="436"/>
      <c r="CT15" s="437"/>
      <c r="CU15" s="438"/>
      <c r="CV15" s="439"/>
      <c r="CW15" s="439"/>
      <c r="CX15" s="440"/>
      <c r="CY15" s="40">
        <f>CH15</f>
        <v>1</v>
      </c>
      <c r="CZ15" s="41" t="str">
        <f>CI15</f>
        <v>月</v>
      </c>
      <c r="DA15" s="441"/>
      <c r="DB15" s="441"/>
      <c r="DC15" s="441"/>
      <c r="DD15" s="441"/>
      <c r="DE15" s="433">
        <f>IF(OR(CZ15="日",CZ15="祝",CZ15=0,AND(CZ15="土",別紙2【最初に入力】!$U$6=""))," ",IF(DH15="×",TIME(0,0,0),IF(DC15&gt;TIMEVALUE(DE14),IF(DA15&lt;=TIMEVALUE(DE14),DC15-TIMEVALUE(DE14),DC15-DA15),TIME(0,0,0))))</f>
        <v>0</v>
      </c>
      <c r="DF15" s="409"/>
      <c r="DG15" s="434"/>
      <c r="DH15" s="52"/>
      <c r="DI15" s="435"/>
      <c r="DJ15" s="436"/>
      <c r="DK15" s="437"/>
      <c r="DL15" s="438"/>
      <c r="DM15" s="439"/>
      <c r="DN15" s="439"/>
      <c r="DO15" s="440"/>
      <c r="DP15" s="40">
        <f>CY15</f>
        <v>1</v>
      </c>
      <c r="DQ15" s="41" t="str">
        <f>CZ15</f>
        <v>月</v>
      </c>
      <c r="DR15" s="441"/>
      <c r="DS15" s="441"/>
      <c r="DT15" s="441"/>
      <c r="DU15" s="441"/>
      <c r="DV15" s="433">
        <f>IF(OR(DQ15="日",DQ15="祝",DQ15=0,AND(DQ15="土",別紙2【最初に入力】!$U$6=""))," ",IF(DY15="×",TIME(0,0,0),IF(DT15&gt;TIMEVALUE(DV14),IF(DR15&lt;=TIMEVALUE(DV14),DT15-TIMEVALUE(DV14),DT15-DR15),TIME(0,0,0))))</f>
        <v>0</v>
      </c>
      <c r="DW15" s="409"/>
      <c r="DX15" s="434"/>
      <c r="DY15" s="52"/>
      <c r="DZ15" s="435"/>
      <c r="EA15" s="436"/>
      <c r="EB15" s="437"/>
      <c r="EC15" s="438"/>
      <c r="ED15" s="439"/>
      <c r="EE15" s="439"/>
      <c r="EF15" s="440"/>
      <c r="EG15" s="40">
        <f>DP15</f>
        <v>1</v>
      </c>
      <c r="EH15" s="41" t="str">
        <f>DQ15</f>
        <v>月</v>
      </c>
      <c r="EI15" s="441"/>
      <c r="EJ15" s="441"/>
      <c r="EK15" s="441"/>
      <c r="EL15" s="441"/>
      <c r="EM15" s="433">
        <f>IF(OR(EH15="日",EH15="祝",EH15=0,AND(EH15="土",別紙2【最初に入力】!$U$6=""))," ",IF(EP15="×",TIME(0,0,0),IF(EK15&gt;TIMEVALUE(EM14),IF(EI15&lt;=TIMEVALUE(EM14),EK15-TIMEVALUE(EM14),EK15-EI15),TIME(0,0,0))))</f>
        <v>0</v>
      </c>
      <c r="EN15" s="409"/>
      <c r="EO15" s="434"/>
      <c r="EP15" s="52"/>
      <c r="EQ15" s="435"/>
      <c r="ER15" s="436"/>
      <c r="ES15" s="437"/>
      <c r="ET15" s="438"/>
      <c r="EU15" s="439"/>
      <c r="EV15" s="439"/>
      <c r="EW15" s="440"/>
      <c r="EX15" s="40">
        <f>EG15</f>
        <v>1</v>
      </c>
      <c r="EY15" s="41" t="str">
        <f>EH15</f>
        <v>月</v>
      </c>
      <c r="EZ15" s="441"/>
      <c r="FA15" s="441"/>
      <c r="FB15" s="441"/>
      <c r="FC15" s="441"/>
      <c r="FD15" s="433">
        <f>IF(OR(EY15="日",EY15="祝",EY15=0,AND(EY15="土",別紙2【最初に入力】!$U$6=""))," ",IF(FG15="×",TIME(0,0,0),IF(FB15&gt;TIMEVALUE(FD14),IF(EZ15&lt;=TIMEVALUE(FD14),FB15-TIMEVALUE(FD14),FB15-EZ15),TIME(0,0,0))))</f>
        <v>0</v>
      </c>
      <c r="FE15" s="409"/>
      <c r="FF15" s="434"/>
      <c r="FG15" s="52"/>
      <c r="FH15" s="435"/>
      <c r="FI15" s="436"/>
      <c r="FJ15" s="437"/>
      <c r="FK15" s="438"/>
      <c r="FL15" s="439"/>
      <c r="FM15" s="439"/>
      <c r="FN15" s="440"/>
      <c r="FO15" s="40">
        <f>EX15</f>
        <v>1</v>
      </c>
      <c r="FP15" s="41" t="str">
        <f>EY15</f>
        <v>月</v>
      </c>
      <c r="FQ15" s="441"/>
      <c r="FR15" s="441"/>
      <c r="FS15" s="441"/>
      <c r="FT15" s="441"/>
      <c r="FU15" s="433">
        <f>IF(OR(FP15="日",FP15="祝",FP15=0,AND(FP15="土",別紙2【最初に入力】!$U$6=""))," ",IF(FX15="×",TIME(0,0,0),IF(FS15&gt;TIMEVALUE(FU14),IF(FQ15&lt;=TIMEVALUE(FU14),FS15-TIMEVALUE(FU14),FS15-FQ15),TIME(0,0,0))))</f>
        <v>0</v>
      </c>
      <c r="FV15" s="409"/>
      <c r="FW15" s="434"/>
      <c r="FX15" s="52"/>
      <c r="FY15" s="435"/>
      <c r="FZ15" s="436"/>
      <c r="GA15" s="437"/>
      <c r="GB15" s="438"/>
      <c r="GC15" s="439"/>
      <c r="GD15" s="439"/>
      <c r="GE15" s="440"/>
      <c r="GF15" s="40">
        <f>FO15</f>
        <v>1</v>
      </c>
      <c r="GG15" s="41" t="str">
        <f>FP15</f>
        <v>月</v>
      </c>
      <c r="GH15" s="441"/>
      <c r="GI15" s="441"/>
      <c r="GJ15" s="441"/>
      <c r="GK15" s="441"/>
      <c r="GL15" s="433">
        <f>IF(OR(GG15="日",GG15="祝",GG15=0,AND(GG15="土",別紙2【最初に入力】!$U$6=""))," ",IF(GO15="×",TIME(0,0,0),IF(GJ15&gt;TIMEVALUE(GL14),IF(GH15&lt;=TIMEVALUE(GL14),GJ15-TIMEVALUE(GL14),GJ15-GH15),TIME(0,0,0))))</f>
        <v>0</v>
      </c>
      <c r="GM15" s="409"/>
      <c r="GN15" s="434"/>
      <c r="GO15" s="52"/>
      <c r="GP15" s="435"/>
      <c r="GQ15" s="436"/>
      <c r="GR15" s="437"/>
      <c r="GS15" s="438"/>
      <c r="GT15" s="439"/>
      <c r="GU15" s="439"/>
      <c r="GV15" s="440"/>
      <c r="GW15" s="40">
        <f>GF15</f>
        <v>1</v>
      </c>
      <c r="GX15" s="41" t="str">
        <f>GG15</f>
        <v>月</v>
      </c>
      <c r="GY15" s="441"/>
      <c r="GZ15" s="441"/>
      <c r="HA15" s="441"/>
      <c r="HB15" s="441"/>
      <c r="HC15" s="433">
        <f>IF(OR(GX15="日",GX15="祝",GX15=0,AND(GX15="土",別紙2【最初に入力】!$U$6=""))," ",IF(HF15="×",TIME(0,0,0),IF(HA15&gt;TIMEVALUE(HC14),IF(GY15&lt;=TIMEVALUE(HC14),HA15-TIMEVALUE(HC14),HA15-GY15),TIME(0,0,0))))</f>
        <v>0</v>
      </c>
      <c r="HD15" s="409"/>
      <c r="HE15" s="434"/>
      <c r="HF15" s="52"/>
      <c r="HG15" s="435"/>
      <c r="HH15" s="436"/>
      <c r="HI15" s="437"/>
      <c r="HJ15" s="438"/>
      <c r="HK15" s="439"/>
      <c r="HL15" s="439"/>
      <c r="HM15" s="440"/>
      <c r="HN15" s="40">
        <f>GW15</f>
        <v>1</v>
      </c>
      <c r="HO15" s="41" t="str">
        <f>GX15</f>
        <v>月</v>
      </c>
      <c r="HP15" s="441"/>
      <c r="HQ15" s="441"/>
      <c r="HR15" s="441"/>
      <c r="HS15" s="441"/>
      <c r="HT15" s="433">
        <f>IF(OR(HO15="日",HO15="祝",HO15=0,AND(HO15="土",別紙2【最初に入力】!$U$6=""))," ",IF(HW15="×",TIME(0,0,0),IF(HR15&gt;TIMEVALUE(HT14),IF(HP15&lt;=TIMEVALUE(HT14),HR15-TIMEVALUE(HT14),HR15-HP15),TIME(0,0,0))))</f>
        <v>0</v>
      </c>
      <c r="HU15" s="409"/>
      <c r="HV15" s="434"/>
      <c r="HW15" s="52"/>
      <c r="HX15" s="435"/>
      <c r="HY15" s="436"/>
      <c r="HZ15" s="437"/>
      <c r="IA15" s="438"/>
      <c r="IB15" s="439"/>
      <c r="IC15" s="439"/>
      <c r="ID15" s="440"/>
      <c r="IE15" s="40">
        <f>HN15</f>
        <v>1</v>
      </c>
      <c r="IF15" s="41" t="str">
        <f>HO15</f>
        <v>月</v>
      </c>
      <c r="IG15" s="441"/>
      <c r="IH15" s="441"/>
      <c r="II15" s="441"/>
      <c r="IJ15" s="441"/>
      <c r="IK15" s="433">
        <f>IF(OR(IF15="日",IF15="祝",IF15=0,AND(IF15="土",別紙2【最初に入力】!$U$6=""))," ",IF(IN15="×",TIME(0,0,0),IF(II15&gt;TIMEVALUE(IK14),IF(IG15&lt;=TIMEVALUE(IK14),II15-TIMEVALUE(IK14),II15-IG15),TIME(0,0,0))))</f>
        <v>0</v>
      </c>
      <c r="IL15" s="409"/>
      <c r="IM15" s="434"/>
      <c r="IN15" s="52"/>
      <c r="IO15" s="435"/>
      <c r="IP15" s="436"/>
      <c r="IQ15" s="437"/>
      <c r="IR15" s="438"/>
      <c r="IS15" s="439"/>
      <c r="IT15" s="439"/>
      <c r="IU15" s="440"/>
      <c r="IV15" s="40">
        <f>IE15</f>
        <v>1</v>
      </c>
      <c r="IW15" s="41" t="str">
        <f>IF15</f>
        <v>月</v>
      </c>
      <c r="IX15" s="441"/>
      <c r="IY15" s="441"/>
      <c r="IZ15" s="441"/>
      <c r="JA15" s="441"/>
      <c r="JB15" s="433">
        <f>IF(OR(IW15="日",IW15="祝",IW15=0,AND(IW15="土",別紙2【最初に入力】!$U$6=""))," ",IF(JE15="×",TIME(0,0,0),IF(IZ15&gt;TIMEVALUE(JB14),IF(IX15&lt;=TIMEVALUE(JB14),IZ15-TIMEVALUE(JB14),IZ15-IX15),TIME(0,0,0))))</f>
        <v>0</v>
      </c>
      <c r="JC15" s="409"/>
      <c r="JD15" s="434"/>
      <c r="JE15" s="52"/>
      <c r="JF15" s="435"/>
      <c r="JG15" s="436"/>
      <c r="JH15" s="437"/>
      <c r="JI15" s="438"/>
      <c r="JJ15" s="439"/>
      <c r="JK15" s="439"/>
      <c r="JL15" s="440"/>
      <c r="JM15" s="40">
        <f>IV15</f>
        <v>1</v>
      </c>
      <c r="JN15" s="41" t="str">
        <f>IW15</f>
        <v>月</v>
      </c>
      <c r="JO15" s="441"/>
      <c r="JP15" s="441"/>
      <c r="JQ15" s="441"/>
      <c r="JR15" s="441"/>
      <c r="JS15" s="433">
        <f>IF(OR(JN15="日",JN15="祝",JN15=0,AND(JN15="土",別紙2【最初に入力】!$U$6=""))," ",IF(JV15="×",TIME(0,0,0),IF(JQ15&gt;TIMEVALUE(JS14),IF(JO15&lt;=TIMEVALUE(JS14),JQ15-TIMEVALUE(JS14),JQ15-JO15),TIME(0,0,0))))</f>
        <v>0</v>
      </c>
      <c r="JT15" s="409"/>
      <c r="JU15" s="434"/>
      <c r="JV15" s="52"/>
      <c r="JW15" s="435"/>
      <c r="JX15" s="436"/>
      <c r="JY15" s="437"/>
      <c r="JZ15" s="438"/>
      <c r="KA15" s="439"/>
      <c r="KB15" s="439"/>
      <c r="KC15" s="440"/>
      <c r="KD15" s="40">
        <f>JM15</f>
        <v>1</v>
      </c>
      <c r="KE15" s="41" t="str">
        <f>JN15</f>
        <v>月</v>
      </c>
      <c r="KF15" s="441"/>
      <c r="KG15" s="441"/>
      <c r="KH15" s="441"/>
      <c r="KI15" s="441"/>
      <c r="KJ15" s="433">
        <f>IF(OR(KE15="日",KE15="祝",KE15=0,AND(KE15="土",別紙2【最初に入力】!$U$6=""))," ",IF(KM15="×",TIME(0,0,0),IF(KH15&gt;TIMEVALUE(KJ14),IF(KF15&lt;=TIMEVALUE(KJ14),KH15-TIMEVALUE(KJ14),KH15-KF15),TIME(0,0,0))))</f>
        <v>0</v>
      </c>
      <c r="KK15" s="409"/>
      <c r="KL15" s="434"/>
      <c r="KM15" s="52"/>
      <c r="KN15" s="435"/>
      <c r="KO15" s="436"/>
      <c r="KP15" s="437"/>
      <c r="KQ15" s="438"/>
      <c r="KR15" s="439"/>
      <c r="KS15" s="439"/>
      <c r="KT15" s="440"/>
      <c r="KU15" s="40">
        <f>KD15</f>
        <v>1</v>
      </c>
      <c r="KV15" s="41" t="str">
        <f>KE15</f>
        <v>月</v>
      </c>
      <c r="KW15" s="441"/>
      <c r="KX15" s="441"/>
      <c r="KY15" s="441"/>
      <c r="KZ15" s="441"/>
      <c r="LA15" s="433">
        <f>IF(OR(KV15="日",KV15="祝",KV15=0,AND(KV15="土",別紙2【最初に入力】!$U$6=""))," ",IF(LD15="×",TIME(0,0,0),IF(KY15&gt;TIMEVALUE(LA14),IF(KW15&lt;=TIMEVALUE(LA14),KY15-TIMEVALUE(LA14),KY15-KW15),TIME(0,0,0))))</f>
        <v>0</v>
      </c>
      <c r="LB15" s="409"/>
      <c r="LC15" s="434"/>
      <c r="LD15" s="52"/>
      <c r="LE15" s="435"/>
      <c r="LF15" s="436"/>
      <c r="LG15" s="437"/>
      <c r="LH15" s="438"/>
      <c r="LI15" s="439"/>
      <c r="LJ15" s="439"/>
      <c r="LK15" s="440"/>
      <c r="LL15" s="40">
        <f>KU15</f>
        <v>1</v>
      </c>
      <c r="LM15" s="41" t="str">
        <f>KV15</f>
        <v>月</v>
      </c>
      <c r="LN15" s="441"/>
      <c r="LO15" s="441"/>
      <c r="LP15" s="441"/>
      <c r="LQ15" s="441"/>
      <c r="LR15" s="433">
        <f>IF(OR(LM15="日",LM15="祝",LM15=0,AND(LM15="土",別紙2【最初に入力】!$U$6=""))," ",IF(LU15="×",TIME(0,0,0),IF(LP15&gt;TIMEVALUE(LR14),IF(LN15&lt;=TIMEVALUE(LR14),LP15-TIMEVALUE(LR14),LP15-LN15),TIME(0,0,0))))</f>
        <v>0</v>
      </c>
      <c r="LS15" s="409"/>
      <c r="LT15" s="434"/>
      <c r="LU15" s="52"/>
      <c r="LV15" s="435"/>
      <c r="LW15" s="436"/>
      <c r="LX15" s="437"/>
      <c r="LY15" s="438"/>
      <c r="LZ15" s="439"/>
      <c r="MA15" s="439"/>
      <c r="MB15" s="440"/>
    </row>
    <row r="16" spans="1:341" ht="15" customHeight="1">
      <c r="A16" s="40">
        <f>DAY(DATE(別紙2【最初に入力】!$Y$1,別紙2【最初に入力】!$D$4,A15+1))</f>
        <v>2</v>
      </c>
      <c r="B16" s="41" t="str">
        <f>IF(IFERROR(MATCH(DATE(別紙2【最初に入力】!$Y$1,別紙2【最初に入力】!$D$4,$A16),万年カレンダー・祝日!$K$2:$K$27,0),0)&gt;=1,"祝",TEXT(WEEKDAY(DATE(別紙2【最初に入力】!$Y$1,別紙2【最初に入力】!$D$4,$A16)),"aaa"))</f>
        <v>火</v>
      </c>
      <c r="C16" s="441"/>
      <c r="D16" s="441"/>
      <c r="E16" s="441"/>
      <c r="F16" s="441"/>
      <c r="G16" s="433">
        <f>IF(OR(B16="日",B16="祝",B16=0,AND(B16="土",別紙2【最初に入力】!$U$6=""))," ",IF(J16="×",TIME(0,0,0),IF(E16&gt;TIMEVALUE(G14),IF(C16&lt;=TIMEVALUE(G14),E16-TIMEVALUE(G14),E16-C16),TIME(0,0,0))))</f>
        <v>0</v>
      </c>
      <c r="H16" s="409"/>
      <c r="I16" s="434"/>
      <c r="J16" s="52"/>
      <c r="K16" s="435"/>
      <c r="L16" s="436"/>
      <c r="M16" s="437"/>
      <c r="N16" s="438"/>
      <c r="O16" s="439"/>
      <c r="P16" s="439"/>
      <c r="Q16" s="440"/>
      <c r="R16" s="40">
        <f>A16</f>
        <v>2</v>
      </c>
      <c r="S16" s="41" t="str">
        <f>B16</f>
        <v>火</v>
      </c>
      <c r="T16" s="441"/>
      <c r="U16" s="441"/>
      <c r="V16" s="441"/>
      <c r="W16" s="441"/>
      <c r="X16" s="433">
        <f>IF(OR(S16="日",S16="祝",S16=0,AND(S16="土",別紙2【最初に入力】!$U$6=""))," ",IF(AA16="×",TIME(0,0,0),IF(V16&gt;TIMEVALUE(X14),IF(T16&lt;=TIMEVALUE(X14),V16-TIMEVALUE(X14),V16-T16),TIME(0,0,0))))</f>
        <v>0</v>
      </c>
      <c r="Y16" s="409"/>
      <c r="Z16" s="434"/>
      <c r="AA16" s="52"/>
      <c r="AB16" s="435"/>
      <c r="AC16" s="436"/>
      <c r="AD16" s="437"/>
      <c r="AE16" s="438"/>
      <c r="AF16" s="439"/>
      <c r="AG16" s="439"/>
      <c r="AH16" s="440"/>
      <c r="AI16" s="40">
        <f>R16</f>
        <v>2</v>
      </c>
      <c r="AJ16" s="41" t="str">
        <f>S16</f>
        <v>火</v>
      </c>
      <c r="AK16" s="441"/>
      <c r="AL16" s="441"/>
      <c r="AM16" s="441"/>
      <c r="AN16" s="441"/>
      <c r="AO16" s="433">
        <f>IF(OR(AJ16="日",AJ16="祝",AJ16=0,AND(AJ16="土",別紙2【最初に入力】!$U$6=""))," ",IF(AR16="×",TIME(0,0,0),IF(AM16&gt;TIMEVALUE(AO14),IF(AK16&lt;=TIMEVALUE(AO14),AM16-TIMEVALUE(AO14),AM16-AK16),TIME(0,0,0))))</f>
        <v>0</v>
      </c>
      <c r="AP16" s="409"/>
      <c r="AQ16" s="434"/>
      <c r="AR16" s="52"/>
      <c r="AS16" s="435"/>
      <c r="AT16" s="436"/>
      <c r="AU16" s="437"/>
      <c r="AV16" s="438"/>
      <c r="AW16" s="439"/>
      <c r="AX16" s="439"/>
      <c r="AY16" s="440"/>
      <c r="AZ16" s="40">
        <f>AI16</f>
        <v>2</v>
      </c>
      <c r="BA16" s="41" t="str">
        <f>AJ16</f>
        <v>火</v>
      </c>
      <c r="BB16" s="441"/>
      <c r="BC16" s="441"/>
      <c r="BD16" s="441"/>
      <c r="BE16" s="441"/>
      <c r="BF16" s="433">
        <f>IF(OR(BA16="日",BA16="祝",BA16=0,AND(BA16="土",別紙2【最初に入力】!$U$6=""))," ",IF(BI16="×",TIME(0,0,0),IF(BD16&gt;TIMEVALUE(BF14),IF(BB16&lt;=TIMEVALUE(BF14),BD16-TIMEVALUE(BF14),BD16-BB16),TIME(0,0,0))))</f>
        <v>0</v>
      </c>
      <c r="BG16" s="409"/>
      <c r="BH16" s="434"/>
      <c r="BI16" s="52"/>
      <c r="BJ16" s="435"/>
      <c r="BK16" s="436"/>
      <c r="BL16" s="437"/>
      <c r="BM16" s="438"/>
      <c r="BN16" s="439"/>
      <c r="BO16" s="439"/>
      <c r="BP16" s="440"/>
      <c r="BQ16" s="40">
        <f>AZ16</f>
        <v>2</v>
      </c>
      <c r="BR16" s="41" t="str">
        <f>BA16</f>
        <v>火</v>
      </c>
      <c r="BS16" s="441"/>
      <c r="BT16" s="441"/>
      <c r="BU16" s="441"/>
      <c r="BV16" s="441"/>
      <c r="BW16" s="433">
        <f>IF(OR(BR16="日",BR16="祝",BR16=0,AND(BR16="土",別紙2【最初に入力】!$U$6=""))," ",IF(BZ16="×",TIME(0,0,0),IF(BU16&gt;TIMEVALUE(BW14),IF(BS16&lt;=TIMEVALUE(BW14),BU16-TIMEVALUE(BW14),BU16-BS16),TIME(0,0,0))))</f>
        <v>0</v>
      </c>
      <c r="BX16" s="409"/>
      <c r="BY16" s="434"/>
      <c r="BZ16" s="52"/>
      <c r="CA16" s="435"/>
      <c r="CB16" s="436"/>
      <c r="CC16" s="437"/>
      <c r="CD16" s="438"/>
      <c r="CE16" s="439"/>
      <c r="CF16" s="439"/>
      <c r="CG16" s="440"/>
      <c r="CH16" s="40">
        <f>BQ16</f>
        <v>2</v>
      </c>
      <c r="CI16" s="41" t="str">
        <f>BR16</f>
        <v>火</v>
      </c>
      <c r="CJ16" s="441"/>
      <c r="CK16" s="441"/>
      <c r="CL16" s="441"/>
      <c r="CM16" s="441"/>
      <c r="CN16" s="433">
        <f>IF(OR(CI16="日",CI16="祝",CI16=0,AND(CI16="土",別紙2【最初に入力】!$U$6=""))," ",IF(CQ16="×",TIME(0,0,0),IF(CL16&gt;TIMEVALUE(CN14),IF(CJ16&lt;=TIMEVALUE(CN14),CL16-TIMEVALUE(CN14),CL16-CJ16),TIME(0,0,0))))</f>
        <v>0</v>
      </c>
      <c r="CO16" s="409"/>
      <c r="CP16" s="434"/>
      <c r="CQ16" s="52"/>
      <c r="CR16" s="435"/>
      <c r="CS16" s="436"/>
      <c r="CT16" s="437"/>
      <c r="CU16" s="438"/>
      <c r="CV16" s="439"/>
      <c r="CW16" s="439"/>
      <c r="CX16" s="440"/>
      <c r="CY16" s="40">
        <f>CH16</f>
        <v>2</v>
      </c>
      <c r="CZ16" s="41" t="str">
        <f>CI16</f>
        <v>火</v>
      </c>
      <c r="DA16" s="441"/>
      <c r="DB16" s="441"/>
      <c r="DC16" s="441"/>
      <c r="DD16" s="441"/>
      <c r="DE16" s="433">
        <f>IF(OR(CZ16="日",CZ16="祝",CZ16=0,AND(CZ16="土",別紙2【最初に入力】!$U$6=""))," ",IF(DH16="×",TIME(0,0,0),IF(DC16&gt;TIMEVALUE(DE14),IF(DA16&lt;=TIMEVALUE(DE14),DC16-TIMEVALUE(DE14),DC16-DA16),TIME(0,0,0))))</f>
        <v>0</v>
      </c>
      <c r="DF16" s="409"/>
      <c r="DG16" s="434"/>
      <c r="DH16" s="52"/>
      <c r="DI16" s="435"/>
      <c r="DJ16" s="436"/>
      <c r="DK16" s="437"/>
      <c r="DL16" s="438"/>
      <c r="DM16" s="439"/>
      <c r="DN16" s="439"/>
      <c r="DO16" s="440"/>
      <c r="DP16" s="40">
        <f>CY16</f>
        <v>2</v>
      </c>
      <c r="DQ16" s="41" t="str">
        <f>CZ16</f>
        <v>火</v>
      </c>
      <c r="DR16" s="441"/>
      <c r="DS16" s="441"/>
      <c r="DT16" s="441"/>
      <c r="DU16" s="441"/>
      <c r="DV16" s="433">
        <f>IF(OR(DQ16="日",DQ16="祝",DQ16=0,AND(DQ16="土",別紙2【最初に入力】!$U$6=""))," ",IF(DY16="×",TIME(0,0,0),IF(DT16&gt;TIMEVALUE(DV14),IF(DR16&lt;=TIMEVALUE(DV14),DT16-TIMEVALUE(DV14),DT16-DR16),TIME(0,0,0))))</f>
        <v>0</v>
      </c>
      <c r="DW16" s="409"/>
      <c r="DX16" s="434"/>
      <c r="DY16" s="52"/>
      <c r="DZ16" s="435"/>
      <c r="EA16" s="436"/>
      <c r="EB16" s="437"/>
      <c r="EC16" s="438"/>
      <c r="ED16" s="439"/>
      <c r="EE16" s="439"/>
      <c r="EF16" s="440"/>
      <c r="EG16" s="40">
        <f>DP16</f>
        <v>2</v>
      </c>
      <c r="EH16" s="41" t="str">
        <f>DQ16</f>
        <v>火</v>
      </c>
      <c r="EI16" s="441"/>
      <c r="EJ16" s="441"/>
      <c r="EK16" s="441"/>
      <c r="EL16" s="441"/>
      <c r="EM16" s="433">
        <f>IF(OR(EH16="日",EH16="祝",EH16=0,AND(EH16="土",別紙2【最初に入力】!$U$6=""))," ",IF(EP16="×",TIME(0,0,0),IF(EK16&gt;TIMEVALUE(EM14),IF(EI16&lt;=TIMEVALUE(EM14),EK16-TIMEVALUE(EM14),EK16-EI16),TIME(0,0,0))))</f>
        <v>0</v>
      </c>
      <c r="EN16" s="409"/>
      <c r="EO16" s="434"/>
      <c r="EP16" s="52"/>
      <c r="EQ16" s="435"/>
      <c r="ER16" s="436"/>
      <c r="ES16" s="437"/>
      <c r="ET16" s="438"/>
      <c r="EU16" s="439"/>
      <c r="EV16" s="439"/>
      <c r="EW16" s="440"/>
      <c r="EX16" s="40">
        <f>EG16</f>
        <v>2</v>
      </c>
      <c r="EY16" s="41" t="str">
        <f>EH16</f>
        <v>火</v>
      </c>
      <c r="EZ16" s="441"/>
      <c r="FA16" s="441"/>
      <c r="FB16" s="441"/>
      <c r="FC16" s="441"/>
      <c r="FD16" s="433">
        <f>IF(OR(EY16="日",EY16="祝",EY16=0,AND(EY16="土",別紙2【最初に入力】!$U$6=""))," ",IF(FG16="×",TIME(0,0,0),IF(FB16&gt;TIMEVALUE(FD14),IF(EZ16&lt;=TIMEVALUE(FD14),FB16-TIMEVALUE(FD14),FB16-EZ16),TIME(0,0,0))))</f>
        <v>0</v>
      </c>
      <c r="FE16" s="409"/>
      <c r="FF16" s="434"/>
      <c r="FG16" s="52"/>
      <c r="FH16" s="435"/>
      <c r="FI16" s="436"/>
      <c r="FJ16" s="437"/>
      <c r="FK16" s="438"/>
      <c r="FL16" s="439"/>
      <c r="FM16" s="439"/>
      <c r="FN16" s="440"/>
      <c r="FO16" s="40">
        <f>EX16</f>
        <v>2</v>
      </c>
      <c r="FP16" s="41" t="str">
        <f>EY16</f>
        <v>火</v>
      </c>
      <c r="FQ16" s="441"/>
      <c r="FR16" s="441"/>
      <c r="FS16" s="441"/>
      <c r="FT16" s="441"/>
      <c r="FU16" s="433">
        <f>IF(OR(FP16="日",FP16="祝",FP16=0,AND(FP16="土",別紙2【最初に入力】!$U$6=""))," ",IF(FX16="×",TIME(0,0,0),IF(FS16&gt;TIMEVALUE(FU14),IF(FQ16&lt;=TIMEVALUE(FU14),FS16-TIMEVALUE(FU14),FS16-FQ16),TIME(0,0,0))))</f>
        <v>0</v>
      </c>
      <c r="FV16" s="409"/>
      <c r="FW16" s="434"/>
      <c r="FX16" s="52"/>
      <c r="FY16" s="435"/>
      <c r="FZ16" s="436"/>
      <c r="GA16" s="437"/>
      <c r="GB16" s="438"/>
      <c r="GC16" s="439"/>
      <c r="GD16" s="439"/>
      <c r="GE16" s="440"/>
      <c r="GF16" s="40">
        <f>FO16</f>
        <v>2</v>
      </c>
      <c r="GG16" s="41" t="str">
        <f>FP16</f>
        <v>火</v>
      </c>
      <c r="GH16" s="441"/>
      <c r="GI16" s="441"/>
      <c r="GJ16" s="441"/>
      <c r="GK16" s="441"/>
      <c r="GL16" s="433">
        <f>IF(OR(GG16="日",GG16="祝",GG16=0,AND(GG16="土",別紙2【最初に入力】!$U$6=""))," ",IF(GO16="×",TIME(0,0,0),IF(GJ16&gt;TIMEVALUE(GL14),IF(GH16&lt;=TIMEVALUE(GL14),GJ16-TIMEVALUE(GL14),GJ16-GH16),TIME(0,0,0))))</f>
        <v>0</v>
      </c>
      <c r="GM16" s="409"/>
      <c r="GN16" s="434"/>
      <c r="GO16" s="52"/>
      <c r="GP16" s="435"/>
      <c r="GQ16" s="436"/>
      <c r="GR16" s="437"/>
      <c r="GS16" s="438"/>
      <c r="GT16" s="439"/>
      <c r="GU16" s="439"/>
      <c r="GV16" s="440"/>
      <c r="GW16" s="40">
        <f>GF16</f>
        <v>2</v>
      </c>
      <c r="GX16" s="41" t="str">
        <f>GG16</f>
        <v>火</v>
      </c>
      <c r="GY16" s="441"/>
      <c r="GZ16" s="441"/>
      <c r="HA16" s="441"/>
      <c r="HB16" s="441"/>
      <c r="HC16" s="433">
        <f>IF(OR(GX16="日",GX16="祝",GX16=0,AND(GX16="土",別紙2【最初に入力】!$U$6=""))," ",IF(HF16="×",TIME(0,0,0),IF(HA16&gt;TIMEVALUE(HC14),IF(GY16&lt;=TIMEVALUE(HC14),HA16-TIMEVALUE(HC14),HA16-GY16),TIME(0,0,0))))</f>
        <v>0</v>
      </c>
      <c r="HD16" s="409"/>
      <c r="HE16" s="434"/>
      <c r="HF16" s="52"/>
      <c r="HG16" s="435"/>
      <c r="HH16" s="436"/>
      <c r="HI16" s="437"/>
      <c r="HJ16" s="438"/>
      <c r="HK16" s="439"/>
      <c r="HL16" s="439"/>
      <c r="HM16" s="440"/>
      <c r="HN16" s="40">
        <f>GW16</f>
        <v>2</v>
      </c>
      <c r="HO16" s="41" t="str">
        <f>GX16</f>
        <v>火</v>
      </c>
      <c r="HP16" s="441"/>
      <c r="HQ16" s="441"/>
      <c r="HR16" s="441"/>
      <c r="HS16" s="441"/>
      <c r="HT16" s="433">
        <f>IF(OR(HO16="日",HO16="祝",HO16=0,AND(HO16="土",別紙2【最初に入力】!$U$6=""))," ",IF(HW16="×",TIME(0,0,0),IF(HR16&gt;TIMEVALUE(HT14),IF(HP16&lt;=TIMEVALUE(HT14),HR16-TIMEVALUE(HT14),HR16-HP16),TIME(0,0,0))))</f>
        <v>0</v>
      </c>
      <c r="HU16" s="409"/>
      <c r="HV16" s="434"/>
      <c r="HW16" s="52"/>
      <c r="HX16" s="435"/>
      <c r="HY16" s="436"/>
      <c r="HZ16" s="437"/>
      <c r="IA16" s="438"/>
      <c r="IB16" s="439"/>
      <c r="IC16" s="439"/>
      <c r="ID16" s="440"/>
      <c r="IE16" s="40">
        <f>HN16</f>
        <v>2</v>
      </c>
      <c r="IF16" s="41" t="str">
        <f>HO16</f>
        <v>火</v>
      </c>
      <c r="IG16" s="441"/>
      <c r="IH16" s="441"/>
      <c r="II16" s="441"/>
      <c r="IJ16" s="441"/>
      <c r="IK16" s="433">
        <f>IF(OR(IF16="日",IF16="祝",IF16=0,AND(IF16="土",別紙2【最初に入力】!$U$6=""))," ",IF(IN16="×",TIME(0,0,0),IF(II16&gt;TIMEVALUE(IK14),IF(IG16&lt;=TIMEVALUE(IK14),II16-TIMEVALUE(IK14),II16-IG16),TIME(0,0,0))))</f>
        <v>0</v>
      </c>
      <c r="IL16" s="409"/>
      <c r="IM16" s="434"/>
      <c r="IN16" s="52"/>
      <c r="IO16" s="435"/>
      <c r="IP16" s="436"/>
      <c r="IQ16" s="437"/>
      <c r="IR16" s="438"/>
      <c r="IS16" s="439"/>
      <c r="IT16" s="439"/>
      <c r="IU16" s="440"/>
      <c r="IV16" s="40">
        <f>IE16</f>
        <v>2</v>
      </c>
      <c r="IW16" s="41" t="str">
        <f>IF16</f>
        <v>火</v>
      </c>
      <c r="IX16" s="441"/>
      <c r="IY16" s="441"/>
      <c r="IZ16" s="441"/>
      <c r="JA16" s="441"/>
      <c r="JB16" s="433">
        <f>IF(OR(IW16="日",IW16="祝",IW16=0,AND(IW16="土",別紙2【最初に入力】!$U$6=""))," ",IF(JE16="×",TIME(0,0,0),IF(IZ16&gt;TIMEVALUE(JB14),IF(IX16&lt;=TIMEVALUE(JB14),IZ16-TIMEVALUE(JB14),IZ16-IX16),TIME(0,0,0))))</f>
        <v>0</v>
      </c>
      <c r="JC16" s="409"/>
      <c r="JD16" s="434"/>
      <c r="JE16" s="52"/>
      <c r="JF16" s="435"/>
      <c r="JG16" s="436"/>
      <c r="JH16" s="437"/>
      <c r="JI16" s="438"/>
      <c r="JJ16" s="439"/>
      <c r="JK16" s="439"/>
      <c r="JL16" s="440"/>
      <c r="JM16" s="40">
        <f>IV16</f>
        <v>2</v>
      </c>
      <c r="JN16" s="41" t="str">
        <f>IW16</f>
        <v>火</v>
      </c>
      <c r="JO16" s="441"/>
      <c r="JP16" s="441"/>
      <c r="JQ16" s="441"/>
      <c r="JR16" s="441"/>
      <c r="JS16" s="433">
        <f>IF(OR(JN16="日",JN16="祝",JN16=0,AND(JN16="土",別紙2【最初に入力】!$U$6=""))," ",IF(JV16="×",TIME(0,0,0),IF(JQ16&gt;TIMEVALUE(JS14),IF(JO16&lt;=TIMEVALUE(JS14),JQ16-TIMEVALUE(JS14),JQ16-JO16),TIME(0,0,0))))</f>
        <v>0</v>
      </c>
      <c r="JT16" s="409"/>
      <c r="JU16" s="434"/>
      <c r="JV16" s="52"/>
      <c r="JW16" s="435"/>
      <c r="JX16" s="436"/>
      <c r="JY16" s="437"/>
      <c r="JZ16" s="438"/>
      <c r="KA16" s="439"/>
      <c r="KB16" s="439"/>
      <c r="KC16" s="440"/>
      <c r="KD16" s="40">
        <f>JM16</f>
        <v>2</v>
      </c>
      <c r="KE16" s="41" t="str">
        <f>JN16</f>
        <v>火</v>
      </c>
      <c r="KF16" s="441"/>
      <c r="KG16" s="441"/>
      <c r="KH16" s="441"/>
      <c r="KI16" s="441"/>
      <c r="KJ16" s="433">
        <f>IF(OR(KE16="日",KE16="祝",KE16=0,AND(KE16="土",別紙2【最初に入力】!$U$6=""))," ",IF(KM16="×",TIME(0,0,0),IF(KH16&gt;TIMEVALUE(KJ14),IF(KF16&lt;=TIMEVALUE(KJ14),KH16-TIMEVALUE(KJ14),KH16-KF16),TIME(0,0,0))))</f>
        <v>0</v>
      </c>
      <c r="KK16" s="409"/>
      <c r="KL16" s="434"/>
      <c r="KM16" s="52"/>
      <c r="KN16" s="435"/>
      <c r="KO16" s="436"/>
      <c r="KP16" s="437"/>
      <c r="KQ16" s="438"/>
      <c r="KR16" s="439"/>
      <c r="KS16" s="439"/>
      <c r="KT16" s="440"/>
      <c r="KU16" s="40">
        <f>KD16</f>
        <v>2</v>
      </c>
      <c r="KV16" s="41" t="str">
        <f>KE16</f>
        <v>火</v>
      </c>
      <c r="KW16" s="441"/>
      <c r="KX16" s="441"/>
      <c r="KY16" s="441"/>
      <c r="KZ16" s="441"/>
      <c r="LA16" s="433">
        <f>IF(OR(KV16="日",KV16="祝",KV16=0,AND(KV16="土",別紙2【最初に入力】!$U$6=""))," ",IF(LD16="×",TIME(0,0,0),IF(KY16&gt;TIMEVALUE(LA14),IF(KW16&lt;=TIMEVALUE(LA14),KY16-TIMEVALUE(LA14),KY16-KW16),TIME(0,0,0))))</f>
        <v>0</v>
      </c>
      <c r="LB16" s="409"/>
      <c r="LC16" s="434"/>
      <c r="LD16" s="52"/>
      <c r="LE16" s="435"/>
      <c r="LF16" s="436"/>
      <c r="LG16" s="437"/>
      <c r="LH16" s="438"/>
      <c r="LI16" s="439"/>
      <c r="LJ16" s="439"/>
      <c r="LK16" s="440"/>
      <c r="LL16" s="40">
        <f t="shared" ref="LL16:LL45" si="0">KU16</f>
        <v>2</v>
      </c>
      <c r="LM16" s="41" t="str">
        <f t="shared" ref="LM16:LM45" si="1">KV16</f>
        <v>火</v>
      </c>
      <c r="LN16" s="441"/>
      <c r="LO16" s="441"/>
      <c r="LP16" s="441"/>
      <c r="LQ16" s="441"/>
      <c r="LR16" s="433">
        <f>IF(OR(LM16="日",LM16="祝",LM16=0,AND(LM16="土",別紙2【最初に入力】!$U$6=""))," ",IF(LU16="×",TIME(0,0,0),IF(LP16&gt;TIMEVALUE(LR14),IF(LN16&lt;=TIMEVALUE(LR14),LP16-TIMEVALUE(LR14),LP16-LN16),TIME(0,0,0))))</f>
        <v>0</v>
      </c>
      <c r="LS16" s="409"/>
      <c r="LT16" s="434"/>
      <c r="LU16" s="52"/>
      <c r="LV16" s="435"/>
      <c r="LW16" s="436"/>
      <c r="LX16" s="437"/>
      <c r="LY16" s="438"/>
      <c r="LZ16" s="439"/>
      <c r="MA16" s="439"/>
      <c r="MB16" s="440"/>
    </row>
    <row r="17" spans="1:340" ht="15" customHeight="1">
      <c r="A17" s="40">
        <f>DAY(DATE(別紙2【最初に入力】!$Y$1,別紙2【最初に入力】!$D$4,A16+1))</f>
        <v>3</v>
      </c>
      <c r="B17" s="41" t="str">
        <f>IF(IFERROR(MATCH(DATE(別紙2【最初に入力】!$Y$1,別紙2【最初に入力】!$D$4,$A17),万年カレンダー・祝日!$K$2:$K$27,0),0)&gt;=1,"祝",TEXT(WEEKDAY(DATE(別紙2【最初に入力】!$Y$1,別紙2【最初に入力】!$D$4,$A17)),"aaa"))</f>
        <v>水</v>
      </c>
      <c r="C17" s="441"/>
      <c r="D17" s="441"/>
      <c r="E17" s="441"/>
      <c r="F17" s="441"/>
      <c r="G17" s="433">
        <f>IF(OR(B17="日",B17="祝",B17=0,AND(B17="土",別紙2【最初に入力】!$U$6=""))," ",IF(J17="×",TIME(0,0,0),IF(E17&gt;TIMEVALUE(G14),IF(C17&lt;=TIMEVALUE(G14),E17-TIMEVALUE(G14),E17-C17),TIME(0,0,0))))</f>
        <v>0</v>
      </c>
      <c r="H17" s="409"/>
      <c r="I17" s="434"/>
      <c r="J17" s="52"/>
      <c r="K17" s="435"/>
      <c r="L17" s="436"/>
      <c r="M17" s="437"/>
      <c r="N17" s="438"/>
      <c r="O17" s="439"/>
      <c r="P17" s="439"/>
      <c r="Q17" s="440"/>
      <c r="R17" s="40">
        <f>A17</f>
        <v>3</v>
      </c>
      <c r="S17" s="41" t="str">
        <f>B17</f>
        <v>水</v>
      </c>
      <c r="T17" s="441"/>
      <c r="U17" s="441"/>
      <c r="V17" s="441"/>
      <c r="W17" s="441"/>
      <c r="X17" s="433">
        <f>IF(OR(S17="日",S17="祝",S17=0,AND(S17="土",別紙2【最初に入力】!$U$6=""))," ",IF(AA17="×",TIME(0,0,0),IF(V17&gt;TIMEVALUE(X14),IF(T17&lt;=TIMEVALUE(X14),V17-TIMEVALUE(X14),V17-T17),TIME(0,0,0))))</f>
        <v>0</v>
      </c>
      <c r="Y17" s="409"/>
      <c r="Z17" s="434"/>
      <c r="AA17" s="52"/>
      <c r="AB17" s="435"/>
      <c r="AC17" s="436"/>
      <c r="AD17" s="437"/>
      <c r="AE17" s="438"/>
      <c r="AF17" s="439"/>
      <c r="AG17" s="439"/>
      <c r="AH17" s="440"/>
      <c r="AI17" s="40">
        <f>R17</f>
        <v>3</v>
      </c>
      <c r="AJ17" s="41" t="str">
        <f>S17</f>
        <v>水</v>
      </c>
      <c r="AK17" s="441"/>
      <c r="AL17" s="441"/>
      <c r="AM17" s="441"/>
      <c r="AN17" s="441"/>
      <c r="AO17" s="433">
        <f>IF(OR(AJ17="日",AJ17="祝",AJ17=0,AND(AJ17="土",別紙2【最初に入力】!$U$6=""))," ",IF(AR17="×",TIME(0,0,0),IF(AM17&gt;TIMEVALUE(AO14),IF(AK17&lt;=TIMEVALUE(AO14),AM17-TIMEVALUE(AO14),AM17-AK17),TIME(0,0,0))))</f>
        <v>0</v>
      </c>
      <c r="AP17" s="409"/>
      <c r="AQ17" s="434"/>
      <c r="AR17" s="52"/>
      <c r="AS17" s="435"/>
      <c r="AT17" s="436"/>
      <c r="AU17" s="437"/>
      <c r="AV17" s="438"/>
      <c r="AW17" s="439"/>
      <c r="AX17" s="439"/>
      <c r="AY17" s="440"/>
      <c r="AZ17" s="40">
        <f>AI17</f>
        <v>3</v>
      </c>
      <c r="BA17" s="41" t="str">
        <f>AJ17</f>
        <v>水</v>
      </c>
      <c r="BB17" s="441"/>
      <c r="BC17" s="441"/>
      <c r="BD17" s="441"/>
      <c r="BE17" s="441"/>
      <c r="BF17" s="433">
        <f>IF(OR(BA17="日",BA17="祝",BA17=0,AND(BA17="土",別紙2【最初に入力】!$U$6=""))," ",IF(BI17="×",TIME(0,0,0),IF(BD17&gt;TIMEVALUE(BF14),IF(BB17&lt;=TIMEVALUE(BF14),BD17-TIMEVALUE(BF14),BD17-BB17),TIME(0,0,0))))</f>
        <v>0</v>
      </c>
      <c r="BG17" s="409"/>
      <c r="BH17" s="434"/>
      <c r="BI17" s="52"/>
      <c r="BJ17" s="435"/>
      <c r="BK17" s="436"/>
      <c r="BL17" s="437"/>
      <c r="BM17" s="438"/>
      <c r="BN17" s="439"/>
      <c r="BO17" s="439"/>
      <c r="BP17" s="440"/>
      <c r="BQ17" s="40">
        <f>AZ17</f>
        <v>3</v>
      </c>
      <c r="BR17" s="41" t="str">
        <f>BA17</f>
        <v>水</v>
      </c>
      <c r="BS17" s="441"/>
      <c r="BT17" s="441"/>
      <c r="BU17" s="441"/>
      <c r="BV17" s="441"/>
      <c r="BW17" s="433">
        <f>IF(OR(BR17="日",BR17="祝",BR17=0,AND(BR17="土",別紙2【最初に入力】!$U$6=""))," ",IF(BZ17="×",TIME(0,0,0),IF(BU17&gt;TIMEVALUE(BW14),IF(BS17&lt;=TIMEVALUE(BW14),BU17-TIMEVALUE(BW14),BU17-BS17),TIME(0,0,0))))</f>
        <v>0</v>
      </c>
      <c r="BX17" s="409"/>
      <c r="BY17" s="434"/>
      <c r="BZ17" s="52"/>
      <c r="CA17" s="435"/>
      <c r="CB17" s="436"/>
      <c r="CC17" s="437"/>
      <c r="CD17" s="438"/>
      <c r="CE17" s="439"/>
      <c r="CF17" s="439"/>
      <c r="CG17" s="440"/>
      <c r="CH17" s="40">
        <f>BQ17</f>
        <v>3</v>
      </c>
      <c r="CI17" s="41" t="str">
        <f>BR17</f>
        <v>水</v>
      </c>
      <c r="CJ17" s="441"/>
      <c r="CK17" s="441"/>
      <c r="CL17" s="441"/>
      <c r="CM17" s="441"/>
      <c r="CN17" s="433">
        <f>IF(OR(CI17="日",CI17="祝",CI17=0,AND(CI17="土",別紙2【最初に入力】!$U$6=""))," ",IF(CQ17="×",TIME(0,0,0),IF(CL17&gt;TIMEVALUE(CN14),IF(CJ17&lt;=TIMEVALUE(CN14),CL17-TIMEVALUE(CN14),CL17-CJ17),TIME(0,0,0))))</f>
        <v>0</v>
      </c>
      <c r="CO17" s="409"/>
      <c r="CP17" s="434"/>
      <c r="CQ17" s="52"/>
      <c r="CR17" s="435"/>
      <c r="CS17" s="436"/>
      <c r="CT17" s="437"/>
      <c r="CU17" s="438"/>
      <c r="CV17" s="439"/>
      <c r="CW17" s="439"/>
      <c r="CX17" s="440"/>
      <c r="CY17" s="40">
        <f>CH17</f>
        <v>3</v>
      </c>
      <c r="CZ17" s="41" t="str">
        <f>CI17</f>
        <v>水</v>
      </c>
      <c r="DA17" s="441"/>
      <c r="DB17" s="441"/>
      <c r="DC17" s="441"/>
      <c r="DD17" s="441"/>
      <c r="DE17" s="433">
        <f>IF(OR(CZ17="日",CZ17="祝",CZ17=0,AND(CZ17="土",別紙2【最初に入力】!$U$6=""))," ",IF(DH17="×",TIME(0,0,0),IF(DC17&gt;TIMEVALUE(DE14),IF(DA17&lt;=TIMEVALUE(DE14),DC17-TIMEVALUE(DE14),DC17-DA17),TIME(0,0,0))))</f>
        <v>0</v>
      </c>
      <c r="DF17" s="409"/>
      <c r="DG17" s="434"/>
      <c r="DH17" s="52"/>
      <c r="DI17" s="435"/>
      <c r="DJ17" s="436"/>
      <c r="DK17" s="437"/>
      <c r="DL17" s="438"/>
      <c r="DM17" s="439"/>
      <c r="DN17" s="439"/>
      <c r="DO17" s="440"/>
      <c r="DP17" s="40">
        <f>CY17</f>
        <v>3</v>
      </c>
      <c r="DQ17" s="41" t="str">
        <f>CZ17</f>
        <v>水</v>
      </c>
      <c r="DR17" s="441"/>
      <c r="DS17" s="441"/>
      <c r="DT17" s="441"/>
      <c r="DU17" s="441"/>
      <c r="DV17" s="433">
        <f>IF(OR(DQ17="日",DQ17="祝",DQ17=0,AND(DQ17="土",別紙2【最初に入力】!$U$6=""))," ",IF(DY17="×",TIME(0,0,0),IF(DT17&gt;TIMEVALUE(DV14),IF(DR17&lt;=TIMEVALUE(DV14),DT17-TIMEVALUE(DV14),DT17-DR17),TIME(0,0,0))))</f>
        <v>0</v>
      </c>
      <c r="DW17" s="409"/>
      <c r="DX17" s="434"/>
      <c r="DY17" s="52"/>
      <c r="DZ17" s="435"/>
      <c r="EA17" s="436"/>
      <c r="EB17" s="437"/>
      <c r="EC17" s="438"/>
      <c r="ED17" s="439"/>
      <c r="EE17" s="439"/>
      <c r="EF17" s="440"/>
      <c r="EG17" s="40">
        <f>DP17</f>
        <v>3</v>
      </c>
      <c r="EH17" s="41" t="str">
        <f>DQ17</f>
        <v>水</v>
      </c>
      <c r="EI17" s="441"/>
      <c r="EJ17" s="441"/>
      <c r="EK17" s="441"/>
      <c r="EL17" s="441"/>
      <c r="EM17" s="433">
        <f>IF(OR(EH17="日",EH17="祝",EH17=0,AND(EH17="土",別紙2【最初に入力】!$U$6=""))," ",IF(EP17="×",TIME(0,0,0),IF(EK17&gt;TIMEVALUE(EM14),IF(EI17&lt;=TIMEVALUE(EM14),EK17-TIMEVALUE(EM14),EK17-EI17),TIME(0,0,0))))</f>
        <v>0</v>
      </c>
      <c r="EN17" s="409"/>
      <c r="EO17" s="434"/>
      <c r="EP17" s="52"/>
      <c r="EQ17" s="435"/>
      <c r="ER17" s="436"/>
      <c r="ES17" s="437"/>
      <c r="ET17" s="438"/>
      <c r="EU17" s="439"/>
      <c r="EV17" s="439"/>
      <c r="EW17" s="440"/>
      <c r="EX17" s="40">
        <f>EG17</f>
        <v>3</v>
      </c>
      <c r="EY17" s="41" t="str">
        <f>EH17</f>
        <v>水</v>
      </c>
      <c r="EZ17" s="441"/>
      <c r="FA17" s="441"/>
      <c r="FB17" s="441"/>
      <c r="FC17" s="441"/>
      <c r="FD17" s="433">
        <f>IF(OR(EY17="日",EY17="祝",EY17=0,AND(EY17="土",別紙2【最初に入力】!$U$6=""))," ",IF(FG17="×",TIME(0,0,0),IF(FB17&gt;TIMEVALUE(FD14),IF(EZ17&lt;=TIMEVALUE(FD14),FB17-TIMEVALUE(FD14),FB17-EZ17),TIME(0,0,0))))</f>
        <v>0</v>
      </c>
      <c r="FE17" s="409"/>
      <c r="FF17" s="434"/>
      <c r="FG17" s="52"/>
      <c r="FH17" s="435"/>
      <c r="FI17" s="436"/>
      <c r="FJ17" s="437"/>
      <c r="FK17" s="438"/>
      <c r="FL17" s="439"/>
      <c r="FM17" s="439"/>
      <c r="FN17" s="440"/>
      <c r="FO17" s="40">
        <f>EX17</f>
        <v>3</v>
      </c>
      <c r="FP17" s="41" t="str">
        <f>EY17</f>
        <v>水</v>
      </c>
      <c r="FQ17" s="441"/>
      <c r="FR17" s="441"/>
      <c r="FS17" s="441"/>
      <c r="FT17" s="441"/>
      <c r="FU17" s="433">
        <f>IF(OR(FP17="日",FP17="祝",FP17=0,AND(FP17="土",別紙2【最初に入力】!$U$6=""))," ",IF(FX17="×",TIME(0,0,0),IF(FS17&gt;TIMEVALUE(FU14),IF(FQ17&lt;=TIMEVALUE(FU14),FS17-TIMEVALUE(FU14),FS17-FQ17),TIME(0,0,0))))</f>
        <v>0</v>
      </c>
      <c r="FV17" s="409"/>
      <c r="FW17" s="434"/>
      <c r="FX17" s="52"/>
      <c r="FY17" s="435"/>
      <c r="FZ17" s="436"/>
      <c r="GA17" s="437"/>
      <c r="GB17" s="438"/>
      <c r="GC17" s="439"/>
      <c r="GD17" s="439"/>
      <c r="GE17" s="440"/>
      <c r="GF17" s="40">
        <f>FO17</f>
        <v>3</v>
      </c>
      <c r="GG17" s="41" t="str">
        <f>FP17</f>
        <v>水</v>
      </c>
      <c r="GH17" s="441"/>
      <c r="GI17" s="441"/>
      <c r="GJ17" s="441"/>
      <c r="GK17" s="441"/>
      <c r="GL17" s="433">
        <f>IF(OR(GG17="日",GG17="祝",GG17=0,AND(GG17="土",別紙2【最初に入力】!$U$6=""))," ",IF(GO17="×",TIME(0,0,0),IF(GJ17&gt;TIMEVALUE(GL14),IF(GH17&lt;=TIMEVALUE(GL14),GJ17-TIMEVALUE(GL14),GJ17-GH17),TIME(0,0,0))))</f>
        <v>0</v>
      </c>
      <c r="GM17" s="409"/>
      <c r="GN17" s="434"/>
      <c r="GO17" s="52"/>
      <c r="GP17" s="435"/>
      <c r="GQ17" s="436"/>
      <c r="GR17" s="437"/>
      <c r="GS17" s="438"/>
      <c r="GT17" s="439"/>
      <c r="GU17" s="439"/>
      <c r="GV17" s="440"/>
      <c r="GW17" s="40">
        <f>GF17</f>
        <v>3</v>
      </c>
      <c r="GX17" s="41" t="str">
        <f>GG17</f>
        <v>水</v>
      </c>
      <c r="GY17" s="441"/>
      <c r="GZ17" s="441"/>
      <c r="HA17" s="441"/>
      <c r="HB17" s="441"/>
      <c r="HC17" s="433">
        <f>IF(OR(GX17="日",GX17="祝",GX17=0,AND(GX17="土",別紙2【最初に入力】!$U$6=""))," ",IF(HF17="×",TIME(0,0,0),IF(HA17&gt;TIMEVALUE(HC14),IF(GY17&lt;=TIMEVALUE(HC14),HA17-TIMEVALUE(HC14),HA17-GY17),TIME(0,0,0))))</f>
        <v>0</v>
      </c>
      <c r="HD17" s="409"/>
      <c r="HE17" s="434"/>
      <c r="HF17" s="52"/>
      <c r="HG17" s="435"/>
      <c r="HH17" s="436"/>
      <c r="HI17" s="437"/>
      <c r="HJ17" s="438"/>
      <c r="HK17" s="439"/>
      <c r="HL17" s="439"/>
      <c r="HM17" s="440"/>
      <c r="HN17" s="40">
        <f>GW17</f>
        <v>3</v>
      </c>
      <c r="HO17" s="41" t="str">
        <f>GX17</f>
        <v>水</v>
      </c>
      <c r="HP17" s="441"/>
      <c r="HQ17" s="441"/>
      <c r="HR17" s="441"/>
      <c r="HS17" s="441"/>
      <c r="HT17" s="433">
        <f>IF(OR(HO17="日",HO17="祝",HO17=0,AND(HO17="土",別紙2【最初に入力】!$U$6=""))," ",IF(HW17="×",TIME(0,0,0),IF(HR17&gt;TIMEVALUE(HT14),IF(HP17&lt;=TIMEVALUE(HT14),HR17-TIMEVALUE(HT14),HR17-HP17),TIME(0,0,0))))</f>
        <v>0</v>
      </c>
      <c r="HU17" s="409"/>
      <c r="HV17" s="434"/>
      <c r="HW17" s="52"/>
      <c r="HX17" s="435"/>
      <c r="HY17" s="436"/>
      <c r="HZ17" s="437"/>
      <c r="IA17" s="438"/>
      <c r="IB17" s="439"/>
      <c r="IC17" s="439"/>
      <c r="ID17" s="440"/>
      <c r="IE17" s="40">
        <f>HN17</f>
        <v>3</v>
      </c>
      <c r="IF17" s="41" t="str">
        <f>HO17</f>
        <v>水</v>
      </c>
      <c r="IG17" s="441"/>
      <c r="IH17" s="441"/>
      <c r="II17" s="441"/>
      <c r="IJ17" s="441"/>
      <c r="IK17" s="433">
        <f>IF(OR(IF17="日",IF17="祝",IF17=0,AND(IF17="土",別紙2【最初に入力】!$U$6=""))," ",IF(IN17="×",TIME(0,0,0),IF(II17&gt;TIMEVALUE(IK14),IF(IG17&lt;=TIMEVALUE(IK14),II17-TIMEVALUE(IK14),II17-IG17),TIME(0,0,0))))</f>
        <v>0</v>
      </c>
      <c r="IL17" s="409"/>
      <c r="IM17" s="434"/>
      <c r="IN17" s="52"/>
      <c r="IO17" s="435"/>
      <c r="IP17" s="436"/>
      <c r="IQ17" s="437"/>
      <c r="IR17" s="438"/>
      <c r="IS17" s="439"/>
      <c r="IT17" s="439"/>
      <c r="IU17" s="440"/>
      <c r="IV17" s="40">
        <f>IE17</f>
        <v>3</v>
      </c>
      <c r="IW17" s="41" t="str">
        <f>IF17</f>
        <v>水</v>
      </c>
      <c r="IX17" s="441"/>
      <c r="IY17" s="441"/>
      <c r="IZ17" s="441"/>
      <c r="JA17" s="441"/>
      <c r="JB17" s="433">
        <f>IF(OR(IW17="日",IW17="祝",IW17=0,AND(IW17="土",別紙2【最初に入力】!$U$6=""))," ",IF(JE17="×",TIME(0,0,0),IF(IZ17&gt;TIMEVALUE(JB14),IF(IX17&lt;=TIMEVALUE(JB14),IZ17-TIMEVALUE(JB14),IZ17-IX17),TIME(0,0,0))))</f>
        <v>0</v>
      </c>
      <c r="JC17" s="409"/>
      <c r="JD17" s="434"/>
      <c r="JE17" s="52"/>
      <c r="JF17" s="435"/>
      <c r="JG17" s="436"/>
      <c r="JH17" s="437"/>
      <c r="JI17" s="438"/>
      <c r="JJ17" s="439"/>
      <c r="JK17" s="439"/>
      <c r="JL17" s="440"/>
      <c r="JM17" s="40">
        <f>IV17</f>
        <v>3</v>
      </c>
      <c r="JN17" s="41" t="str">
        <f>IW17</f>
        <v>水</v>
      </c>
      <c r="JO17" s="441"/>
      <c r="JP17" s="441"/>
      <c r="JQ17" s="441"/>
      <c r="JR17" s="441"/>
      <c r="JS17" s="433">
        <f>IF(OR(JN17="日",JN17="祝",JN17=0,AND(JN17="土",別紙2【最初に入力】!$U$6=""))," ",IF(JV17="×",TIME(0,0,0),IF(JQ17&gt;TIMEVALUE(JS14),IF(JO17&lt;=TIMEVALUE(JS14),JQ17-TIMEVALUE(JS14),JQ17-JO17),TIME(0,0,0))))</f>
        <v>0</v>
      </c>
      <c r="JT17" s="409"/>
      <c r="JU17" s="434"/>
      <c r="JV17" s="52"/>
      <c r="JW17" s="435"/>
      <c r="JX17" s="436"/>
      <c r="JY17" s="437"/>
      <c r="JZ17" s="438"/>
      <c r="KA17" s="439"/>
      <c r="KB17" s="439"/>
      <c r="KC17" s="440"/>
      <c r="KD17" s="40">
        <f>JM17</f>
        <v>3</v>
      </c>
      <c r="KE17" s="41" t="str">
        <f>JN17</f>
        <v>水</v>
      </c>
      <c r="KF17" s="441"/>
      <c r="KG17" s="441"/>
      <c r="KH17" s="441"/>
      <c r="KI17" s="441"/>
      <c r="KJ17" s="433">
        <f>IF(OR(KE17="日",KE17="祝",KE17=0,AND(KE17="土",別紙2【最初に入力】!$U$6=""))," ",IF(KM17="×",TIME(0,0,0),IF(KH17&gt;TIMEVALUE(KJ14),IF(KF17&lt;=TIMEVALUE(KJ14),KH17-TIMEVALUE(KJ14),KH17-KF17),TIME(0,0,0))))</f>
        <v>0</v>
      </c>
      <c r="KK17" s="409"/>
      <c r="KL17" s="434"/>
      <c r="KM17" s="52"/>
      <c r="KN17" s="435"/>
      <c r="KO17" s="436"/>
      <c r="KP17" s="437"/>
      <c r="KQ17" s="438"/>
      <c r="KR17" s="439"/>
      <c r="KS17" s="439"/>
      <c r="KT17" s="440"/>
      <c r="KU17" s="40">
        <f>KD17</f>
        <v>3</v>
      </c>
      <c r="KV17" s="41" t="str">
        <f>KE17</f>
        <v>水</v>
      </c>
      <c r="KW17" s="441"/>
      <c r="KX17" s="441"/>
      <c r="KY17" s="441"/>
      <c r="KZ17" s="441"/>
      <c r="LA17" s="433">
        <f>IF(OR(KV17="日",KV17="祝",KV17=0,AND(KV17="土",別紙2【最初に入力】!$U$6=""))," ",IF(LD17="×",TIME(0,0,0),IF(KY17&gt;TIMEVALUE(LA14),IF(KW17&lt;=TIMEVALUE(LA14),KY17-TIMEVALUE(LA14),KY17-KW17),TIME(0,0,0))))</f>
        <v>0</v>
      </c>
      <c r="LB17" s="409"/>
      <c r="LC17" s="434"/>
      <c r="LD17" s="52"/>
      <c r="LE17" s="435"/>
      <c r="LF17" s="436"/>
      <c r="LG17" s="437"/>
      <c r="LH17" s="438"/>
      <c r="LI17" s="439"/>
      <c r="LJ17" s="439"/>
      <c r="LK17" s="440"/>
      <c r="LL17" s="40">
        <f t="shared" si="0"/>
        <v>3</v>
      </c>
      <c r="LM17" s="41" t="str">
        <f t="shared" si="1"/>
        <v>水</v>
      </c>
      <c r="LN17" s="441"/>
      <c r="LO17" s="441"/>
      <c r="LP17" s="441"/>
      <c r="LQ17" s="441"/>
      <c r="LR17" s="433">
        <f>IF(OR(LM17="日",LM17="祝",LM17=0,AND(LM17="土",別紙2【最初に入力】!$U$6=""))," ",IF(LU17="×",TIME(0,0,0),IF(LP17&gt;TIMEVALUE(LR14),IF(LN17&lt;=TIMEVALUE(LR14),LP17-TIMEVALUE(LR14),LP17-LN17),TIME(0,0,0))))</f>
        <v>0</v>
      </c>
      <c r="LS17" s="409"/>
      <c r="LT17" s="434"/>
      <c r="LU17" s="52"/>
      <c r="LV17" s="435"/>
      <c r="LW17" s="436"/>
      <c r="LX17" s="437"/>
      <c r="LY17" s="438"/>
      <c r="LZ17" s="439"/>
      <c r="MA17" s="439"/>
      <c r="MB17" s="440"/>
    </row>
    <row r="18" spans="1:340" ht="15" customHeight="1">
      <c r="A18" s="40">
        <f>DAY(DATE(別紙2【最初に入力】!$Y$1,別紙2【最初に入力】!$D$4,A17+1))</f>
        <v>4</v>
      </c>
      <c r="B18" s="41" t="str">
        <f>IF(IFERROR(MATCH(DATE(別紙2【最初に入力】!$Y$1,別紙2【最初に入力】!$D$4,$A18),万年カレンダー・祝日!$K$2:$K$27,0),0)&gt;=1,"祝",TEXT(WEEKDAY(DATE(別紙2【最初に入力】!$Y$1,別紙2【最初に入力】!$D$4,$A18)),"aaa"))</f>
        <v>木</v>
      </c>
      <c r="C18" s="441"/>
      <c r="D18" s="441"/>
      <c r="E18" s="441"/>
      <c r="F18" s="441"/>
      <c r="G18" s="433">
        <f>IF(OR(B18="日",B18="祝",B18=0,AND(B18="土",別紙2【最初に入力】!$U$6=""))," ",IF(J18="×",TIME(0,0,0),IF(E18&gt;TIMEVALUE(G14),IF(C18&lt;=TIMEVALUE(G14),E18-TIMEVALUE(G14),E18-C18),TIME(0,0,0))))</f>
        <v>0</v>
      </c>
      <c r="H18" s="409"/>
      <c r="I18" s="434"/>
      <c r="J18" s="52"/>
      <c r="K18" s="435"/>
      <c r="L18" s="436"/>
      <c r="M18" s="437"/>
      <c r="N18" s="438"/>
      <c r="O18" s="439"/>
      <c r="P18" s="439"/>
      <c r="Q18" s="440"/>
      <c r="R18" s="40">
        <f>A18</f>
        <v>4</v>
      </c>
      <c r="S18" s="41" t="str">
        <f>B18</f>
        <v>木</v>
      </c>
      <c r="T18" s="441"/>
      <c r="U18" s="441"/>
      <c r="V18" s="441"/>
      <c r="W18" s="441"/>
      <c r="X18" s="433">
        <f>IF(OR(S18="日",S18="祝",S18=0,AND(S18="土",別紙2【最初に入力】!$U$6=""))," ",IF(AA18="×",TIME(0,0,0),IF(V18&gt;TIMEVALUE(X14),IF(T18&lt;=TIMEVALUE(X14),V18-TIMEVALUE(X14),V18-T18),TIME(0,0,0))))</f>
        <v>0</v>
      </c>
      <c r="Y18" s="409"/>
      <c r="Z18" s="434"/>
      <c r="AA18" s="52"/>
      <c r="AB18" s="435"/>
      <c r="AC18" s="436"/>
      <c r="AD18" s="437"/>
      <c r="AE18" s="438"/>
      <c r="AF18" s="439"/>
      <c r="AG18" s="439"/>
      <c r="AH18" s="440"/>
      <c r="AI18" s="40">
        <f>R18</f>
        <v>4</v>
      </c>
      <c r="AJ18" s="41" t="str">
        <f>S18</f>
        <v>木</v>
      </c>
      <c r="AK18" s="441"/>
      <c r="AL18" s="441"/>
      <c r="AM18" s="441"/>
      <c r="AN18" s="441"/>
      <c r="AO18" s="433">
        <f>IF(OR(AJ18="日",AJ18="祝",AJ18=0,AND(AJ18="土",別紙2【最初に入力】!$U$6=""))," ",IF(AR18="×",TIME(0,0,0),IF(AM18&gt;TIMEVALUE(AO14),IF(AK18&lt;=TIMEVALUE(AO14),AM18-TIMEVALUE(AO14),AM18-AK18),TIME(0,0,0))))</f>
        <v>0</v>
      </c>
      <c r="AP18" s="409"/>
      <c r="AQ18" s="434"/>
      <c r="AR18" s="52"/>
      <c r="AS18" s="435"/>
      <c r="AT18" s="436"/>
      <c r="AU18" s="437"/>
      <c r="AV18" s="438"/>
      <c r="AW18" s="439"/>
      <c r="AX18" s="439"/>
      <c r="AY18" s="440"/>
      <c r="AZ18" s="40">
        <f>AI18</f>
        <v>4</v>
      </c>
      <c r="BA18" s="41" t="str">
        <f>AJ18</f>
        <v>木</v>
      </c>
      <c r="BB18" s="441"/>
      <c r="BC18" s="441"/>
      <c r="BD18" s="441"/>
      <c r="BE18" s="441"/>
      <c r="BF18" s="433">
        <f>IF(OR(BA18="日",BA18="祝",BA18=0,AND(BA18="土",別紙2【最初に入力】!$U$6=""))," ",IF(BI18="×",TIME(0,0,0),IF(BD18&gt;TIMEVALUE(BF14),IF(BB18&lt;=TIMEVALUE(BF14),BD18-TIMEVALUE(BF14),BD18-BB18),TIME(0,0,0))))</f>
        <v>0</v>
      </c>
      <c r="BG18" s="409"/>
      <c r="BH18" s="434"/>
      <c r="BI18" s="52"/>
      <c r="BJ18" s="435"/>
      <c r="BK18" s="436"/>
      <c r="BL18" s="437"/>
      <c r="BM18" s="438"/>
      <c r="BN18" s="439"/>
      <c r="BO18" s="439"/>
      <c r="BP18" s="440"/>
      <c r="BQ18" s="40">
        <f>AZ18</f>
        <v>4</v>
      </c>
      <c r="BR18" s="41" t="str">
        <f>BA18</f>
        <v>木</v>
      </c>
      <c r="BS18" s="441"/>
      <c r="BT18" s="441"/>
      <c r="BU18" s="441"/>
      <c r="BV18" s="441"/>
      <c r="BW18" s="433">
        <f>IF(OR(BR18="日",BR18="祝",BR18=0,AND(BR18="土",別紙2【最初に入力】!$U$6=""))," ",IF(BZ18="×",TIME(0,0,0),IF(BU18&gt;TIMEVALUE(BW14),IF(BS18&lt;=TIMEVALUE(BW14),BU18-TIMEVALUE(BW14),BU18-BS18),TIME(0,0,0))))</f>
        <v>0</v>
      </c>
      <c r="BX18" s="409"/>
      <c r="BY18" s="434"/>
      <c r="BZ18" s="52"/>
      <c r="CA18" s="435"/>
      <c r="CB18" s="436"/>
      <c r="CC18" s="437"/>
      <c r="CD18" s="438"/>
      <c r="CE18" s="439"/>
      <c r="CF18" s="439"/>
      <c r="CG18" s="440"/>
      <c r="CH18" s="40">
        <f>BQ18</f>
        <v>4</v>
      </c>
      <c r="CI18" s="41" t="str">
        <f>BR18</f>
        <v>木</v>
      </c>
      <c r="CJ18" s="441"/>
      <c r="CK18" s="441"/>
      <c r="CL18" s="441"/>
      <c r="CM18" s="441"/>
      <c r="CN18" s="433">
        <f>IF(OR(CI18="日",CI18="祝",CI18=0,AND(CI18="土",別紙2【最初に入力】!$U$6=""))," ",IF(CQ18="×",TIME(0,0,0),IF(CL18&gt;TIMEVALUE(CN14),IF(CJ18&lt;=TIMEVALUE(CN14),CL18-TIMEVALUE(CN14),CL18-CJ18),TIME(0,0,0))))</f>
        <v>0</v>
      </c>
      <c r="CO18" s="409"/>
      <c r="CP18" s="434"/>
      <c r="CQ18" s="52"/>
      <c r="CR18" s="435"/>
      <c r="CS18" s="436"/>
      <c r="CT18" s="437"/>
      <c r="CU18" s="438"/>
      <c r="CV18" s="439"/>
      <c r="CW18" s="439"/>
      <c r="CX18" s="440"/>
      <c r="CY18" s="40">
        <f>CH18</f>
        <v>4</v>
      </c>
      <c r="CZ18" s="41" t="str">
        <f>CI18</f>
        <v>木</v>
      </c>
      <c r="DA18" s="441"/>
      <c r="DB18" s="441"/>
      <c r="DC18" s="441"/>
      <c r="DD18" s="441"/>
      <c r="DE18" s="433">
        <f>IF(OR(CZ18="日",CZ18="祝",CZ18=0,AND(CZ18="土",別紙2【最初に入力】!$U$6=""))," ",IF(DH18="×",TIME(0,0,0),IF(DC18&gt;TIMEVALUE(DE14),IF(DA18&lt;=TIMEVALUE(DE14),DC18-TIMEVALUE(DE14),DC18-DA18),TIME(0,0,0))))</f>
        <v>0</v>
      </c>
      <c r="DF18" s="409"/>
      <c r="DG18" s="434"/>
      <c r="DH18" s="52"/>
      <c r="DI18" s="435"/>
      <c r="DJ18" s="436"/>
      <c r="DK18" s="437"/>
      <c r="DL18" s="438"/>
      <c r="DM18" s="439"/>
      <c r="DN18" s="439"/>
      <c r="DO18" s="440"/>
      <c r="DP18" s="40">
        <f>CY18</f>
        <v>4</v>
      </c>
      <c r="DQ18" s="41" t="str">
        <f>CZ18</f>
        <v>木</v>
      </c>
      <c r="DR18" s="441"/>
      <c r="DS18" s="441"/>
      <c r="DT18" s="441"/>
      <c r="DU18" s="441"/>
      <c r="DV18" s="433">
        <f>IF(OR(DQ18="日",DQ18="祝",DQ18=0,AND(DQ18="土",別紙2【最初に入力】!$U$6=""))," ",IF(DY18="×",TIME(0,0,0),IF(DT18&gt;TIMEVALUE(DV14),IF(DR18&lt;=TIMEVALUE(DV14),DT18-TIMEVALUE(DV14),DT18-DR18),TIME(0,0,0))))</f>
        <v>0</v>
      </c>
      <c r="DW18" s="409"/>
      <c r="DX18" s="434"/>
      <c r="DY18" s="52"/>
      <c r="DZ18" s="435"/>
      <c r="EA18" s="436"/>
      <c r="EB18" s="437"/>
      <c r="EC18" s="438"/>
      <c r="ED18" s="439"/>
      <c r="EE18" s="439"/>
      <c r="EF18" s="440"/>
      <c r="EG18" s="40">
        <f>DP18</f>
        <v>4</v>
      </c>
      <c r="EH18" s="41" t="str">
        <f>DQ18</f>
        <v>木</v>
      </c>
      <c r="EI18" s="441"/>
      <c r="EJ18" s="441"/>
      <c r="EK18" s="441"/>
      <c r="EL18" s="441"/>
      <c r="EM18" s="433">
        <f>IF(OR(EH18="日",EH18="祝",EH18=0,AND(EH18="土",別紙2【最初に入力】!$U$6=""))," ",IF(EP18="×",TIME(0,0,0),IF(EK18&gt;TIMEVALUE(EM14),IF(EI18&lt;=TIMEVALUE(EM14),EK18-TIMEVALUE(EM14),EK18-EI18),TIME(0,0,0))))</f>
        <v>0</v>
      </c>
      <c r="EN18" s="409"/>
      <c r="EO18" s="434"/>
      <c r="EP18" s="52"/>
      <c r="EQ18" s="435"/>
      <c r="ER18" s="436"/>
      <c r="ES18" s="437"/>
      <c r="ET18" s="438"/>
      <c r="EU18" s="439"/>
      <c r="EV18" s="439"/>
      <c r="EW18" s="440"/>
      <c r="EX18" s="40">
        <f>EG18</f>
        <v>4</v>
      </c>
      <c r="EY18" s="41" t="str">
        <f>EH18</f>
        <v>木</v>
      </c>
      <c r="EZ18" s="441"/>
      <c r="FA18" s="441"/>
      <c r="FB18" s="441"/>
      <c r="FC18" s="441"/>
      <c r="FD18" s="433">
        <f>IF(OR(EY18="日",EY18="祝",EY18=0,AND(EY18="土",別紙2【最初に入力】!$U$6=""))," ",IF(FG18="×",TIME(0,0,0),IF(FB18&gt;TIMEVALUE(FD14),IF(EZ18&lt;=TIMEVALUE(FD14),FB18-TIMEVALUE(FD14),FB18-EZ18),TIME(0,0,0))))</f>
        <v>0</v>
      </c>
      <c r="FE18" s="409"/>
      <c r="FF18" s="434"/>
      <c r="FG18" s="52"/>
      <c r="FH18" s="435"/>
      <c r="FI18" s="436"/>
      <c r="FJ18" s="437"/>
      <c r="FK18" s="438"/>
      <c r="FL18" s="439"/>
      <c r="FM18" s="439"/>
      <c r="FN18" s="440"/>
      <c r="FO18" s="40">
        <f>EX18</f>
        <v>4</v>
      </c>
      <c r="FP18" s="41" t="str">
        <f>EY18</f>
        <v>木</v>
      </c>
      <c r="FQ18" s="441"/>
      <c r="FR18" s="441"/>
      <c r="FS18" s="441"/>
      <c r="FT18" s="441"/>
      <c r="FU18" s="433">
        <f>IF(OR(FP18="日",FP18="祝",FP18=0,AND(FP18="土",別紙2【最初に入力】!$U$6=""))," ",IF(FX18="×",TIME(0,0,0),IF(FS18&gt;TIMEVALUE(FU14),IF(FQ18&lt;=TIMEVALUE(FU14),FS18-TIMEVALUE(FU14),FS18-FQ18),TIME(0,0,0))))</f>
        <v>0</v>
      </c>
      <c r="FV18" s="409"/>
      <c r="FW18" s="434"/>
      <c r="FX18" s="52"/>
      <c r="FY18" s="435"/>
      <c r="FZ18" s="436"/>
      <c r="GA18" s="437"/>
      <c r="GB18" s="438"/>
      <c r="GC18" s="439"/>
      <c r="GD18" s="439"/>
      <c r="GE18" s="440"/>
      <c r="GF18" s="40">
        <f>FO18</f>
        <v>4</v>
      </c>
      <c r="GG18" s="41" t="str">
        <f>FP18</f>
        <v>木</v>
      </c>
      <c r="GH18" s="441"/>
      <c r="GI18" s="441"/>
      <c r="GJ18" s="441"/>
      <c r="GK18" s="441"/>
      <c r="GL18" s="433">
        <f>IF(OR(GG18="日",GG18="祝",GG18=0,AND(GG18="土",別紙2【最初に入力】!$U$6=""))," ",IF(GO18="×",TIME(0,0,0),IF(GJ18&gt;TIMEVALUE(GL14),IF(GH18&lt;=TIMEVALUE(GL14),GJ18-TIMEVALUE(GL14),GJ18-GH18),TIME(0,0,0))))</f>
        <v>0</v>
      </c>
      <c r="GM18" s="409"/>
      <c r="GN18" s="434"/>
      <c r="GO18" s="52"/>
      <c r="GP18" s="435"/>
      <c r="GQ18" s="436"/>
      <c r="GR18" s="437"/>
      <c r="GS18" s="438"/>
      <c r="GT18" s="439"/>
      <c r="GU18" s="439"/>
      <c r="GV18" s="440"/>
      <c r="GW18" s="40">
        <f>GF18</f>
        <v>4</v>
      </c>
      <c r="GX18" s="41" t="str">
        <f>GG18</f>
        <v>木</v>
      </c>
      <c r="GY18" s="441"/>
      <c r="GZ18" s="441"/>
      <c r="HA18" s="441"/>
      <c r="HB18" s="441"/>
      <c r="HC18" s="433">
        <f>IF(OR(GX18="日",GX18="祝",GX18=0,AND(GX18="土",別紙2【最初に入力】!$U$6=""))," ",IF(HF18="×",TIME(0,0,0),IF(HA18&gt;TIMEVALUE(HC14),IF(GY18&lt;=TIMEVALUE(HC14),HA18-TIMEVALUE(HC14),HA18-GY18),TIME(0,0,0))))</f>
        <v>0</v>
      </c>
      <c r="HD18" s="409"/>
      <c r="HE18" s="434"/>
      <c r="HF18" s="52"/>
      <c r="HG18" s="435"/>
      <c r="HH18" s="436"/>
      <c r="HI18" s="437"/>
      <c r="HJ18" s="438"/>
      <c r="HK18" s="439"/>
      <c r="HL18" s="439"/>
      <c r="HM18" s="440"/>
      <c r="HN18" s="40">
        <f>GW18</f>
        <v>4</v>
      </c>
      <c r="HO18" s="41" t="str">
        <f>GX18</f>
        <v>木</v>
      </c>
      <c r="HP18" s="441"/>
      <c r="HQ18" s="441"/>
      <c r="HR18" s="441"/>
      <c r="HS18" s="441"/>
      <c r="HT18" s="433">
        <f>IF(OR(HO18="日",HO18="祝",HO18=0,AND(HO18="土",別紙2【最初に入力】!$U$6=""))," ",IF(HW18="×",TIME(0,0,0),IF(HR18&gt;TIMEVALUE(HT14),IF(HP18&lt;=TIMEVALUE(HT14),HR18-TIMEVALUE(HT14),HR18-HP18),TIME(0,0,0))))</f>
        <v>0</v>
      </c>
      <c r="HU18" s="409"/>
      <c r="HV18" s="434"/>
      <c r="HW18" s="52"/>
      <c r="HX18" s="435"/>
      <c r="HY18" s="436"/>
      <c r="HZ18" s="437"/>
      <c r="IA18" s="438"/>
      <c r="IB18" s="439"/>
      <c r="IC18" s="439"/>
      <c r="ID18" s="440"/>
      <c r="IE18" s="40">
        <f>HN18</f>
        <v>4</v>
      </c>
      <c r="IF18" s="41" t="str">
        <f>HO18</f>
        <v>木</v>
      </c>
      <c r="IG18" s="441"/>
      <c r="IH18" s="441"/>
      <c r="II18" s="441"/>
      <c r="IJ18" s="441"/>
      <c r="IK18" s="433">
        <f>IF(OR(IF18="日",IF18="祝",IF18=0,AND(IF18="土",別紙2【最初に入力】!$U$6=""))," ",IF(IN18="×",TIME(0,0,0),IF(II18&gt;TIMEVALUE(IK14),IF(IG18&lt;=TIMEVALUE(IK14),II18-TIMEVALUE(IK14),II18-IG18),TIME(0,0,0))))</f>
        <v>0</v>
      </c>
      <c r="IL18" s="409"/>
      <c r="IM18" s="434"/>
      <c r="IN18" s="52"/>
      <c r="IO18" s="435"/>
      <c r="IP18" s="436"/>
      <c r="IQ18" s="437"/>
      <c r="IR18" s="438"/>
      <c r="IS18" s="439"/>
      <c r="IT18" s="439"/>
      <c r="IU18" s="440"/>
      <c r="IV18" s="40">
        <f>IE18</f>
        <v>4</v>
      </c>
      <c r="IW18" s="41" t="str">
        <f>IF18</f>
        <v>木</v>
      </c>
      <c r="IX18" s="441"/>
      <c r="IY18" s="441"/>
      <c r="IZ18" s="441"/>
      <c r="JA18" s="441"/>
      <c r="JB18" s="433">
        <f>IF(OR(IW18="日",IW18="祝",IW18=0,AND(IW18="土",別紙2【最初に入力】!$U$6=""))," ",IF(JE18="×",TIME(0,0,0),IF(IZ18&gt;TIMEVALUE(JB14),IF(IX18&lt;=TIMEVALUE(JB14),IZ18-TIMEVALUE(JB14),IZ18-IX18),TIME(0,0,0))))</f>
        <v>0</v>
      </c>
      <c r="JC18" s="409"/>
      <c r="JD18" s="434"/>
      <c r="JE18" s="52"/>
      <c r="JF18" s="435"/>
      <c r="JG18" s="436"/>
      <c r="JH18" s="437"/>
      <c r="JI18" s="438"/>
      <c r="JJ18" s="439"/>
      <c r="JK18" s="439"/>
      <c r="JL18" s="440"/>
      <c r="JM18" s="40">
        <f>IV18</f>
        <v>4</v>
      </c>
      <c r="JN18" s="41" t="str">
        <f>IW18</f>
        <v>木</v>
      </c>
      <c r="JO18" s="441"/>
      <c r="JP18" s="441"/>
      <c r="JQ18" s="441"/>
      <c r="JR18" s="441"/>
      <c r="JS18" s="433">
        <f>IF(OR(JN18="日",JN18="祝",JN18=0,AND(JN18="土",別紙2【最初に入力】!$U$6=""))," ",IF(JV18="×",TIME(0,0,0),IF(JQ18&gt;TIMEVALUE(JS14),IF(JO18&lt;=TIMEVALUE(JS14),JQ18-TIMEVALUE(JS14),JQ18-JO18),TIME(0,0,0))))</f>
        <v>0</v>
      </c>
      <c r="JT18" s="409"/>
      <c r="JU18" s="434"/>
      <c r="JV18" s="52"/>
      <c r="JW18" s="435"/>
      <c r="JX18" s="436"/>
      <c r="JY18" s="437"/>
      <c r="JZ18" s="438"/>
      <c r="KA18" s="439"/>
      <c r="KB18" s="439"/>
      <c r="KC18" s="440"/>
      <c r="KD18" s="40">
        <f>JM18</f>
        <v>4</v>
      </c>
      <c r="KE18" s="41" t="str">
        <f>JN18</f>
        <v>木</v>
      </c>
      <c r="KF18" s="441"/>
      <c r="KG18" s="441"/>
      <c r="KH18" s="441"/>
      <c r="KI18" s="441"/>
      <c r="KJ18" s="433">
        <f>IF(OR(KE18="日",KE18="祝",KE18=0,AND(KE18="土",別紙2【最初に入力】!$U$6=""))," ",IF(KM18="×",TIME(0,0,0),IF(KH18&gt;TIMEVALUE(KJ14),IF(KF18&lt;=TIMEVALUE(KJ14),KH18-TIMEVALUE(KJ14),KH18-KF18),TIME(0,0,0))))</f>
        <v>0</v>
      </c>
      <c r="KK18" s="409"/>
      <c r="KL18" s="434"/>
      <c r="KM18" s="52"/>
      <c r="KN18" s="435"/>
      <c r="KO18" s="436"/>
      <c r="KP18" s="437"/>
      <c r="KQ18" s="438"/>
      <c r="KR18" s="439"/>
      <c r="KS18" s="439"/>
      <c r="KT18" s="440"/>
      <c r="KU18" s="40">
        <f>KD18</f>
        <v>4</v>
      </c>
      <c r="KV18" s="41" t="str">
        <f>KE18</f>
        <v>木</v>
      </c>
      <c r="KW18" s="441"/>
      <c r="KX18" s="441"/>
      <c r="KY18" s="441"/>
      <c r="KZ18" s="441"/>
      <c r="LA18" s="433">
        <f>IF(OR(KV18="日",KV18="祝",KV18=0,AND(KV18="土",別紙2【最初に入力】!$U$6=""))," ",IF(LD18="×",TIME(0,0,0),IF(KY18&gt;TIMEVALUE(LA14),IF(KW18&lt;=TIMEVALUE(LA14),KY18-TIMEVALUE(LA14),KY18-KW18),TIME(0,0,0))))</f>
        <v>0</v>
      </c>
      <c r="LB18" s="409"/>
      <c r="LC18" s="434"/>
      <c r="LD18" s="52"/>
      <c r="LE18" s="435"/>
      <c r="LF18" s="436"/>
      <c r="LG18" s="437"/>
      <c r="LH18" s="438"/>
      <c r="LI18" s="439"/>
      <c r="LJ18" s="439"/>
      <c r="LK18" s="440"/>
      <c r="LL18" s="40">
        <f t="shared" si="0"/>
        <v>4</v>
      </c>
      <c r="LM18" s="41" t="str">
        <f t="shared" si="1"/>
        <v>木</v>
      </c>
      <c r="LN18" s="441"/>
      <c r="LO18" s="441"/>
      <c r="LP18" s="441"/>
      <c r="LQ18" s="441"/>
      <c r="LR18" s="433">
        <f>IF(OR(LM18="日",LM18="祝",LM18=0,AND(LM18="土",別紙2【最初に入力】!$U$6=""))," ",IF(LU18="×",TIME(0,0,0),IF(LP18&gt;TIMEVALUE(LR14),IF(LN18&lt;=TIMEVALUE(LR14),LP18-TIMEVALUE(LR14),LP18-LN18),TIME(0,0,0))))</f>
        <v>0</v>
      </c>
      <c r="LS18" s="409"/>
      <c r="LT18" s="434"/>
      <c r="LU18" s="52"/>
      <c r="LV18" s="435"/>
      <c r="LW18" s="436"/>
      <c r="LX18" s="437"/>
      <c r="LY18" s="438"/>
      <c r="LZ18" s="439"/>
      <c r="MA18" s="439"/>
      <c r="MB18" s="440"/>
    </row>
    <row r="19" spans="1:340" ht="15" customHeight="1">
      <c r="A19" s="40">
        <f>DAY(DATE(別紙2【最初に入力】!$Y$1,別紙2【最初に入力】!$D$4,A18+1))</f>
        <v>5</v>
      </c>
      <c r="B19" s="41" t="str">
        <f>IF(IFERROR(MATCH(DATE(別紙2【最初に入力】!$Y$1,別紙2【最初に入力】!$D$4,$A19),万年カレンダー・祝日!$K$2:$K$27,0),0)&gt;=1,"祝",TEXT(WEEKDAY(DATE(別紙2【最初に入力】!$Y$1,別紙2【最初に入力】!$D$4,$A19)),"aaa"))</f>
        <v>金</v>
      </c>
      <c r="C19" s="441"/>
      <c r="D19" s="441"/>
      <c r="E19" s="441"/>
      <c r="F19" s="441"/>
      <c r="G19" s="433">
        <f>IF(OR(B19="日",B19="祝",B19=0,AND(B19="土",別紙2【最初に入力】!$U$6=""))," ",IF(J19="×",TIME(0,0,0),IF(E19&gt;TIMEVALUE(G14),IF(C19&lt;=TIMEVALUE(G14),E19-TIMEVALUE(G14),E19-C19),TIME(0,0,0))))</f>
        <v>0</v>
      </c>
      <c r="H19" s="409"/>
      <c r="I19" s="434"/>
      <c r="J19" s="52"/>
      <c r="K19" s="435"/>
      <c r="L19" s="436"/>
      <c r="M19" s="437"/>
      <c r="N19" s="438"/>
      <c r="O19" s="439"/>
      <c r="P19" s="439"/>
      <c r="Q19" s="440"/>
      <c r="R19" s="40">
        <f>A19</f>
        <v>5</v>
      </c>
      <c r="S19" s="41" t="str">
        <f>B19</f>
        <v>金</v>
      </c>
      <c r="T19" s="441"/>
      <c r="U19" s="441"/>
      <c r="V19" s="441"/>
      <c r="W19" s="441"/>
      <c r="X19" s="433">
        <f>IF(OR(S19="日",S19="祝",S19=0,AND(S19="土",別紙2【最初に入力】!$U$6=""))," ",IF(AA19="×",TIME(0,0,0),IF(V19&gt;TIMEVALUE(X14),IF(T19&lt;=TIMEVALUE(X14),V19-TIMEVALUE(X14),V19-T19),TIME(0,0,0))))</f>
        <v>0</v>
      </c>
      <c r="Y19" s="409"/>
      <c r="Z19" s="434"/>
      <c r="AA19" s="52"/>
      <c r="AB19" s="435"/>
      <c r="AC19" s="436"/>
      <c r="AD19" s="437"/>
      <c r="AE19" s="438"/>
      <c r="AF19" s="439"/>
      <c r="AG19" s="439"/>
      <c r="AH19" s="440"/>
      <c r="AI19" s="40">
        <f>R19</f>
        <v>5</v>
      </c>
      <c r="AJ19" s="41" t="str">
        <f>S19</f>
        <v>金</v>
      </c>
      <c r="AK19" s="441"/>
      <c r="AL19" s="441"/>
      <c r="AM19" s="441"/>
      <c r="AN19" s="441"/>
      <c r="AO19" s="433">
        <f>IF(OR(AJ19="日",AJ19="祝",AJ19=0,AND(AJ19="土",別紙2【最初に入力】!$U$6=""))," ",IF(AR19="×",TIME(0,0,0),IF(AM19&gt;TIMEVALUE(AO14),IF(AK19&lt;=TIMEVALUE(AO14),AM19-TIMEVALUE(AO14),AM19-AK19),TIME(0,0,0))))</f>
        <v>0</v>
      </c>
      <c r="AP19" s="409"/>
      <c r="AQ19" s="434"/>
      <c r="AR19" s="52"/>
      <c r="AS19" s="435"/>
      <c r="AT19" s="436"/>
      <c r="AU19" s="437"/>
      <c r="AV19" s="438"/>
      <c r="AW19" s="439"/>
      <c r="AX19" s="439"/>
      <c r="AY19" s="440"/>
      <c r="AZ19" s="40">
        <f>AI19</f>
        <v>5</v>
      </c>
      <c r="BA19" s="41" t="str">
        <f>AJ19</f>
        <v>金</v>
      </c>
      <c r="BB19" s="441"/>
      <c r="BC19" s="441"/>
      <c r="BD19" s="441"/>
      <c r="BE19" s="441"/>
      <c r="BF19" s="433">
        <f>IF(OR(BA19="日",BA19="祝",BA19=0,AND(BA19="土",別紙2【最初に入力】!$U$6=""))," ",IF(BI19="×",TIME(0,0,0),IF(BD19&gt;TIMEVALUE(BF14),IF(BB19&lt;=TIMEVALUE(BF14),BD19-TIMEVALUE(BF14),BD19-BB19),TIME(0,0,0))))</f>
        <v>0</v>
      </c>
      <c r="BG19" s="409"/>
      <c r="BH19" s="434"/>
      <c r="BI19" s="52"/>
      <c r="BJ19" s="435"/>
      <c r="BK19" s="436"/>
      <c r="BL19" s="437"/>
      <c r="BM19" s="438"/>
      <c r="BN19" s="439"/>
      <c r="BO19" s="439"/>
      <c r="BP19" s="440"/>
      <c r="BQ19" s="40">
        <f>AZ19</f>
        <v>5</v>
      </c>
      <c r="BR19" s="41" t="str">
        <f>BA19</f>
        <v>金</v>
      </c>
      <c r="BS19" s="441"/>
      <c r="BT19" s="441"/>
      <c r="BU19" s="441"/>
      <c r="BV19" s="441"/>
      <c r="BW19" s="433">
        <f>IF(OR(BR19="日",BR19="祝",BR19=0,AND(BR19="土",別紙2【最初に入力】!$U$6=""))," ",IF(BZ19="×",TIME(0,0,0),IF(BU19&gt;TIMEVALUE(BW14),IF(BS19&lt;=TIMEVALUE(BW14),BU19-TIMEVALUE(BW14),BU19-BS19),TIME(0,0,0))))</f>
        <v>0</v>
      </c>
      <c r="BX19" s="409"/>
      <c r="BY19" s="434"/>
      <c r="BZ19" s="52"/>
      <c r="CA19" s="435"/>
      <c r="CB19" s="436"/>
      <c r="CC19" s="437"/>
      <c r="CD19" s="438"/>
      <c r="CE19" s="439"/>
      <c r="CF19" s="439"/>
      <c r="CG19" s="440"/>
      <c r="CH19" s="40">
        <f>BQ19</f>
        <v>5</v>
      </c>
      <c r="CI19" s="41" t="str">
        <f>BR19</f>
        <v>金</v>
      </c>
      <c r="CJ19" s="441"/>
      <c r="CK19" s="441"/>
      <c r="CL19" s="441"/>
      <c r="CM19" s="441"/>
      <c r="CN19" s="433">
        <f>IF(OR(CI19="日",CI19="祝",CI19=0,AND(CI19="土",別紙2【最初に入力】!$U$6=""))," ",IF(CQ19="×",TIME(0,0,0),IF(CL19&gt;TIMEVALUE(CN14),IF(CJ19&lt;=TIMEVALUE(CN14),CL19-TIMEVALUE(CN14),CL19-CJ19),TIME(0,0,0))))</f>
        <v>0</v>
      </c>
      <c r="CO19" s="409"/>
      <c r="CP19" s="434"/>
      <c r="CQ19" s="52"/>
      <c r="CR19" s="435"/>
      <c r="CS19" s="436"/>
      <c r="CT19" s="437"/>
      <c r="CU19" s="438"/>
      <c r="CV19" s="439"/>
      <c r="CW19" s="439"/>
      <c r="CX19" s="440"/>
      <c r="CY19" s="40">
        <f>CH19</f>
        <v>5</v>
      </c>
      <c r="CZ19" s="41" t="str">
        <f>CI19</f>
        <v>金</v>
      </c>
      <c r="DA19" s="441"/>
      <c r="DB19" s="441"/>
      <c r="DC19" s="441"/>
      <c r="DD19" s="441"/>
      <c r="DE19" s="433">
        <f>IF(OR(CZ19="日",CZ19="祝",CZ19=0,AND(CZ19="土",別紙2【最初に入力】!$U$6=""))," ",IF(DH19="×",TIME(0,0,0),IF(DC19&gt;TIMEVALUE(DE14),IF(DA19&lt;=TIMEVALUE(DE14),DC19-TIMEVALUE(DE14),DC19-DA19),TIME(0,0,0))))</f>
        <v>0</v>
      </c>
      <c r="DF19" s="409"/>
      <c r="DG19" s="434"/>
      <c r="DH19" s="52"/>
      <c r="DI19" s="435"/>
      <c r="DJ19" s="436"/>
      <c r="DK19" s="437"/>
      <c r="DL19" s="438"/>
      <c r="DM19" s="439"/>
      <c r="DN19" s="439"/>
      <c r="DO19" s="440"/>
      <c r="DP19" s="40">
        <f>CY19</f>
        <v>5</v>
      </c>
      <c r="DQ19" s="41" t="str">
        <f>CZ19</f>
        <v>金</v>
      </c>
      <c r="DR19" s="441"/>
      <c r="DS19" s="441"/>
      <c r="DT19" s="441"/>
      <c r="DU19" s="441"/>
      <c r="DV19" s="433">
        <f>IF(OR(DQ19="日",DQ19="祝",DQ19=0,AND(DQ19="土",別紙2【最初に入力】!$U$6=""))," ",IF(DY19="×",TIME(0,0,0),IF(DT19&gt;TIMEVALUE(DV14),IF(DR19&lt;=TIMEVALUE(DV14),DT19-TIMEVALUE(DV14),DT19-DR19),TIME(0,0,0))))</f>
        <v>0</v>
      </c>
      <c r="DW19" s="409"/>
      <c r="DX19" s="434"/>
      <c r="DY19" s="52"/>
      <c r="DZ19" s="435"/>
      <c r="EA19" s="436"/>
      <c r="EB19" s="437"/>
      <c r="EC19" s="438"/>
      <c r="ED19" s="439"/>
      <c r="EE19" s="439"/>
      <c r="EF19" s="440"/>
      <c r="EG19" s="40">
        <f>DP19</f>
        <v>5</v>
      </c>
      <c r="EH19" s="41" t="str">
        <f>DQ19</f>
        <v>金</v>
      </c>
      <c r="EI19" s="441"/>
      <c r="EJ19" s="441"/>
      <c r="EK19" s="441"/>
      <c r="EL19" s="441"/>
      <c r="EM19" s="433">
        <f>IF(OR(EH19="日",EH19="祝",EH19=0,AND(EH19="土",別紙2【最初に入力】!$U$6=""))," ",IF(EP19="×",TIME(0,0,0),IF(EK19&gt;TIMEVALUE(EM14),IF(EI19&lt;=TIMEVALUE(EM14),EK19-TIMEVALUE(EM14),EK19-EI19),TIME(0,0,0))))</f>
        <v>0</v>
      </c>
      <c r="EN19" s="409"/>
      <c r="EO19" s="434"/>
      <c r="EP19" s="52"/>
      <c r="EQ19" s="435"/>
      <c r="ER19" s="436"/>
      <c r="ES19" s="437"/>
      <c r="ET19" s="438"/>
      <c r="EU19" s="439"/>
      <c r="EV19" s="439"/>
      <c r="EW19" s="440"/>
      <c r="EX19" s="40">
        <f>EG19</f>
        <v>5</v>
      </c>
      <c r="EY19" s="41" t="str">
        <f>EH19</f>
        <v>金</v>
      </c>
      <c r="EZ19" s="441"/>
      <c r="FA19" s="441"/>
      <c r="FB19" s="441"/>
      <c r="FC19" s="441"/>
      <c r="FD19" s="433">
        <f>IF(OR(EY19="日",EY19="祝",EY19=0,AND(EY19="土",別紙2【最初に入力】!$U$6=""))," ",IF(FG19="×",TIME(0,0,0),IF(FB19&gt;TIMEVALUE(FD14),IF(EZ19&lt;=TIMEVALUE(FD14),FB19-TIMEVALUE(FD14),FB19-EZ19),TIME(0,0,0))))</f>
        <v>0</v>
      </c>
      <c r="FE19" s="409"/>
      <c r="FF19" s="434"/>
      <c r="FG19" s="52"/>
      <c r="FH19" s="435"/>
      <c r="FI19" s="436"/>
      <c r="FJ19" s="437"/>
      <c r="FK19" s="438"/>
      <c r="FL19" s="439"/>
      <c r="FM19" s="439"/>
      <c r="FN19" s="440"/>
      <c r="FO19" s="40">
        <f>EX19</f>
        <v>5</v>
      </c>
      <c r="FP19" s="41" t="str">
        <f>EY19</f>
        <v>金</v>
      </c>
      <c r="FQ19" s="441"/>
      <c r="FR19" s="441"/>
      <c r="FS19" s="441"/>
      <c r="FT19" s="441"/>
      <c r="FU19" s="433">
        <f>IF(OR(FP19="日",FP19="祝",FP19=0,AND(FP19="土",別紙2【最初に入力】!$U$6=""))," ",IF(FX19="×",TIME(0,0,0),IF(FS19&gt;TIMEVALUE(FU14),IF(FQ19&lt;=TIMEVALUE(FU14),FS19-TIMEVALUE(FU14),FS19-FQ19),TIME(0,0,0))))</f>
        <v>0</v>
      </c>
      <c r="FV19" s="409"/>
      <c r="FW19" s="434"/>
      <c r="FX19" s="52"/>
      <c r="FY19" s="435"/>
      <c r="FZ19" s="436"/>
      <c r="GA19" s="437"/>
      <c r="GB19" s="438"/>
      <c r="GC19" s="439"/>
      <c r="GD19" s="439"/>
      <c r="GE19" s="440"/>
      <c r="GF19" s="40">
        <f>FO19</f>
        <v>5</v>
      </c>
      <c r="GG19" s="41" t="str">
        <f>FP19</f>
        <v>金</v>
      </c>
      <c r="GH19" s="441"/>
      <c r="GI19" s="441"/>
      <c r="GJ19" s="441"/>
      <c r="GK19" s="441"/>
      <c r="GL19" s="433">
        <f>IF(OR(GG19="日",GG19="祝",GG19=0,AND(GG19="土",別紙2【最初に入力】!$U$6=""))," ",IF(GO19="×",TIME(0,0,0),IF(GJ19&gt;TIMEVALUE(GL14),IF(GH19&lt;=TIMEVALUE(GL14),GJ19-TIMEVALUE(GL14),GJ19-GH19),TIME(0,0,0))))</f>
        <v>0</v>
      </c>
      <c r="GM19" s="409"/>
      <c r="GN19" s="434"/>
      <c r="GO19" s="52"/>
      <c r="GP19" s="435"/>
      <c r="GQ19" s="436"/>
      <c r="GR19" s="437"/>
      <c r="GS19" s="438"/>
      <c r="GT19" s="439"/>
      <c r="GU19" s="439"/>
      <c r="GV19" s="440"/>
      <c r="GW19" s="40">
        <f>GF19</f>
        <v>5</v>
      </c>
      <c r="GX19" s="41" t="str">
        <f>GG19</f>
        <v>金</v>
      </c>
      <c r="GY19" s="441"/>
      <c r="GZ19" s="441"/>
      <c r="HA19" s="441"/>
      <c r="HB19" s="441"/>
      <c r="HC19" s="433">
        <f>IF(OR(GX19="日",GX19="祝",GX19=0,AND(GX19="土",別紙2【最初に入力】!$U$6=""))," ",IF(HF19="×",TIME(0,0,0),IF(HA19&gt;TIMEVALUE(HC14),IF(GY19&lt;=TIMEVALUE(HC14),HA19-TIMEVALUE(HC14),HA19-GY19),TIME(0,0,0))))</f>
        <v>0</v>
      </c>
      <c r="HD19" s="409"/>
      <c r="HE19" s="434"/>
      <c r="HF19" s="52"/>
      <c r="HG19" s="435"/>
      <c r="HH19" s="436"/>
      <c r="HI19" s="437"/>
      <c r="HJ19" s="438"/>
      <c r="HK19" s="439"/>
      <c r="HL19" s="439"/>
      <c r="HM19" s="440"/>
      <c r="HN19" s="40">
        <f>GW19</f>
        <v>5</v>
      </c>
      <c r="HO19" s="41" t="str">
        <f>GX19</f>
        <v>金</v>
      </c>
      <c r="HP19" s="441"/>
      <c r="HQ19" s="441"/>
      <c r="HR19" s="441"/>
      <c r="HS19" s="441"/>
      <c r="HT19" s="433">
        <f>IF(OR(HO19="日",HO19="祝",HO19=0,AND(HO19="土",別紙2【最初に入力】!$U$6=""))," ",IF(HW19="×",TIME(0,0,0),IF(HR19&gt;TIMEVALUE(HT14),IF(HP19&lt;=TIMEVALUE(HT14),HR19-TIMEVALUE(HT14),HR19-HP19),TIME(0,0,0))))</f>
        <v>0</v>
      </c>
      <c r="HU19" s="409"/>
      <c r="HV19" s="434"/>
      <c r="HW19" s="52"/>
      <c r="HX19" s="435"/>
      <c r="HY19" s="436"/>
      <c r="HZ19" s="437"/>
      <c r="IA19" s="438"/>
      <c r="IB19" s="439"/>
      <c r="IC19" s="439"/>
      <c r="ID19" s="440"/>
      <c r="IE19" s="40">
        <f>HN19</f>
        <v>5</v>
      </c>
      <c r="IF19" s="41" t="str">
        <f>HO19</f>
        <v>金</v>
      </c>
      <c r="IG19" s="441"/>
      <c r="IH19" s="441"/>
      <c r="II19" s="441"/>
      <c r="IJ19" s="441"/>
      <c r="IK19" s="433">
        <f>IF(OR(IF19="日",IF19="祝",IF19=0,AND(IF19="土",別紙2【最初に入力】!$U$6=""))," ",IF(IN19="×",TIME(0,0,0),IF(II19&gt;TIMEVALUE(IK14),IF(IG19&lt;=TIMEVALUE(IK14),II19-TIMEVALUE(IK14),II19-IG19),TIME(0,0,0))))</f>
        <v>0</v>
      </c>
      <c r="IL19" s="409"/>
      <c r="IM19" s="434"/>
      <c r="IN19" s="52"/>
      <c r="IO19" s="435"/>
      <c r="IP19" s="436"/>
      <c r="IQ19" s="437"/>
      <c r="IR19" s="438"/>
      <c r="IS19" s="439"/>
      <c r="IT19" s="439"/>
      <c r="IU19" s="440"/>
      <c r="IV19" s="40">
        <f>IE19</f>
        <v>5</v>
      </c>
      <c r="IW19" s="41" t="str">
        <f>IF19</f>
        <v>金</v>
      </c>
      <c r="IX19" s="441"/>
      <c r="IY19" s="441"/>
      <c r="IZ19" s="441"/>
      <c r="JA19" s="441"/>
      <c r="JB19" s="433">
        <f>IF(OR(IW19="日",IW19="祝",IW19=0,AND(IW19="土",別紙2【最初に入力】!$U$6=""))," ",IF(JE19="×",TIME(0,0,0),IF(IZ19&gt;TIMEVALUE(JB14),IF(IX19&lt;=TIMEVALUE(JB14),IZ19-TIMEVALUE(JB14),IZ19-IX19),TIME(0,0,0))))</f>
        <v>0</v>
      </c>
      <c r="JC19" s="409"/>
      <c r="JD19" s="434"/>
      <c r="JE19" s="52"/>
      <c r="JF19" s="435"/>
      <c r="JG19" s="436"/>
      <c r="JH19" s="437"/>
      <c r="JI19" s="438"/>
      <c r="JJ19" s="439"/>
      <c r="JK19" s="439"/>
      <c r="JL19" s="440"/>
      <c r="JM19" s="40">
        <f>IV19</f>
        <v>5</v>
      </c>
      <c r="JN19" s="41" t="str">
        <f>IW19</f>
        <v>金</v>
      </c>
      <c r="JO19" s="441"/>
      <c r="JP19" s="441"/>
      <c r="JQ19" s="441"/>
      <c r="JR19" s="441"/>
      <c r="JS19" s="433">
        <f>IF(OR(JN19="日",JN19="祝",JN19=0,AND(JN19="土",別紙2【最初に入力】!$U$6=""))," ",IF(JV19="×",TIME(0,0,0),IF(JQ19&gt;TIMEVALUE(JS14),IF(JO19&lt;=TIMEVALUE(JS14),JQ19-TIMEVALUE(JS14),JQ19-JO19),TIME(0,0,0))))</f>
        <v>0</v>
      </c>
      <c r="JT19" s="409"/>
      <c r="JU19" s="434"/>
      <c r="JV19" s="52"/>
      <c r="JW19" s="435"/>
      <c r="JX19" s="436"/>
      <c r="JY19" s="437"/>
      <c r="JZ19" s="438"/>
      <c r="KA19" s="439"/>
      <c r="KB19" s="439"/>
      <c r="KC19" s="440"/>
      <c r="KD19" s="40">
        <f>JM19</f>
        <v>5</v>
      </c>
      <c r="KE19" s="41" t="str">
        <f>JN19</f>
        <v>金</v>
      </c>
      <c r="KF19" s="441"/>
      <c r="KG19" s="441"/>
      <c r="KH19" s="441"/>
      <c r="KI19" s="441"/>
      <c r="KJ19" s="433">
        <f>IF(OR(KE19="日",KE19="祝",KE19=0,AND(KE19="土",別紙2【最初に入力】!$U$6=""))," ",IF(KM19="×",TIME(0,0,0),IF(KH19&gt;TIMEVALUE(KJ14),IF(KF19&lt;=TIMEVALUE(KJ14),KH19-TIMEVALUE(KJ14),KH19-KF19),TIME(0,0,0))))</f>
        <v>0</v>
      </c>
      <c r="KK19" s="409"/>
      <c r="KL19" s="434"/>
      <c r="KM19" s="52"/>
      <c r="KN19" s="435"/>
      <c r="KO19" s="436"/>
      <c r="KP19" s="437"/>
      <c r="KQ19" s="438"/>
      <c r="KR19" s="439"/>
      <c r="KS19" s="439"/>
      <c r="KT19" s="440"/>
      <c r="KU19" s="40">
        <f>KD19</f>
        <v>5</v>
      </c>
      <c r="KV19" s="41" t="str">
        <f>KE19</f>
        <v>金</v>
      </c>
      <c r="KW19" s="441"/>
      <c r="KX19" s="441"/>
      <c r="KY19" s="441"/>
      <c r="KZ19" s="441"/>
      <c r="LA19" s="433">
        <f>IF(OR(KV19="日",KV19="祝",KV19=0,AND(KV19="土",別紙2【最初に入力】!$U$6=""))," ",IF(LD19="×",TIME(0,0,0),IF(KY19&gt;TIMEVALUE(LA14),IF(KW19&lt;=TIMEVALUE(LA14),KY19-TIMEVALUE(LA14),KY19-KW19),TIME(0,0,0))))</f>
        <v>0</v>
      </c>
      <c r="LB19" s="409"/>
      <c r="LC19" s="434"/>
      <c r="LD19" s="52"/>
      <c r="LE19" s="435"/>
      <c r="LF19" s="436"/>
      <c r="LG19" s="437"/>
      <c r="LH19" s="438"/>
      <c r="LI19" s="439"/>
      <c r="LJ19" s="439"/>
      <c r="LK19" s="440"/>
      <c r="LL19" s="40">
        <f t="shared" si="0"/>
        <v>5</v>
      </c>
      <c r="LM19" s="41" t="str">
        <f t="shared" si="1"/>
        <v>金</v>
      </c>
      <c r="LN19" s="441"/>
      <c r="LO19" s="441"/>
      <c r="LP19" s="441"/>
      <c r="LQ19" s="441"/>
      <c r="LR19" s="433">
        <f>IF(OR(LM19="日",LM19="祝",LM19=0,AND(LM19="土",別紙2【最初に入力】!$U$6=""))," ",IF(LU19="×",TIME(0,0,0),IF(LP19&gt;TIMEVALUE(LR14),IF(LN19&lt;=TIMEVALUE(LR14),LP19-TIMEVALUE(LR14),LP19-LN19),TIME(0,0,0))))</f>
        <v>0</v>
      </c>
      <c r="LS19" s="409"/>
      <c r="LT19" s="434"/>
      <c r="LU19" s="52"/>
      <c r="LV19" s="435"/>
      <c r="LW19" s="436"/>
      <c r="LX19" s="437"/>
      <c r="LY19" s="438"/>
      <c r="LZ19" s="439"/>
      <c r="MA19" s="439"/>
      <c r="MB19" s="440"/>
    </row>
    <row r="20" spans="1:340" ht="15" customHeight="1">
      <c r="A20" s="40">
        <f>DAY(DATE(別紙2【最初に入力】!$Y$1,別紙2【最初に入力】!$D$4,A19+1))</f>
        <v>6</v>
      </c>
      <c r="B20" s="41" t="str">
        <f>IF(IFERROR(MATCH(DATE(別紙2【最初に入力】!$Y$1,別紙2【最初に入力】!$D$4,$A20),万年カレンダー・祝日!$K$2:$K$27,0),0)&gt;=1,"祝",TEXT(WEEKDAY(DATE(別紙2【最初に入力】!$Y$1,別紙2【最初に入力】!$D$4,$A20)),"aaa"))</f>
        <v>土</v>
      </c>
      <c r="C20" s="441"/>
      <c r="D20" s="441"/>
      <c r="E20" s="441"/>
      <c r="F20" s="441"/>
      <c r="G20" s="433" t="str">
        <f>IF(OR(B20="日",B20="祝",B20=0,AND(B20="土",別紙2【最初に入力】!$U$6=""))," ",IF(J20="×",TIME(0,0,0),IF(E20&gt;TIMEVALUE(G14),IF(C20&lt;=TIMEVALUE(G14),E20-TIMEVALUE(G14),E20-C20),TIME(0,0,0))))</f>
        <v xml:space="preserve"> </v>
      </c>
      <c r="H20" s="409"/>
      <c r="I20" s="434"/>
      <c r="J20" s="52"/>
      <c r="K20" s="435"/>
      <c r="L20" s="436"/>
      <c r="M20" s="437"/>
      <c r="N20" s="438"/>
      <c r="O20" s="439"/>
      <c r="P20" s="439"/>
      <c r="Q20" s="440"/>
      <c r="R20" s="40">
        <f>A20</f>
        <v>6</v>
      </c>
      <c r="S20" s="41" t="str">
        <f>B20</f>
        <v>土</v>
      </c>
      <c r="T20" s="441"/>
      <c r="U20" s="441"/>
      <c r="V20" s="441"/>
      <c r="W20" s="441"/>
      <c r="X20" s="433" t="str">
        <f>IF(OR(S20="日",S20="祝",S20=0,AND(S20="土",別紙2【最初に入力】!$U$6=""))," ",IF(AA20="×",TIME(0,0,0),IF(V20&gt;TIMEVALUE(X14),IF(T20&lt;=TIMEVALUE(X14),V20-TIMEVALUE(X14),V20-T20),TIME(0,0,0))))</f>
        <v xml:space="preserve"> </v>
      </c>
      <c r="Y20" s="409"/>
      <c r="Z20" s="434"/>
      <c r="AA20" s="52"/>
      <c r="AB20" s="435"/>
      <c r="AC20" s="436"/>
      <c r="AD20" s="437"/>
      <c r="AE20" s="438"/>
      <c r="AF20" s="439"/>
      <c r="AG20" s="439"/>
      <c r="AH20" s="440"/>
      <c r="AI20" s="40">
        <f>R20</f>
        <v>6</v>
      </c>
      <c r="AJ20" s="41" t="str">
        <f>S20</f>
        <v>土</v>
      </c>
      <c r="AK20" s="441"/>
      <c r="AL20" s="441"/>
      <c r="AM20" s="441"/>
      <c r="AN20" s="441"/>
      <c r="AO20" s="433" t="str">
        <f>IF(OR(AJ20="日",AJ20="祝",AJ20=0,AND(AJ20="土",別紙2【最初に入力】!$U$6=""))," ",IF(AR20="×",TIME(0,0,0),IF(AM20&gt;TIMEVALUE(AO14),IF(AK20&lt;=TIMEVALUE(AO14),AM20-TIMEVALUE(AO14),AM20-AK20),TIME(0,0,0))))</f>
        <v xml:space="preserve"> </v>
      </c>
      <c r="AP20" s="409"/>
      <c r="AQ20" s="434"/>
      <c r="AR20" s="52"/>
      <c r="AS20" s="435"/>
      <c r="AT20" s="436"/>
      <c r="AU20" s="437"/>
      <c r="AV20" s="438"/>
      <c r="AW20" s="439"/>
      <c r="AX20" s="439"/>
      <c r="AY20" s="440"/>
      <c r="AZ20" s="40">
        <f>AI20</f>
        <v>6</v>
      </c>
      <c r="BA20" s="41" t="str">
        <f>AJ20</f>
        <v>土</v>
      </c>
      <c r="BB20" s="441"/>
      <c r="BC20" s="441"/>
      <c r="BD20" s="441"/>
      <c r="BE20" s="441"/>
      <c r="BF20" s="433" t="str">
        <f>IF(OR(BA20="日",BA20="祝",BA20=0,AND(BA20="土",別紙2【最初に入力】!$U$6=""))," ",IF(BI20="×",TIME(0,0,0),IF(BD20&gt;TIMEVALUE(BF14),IF(BB20&lt;=TIMEVALUE(BF14),BD20-TIMEVALUE(BF14),BD20-BB20),TIME(0,0,0))))</f>
        <v xml:space="preserve"> </v>
      </c>
      <c r="BG20" s="409"/>
      <c r="BH20" s="434"/>
      <c r="BI20" s="52"/>
      <c r="BJ20" s="435"/>
      <c r="BK20" s="436"/>
      <c r="BL20" s="437"/>
      <c r="BM20" s="438"/>
      <c r="BN20" s="439"/>
      <c r="BO20" s="439"/>
      <c r="BP20" s="440"/>
      <c r="BQ20" s="40">
        <f>AZ20</f>
        <v>6</v>
      </c>
      <c r="BR20" s="41" t="str">
        <f>BA20</f>
        <v>土</v>
      </c>
      <c r="BS20" s="441"/>
      <c r="BT20" s="441"/>
      <c r="BU20" s="441"/>
      <c r="BV20" s="441"/>
      <c r="BW20" s="433" t="str">
        <f>IF(OR(BR20="日",BR20="祝",BR20=0,AND(BR20="土",別紙2【最初に入力】!$U$6=""))," ",IF(BZ20="×",TIME(0,0,0),IF(BU20&gt;TIMEVALUE(BW14),IF(BS20&lt;=TIMEVALUE(BW14),BU20-TIMEVALUE(BW14),BU20-BS20),TIME(0,0,0))))</f>
        <v xml:space="preserve"> </v>
      </c>
      <c r="BX20" s="409"/>
      <c r="BY20" s="434"/>
      <c r="BZ20" s="52"/>
      <c r="CA20" s="435"/>
      <c r="CB20" s="436"/>
      <c r="CC20" s="437"/>
      <c r="CD20" s="438"/>
      <c r="CE20" s="439"/>
      <c r="CF20" s="439"/>
      <c r="CG20" s="440"/>
      <c r="CH20" s="40">
        <f>BQ20</f>
        <v>6</v>
      </c>
      <c r="CI20" s="41" t="str">
        <f>BR20</f>
        <v>土</v>
      </c>
      <c r="CJ20" s="441"/>
      <c r="CK20" s="441"/>
      <c r="CL20" s="441"/>
      <c r="CM20" s="441"/>
      <c r="CN20" s="433" t="str">
        <f>IF(OR(CI20="日",CI20="祝",CI20=0,AND(CI20="土",別紙2【最初に入力】!$U$6=""))," ",IF(CQ20="×",TIME(0,0,0),IF(CL20&gt;TIMEVALUE(CN14),IF(CJ20&lt;=TIMEVALUE(CN14),CL20-TIMEVALUE(CN14),CL20-CJ20),TIME(0,0,0))))</f>
        <v xml:space="preserve"> </v>
      </c>
      <c r="CO20" s="409"/>
      <c r="CP20" s="434"/>
      <c r="CQ20" s="52"/>
      <c r="CR20" s="435"/>
      <c r="CS20" s="436"/>
      <c r="CT20" s="437"/>
      <c r="CU20" s="438"/>
      <c r="CV20" s="439"/>
      <c r="CW20" s="439"/>
      <c r="CX20" s="440"/>
      <c r="CY20" s="40">
        <f>CH20</f>
        <v>6</v>
      </c>
      <c r="CZ20" s="41" t="str">
        <f>CI20</f>
        <v>土</v>
      </c>
      <c r="DA20" s="441"/>
      <c r="DB20" s="441"/>
      <c r="DC20" s="441"/>
      <c r="DD20" s="441"/>
      <c r="DE20" s="433" t="str">
        <f>IF(OR(CZ20="日",CZ20="祝",CZ20=0,AND(CZ20="土",別紙2【最初に入力】!$U$6=""))," ",IF(DH20="×",TIME(0,0,0),IF(DC20&gt;TIMEVALUE(DE14),IF(DA20&lt;=TIMEVALUE(DE14),DC20-TIMEVALUE(DE14),DC20-DA20),TIME(0,0,0))))</f>
        <v xml:space="preserve"> </v>
      </c>
      <c r="DF20" s="409"/>
      <c r="DG20" s="434"/>
      <c r="DH20" s="52"/>
      <c r="DI20" s="435"/>
      <c r="DJ20" s="436"/>
      <c r="DK20" s="437"/>
      <c r="DL20" s="438"/>
      <c r="DM20" s="439"/>
      <c r="DN20" s="439"/>
      <c r="DO20" s="440"/>
      <c r="DP20" s="40">
        <f>CY20</f>
        <v>6</v>
      </c>
      <c r="DQ20" s="41" t="str">
        <f>CZ20</f>
        <v>土</v>
      </c>
      <c r="DR20" s="441"/>
      <c r="DS20" s="441"/>
      <c r="DT20" s="441"/>
      <c r="DU20" s="441"/>
      <c r="DV20" s="433" t="str">
        <f>IF(OR(DQ20="日",DQ20="祝",DQ20=0,AND(DQ20="土",別紙2【最初に入力】!$U$6=""))," ",IF(DY20="×",TIME(0,0,0),IF(DT20&gt;TIMEVALUE(DV14),IF(DR20&lt;=TIMEVALUE(DV14),DT20-TIMEVALUE(DV14),DT20-DR20),TIME(0,0,0))))</f>
        <v xml:space="preserve"> </v>
      </c>
      <c r="DW20" s="409"/>
      <c r="DX20" s="434"/>
      <c r="DY20" s="52"/>
      <c r="DZ20" s="435"/>
      <c r="EA20" s="436"/>
      <c r="EB20" s="437"/>
      <c r="EC20" s="438"/>
      <c r="ED20" s="439"/>
      <c r="EE20" s="439"/>
      <c r="EF20" s="440"/>
      <c r="EG20" s="40">
        <f>DP20</f>
        <v>6</v>
      </c>
      <c r="EH20" s="41" t="str">
        <f>DQ20</f>
        <v>土</v>
      </c>
      <c r="EI20" s="441"/>
      <c r="EJ20" s="441"/>
      <c r="EK20" s="441"/>
      <c r="EL20" s="441"/>
      <c r="EM20" s="433" t="str">
        <f>IF(OR(EH20="日",EH20="祝",EH20=0,AND(EH20="土",別紙2【最初に入力】!$U$6=""))," ",IF(EP20="×",TIME(0,0,0),IF(EK20&gt;TIMEVALUE(EM14),IF(EI20&lt;=TIMEVALUE(EM14),EK20-TIMEVALUE(EM14),EK20-EI20),TIME(0,0,0))))</f>
        <v xml:space="preserve"> </v>
      </c>
      <c r="EN20" s="409"/>
      <c r="EO20" s="434"/>
      <c r="EP20" s="52"/>
      <c r="EQ20" s="435"/>
      <c r="ER20" s="436"/>
      <c r="ES20" s="437"/>
      <c r="ET20" s="438"/>
      <c r="EU20" s="439"/>
      <c r="EV20" s="439"/>
      <c r="EW20" s="440"/>
      <c r="EX20" s="40">
        <f>EG20</f>
        <v>6</v>
      </c>
      <c r="EY20" s="41" t="str">
        <f>EH20</f>
        <v>土</v>
      </c>
      <c r="EZ20" s="441"/>
      <c r="FA20" s="441"/>
      <c r="FB20" s="441"/>
      <c r="FC20" s="441"/>
      <c r="FD20" s="433" t="str">
        <f>IF(OR(EY20="日",EY20="祝",EY20=0,AND(EY20="土",別紙2【最初に入力】!$U$6=""))," ",IF(FG20="×",TIME(0,0,0),IF(FB20&gt;TIMEVALUE(FD14),IF(EZ20&lt;=TIMEVALUE(FD14),FB20-TIMEVALUE(FD14),FB20-EZ20),TIME(0,0,0))))</f>
        <v xml:space="preserve"> </v>
      </c>
      <c r="FE20" s="409"/>
      <c r="FF20" s="434"/>
      <c r="FG20" s="52"/>
      <c r="FH20" s="435"/>
      <c r="FI20" s="436"/>
      <c r="FJ20" s="437"/>
      <c r="FK20" s="438"/>
      <c r="FL20" s="439"/>
      <c r="FM20" s="439"/>
      <c r="FN20" s="440"/>
      <c r="FO20" s="40">
        <f>EX20</f>
        <v>6</v>
      </c>
      <c r="FP20" s="41" t="str">
        <f>EY20</f>
        <v>土</v>
      </c>
      <c r="FQ20" s="441"/>
      <c r="FR20" s="441"/>
      <c r="FS20" s="441"/>
      <c r="FT20" s="441"/>
      <c r="FU20" s="433" t="str">
        <f>IF(OR(FP20="日",FP20="祝",FP20=0,AND(FP20="土",別紙2【最初に入力】!$U$6=""))," ",IF(FX20="×",TIME(0,0,0),IF(FS20&gt;TIMEVALUE(FU14),IF(FQ20&lt;=TIMEVALUE(FU14),FS20-TIMEVALUE(FU14),FS20-FQ20),TIME(0,0,0))))</f>
        <v xml:space="preserve"> </v>
      </c>
      <c r="FV20" s="409"/>
      <c r="FW20" s="434"/>
      <c r="FX20" s="52"/>
      <c r="FY20" s="435"/>
      <c r="FZ20" s="436"/>
      <c r="GA20" s="437"/>
      <c r="GB20" s="438"/>
      <c r="GC20" s="439"/>
      <c r="GD20" s="439"/>
      <c r="GE20" s="440"/>
      <c r="GF20" s="40">
        <f>FO20</f>
        <v>6</v>
      </c>
      <c r="GG20" s="41" t="str">
        <f>FP20</f>
        <v>土</v>
      </c>
      <c r="GH20" s="441"/>
      <c r="GI20" s="441"/>
      <c r="GJ20" s="441"/>
      <c r="GK20" s="441"/>
      <c r="GL20" s="433" t="str">
        <f>IF(OR(GG20="日",GG20="祝",GG20=0,AND(GG20="土",別紙2【最初に入力】!$U$6=""))," ",IF(GO20="×",TIME(0,0,0),IF(GJ20&gt;TIMEVALUE(GL14),IF(GH20&lt;=TIMEVALUE(GL14),GJ20-TIMEVALUE(GL14),GJ20-GH20),TIME(0,0,0))))</f>
        <v xml:space="preserve"> </v>
      </c>
      <c r="GM20" s="409"/>
      <c r="GN20" s="434"/>
      <c r="GO20" s="52"/>
      <c r="GP20" s="435"/>
      <c r="GQ20" s="436"/>
      <c r="GR20" s="437"/>
      <c r="GS20" s="438"/>
      <c r="GT20" s="439"/>
      <c r="GU20" s="439"/>
      <c r="GV20" s="440"/>
      <c r="GW20" s="40">
        <f>GF20</f>
        <v>6</v>
      </c>
      <c r="GX20" s="41" t="str">
        <f>GG20</f>
        <v>土</v>
      </c>
      <c r="GY20" s="441"/>
      <c r="GZ20" s="441"/>
      <c r="HA20" s="441"/>
      <c r="HB20" s="441"/>
      <c r="HC20" s="433" t="str">
        <f>IF(OR(GX20="日",GX20="祝",GX20=0,AND(GX20="土",別紙2【最初に入力】!$U$6=""))," ",IF(HF20="×",TIME(0,0,0),IF(HA20&gt;TIMEVALUE(HC14),IF(GY20&lt;=TIMEVALUE(HC14),HA20-TIMEVALUE(HC14),HA20-GY20),TIME(0,0,0))))</f>
        <v xml:space="preserve"> </v>
      </c>
      <c r="HD20" s="409"/>
      <c r="HE20" s="434"/>
      <c r="HF20" s="52"/>
      <c r="HG20" s="435"/>
      <c r="HH20" s="436"/>
      <c r="HI20" s="437"/>
      <c r="HJ20" s="438"/>
      <c r="HK20" s="439"/>
      <c r="HL20" s="439"/>
      <c r="HM20" s="440"/>
      <c r="HN20" s="40">
        <f>GW20</f>
        <v>6</v>
      </c>
      <c r="HO20" s="41" t="str">
        <f>GX20</f>
        <v>土</v>
      </c>
      <c r="HP20" s="441"/>
      <c r="HQ20" s="441"/>
      <c r="HR20" s="441"/>
      <c r="HS20" s="441"/>
      <c r="HT20" s="433" t="str">
        <f>IF(OR(HO20="日",HO20="祝",HO20=0,AND(HO20="土",別紙2【最初に入力】!$U$6=""))," ",IF(HW20="×",TIME(0,0,0),IF(HR20&gt;TIMEVALUE(HT14),IF(HP20&lt;=TIMEVALUE(HT14),HR20-TIMEVALUE(HT14),HR20-HP20),TIME(0,0,0))))</f>
        <v xml:space="preserve"> </v>
      </c>
      <c r="HU20" s="409"/>
      <c r="HV20" s="434"/>
      <c r="HW20" s="52"/>
      <c r="HX20" s="435"/>
      <c r="HY20" s="436"/>
      <c r="HZ20" s="437"/>
      <c r="IA20" s="438"/>
      <c r="IB20" s="439"/>
      <c r="IC20" s="439"/>
      <c r="ID20" s="440"/>
      <c r="IE20" s="40">
        <f>HN20</f>
        <v>6</v>
      </c>
      <c r="IF20" s="41" t="str">
        <f>HO20</f>
        <v>土</v>
      </c>
      <c r="IG20" s="441"/>
      <c r="IH20" s="441"/>
      <c r="II20" s="441"/>
      <c r="IJ20" s="441"/>
      <c r="IK20" s="433" t="str">
        <f>IF(OR(IF20="日",IF20="祝",IF20=0,AND(IF20="土",別紙2【最初に入力】!$U$6=""))," ",IF(IN20="×",TIME(0,0,0),IF(II20&gt;TIMEVALUE(IK14),IF(IG20&lt;=TIMEVALUE(IK14),II20-TIMEVALUE(IK14),II20-IG20),TIME(0,0,0))))</f>
        <v xml:space="preserve"> </v>
      </c>
      <c r="IL20" s="409"/>
      <c r="IM20" s="434"/>
      <c r="IN20" s="52"/>
      <c r="IO20" s="435"/>
      <c r="IP20" s="436"/>
      <c r="IQ20" s="437"/>
      <c r="IR20" s="438"/>
      <c r="IS20" s="439"/>
      <c r="IT20" s="439"/>
      <c r="IU20" s="440"/>
      <c r="IV20" s="40">
        <f>IE20</f>
        <v>6</v>
      </c>
      <c r="IW20" s="41" t="str">
        <f>IF20</f>
        <v>土</v>
      </c>
      <c r="IX20" s="441"/>
      <c r="IY20" s="441"/>
      <c r="IZ20" s="441"/>
      <c r="JA20" s="441"/>
      <c r="JB20" s="433" t="str">
        <f>IF(OR(IW20="日",IW20="祝",IW20=0,AND(IW20="土",別紙2【最初に入力】!$U$6=""))," ",IF(JE20="×",TIME(0,0,0),IF(IZ20&gt;TIMEVALUE(JB14),IF(IX20&lt;=TIMEVALUE(JB14),IZ20-TIMEVALUE(JB14),IZ20-IX20),TIME(0,0,0))))</f>
        <v xml:space="preserve"> </v>
      </c>
      <c r="JC20" s="409"/>
      <c r="JD20" s="434"/>
      <c r="JE20" s="52"/>
      <c r="JF20" s="435"/>
      <c r="JG20" s="436"/>
      <c r="JH20" s="437"/>
      <c r="JI20" s="438"/>
      <c r="JJ20" s="439"/>
      <c r="JK20" s="439"/>
      <c r="JL20" s="440"/>
      <c r="JM20" s="40">
        <f>IV20</f>
        <v>6</v>
      </c>
      <c r="JN20" s="41" t="str">
        <f>IW20</f>
        <v>土</v>
      </c>
      <c r="JO20" s="441"/>
      <c r="JP20" s="441"/>
      <c r="JQ20" s="441"/>
      <c r="JR20" s="441"/>
      <c r="JS20" s="433" t="str">
        <f>IF(OR(JN20="日",JN20="祝",JN20=0,AND(JN20="土",別紙2【最初に入力】!$U$6=""))," ",IF(JV20="×",TIME(0,0,0),IF(JQ20&gt;TIMEVALUE(JS14),IF(JO20&lt;=TIMEVALUE(JS14),JQ20-TIMEVALUE(JS14),JQ20-JO20),TIME(0,0,0))))</f>
        <v xml:space="preserve"> </v>
      </c>
      <c r="JT20" s="409"/>
      <c r="JU20" s="434"/>
      <c r="JV20" s="52"/>
      <c r="JW20" s="435"/>
      <c r="JX20" s="436"/>
      <c r="JY20" s="437"/>
      <c r="JZ20" s="438"/>
      <c r="KA20" s="439"/>
      <c r="KB20" s="439"/>
      <c r="KC20" s="440"/>
      <c r="KD20" s="40">
        <f>JM20</f>
        <v>6</v>
      </c>
      <c r="KE20" s="41" t="str">
        <f>JN20</f>
        <v>土</v>
      </c>
      <c r="KF20" s="441"/>
      <c r="KG20" s="441"/>
      <c r="KH20" s="441"/>
      <c r="KI20" s="441"/>
      <c r="KJ20" s="433" t="str">
        <f>IF(OR(KE20="日",KE20="祝",KE20=0,AND(KE20="土",別紙2【最初に入力】!$U$6=""))," ",IF(KM20="×",TIME(0,0,0),IF(KH20&gt;TIMEVALUE(KJ14),IF(KF20&lt;=TIMEVALUE(KJ14),KH20-TIMEVALUE(KJ14),KH20-KF20),TIME(0,0,0))))</f>
        <v xml:space="preserve"> </v>
      </c>
      <c r="KK20" s="409"/>
      <c r="KL20" s="434"/>
      <c r="KM20" s="52"/>
      <c r="KN20" s="435"/>
      <c r="KO20" s="436"/>
      <c r="KP20" s="437"/>
      <c r="KQ20" s="438"/>
      <c r="KR20" s="439"/>
      <c r="KS20" s="439"/>
      <c r="KT20" s="440"/>
      <c r="KU20" s="40">
        <f>KD20</f>
        <v>6</v>
      </c>
      <c r="KV20" s="41" t="str">
        <f>KE20</f>
        <v>土</v>
      </c>
      <c r="KW20" s="441"/>
      <c r="KX20" s="441"/>
      <c r="KY20" s="441"/>
      <c r="KZ20" s="441"/>
      <c r="LA20" s="433" t="str">
        <f>IF(OR(KV20="日",KV20="祝",KV20=0,AND(KV20="土",別紙2【最初に入力】!$U$6=""))," ",IF(LD20="×",TIME(0,0,0),IF(KY20&gt;TIMEVALUE(LA14),IF(KW20&lt;=TIMEVALUE(LA14),KY20-TIMEVALUE(LA14),KY20-KW20),TIME(0,0,0))))</f>
        <v xml:space="preserve"> </v>
      </c>
      <c r="LB20" s="409"/>
      <c r="LC20" s="434"/>
      <c r="LD20" s="52"/>
      <c r="LE20" s="435"/>
      <c r="LF20" s="436"/>
      <c r="LG20" s="437"/>
      <c r="LH20" s="438"/>
      <c r="LI20" s="439"/>
      <c r="LJ20" s="439"/>
      <c r="LK20" s="440"/>
      <c r="LL20" s="40">
        <f t="shared" si="0"/>
        <v>6</v>
      </c>
      <c r="LM20" s="41" t="str">
        <f t="shared" si="1"/>
        <v>土</v>
      </c>
      <c r="LN20" s="441"/>
      <c r="LO20" s="441"/>
      <c r="LP20" s="441"/>
      <c r="LQ20" s="441"/>
      <c r="LR20" s="433" t="str">
        <f>IF(OR(LM20="日",LM20="祝",LM20=0,AND(LM20="土",別紙2【最初に入力】!$U$6=""))," ",IF(LU20="×",TIME(0,0,0),IF(LP20&gt;TIMEVALUE(LR14),IF(LN20&lt;=TIMEVALUE(LR14),LP20-TIMEVALUE(LR14),LP20-LN20),TIME(0,0,0))))</f>
        <v xml:space="preserve"> </v>
      </c>
      <c r="LS20" s="409"/>
      <c r="LT20" s="434"/>
      <c r="LU20" s="52"/>
      <c r="LV20" s="435"/>
      <c r="LW20" s="436"/>
      <c r="LX20" s="437"/>
      <c r="LY20" s="438"/>
      <c r="LZ20" s="439"/>
      <c r="MA20" s="439"/>
      <c r="MB20" s="440"/>
    </row>
    <row r="21" spans="1:340" ht="15" customHeight="1">
      <c r="A21" s="40">
        <f>DAY(DATE(別紙2【最初に入力】!$Y$1,別紙2【最初に入力】!$D$4,A20+1))</f>
        <v>7</v>
      </c>
      <c r="B21" s="41" t="str">
        <f>IF(IFERROR(MATCH(DATE(別紙2【最初に入力】!$Y$1,別紙2【最初に入力】!$D$4,$A21),万年カレンダー・祝日!$K$2:$K$27,0),0)&gt;=1,"祝",TEXT(WEEKDAY(DATE(別紙2【最初に入力】!$Y$1,別紙2【最初に入力】!$D$4,$A21)),"aaa"))</f>
        <v>日</v>
      </c>
      <c r="C21" s="441"/>
      <c r="D21" s="441"/>
      <c r="E21" s="441"/>
      <c r="F21" s="441"/>
      <c r="G21" s="433" t="str">
        <f>IF(OR(B21="日",B21="祝",B21=0,AND(B21="土",別紙2【最初に入力】!$U$6=""))," ",IF(J21="×",TIME(0,0,0),IF(E21&gt;TIMEVALUE(G14),IF(C21&lt;=TIMEVALUE(G14),E21-TIMEVALUE(G14),E21-C21),TIME(0,0,0))))</f>
        <v xml:space="preserve"> </v>
      </c>
      <c r="H21" s="409"/>
      <c r="I21" s="434"/>
      <c r="J21" s="52"/>
      <c r="K21" s="435"/>
      <c r="L21" s="436"/>
      <c r="M21" s="437"/>
      <c r="N21" s="438"/>
      <c r="O21" s="439"/>
      <c r="P21" s="439"/>
      <c r="Q21" s="440"/>
      <c r="R21" s="40">
        <f>A21</f>
        <v>7</v>
      </c>
      <c r="S21" s="41" t="str">
        <f>B21</f>
        <v>日</v>
      </c>
      <c r="T21" s="441"/>
      <c r="U21" s="441"/>
      <c r="V21" s="441"/>
      <c r="W21" s="441"/>
      <c r="X21" s="433" t="str">
        <f>IF(OR(S21="日",S21="祝",S21=0,AND(S21="土",別紙2【最初に入力】!$U$6=""))," ",IF(AA21="×",TIME(0,0,0),IF(V21&gt;TIMEVALUE(X14),IF(T21&lt;=TIMEVALUE(X14),V21-TIMEVALUE(X14),V21-T21),TIME(0,0,0))))</f>
        <v xml:space="preserve"> </v>
      </c>
      <c r="Y21" s="409"/>
      <c r="Z21" s="434"/>
      <c r="AA21" s="52"/>
      <c r="AB21" s="435"/>
      <c r="AC21" s="436"/>
      <c r="AD21" s="437"/>
      <c r="AE21" s="438"/>
      <c r="AF21" s="439"/>
      <c r="AG21" s="439"/>
      <c r="AH21" s="440"/>
      <c r="AI21" s="40">
        <f>R21</f>
        <v>7</v>
      </c>
      <c r="AJ21" s="41" t="str">
        <f>S21</f>
        <v>日</v>
      </c>
      <c r="AK21" s="441"/>
      <c r="AL21" s="441"/>
      <c r="AM21" s="441"/>
      <c r="AN21" s="441"/>
      <c r="AO21" s="433" t="str">
        <f>IF(OR(AJ21="日",AJ21="祝",AJ21=0,AND(AJ21="土",別紙2【最初に入力】!$U$6=""))," ",IF(AR21="×",TIME(0,0,0),IF(AM21&gt;TIMEVALUE(AO14),IF(AK21&lt;=TIMEVALUE(AO14),AM21-TIMEVALUE(AO14),AM21-AK21),TIME(0,0,0))))</f>
        <v xml:space="preserve"> </v>
      </c>
      <c r="AP21" s="409"/>
      <c r="AQ21" s="434"/>
      <c r="AR21" s="52"/>
      <c r="AS21" s="435"/>
      <c r="AT21" s="436"/>
      <c r="AU21" s="437"/>
      <c r="AV21" s="438"/>
      <c r="AW21" s="439"/>
      <c r="AX21" s="439"/>
      <c r="AY21" s="440"/>
      <c r="AZ21" s="40">
        <f>AI21</f>
        <v>7</v>
      </c>
      <c r="BA21" s="41" t="str">
        <f>AJ21</f>
        <v>日</v>
      </c>
      <c r="BB21" s="441"/>
      <c r="BC21" s="441"/>
      <c r="BD21" s="441"/>
      <c r="BE21" s="441"/>
      <c r="BF21" s="433" t="str">
        <f>IF(OR(BA21="日",BA21="祝",BA21=0,AND(BA21="土",別紙2【最初に入力】!$U$6=""))," ",IF(BI21="×",TIME(0,0,0),IF(BD21&gt;TIMEVALUE(BF14),IF(BB21&lt;=TIMEVALUE(BF14),BD21-TIMEVALUE(BF14),BD21-BB21),TIME(0,0,0))))</f>
        <v xml:space="preserve"> </v>
      </c>
      <c r="BG21" s="409"/>
      <c r="BH21" s="434"/>
      <c r="BI21" s="52"/>
      <c r="BJ21" s="435"/>
      <c r="BK21" s="436"/>
      <c r="BL21" s="437"/>
      <c r="BM21" s="438"/>
      <c r="BN21" s="439"/>
      <c r="BO21" s="439"/>
      <c r="BP21" s="440"/>
      <c r="BQ21" s="40">
        <f>AZ21</f>
        <v>7</v>
      </c>
      <c r="BR21" s="41" t="str">
        <f>BA21</f>
        <v>日</v>
      </c>
      <c r="BS21" s="441"/>
      <c r="BT21" s="441"/>
      <c r="BU21" s="441"/>
      <c r="BV21" s="441"/>
      <c r="BW21" s="433" t="str">
        <f>IF(OR(BR21="日",BR21="祝",BR21=0,AND(BR21="土",別紙2【最初に入力】!$U$6=""))," ",IF(BZ21="×",TIME(0,0,0),IF(BU21&gt;TIMEVALUE(BW14),IF(BS21&lt;=TIMEVALUE(BW14),BU21-TIMEVALUE(BW14),BU21-BS21),TIME(0,0,0))))</f>
        <v xml:space="preserve"> </v>
      </c>
      <c r="BX21" s="409"/>
      <c r="BY21" s="434"/>
      <c r="BZ21" s="52"/>
      <c r="CA21" s="435"/>
      <c r="CB21" s="436"/>
      <c r="CC21" s="437"/>
      <c r="CD21" s="438"/>
      <c r="CE21" s="439"/>
      <c r="CF21" s="439"/>
      <c r="CG21" s="440"/>
      <c r="CH21" s="40">
        <f>BQ21</f>
        <v>7</v>
      </c>
      <c r="CI21" s="41" t="str">
        <f>BR21</f>
        <v>日</v>
      </c>
      <c r="CJ21" s="441"/>
      <c r="CK21" s="441"/>
      <c r="CL21" s="441"/>
      <c r="CM21" s="441"/>
      <c r="CN21" s="433" t="str">
        <f>IF(OR(CI21="日",CI21="祝",CI21=0,AND(CI21="土",別紙2【最初に入力】!$U$6=""))," ",IF(CQ21="×",TIME(0,0,0),IF(CL21&gt;TIMEVALUE(CN14),IF(CJ21&lt;=TIMEVALUE(CN14),CL21-TIMEVALUE(CN14),CL21-CJ21),TIME(0,0,0))))</f>
        <v xml:space="preserve"> </v>
      </c>
      <c r="CO21" s="409"/>
      <c r="CP21" s="434"/>
      <c r="CQ21" s="52"/>
      <c r="CR21" s="435"/>
      <c r="CS21" s="436"/>
      <c r="CT21" s="437"/>
      <c r="CU21" s="438"/>
      <c r="CV21" s="439"/>
      <c r="CW21" s="439"/>
      <c r="CX21" s="440"/>
      <c r="CY21" s="40">
        <f>CH21</f>
        <v>7</v>
      </c>
      <c r="CZ21" s="41" t="str">
        <f>CI21</f>
        <v>日</v>
      </c>
      <c r="DA21" s="441"/>
      <c r="DB21" s="441"/>
      <c r="DC21" s="441"/>
      <c r="DD21" s="441"/>
      <c r="DE21" s="433" t="str">
        <f>IF(OR(CZ21="日",CZ21="祝",CZ21=0,AND(CZ21="土",別紙2【最初に入力】!$U$6=""))," ",IF(DH21="×",TIME(0,0,0),IF(DC21&gt;TIMEVALUE(DE14),IF(DA21&lt;=TIMEVALUE(DE14),DC21-TIMEVALUE(DE14),DC21-DA21),TIME(0,0,0))))</f>
        <v xml:space="preserve"> </v>
      </c>
      <c r="DF21" s="409"/>
      <c r="DG21" s="434"/>
      <c r="DH21" s="52"/>
      <c r="DI21" s="435"/>
      <c r="DJ21" s="436"/>
      <c r="DK21" s="437"/>
      <c r="DL21" s="438"/>
      <c r="DM21" s="439"/>
      <c r="DN21" s="439"/>
      <c r="DO21" s="440"/>
      <c r="DP21" s="40">
        <f>CY21</f>
        <v>7</v>
      </c>
      <c r="DQ21" s="41" t="str">
        <f>CZ21</f>
        <v>日</v>
      </c>
      <c r="DR21" s="441"/>
      <c r="DS21" s="441"/>
      <c r="DT21" s="441"/>
      <c r="DU21" s="441"/>
      <c r="DV21" s="433" t="str">
        <f>IF(OR(DQ21="日",DQ21="祝",DQ21=0,AND(DQ21="土",別紙2【最初に入力】!$U$6=""))," ",IF(DY21="×",TIME(0,0,0),IF(DT21&gt;TIMEVALUE(DV14),IF(DR21&lt;=TIMEVALUE(DV14),DT21-TIMEVALUE(DV14),DT21-DR21),TIME(0,0,0))))</f>
        <v xml:space="preserve"> </v>
      </c>
      <c r="DW21" s="409"/>
      <c r="DX21" s="434"/>
      <c r="DY21" s="52"/>
      <c r="DZ21" s="435"/>
      <c r="EA21" s="436"/>
      <c r="EB21" s="437"/>
      <c r="EC21" s="438"/>
      <c r="ED21" s="439"/>
      <c r="EE21" s="439"/>
      <c r="EF21" s="440"/>
      <c r="EG21" s="40">
        <f>DP21</f>
        <v>7</v>
      </c>
      <c r="EH21" s="41" t="str">
        <f>DQ21</f>
        <v>日</v>
      </c>
      <c r="EI21" s="441"/>
      <c r="EJ21" s="441"/>
      <c r="EK21" s="441"/>
      <c r="EL21" s="441"/>
      <c r="EM21" s="433" t="str">
        <f>IF(OR(EH21="日",EH21="祝",EH21=0,AND(EH21="土",別紙2【最初に入力】!$U$6=""))," ",IF(EP21="×",TIME(0,0,0),IF(EK21&gt;TIMEVALUE(EM14),IF(EI21&lt;=TIMEVALUE(EM14),EK21-TIMEVALUE(EM14),EK21-EI21),TIME(0,0,0))))</f>
        <v xml:space="preserve"> </v>
      </c>
      <c r="EN21" s="409"/>
      <c r="EO21" s="434"/>
      <c r="EP21" s="52"/>
      <c r="EQ21" s="435"/>
      <c r="ER21" s="436"/>
      <c r="ES21" s="437"/>
      <c r="ET21" s="438"/>
      <c r="EU21" s="439"/>
      <c r="EV21" s="439"/>
      <c r="EW21" s="440"/>
      <c r="EX21" s="40">
        <f>EG21</f>
        <v>7</v>
      </c>
      <c r="EY21" s="41" t="str">
        <f>EH21</f>
        <v>日</v>
      </c>
      <c r="EZ21" s="441"/>
      <c r="FA21" s="441"/>
      <c r="FB21" s="441"/>
      <c r="FC21" s="441"/>
      <c r="FD21" s="433" t="str">
        <f>IF(OR(EY21="日",EY21="祝",EY21=0,AND(EY21="土",別紙2【最初に入力】!$U$6=""))," ",IF(FG21="×",TIME(0,0,0),IF(FB21&gt;TIMEVALUE(FD14),IF(EZ21&lt;=TIMEVALUE(FD14),FB21-TIMEVALUE(FD14),FB21-EZ21),TIME(0,0,0))))</f>
        <v xml:space="preserve"> </v>
      </c>
      <c r="FE21" s="409"/>
      <c r="FF21" s="434"/>
      <c r="FG21" s="52"/>
      <c r="FH21" s="435"/>
      <c r="FI21" s="436"/>
      <c r="FJ21" s="437"/>
      <c r="FK21" s="438"/>
      <c r="FL21" s="439"/>
      <c r="FM21" s="439"/>
      <c r="FN21" s="440"/>
      <c r="FO21" s="40">
        <f>EX21</f>
        <v>7</v>
      </c>
      <c r="FP21" s="41" t="str">
        <f>EY21</f>
        <v>日</v>
      </c>
      <c r="FQ21" s="441"/>
      <c r="FR21" s="441"/>
      <c r="FS21" s="441"/>
      <c r="FT21" s="441"/>
      <c r="FU21" s="433" t="str">
        <f>IF(OR(FP21="日",FP21="祝",FP21=0,AND(FP21="土",別紙2【最初に入力】!$U$6=""))," ",IF(FX21="×",TIME(0,0,0),IF(FS21&gt;TIMEVALUE(FU14),IF(FQ21&lt;=TIMEVALUE(FU14),FS21-TIMEVALUE(FU14),FS21-FQ21),TIME(0,0,0))))</f>
        <v xml:space="preserve"> </v>
      </c>
      <c r="FV21" s="409"/>
      <c r="FW21" s="434"/>
      <c r="FX21" s="52"/>
      <c r="FY21" s="435"/>
      <c r="FZ21" s="436"/>
      <c r="GA21" s="437"/>
      <c r="GB21" s="438"/>
      <c r="GC21" s="439"/>
      <c r="GD21" s="439"/>
      <c r="GE21" s="440"/>
      <c r="GF21" s="40">
        <f>FO21</f>
        <v>7</v>
      </c>
      <c r="GG21" s="41" t="str">
        <f>FP21</f>
        <v>日</v>
      </c>
      <c r="GH21" s="441"/>
      <c r="GI21" s="441"/>
      <c r="GJ21" s="441"/>
      <c r="GK21" s="441"/>
      <c r="GL21" s="433" t="str">
        <f>IF(OR(GG21="日",GG21="祝",GG21=0,AND(GG21="土",別紙2【最初に入力】!$U$6=""))," ",IF(GO21="×",TIME(0,0,0),IF(GJ21&gt;TIMEVALUE(GL14),IF(GH21&lt;=TIMEVALUE(GL14),GJ21-TIMEVALUE(GL14),GJ21-GH21),TIME(0,0,0))))</f>
        <v xml:space="preserve"> </v>
      </c>
      <c r="GM21" s="409"/>
      <c r="GN21" s="434"/>
      <c r="GO21" s="52"/>
      <c r="GP21" s="435"/>
      <c r="GQ21" s="436"/>
      <c r="GR21" s="437"/>
      <c r="GS21" s="438"/>
      <c r="GT21" s="439"/>
      <c r="GU21" s="439"/>
      <c r="GV21" s="440"/>
      <c r="GW21" s="40">
        <f>GF21</f>
        <v>7</v>
      </c>
      <c r="GX21" s="41" t="str">
        <f>GG21</f>
        <v>日</v>
      </c>
      <c r="GY21" s="441"/>
      <c r="GZ21" s="441"/>
      <c r="HA21" s="441"/>
      <c r="HB21" s="441"/>
      <c r="HC21" s="433" t="str">
        <f>IF(OR(GX21="日",GX21="祝",GX21=0,AND(GX21="土",別紙2【最初に入力】!$U$6=""))," ",IF(HF21="×",TIME(0,0,0),IF(HA21&gt;TIMEVALUE(HC14),IF(GY21&lt;=TIMEVALUE(HC14),HA21-TIMEVALUE(HC14),HA21-GY21),TIME(0,0,0))))</f>
        <v xml:space="preserve"> </v>
      </c>
      <c r="HD21" s="409"/>
      <c r="HE21" s="434"/>
      <c r="HF21" s="52"/>
      <c r="HG21" s="435"/>
      <c r="HH21" s="436"/>
      <c r="HI21" s="437"/>
      <c r="HJ21" s="438"/>
      <c r="HK21" s="439"/>
      <c r="HL21" s="439"/>
      <c r="HM21" s="440"/>
      <c r="HN21" s="40">
        <f>GW21</f>
        <v>7</v>
      </c>
      <c r="HO21" s="41" t="str">
        <f>GX21</f>
        <v>日</v>
      </c>
      <c r="HP21" s="441"/>
      <c r="HQ21" s="441"/>
      <c r="HR21" s="441"/>
      <c r="HS21" s="441"/>
      <c r="HT21" s="433" t="str">
        <f>IF(OR(HO21="日",HO21="祝",HO21=0,AND(HO21="土",別紙2【最初に入力】!$U$6=""))," ",IF(HW21="×",TIME(0,0,0),IF(HR21&gt;TIMEVALUE(HT14),IF(HP21&lt;=TIMEVALUE(HT14),HR21-TIMEVALUE(HT14),HR21-HP21),TIME(0,0,0))))</f>
        <v xml:space="preserve"> </v>
      </c>
      <c r="HU21" s="409"/>
      <c r="HV21" s="434"/>
      <c r="HW21" s="52"/>
      <c r="HX21" s="435"/>
      <c r="HY21" s="436"/>
      <c r="HZ21" s="437"/>
      <c r="IA21" s="438"/>
      <c r="IB21" s="439"/>
      <c r="IC21" s="439"/>
      <c r="ID21" s="440"/>
      <c r="IE21" s="40">
        <f>HN21</f>
        <v>7</v>
      </c>
      <c r="IF21" s="41" t="str">
        <f>HO21</f>
        <v>日</v>
      </c>
      <c r="IG21" s="441"/>
      <c r="IH21" s="441"/>
      <c r="II21" s="441"/>
      <c r="IJ21" s="441"/>
      <c r="IK21" s="433" t="str">
        <f>IF(OR(IF21="日",IF21="祝",IF21=0,AND(IF21="土",別紙2【最初に入力】!$U$6=""))," ",IF(IN21="×",TIME(0,0,0),IF(II21&gt;TIMEVALUE(IK14),IF(IG21&lt;=TIMEVALUE(IK14),II21-TIMEVALUE(IK14),II21-IG21),TIME(0,0,0))))</f>
        <v xml:space="preserve"> </v>
      </c>
      <c r="IL21" s="409"/>
      <c r="IM21" s="434"/>
      <c r="IN21" s="52"/>
      <c r="IO21" s="435"/>
      <c r="IP21" s="436"/>
      <c r="IQ21" s="437"/>
      <c r="IR21" s="438"/>
      <c r="IS21" s="439"/>
      <c r="IT21" s="439"/>
      <c r="IU21" s="440"/>
      <c r="IV21" s="40">
        <f>IE21</f>
        <v>7</v>
      </c>
      <c r="IW21" s="41" t="str">
        <f>IF21</f>
        <v>日</v>
      </c>
      <c r="IX21" s="441"/>
      <c r="IY21" s="441"/>
      <c r="IZ21" s="441"/>
      <c r="JA21" s="441"/>
      <c r="JB21" s="433" t="str">
        <f>IF(OR(IW21="日",IW21="祝",IW21=0,AND(IW21="土",別紙2【最初に入力】!$U$6=""))," ",IF(JE21="×",TIME(0,0,0),IF(IZ21&gt;TIMEVALUE(JB14),IF(IX21&lt;=TIMEVALUE(JB14),IZ21-TIMEVALUE(JB14),IZ21-IX21),TIME(0,0,0))))</f>
        <v xml:space="preserve"> </v>
      </c>
      <c r="JC21" s="409"/>
      <c r="JD21" s="434"/>
      <c r="JE21" s="52"/>
      <c r="JF21" s="435"/>
      <c r="JG21" s="436"/>
      <c r="JH21" s="437"/>
      <c r="JI21" s="438"/>
      <c r="JJ21" s="439"/>
      <c r="JK21" s="439"/>
      <c r="JL21" s="440"/>
      <c r="JM21" s="40">
        <f>IV21</f>
        <v>7</v>
      </c>
      <c r="JN21" s="41" t="str">
        <f>IW21</f>
        <v>日</v>
      </c>
      <c r="JO21" s="441"/>
      <c r="JP21" s="441"/>
      <c r="JQ21" s="441"/>
      <c r="JR21" s="441"/>
      <c r="JS21" s="433" t="str">
        <f>IF(OR(JN21="日",JN21="祝",JN21=0,AND(JN21="土",別紙2【最初に入力】!$U$6=""))," ",IF(JV21="×",TIME(0,0,0),IF(JQ21&gt;TIMEVALUE(JS14),IF(JO21&lt;=TIMEVALUE(JS14),JQ21-TIMEVALUE(JS14),JQ21-JO21),TIME(0,0,0))))</f>
        <v xml:space="preserve"> </v>
      </c>
      <c r="JT21" s="409"/>
      <c r="JU21" s="434"/>
      <c r="JV21" s="52"/>
      <c r="JW21" s="435"/>
      <c r="JX21" s="436"/>
      <c r="JY21" s="437"/>
      <c r="JZ21" s="438"/>
      <c r="KA21" s="439"/>
      <c r="KB21" s="439"/>
      <c r="KC21" s="440"/>
      <c r="KD21" s="40">
        <f>JM21</f>
        <v>7</v>
      </c>
      <c r="KE21" s="41" t="str">
        <f>JN21</f>
        <v>日</v>
      </c>
      <c r="KF21" s="441"/>
      <c r="KG21" s="441"/>
      <c r="KH21" s="441"/>
      <c r="KI21" s="441"/>
      <c r="KJ21" s="433" t="str">
        <f>IF(OR(KE21="日",KE21="祝",KE21=0,AND(KE21="土",別紙2【最初に入力】!$U$6=""))," ",IF(KM21="×",TIME(0,0,0),IF(KH21&gt;TIMEVALUE(KJ14),IF(KF21&lt;=TIMEVALUE(KJ14),KH21-TIMEVALUE(KJ14),KH21-KF21),TIME(0,0,0))))</f>
        <v xml:space="preserve"> </v>
      </c>
      <c r="KK21" s="409"/>
      <c r="KL21" s="434"/>
      <c r="KM21" s="52"/>
      <c r="KN21" s="435"/>
      <c r="KO21" s="436"/>
      <c r="KP21" s="437"/>
      <c r="KQ21" s="438"/>
      <c r="KR21" s="439"/>
      <c r="KS21" s="439"/>
      <c r="KT21" s="440"/>
      <c r="KU21" s="40">
        <f>KD21</f>
        <v>7</v>
      </c>
      <c r="KV21" s="41" t="str">
        <f>KE21</f>
        <v>日</v>
      </c>
      <c r="KW21" s="441"/>
      <c r="KX21" s="441"/>
      <c r="KY21" s="441"/>
      <c r="KZ21" s="441"/>
      <c r="LA21" s="433" t="str">
        <f>IF(OR(KV21="日",KV21="祝",KV21=0,AND(KV21="土",別紙2【最初に入力】!$U$6=""))," ",IF(LD21="×",TIME(0,0,0),IF(KY21&gt;TIMEVALUE(LA14),IF(KW21&lt;=TIMEVALUE(LA14),KY21-TIMEVALUE(LA14),KY21-KW21),TIME(0,0,0))))</f>
        <v xml:space="preserve"> </v>
      </c>
      <c r="LB21" s="409"/>
      <c r="LC21" s="434"/>
      <c r="LD21" s="52"/>
      <c r="LE21" s="435"/>
      <c r="LF21" s="436"/>
      <c r="LG21" s="437"/>
      <c r="LH21" s="438"/>
      <c r="LI21" s="439"/>
      <c r="LJ21" s="439"/>
      <c r="LK21" s="440"/>
      <c r="LL21" s="40">
        <f t="shared" si="0"/>
        <v>7</v>
      </c>
      <c r="LM21" s="41" t="str">
        <f t="shared" si="1"/>
        <v>日</v>
      </c>
      <c r="LN21" s="441"/>
      <c r="LO21" s="441"/>
      <c r="LP21" s="441"/>
      <c r="LQ21" s="441"/>
      <c r="LR21" s="433" t="str">
        <f>IF(OR(LM21="日",LM21="祝",LM21=0,AND(LM21="土",別紙2【最初に入力】!$U$6=""))," ",IF(LU21="×",TIME(0,0,0),IF(LP21&gt;TIMEVALUE(LR14),IF(LN21&lt;=TIMEVALUE(LR14),LP21-TIMEVALUE(LR14),LP21-LN21),TIME(0,0,0))))</f>
        <v xml:space="preserve"> </v>
      </c>
      <c r="LS21" s="409"/>
      <c r="LT21" s="434"/>
      <c r="LU21" s="52"/>
      <c r="LV21" s="435"/>
      <c r="LW21" s="436"/>
      <c r="LX21" s="437"/>
      <c r="LY21" s="438"/>
      <c r="LZ21" s="439"/>
      <c r="MA21" s="439"/>
      <c r="MB21" s="440"/>
    </row>
    <row r="22" spans="1:340" ht="15" customHeight="1">
      <c r="A22" s="40">
        <f>DAY(DATE(別紙2【最初に入力】!$Y$1,別紙2【最初に入力】!$D$4,A21+1))</f>
        <v>8</v>
      </c>
      <c r="B22" s="41" t="str">
        <f>IF(IFERROR(MATCH(DATE(別紙2【最初に入力】!$Y$1,別紙2【最初に入力】!$D$4,$A22),万年カレンダー・祝日!$K$2:$K$27,0),0)&gt;=1,"祝",TEXT(WEEKDAY(DATE(別紙2【最初に入力】!$Y$1,別紙2【最初に入力】!$D$4,$A22)),"aaa"))</f>
        <v>月</v>
      </c>
      <c r="C22" s="441"/>
      <c r="D22" s="441"/>
      <c r="E22" s="441"/>
      <c r="F22" s="441"/>
      <c r="G22" s="433">
        <f>IF(OR(B22="日",B22="祝",B22=0,AND(B22="土",別紙2【最初に入力】!$U$6=""))," ",IF(J22="×",TIME(0,0,0),IF(E22&gt;TIMEVALUE(G14),IF(C22&lt;=TIMEVALUE(G14),E22-TIMEVALUE(G14),E22-C22),TIME(0,0,0))))</f>
        <v>0</v>
      </c>
      <c r="H22" s="409"/>
      <c r="I22" s="434"/>
      <c r="J22" s="52"/>
      <c r="K22" s="435"/>
      <c r="L22" s="436"/>
      <c r="M22" s="437"/>
      <c r="N22" s="438"/>
      <c r="O22" s="439"/>
      <c r="P22" s="439"/>
      <c r="Q22" s="440"/>
      <c r="R22" s="40">
        <f>A22</f>
        <v>8</v>
      </c>
      <c r="S22" s="41" t="str">
        <f>B22</f>
        <v>月</v>
      </c>
      <c r="T22" s="441"/>
      <c r="U22" s="441"/>
      <c r="V22" s="441"/>
      <c r="W22" s="441"/>
      <c r="X22" s="433">
        <f>IF(OR(S22="日",S22="祝",S22=0,AND(S22="土",別紙2【最初に入力】!$U$6=""))," ",IF(AA22="×",TIME(0,0,0),IF(V22&gt;TIMEVALUE(X14),IF(T22&lt;=TIMEVALUE(X14),V22-TIMEVALUE(X14),V22-T22),TIME(0,0,0))))</f>
        <v>0</v>
      </c>
      <c r="Y22" s="409"/>
      <c r="Z22" s="434"/>
      <c r="AA22" s="52"/>
      <c r="AB22" s="435"/>
      <c r="AC22" s="436"/>
      <c r="AD22" s="437"/>
      <c r="AE22" s="438"/>
      <c r="AF22" s="439"/>
      <c r="AG22" s="439"/>
      <c r="AH22" s="440"/>
      <c r="AI22" s="40">
        <f>R22</f>
        <v>8</v>
      </c>
      <c r="AJ22" s="41" t="str">
        <f>S22</f>
        <v>月</v>
      </c>
      <c r="AK22" s="441"/>
      <c r="AL22" s="441"/>
      <c r="AM22" s="441"/>
      <c r="AN22" s="441"/>
      <c r="AO22" s="433">
        <f>IF(OR(AJ22="日",AJ22="祝",AJ22=0,AND(AJ22="土",別紙2【最初に入力】!$U$6=""))," ",IF(AR22="×",TIME(0,0,0),IF(AM22&gt;TIMEVALUE(AO14),IF(AK22&lt;=TIMEVALUE(AO14),AM22-TIMEVALUE(AO14),AM22-AK22),TIME(0,0,0))))</f>
        <v>0</v>
      </c>
      <c r="AP22" s="409"/>
      <c r="AQ22" s="434"/>
      <c r="AR22" s="52"/>
      <c r="AS22" s="435"/>
      <c r="AT22" s="436"/>
      <c r="AU22" s="437"/>
      <c r="AV22" s="438"/>
      <c r="AW22" s="439"/>
      <c r="AX22" s="439"/>
      <c r="AY22" s="440"/>
      <c r="AZ22" s="40">
        <f>AI22</f>
        <v>8</v>
      </c>
      <c r="BA22" s="41" t="str">
        <f>AJ22</f>
        <v>月</v>
      </c>
      <c r="BB22" s="441"/>
      <c r="BC22" s="441"/>
      <c r="BD22" s="441"/>
      <c r="BE22" s="441"/>
      <c r="BF22" s="433">
        <f>IF(OR(BA22="日",BA22="祝",BA22=0,AND(BA22="土",別紙2【最初に入力】!$U$6=""))," ",IF(BI22="×",TIME(0,0,0),IF(BD22&gt;TIMEVALUE(BF14),IF(BB22&lt;=TIMEVALUE(BF14),BD22-TIMEVALUE(BF14),BD22-BB22),TIME(0,0,0))))</f>
        <v>0</v>
      </c>
      <c r="BG22" s="409"/>
      <c r="BH22" s="434"/>
      <c r="BI22" s="52"/>
      <c r="BJ22" s="435"/>
      <c r="BK22" s="436"/>
      <c r="BL22" s="437"/>
      <c r="BM22" s="438"/>
      <c r="BN22" s="439"/>
      <c r="BO22" s="439"/>
      <c r="BP22" s="440"/>
      <c r="BQ22" s="40">
        <f>AZ22</f>
        <v>8</v>
      </c>
      <c r="BR22" s="41" t="str">
        <f>BA22</f>
        <v>月</v>
      </c>
      <c r="BS22" s="441"/>
      <c r="BT22" s="441"/>
      <c r="BU22" s="441"/>
      <c r="BV22" s="441"/>
      <c r="BW22" s="433">
        <f>IF(OR(BR22="日",BR22="祝",BR22=0,AND(BR22="土",別紙2【最初に入力】!$U$6=""))," ",IF(BZ22="×",TIME(0,0,0),IF(BU22&gt;TIMEVALUE(BW14),IF(BS22&lt;=TIMEVALUE(BW14),BU22-TIMEVALUE(BW14),BU22-BS22),TIME(0,0,0))))</f>
        <v>0</v>
      </c>
      <c r="BX22" s="409"/>
      <c r="BY22" s="434"/>
      <c r="BZ22" s="52"/>
      <c r="CA22" s="435"/>
      <c r="CB22" s="436"/>
      <c r="CC22" s="437"/>
      <c r="CD22" s="438"/>
      <c r="CE22" s="439"/>
      <c r="CF22" s="439"/>
      <c r="CG22" s="440"/>
      <c r="CH22" s="40">
        <f>BQ22</f>
        <v>8</v>
      </c>
      <c r="CI22" s="41" t="str">
        <f>BR22</f>
        <v>月</v>
      </c>
      <c r="CJ22" s="441"/>
      <c r="CK22" s="441"/>
      <c r="CL22" s="441"/>
      <c r="CM22" s="441"/>
      <c r="CN22" s="433">
        <f>IF(OR(CI22="日",CI22="祝",CI22=0,AND(CI22="土",別紙2【最初に入力】!$U$6=""))," ",IF(CQ22="×",TIME(0,0,0),IF(CL22&gt;TIMEVALUE(CN14),IF(CJ22&lt;=TIMEVALUE(CN14),CL22-TIMEVALUE(CN14),CL22-CJ22),TIME(0,0,0))))</f>
        <v>0</v>
      </c>
      <c r="CO22" s="409"/>
      <c r="CP22" s="434"/>
      <c r="CQ22" s="52"/>
      <c r="CR22" s="435"/>
      <c r="CS22" s="436"/>
      <c r="CT22" s="437"/>
      <c r="CU22" s="438"/>
      <c r="CV22" s="439"/>
      <c r="CW22" s="439"/>
      <c r="CX22" s="440"/>
      <c r="CY22" s="40">
        <f>CH22</f>
        <v>8</v>
      </c>
      <c r="CZ22" s="41" t="str">
        <f>CI22</f>
        <v>月</v>
      </c>
      <c r="DA22" s="441"/>
      <c r="DB22" s="441"/>
      <c r="DC22" s="441"/>
      <c r="DD22" s="441"/>
      <c r="DE22" s="433">
        <f>IF(OR(CZ22="日",CZ22="祝",CZ22=0,AND(CZ22="土",別紙2【最初に入力】!$U$6=""))," ",IF(DH22="×",TIME(0,0,0),IF(DC22&gt;TIMEVALUE(DE14),IF(DA22&lt;=TIMEVALUE(DE14),DC22-TIMEVALUE(DE14),DC22-DA22),TIME(0,0,0))))</f>
        <v>0</v>
      </c>
      <c r="DF22" s="409"/>
      <c r="DG22" s="434"/>
      <c r="DH22" s="52"/>
      <c r="DI22" s="435"/>
      <c r="DJ22" s="436"/>
      <c r="DK22" s="437"/>
      <c r="DL22" s="438"/>
      <c r="DM22" s="439"/>
      <c r="DN22" s="439"/>
      <c r="DO22" s="440"/>
      <c r="DP22" s="40">
        <f>CY22</f>
        <v>8</v>
      </c>
      <c r="DQ22" s="41" t="str">
        <f>CZ22</f>
        <v>月</v>
      </c>
      <c r="DR22" s="441"/>
      <c r="DS22" s="441"/>
      <c r="DT22" s="441"/>
      <c r="DU22" s="441"/>
      <c r="DV22" s="433">
        <f>IF(OR(DQ22="日",DQ22="祝",DQ22=0,AND(DQ22="土",別紙2【最初に入力】!$U$6=""))," ",IF(DY22="×",TIME(0,0,0),IF(DT22&gt;TIMEVALUE(DV14),IF(DR22&lt;=TIMEVALUE(DV14),DT22-TIMEVALUE(DV14),DT22-DR22),TIME(0,0,0))))</f>
        <v>0</v>
      </c>
      <c r="DW22" s="409"/>
      <c r="DX22" s="434"/>
      <c r="DY22" s="52"/>
      <c r="DZ22" s="435"/>
      <c r="EA22" s="436"/>
      <c r="EB22" s="437"/>
      <c r="EC22" s="438"/>
      <c r="ED22" s="439"/>
      <c r="EE22" s="439"/>
      <c r="EF22" s="440"/>
      <c r="EG22" s="40">
        <f>DP22</f>
        <v>8</v>
      </c>
      <c r="EH22" s="41" t="str">
        <f>DQ22</f>
        <v>月</v>
      </c>
      <c r="EI22" s="441"/>
      <c r="EJ22" s="441"/>
      <c r="EK22" s="441"/>
      <c r="EL22" s="441"/>
      <c r="EM22" s="433">
        <f>IF(OR(EH22="日",EH22="祝",EH22=0,AND(EH22="土",別紙2【最初に入力】!$U$6=""))," ",IF(EP22="×",TIME(0,0,0),IF(EK22&gt;TIMEVALUE(EM14),IF(EI22&lt;=TIMEVALUE(EM14),EK22-TIMEVALUE(EM14),EK22-EI22),TIME(0,0,0))))</f>
        <v>0</v>
      </c>
      <c r="EN22" s="409"/>
      <c r="EO22" s="434"/>
      <c r="EP22" s="52"/>
      <c r="EQ22" s="435"/>
      <c r="ER22" s="436"/>
      <c r="ES22" s="437"/>
      <c r="ET22" s="438"/>
      <c r="EU22" s="439"/>
      <c r="EV22" s="439"/>
      <c r="EW22" s="440"/>
      <c r="EX22" s="40">
        <f>EG22</f>
        <v>8</v>
      </c>
      <c r="EY22" s="41" t="str">
        <f>EH22</f>
        <v>月</v>
      </c>
      <c r="EZ22" s="441"/>
      <c r="FA22" s="441"/>
      <c r="FB22" s="441"/>
      <c r="FC22" s="441"/>
      <c r="FD22" s="433">
        <f>IF(OR(EY22="日",EY22="祝",EY22=0,AND(EY22="土",別紙2【最初に入力】!$U$6=""))," ",IF(FG22="×",TIME(0,0,0),IF(FB22&gt;TIMEVALUE(FD14),IF(EZ22&lt;=TIMEVALUE(FD14),FB22-TIMEVALUE(FD14),FB22-EZ22),TIME(0,0,0))))</f>
        <v>0</v>
      </c>
      <c r="FE22" s="409"/>
      <c r="FF22" s="434"/>
      <c r="FG22" s="52"/>
      <c r="FH22" s="435"/>
      <c r="FI22" s="436"/>
      <c r="FJ22" s="437"/>
      <c r="FK22" s="438"/>
      <c r="FL22" s="439"/>
      <c r="FM22" s="439"/>
      <c r="FN22" s="440"/>
      <c r="FO22" s="40">
        <f>EX22</f>
        <v>8</v>
      </c>
      <c r="FP22" s="41" t="str">
        <f>EY22</f>
        <v>月</v>
      </c>
      <c r="FQ22" s="441"/>
      <c r="FR22" s="441"/>
      <c r="FS22" s="441"/>
      <c r="FT22" s="441"/>
      <c r="FU22" s="433">
        <f>IF(OR(FP22="日",FP22="祝",FP22=0,AND(FP22="土",別紙2【最初に入力】!$U$6=""))," ",IF(FX22="×",TIME(0,0,0),IF(FS22&gt;TIMEVALUE(FU14),IF(FQ22&lt;=TIMEVALUE(FU14),FS22-TIMEVALUE(FU14),FS22-FQ22),TIME(0,0,0))))</f>
        <v>0</v>
      </c>
      <c r="FV22" s="409"/>
      <c r="FW22" s="434"/>
      <c r="FX22" s="52"/>
      <c r="FY22" s="435"/>
      <c r="FZ22" s="436"/>
      <c r="GA22" s="437"/>
      <c r="GB22" s="438"/>
      <c r="GC22" s="439"/>
      <c r="GD22" s="439"/>
      <c r="GE22" s="440"/>
      <c r="GF22" s="40">
        <f>FO22</f>
        <v>8</v>
      </c>
      <c r="GG22" s="41" t="str">
        <f>FP22</f>
        <v>月</v>
      </c>
      <c r="GH22" s="441"/>
      <c r="GI22" s="441"/>
      <c r="GJ22" s="441"/>
      <c r="GK22" s="441"/>
      <c r="GL22" s="433">
        <f>IF(OR(GG22="日",GG22="祝",GG22=0,AND(GG22="土",別紙2【最初に入力】!$U$6=""))," ",IF(GO22="×",TIME(0,0,0),IF(GJ22&gt;TIMEVALUE(GL14),IF(GH22&lt;=TIMEVALUE(GL14),GJ22-TIMEVALUE(GL14),GJ22-GH22),TIME(0,0,0))))</f>
        <v>0</v>
      </c>
      <c r="GM22" s="409"/>
      <c r="GN22" s="434"/>
      <c r="GO22" s="52"/>
      <c r="GP22" s="435"/>
      <c r="GQ22" s="436"/>
      <c r="GR22" s="437"/>
      <c r="GS22" s="438"/>
      <c r="GT22" s="439"/>
      <c r="GU22" s="439"/>
      <c r="GV22" s="440"/>
      <c r="GW22" s="40">
        <f>GF22</f>
        <v>8</v>
      </c>
      <c r="GX22" s="41" t="str">
        <f>GG22</f>
        <v>月</v>
      </c>
      <c r="GY22" s="441"/>
      <c r="GZ22" s="441"/>
      <c r="HA22" s="441"/>
      <c r="HB22" s="441"/>
      <c r="HC22" s="433">
        <f>IF(OR(GX22="日",GX22="祝",GX22=0,AND(GX22="土",別紙2【最初に入力】!$U$6=""))," ",IF(HF22="×",TIME(0,0,0),IF(HA22&gt;TIMEVALUE(HC14),IF(GY22&lt;=TIMEVALUE(HC14),HA22-TIMEVALUE(HC14),HA22-GY22),TIME(0,0,0))))</f>
        <v>0</v>
      </c>
      <c r="HD22" s="409"/>
      <c r="HE22" s="434"/>
      <c r="HF22" s="52"/>
      <c r="HG22" s="435"/>
      <c r="HH22" s="436"/>
      <c r="HI22" s="437"/>
      <c r="HJ22" s="438"/>
      <c r="HK22" s="439"/>
      <c r="HL22" s="439"/>
      <c r="HM22" s="440"/>
      <c r="HN22" s="40">
        <f>GW22</f>
        <v>8</v>
      </c>
      <c r="HO22" s="41" t="str">
        <f>GX22</f>
        <v>月</v>
      </c>
      <c r="HP22" s="441"/>
      <c r="HQ22" s="441"/>
      <c r="HR22" s="441"/>
      <c r="HS22" s="441"/>
      <c r="HT22" s="433">
        <f>IF(OR(HO22="日",HO22="祝",HO22=0,AND(HO22="土",別紙2【最初に入力】!$U$6=""))," ",IF(HW22="×",TIME(0,0,0),IF(HR22&gt;TIMEVALUE(HT14),IF(HP22&lt;=TIMEVALUE(HT14),HR22-TIMEVALUE(HT14),HR22-HP22),TIME(0,0,0))))</f>
        <v>0</v>
      </c>
      <c r="HU22" s="409"/>
      <c r="HV22" s="434"/>
      <c r="HW22" s="52"/>
      <c r="HX22" s="435"/>
      <c r="HY22" s="436"/>
      <c r="HZ22" s="437"/>
      <c r="IA22" s="438"/>
      <c r="IB22" s="439"/>
      <c r="IC22" s="439"/>
      <c r="ID22" s="440"/>
      <c r="IE22" s="40">
        <f>HN22</f>
        <v>8</v>
      </c>
      <c r="IF22" s="41" t="str">
        <f>HO22</f>
        <v>月</v>
      </c>
      <c r="IG22" s="441"/>
      <c r="IH22" s="441"/>
      <c r="II22" s="441"/>
      <c r="IJ22" s="441"/>
      <c r="IK22" s="433">
        <f>IF(OR(IF22="日",IF22="祝",IF22=0,AND(IF22="土",別紙2【最初に入力】!$U$6=""))," ",IF(IN22="×",TIME(0,0,0),IF(II22&gt;TIMEVALUE(IK14),IF(IG22&lt;=TIMEVALUE(IK14),II22-TIMEVALUE(IK14),II22-IG22),TIME(0,0,0))))</f>
        <v>0</v>
      </c>
      <c r="IL22" s="409"/>
      <c r="IM22" s="434"/>
      <c r="IN22" s="52"/>
      <c r="IO22" s="435"/>
      <c r="IP22" s="436"/>
      <c r="IQ22" s="437"/>
      <c r="IR22" s="438"/>
      <c r="IS22" s="439"/>
      <c r="IT22" s="439"/>
      <c r="IU22" s="440"/>
      <c r="IV22" s="40">
        <f>IE22</f>
        <v>8</v>
      </c>
      <c r="IW22" s="41" t="str">
        <f>IF22</f>
        <v>月</v>
      </c>
      <c r="IX22" s="441"/>
      <c r="IY22" s="441"/>
      <c r="IZ22" s="441"/>
      <c r="JA22" s="441"/>
      <c r="JB22" s="433">
        <f>IF(OR(IW22="日",IW22="祝",IW22=0,AND(IW22="土",別紙2【最初に入力】!$U$6=""))," ",IF(JE22="×",TIME(0,0,0),IF(IZ22&gt;TIMEVALUE(JB14),IF(IX22&lt;=TIMEVALUE(JB14),IZ22-TIMEVALUE(JB14),IZ22-IX22),TIME(0,0,0))))</f>
        <v>0</v>
      </c>
      <c r="JC22" s="409"/>
      <c r="JD22" s="434"/>
      <c r="JE22" s="52"/>
      <c r="JF22" s="435"/>
      <c r="JG22" s="436"/>
      <c r="JH22" s="437"/>
      <c r="JI22" s="438"/>
      <c r="JJ22" s="439"/>
      <c r="JK22" s="439"/>
      <c r="JL22" s="440"/>
      <c r="JM22" s="40">
        <f>IV22</f>
        <v>8</v>
      </c>
      <c r="JN22" s="41" t="str">
        <f>IW22</f>
        <v>月</v>
      </c>
      <c r="JO22" s="441"/>
      <c r="JP22" s="441"/>
      <c r="JQ22" s="441"/>
      <c r="JR22" s="441"/>
      <c r="JS22" s="433">
        <f>IF(OR(JN22="日",JN22="祝",JN22=0,AND(JN22="土",別紙2【最初に入力】!$U$6=""))," ",IF(JV22="×",TIME(0,0,0),IF(JQ22&gt;TIMEVALUE(JS14),IF(JO22&lt;=TIMEVALUE(JS14),JQ22-TIMEVALUE(JS14),JQ22-JO22),TIME(0,0,0))))</f>
        <v>0</v>
      </c>
      <c r="JT22" s="409"/>
      <c r="JU22" s="434"/>
      <c r="JV22" s="52"/>
      <c r="JW22" s="435"/>
      <c r="JX22" s="436"/>
      <c r="JY22" s="437"/>
      <c r="JZ22" s="438"/>
      <c r="KA22" s="439"/>
      <c r="KB22" s="439"/>
      <c r="KC22" s="440"/>
      <c r="KD22" s="40">
        <f>JM22</f>
        <v>8</v>
      </c>
      <c r="KE22" s="41" t="str">
        <f>JN22</f>
        <v>月</v>
      </c>
      <c r="KF22" s="441"/>
      <c r="KG22" s="441"/>
      <c r="KH22" s="441"/>
      <c r="KI22" s="441"/>
      <c r="KJ22" s="433">
        <f>IF(OR(KE22="日",KE22="祝",KE22=0,AND(KE22="土",別紙2【最初に入力】!$U$6=""))," ",IF(KM22="×",TIME(0,0,0),IF(KH22&gt;TIMEVALUE(KJ14),IF(KF22&lt;=TIMEVALUE(KJ14),KH22-TIMEVALUE(KJ14),KH22-KF22),TIME(0,0,0))))</f>
        <v>0</v>
      </c>
      <c r="KK22" s="409"/>
      <c r="KL22" s="434"/>
      <c r="KM22" s="52"/>
      <c r="KN22" s="435"/>
      <c r="KO22" s="436"/>
      <c r="KP22" s="437"/>
      <c r="KQ22" s="438"/>
      <c r="KR22" s="439"/>
      <c r="KS22" s="439"/>
      <c r="KT22" s="440"/>
      <c r="KU22" s="40">
        <f>KD22</f>
        <v>8</v>
      </c>
      <c r="KV22" s="41" t="str">
        <f>KE22</f>
        <v>月</v>
      </c>
      <c r="KW22" s="441"/>
      <c r="KX22" s="441"/>
      <c r="KY22" s="441"/>
      <c r="KZ22" s="441"/>
      <c r="LA22" s="433">
        <f>IF(OR(KV22="日",KV22="祝",KV22=0,AND(KV22="土",別紙2【最初に入力】!$U$6=""))," ",IF(LD22="×",TIME(0,0,0),IF(KY22&gt;TIMEVALUE(LA14),IF(KW22&lt;=TIMEVALUE(LA14),KY22-TIMEVALUE(LA14),KY22-KW22),TIME(0,0,0))))</f>
        <v>0</v>
      </c>
      <c r="LB22" s="409"/>
      <c r="LC22" s="434"/>
      <c r="LD22" s="52"/>
      <c r="LE22" s="435"/>
      <c r="LF22" s="436"/>
      <c r="LG22" s="437"/>
      <c r="LH22" s="438"/>
      <c r="LI22" s="439"/>
      <c r="LJ22" s="439"/>
      <c r="LK22" s="440"/>
      <c r="LL22" s="40">
        <f t="shared" si="0"/>
        <v>8</v>
      </c>
      <c r="LM22" s="41" t="str">
        <f t="shared" si="1"/>
        <v>月</v>
      </c>
      <c r="LN22" s="441"/>
      <c r="LO22" s="441"/>
      <c r="LP22" s="441"/>
      <c r="LQ22" s="441"/>
      <c r="LR22" s="433">
        <f>IF(OR(LM22="日",LM22="祝",LM22=0,AND(LM22="土",別紙2【最初に入力】!$U$6=""))," ",IF(LU22="×",TIME(0,0,0),IF(LP22&gt;TIMEVALUE(LR14),IF(LN22&lt;=TIMEVALUE(LR14),LP22-TIMEVALUE(LR14),LP22-LN22),TIME(0,0,0))))</f>
        <v>0</v>
      </c>
      <c r="LS22" s="409"/>
      <c r="LT22" s="434"/>
      <c r="LU22" s="52"/>
      <c r="LV22" s="435"/>
      <c r="LW22" s="436"/>
      <c r="LX22" s="437"/>
      <c r="LY22" s="438"/>
      <c r="LZ22" s="439"/>
      <c r="MA22" s="439"/>
      <c r="MB22" s="440"/>
    </row>
    <row r="23" spans="1:340" ht="15" customHeight="1">
      <c r="A23" s="40">
        <f>DAY(DATE(別紙2【最初に入力】!$Y$1,別紙2【最初に入力】!$D$4,A22+1))</f>
        <v>9</v>
      </c>
      <c r="B23" s="41" t="str">
        <f>IF(IFERROR(MATCH(DATE(別紙2【最初に入力】!$Y$1,別紙2【最初に入力】!$D$4,$A23),万年カレンダー・祝日!$K$2:$K$27,0),0)&gt;=1,"祝",TEXT(WEEKDAY(DATE(別紙2【最初に入力】!$Y$1,別紙2【最初に入力】!$D$4,$A23)),"aaa"))</f>
        <v>火</v>
      </c>
      <c r="C23" s="441"/>
      <c r="D23" s="441"/>
      <c r="E23" s="441"/>
      <c r="F23" s="441"/>
      <c r="G23" s="433">
        <f>IF(OR(B23="日",B23="祝",B23=0,AND(B23="土",別紙2【最初に入力】!$U$6=""))," ",IF(J23="×",TIME(0,0,0),IF(E23&gt;TIMEVALUE(G14),IF(C23&lt;=TIMEVALUE(G14),E23-TIMEVALUE(G14),E23-C23),TIME(0,0,0))))</f>
        <v>0</v>
      </c>
      <c r="H23" s="409"/>
      <c r="I23" s="434"/>
      <c r="J23" s="52"/>
      <c r="K23" s="435"/>
      <c r="L23" s="436"/>
      <c r="M23" s="437"/>
      <c r="N23" s="438"/>
      <c r="O23" s="439"/>
      <c r="P23" s="439"/>
      <c r="Q23" s="440"/>
      <c r="R23" s="40">
        <f>A23</f>
        <v>9</v>
      </c>
      <c r="S23" s="41" t="str">
        <f>B23</f>
        <v>火</v>
      </c>
      <c r="T23" s="441"/>
      <c r="U23" s="441"/>
      <c r="V23" s="441"/>
      <c r="W23" s="441"/>
      <c r="X23" s="433">
        <f>IF(OR(S23="日",S23="祝",S23=0,AND(S23="土",別紙2【最初に入力】!$U$6=""))," ",IF(AA23="×",TIME(0,0,0),IF(V23&gt;TIMEVALUE(X14),IF(T23&lt;=TIMEVALUE(X14),V23-TIMEVALUE(X14),V23-T23),TIME(0,0,0))))</f>
        <v>0</v>
      </c>
      <c r="Y23" s="409"/>
      <c r="Z23" s="434"/>
      <c r="AA23" s="52"/>
      <c r="AB23" s="435"/>
      <c r="AC23" s="436"/>
      <c r="AD23" s="437"/>
      <c r="AE23" s="438"/>
      <c r="AF23" s="439"/>
      <c r="AG23" s="439"/>
      <c r="AH23" s="440"/>
      <c r="AI23" s="40">
        <f>R23</f>
        <v>9</v>
      </c>
      <c r="AJ23" s="41" t="str">
        <f>S23</f>
        <v>火</v>
      </c>
      <c r="AK23" s="441"/>
      <c r="AL23" s="441"/>
      <c r="AM23" s="441"/>
      <c r="AN23" s="441"/>
      <c r="AO23" s="433">
        <f>IF(OR(AJ23="日",AJ23="祝",AJ23=0,AND(AJ23="土",別紙2【最初に入力】!$U$6=""))," ",IF(AR23="×",TIME(0,0,0),IF(AM23&gt;TIMEVALUE(AO14),IF(AK23&lt;=TIMEVALUE(AO14),AM23-TIMEVALUE(AO14),AM23-AK23),TIME(0,0,0))))</f>
        <v>0</v>
      </c>
      <c r="AP23" s="409"/>
      <c r="AQ23" s="434"/>
      <c r="AR23" s="52"/>
      <c r="AS23" s="435"/>
      <c r="AT23" s="436"/>
      <c r="AU23" s="437"/>
      <c r="AV23" s="438"/>
      <c r="AW23" s="439"/>
      <c r="AX23" s="439"/>
      <c r="AY23" s="440"/>
      <c r="AZ23" s="40">
        <f>AI23</f>
        <v>9</v>
      </c>
      <c r="BA23" s="41" t="str">
        <f>AJ23</f>
        <v>火</v>
      </c>
      <c r="BB23" s="441"/>
      <c r="BC23" s="441"/>
      <c r="BD23" s="441"/>
      <c r="BE23" s="441"/>
      <c r="BF23" s="433">
        <f>IF(OR(BA23="日",BA23="祝",BA23=0,AND(BA23="土",別紙2【最初に入力】!$U$6=""))," ",IF(BI23="×",TIME(0,0,0),IF(BD23&gt;TIMEVALUE(BF14),IF(BB23&lt;=TIMEVALUE(BF14),BD23-TIMEVALUE(BF14),BD23-BB23),TIME(0,0,0))))</f>
        <v>0</v>
      </c>
      <c r="BG23" s="409"/>
      <c r="BH23" s="434"/>
      <c r="BI23" s="52"/>
      <c r="BJ23" s="435"/>
      <c r="BK23" s="436"/>
      <c r="BL23" s="437"/>
      <c r="BM23" s="438"/>
      <c r="BN23" s="439"/>
      <c r="BO23" s="439"/>
      <c r="BP23" s="440"/>
      <c r="BQ23" s="40">
        <f>AZ23</f>
        <v>9</v>
      </c>
      <c r="BR23" s="41" t="str">
        <f>BA23</f>
        <v>火</v>
      </c>
      <c r="BS23" s="441"/>
      <c r="BT23" s="441"/>
      <c r="BU23" s="441"/>
      <c r="BV23" s="441"/>
      <c r="BW23" s="433">
        <f>IF(OR(BR23="日",BR23="祝",BR23=0,AND(BR23="土",別紙2【最初に入力】!$U$6=""))," ",IF(BZ23="×",TIME(0,0,0),IF(BU23&gt;TIMEVALUE(BW14),IF(BS23&lt;=TIMEVALUE(BW14),BU23-TIMEVALUE(BW14),BU23-BS23),TIME(0,0,0))))</f>
        <v>0</v>
      </c>
      <c r="BX23" s="409"/>
      <c r="BY23" s="434"/>
      <c r="BZ23" s="52"/>
      <c r="CA23" s="435"/>
      <c r="CB23" s="436"/>
      <c r="CC23" s="437"/>
      <c r="CD23" s="438"/>
      <c r="CE23" s="439"/>
      <c r="CF23" s="439"/>
      <c r="CG23" s="440"/>
      <c r="CH23" s="40">
        <f>BQ23</f>
        <v>9</v>
      </c>
      <c r="CI23" s="41" t="str">
        <f>BR23</f>
        <v>火</v>
      </c>
      <c r="CJ23" s="441"/>
      <c r="CK23" s="441"/>
      <c r="CL23" s="441"/>
      <c r="CM23" s="441"/>
      <c r="CN23" s="433">
        <f>IF(OR(CI23="日",CI23="祝",CI23=0,AND(CI23="土",別紙2【最初に入力】!$U$6=""))," ",IF(CQ23="×",TIME(0,0,0),IF(CL23&gt;TIMEVALUE(CN14),IF(CJ23&lt;=TIMEVALUE(CN14),CL23-TIMEVALUE(CN14),CL23-CJ23),TIME(0,0,0))))</f>
        <v>0</v>
      </c>
      <c r="CO23" s="409"/>
      <c r="CP23" s="434"/>
      <c r="CQ23" s="52"/>
      <c r="CR23" s="435"/>
      <c r="CS23" s="436"/>
      <c r="CT23" s="437"/>
      <c r="CU23" s="438"/>
      <c r="CV23" s="439"/>
      <c r="CW23" s="439"/>
      <c r="CX23" s="440"/>
      <c r="CY23" s="40">
        <f>CH23</f>
        <v>9</v>
      </c>
      <c r="CZ23" s="41" t="str">
        <f>CI23</f>
        <v>火</v>
      </c>
      <c r="DA23" s="441"/>
      <c r="DB23" s="441"/>
      <c r="DC23" s="441"/>
      <c r="DD23" s="441"/>
      <c r="DE23" s="433">
        <f>IF(OR(CZ23="日",CZ23="祝",CZ23=0,AND(CZ23="土",別紙2【最初に入力】!$U$6=""))," ",IF(DH23="×",TIME(0,0,0),IF(DC23&gt;TIMEVALUE(DE14),IF(DA23&lt;=TIMEVALUE(DE14),DC23-TIMEVALUE(DE14),DC23-DA23),TIME(0,0,0))))</f>
        <v>0</v>
      </c>
      <c r="DF23" s="409"/>
      <c r="DG23" s="434"/>
      <c r="DH23" s="52"/>
      <c r="DI23" s="435"/>
      <c r="DJ23" s="436"/>
      <c r="DK23" s="437"/>
      <c r="DL23" s="438"/>
      <c r="DM23" s="439"/>
      <c r="DN23" s="439"/>
      <c r="DO23" s="440"/>
      <c r="DP23" s="40">
        <f>CY23</f>
        <v>9</v>
      </c>
      <c r="DQ23" s="41" t="str">
        <f>CZ23</f>
        <v>火</v>
      </c>
      <c r="DR23" s="441"/>
      <c r="DS23" s="441"/>
      <c r="DT23" s="441"/>
      <c r="DU23" s="441"/>
      <c r="DV23" s="433">
        <f>IF(OR(DQ23="日",DQ23="祝",DQ23=0,AND(DQ23="土",別紙2【最初に入力】!$U$6=""))," ",IF(DY23="×",TIME(0,0,0),IF(DT23&gt;TIMEVALUE(DV14),IF(DR23&lt;=TIMEVALUE(DV14),DT23-TIMEVALUE(DV14),DT23-DR23),TIME(0,0,0))))</f>
        <v>0</v>
      </c>
      <c r="DW23" s="409"/>
      <c r="DX23" s="434"/>
      <c r="DY23" s="52"/>
      <c r="DZ23" s="435"/>
      <c r="EA23" s="436"/>
      <c r="EB23" s="437"/>
      <c r="EC23" s="438"/>
      <c r="ED23" s="439"/>
      <c r="EE23" s="439"/>
      <c r="EF23" s="440"/>
      <c r="EG23" s="40">
        <f>DP23</f>
        <v>9</v>
      </c>
      <c r="EH23" s="41" t="str">
        <f>DQ23</f>
        <v>火</v>
      </c>
      <c r="EI23" s="441"/>
      <c r="EJ23" s="441"/>
      <c r="EK23" s="441"/>
      <c r="EL23" s="441"/>
      <c r="EM23" s="433">
        <f>IF(OR(EH23="日",EH23="祝",EH23=0,AND(EH23="土",別紙2【最初に入力】!$U$6=""))," ",IF(EP23="×",TIME(0,0,0),IF(EK23&gt;TIMEVALUE(EM14),IF(EI23&lt;=TIMEVALUE(EM14),EK23-TIMEVALUE(EM14),EK23-EI23),TIME(0,0,0))))</f>
        <v>0</v>
      </c>
      <c r="EN23" s="409"/>
      <c r="EO23" s="434"/>
      <c r="EP23" s="52"/>
      <c r="EQ23" s="435"/>
      <c r="ER23" s="436"/>
      <c r="ES23" s="437"/>
      <c r="ET23" s="438"/>
      <c r="EU23" s="439"/>
      <c r="EV23" s="439"/>
      <c r="EW23" s="440"/>
      <c r="EX23" s="40">
        <f>EG23</f>
        <v>9</v>
      </c>
      <c r="EY23" s="41" t="str">
        <f>EH23</f>
        <v>火</v>
      </c>
      <c r="EZ23" s="441"/>
      <c r="FA23" s="441"/>
      <c r="FB23" s="441"/>
      <c r="FC23" s="441"/>
      <c r="FD23" s="433">
        <f>IF(OR(EY23="日",EY23="祝",EY23=0,AND(EY23="土",別紙2【最初に入力】!$U$6=""))," ",IF(FG23="×",TIME(0,0,0),IF(FB23&gt;TIMEVALUE(FD14),IF(EZ23&lt;=TIMEVALUE(FD14),FB23-TIMEVALUE(FD14),FB23-EZ23),TIME(0,0,0))))</f>
        <v>0</v>
      </c>
      <c r="FE23" s="409"/>
      <c r="FF23" s="434"/>
      <c r="FG23" s="52"/>
      <c r="FH23" s="435"/>
      <c r="FI23" s="436"/>
      <c r="FJ23" s="437"/>
      <c r="FK23" s="438"/>
      <c r="FL23" s="439"/>
      <c r="FM23" s="439"/>
      <c r="FN23" s="440"/>
      <c r="FO23" s="40">
        <f>EX23</f>
        <v>9</v>
      </c>
      <c r="FP23" s="41" t="str">
        <f>EY23</f>
        <v>火</v>
      </c>
      <c r="FQ23" s="441"/>
      <c r="FR23" s="441"/>
      <c r="FS23" s="441"/>
      <c r="FT23" s="441"/>
      <c r="FU23" s="433">
        <f>IF(OR(FP23="日",FP23="祝",FP23=0,AND(FP23="土",別紙2【最初に入力】!$U$6=""))," ",IF(FX23="×",TIME(0,0,0),IF(FS23&gt;TIMEVALUE(FU14),IF(FQ23&lt;=TIMEVALUE(FU14),FS23-TIMEVALUE(FU14),FS23-FQ23),TIME(0,0,0))))</f>
        <v>0</v>
      </c>
      <c r="FV23" s="409"/>
      <c r="FW23" s="434"/>
      <c r="FX23" s="52"/>
      <c r="FY23" s="435"/>
      <c r="FZ23" s="436"/>
      <c r="GA23" s="437"/>
      <c r="GB23" s="438"/>
      <c r="GC23" s="439"/>
      <c r="GD23" s="439"/>
      <c r="GE23" s="440"/>
      <c r="GF23" s="40">
        <f>FO23</f>
        <v>9</v>
      </c>
      <c r="GG23" s="41" t="str">
        <f>FP23</f>
        <v>火</v>
      </c>
      <c r="GH23" s="441"/>
      <c r="GI23" s="441"/>
      <c r="GJ23" s="441"/>
      <c r="GK23" s="441"/>
      <c r="GL23" s="433">
        <f>IF(OR(GG23="日",GG23="祝",GG23=0,AND(GG23="土",別紙2【最初に入力】!$U$6=""))," ",IF(GO23="×",TIME(0,0,0),IF(GJ23&gt;TIMEVALUE(GL14),IF(GH23&lt;=TIMEVALUE(GL14),GJ23-TIMEVALUE(GL14),GJ23-GH23),TIME(0,0,0))))</f>
        <v>0</v>
      </c>
      <c r="GM23" s="409"/>
      <c r="GN23" s="434"/>
      <c r="GO23" s="52"/>
      <c r="GP23" s="435"/>
      <c r="GQ23" s="436"/>
      <c r="GR23" s="437"/>
      <c r="GS23" s="438"/>
      <c r="GT23" s="439"/>
      <c r="GU23" s="439"/>
      <c r="GV23" s="440"/>
      <c r="GW23" s="40">
        <f>GF23</f>
        <v>9</v>
      </c>
      <c r="GX23" s="41" t="str">
        <f>GG23</f>
        <v>火</v>
      </c>
      <c r="GY23" s="441"/>
      <c r="GZ23" s="441"/>
      <c r="HA23" s="441"/>
      <c r="HB23" s="441"/>
      <c r="HC23" s="433">
        <f>IF(OR(GX23="日",GX23="祝",GX23=0,AND(GX23="土",別紙2【最初に入力】!$U$6=""))," ",IF(HF23="×",TIME(0,0,0),IF(HA23&gt;TIMEVALUE(HC14),IF(GY23&lt;=TIMEVALUE(HC14),HA23-TIMEVALUE(HC14),HA23-GY23),TIME(0,0,0))))</f>
        <v>0</v>
      </c>
      <c r="HD23" s="409"/>
      <c r="HE23" s="434"/>
      <c r="HF23" s="52"/>
      <c r="HG23" s="435"/>
      <c r="HH23" s="436"/>
      <c r="HI23" s="437"/>
      <c r="HJ23" s="438"/>
      <c r="HK23" s="439"/>
      <c r="HL23" s="439"/>
      <c r="HM23" s="440"/>
      <c r="HN23" s="40">
        <f>GW23</f>
        <v>9</v>
      </c>
      <c r="HO23" s="41" t="str">
        <f>GX23</f>
        <v>火</v>
      </c>
      <c r="HP23" s="441"/>
      <c r="HQ23" s="441"/>
      <c r="HR23" s="441"/>
      <c r="HS23" s="441"/>
      <c r="HT23" s="433">
        <f>IF(OR(HO23="日",HO23="祝",HO23=0,AND(HO23="土",別紙2【最初に入力】!$U$6=""))," ",IF(HW23="×",TIME(0,0,0),IF(HR23&gt;TIMEVALUE(HT14),IF(HP23&lt;=TIMEVALUE(HT14),HR23-TIMEVALUE(HT14),HR23-HP23),TIME(0,0,0))))</f>
        <v>0</v>
      </c>
      <c r="HU23" s="409"/>
      <c r="HV23" s="434"/>
      <c r="HW23" s="52"/>
      <c r="HX23" s="435"/>
      <c r="HY23" s="436"/>
      <c r="HZ23" s="437"/>
      <c r="IA23" s="438"/>
      <c r="IB23" s="439"/>
      <c r="IC23" s="439"/>
      <c r="ID23" s="440"/>
      <c r="IE23" s="40">
        <f>HN23</f>
        <v>9</v>
      </c>
      <c r="IF23" s="41" t="str">
        <f>HO23</f>
        <v>火</v>
      </c>
      <c r="IG23" s="441"/>
      <c r="IH23" s="441"/>
      <c r="II23" s="441"/>
      <c r="IJ23" s="441"/>
      <c r="IK23" s="433">
        <f>IF(OR(IF23="日",IF23="祝",IF23=0,AND(IF23="土",別紙2【最初に入力】!$U$6=""))," ",IF(IN23="×",TIME(0,0,0),IF(II23&gt;TIMEVALUE(IK14),IF(IG23&lt;=TIMEVALUE(IK14),II23-TIMEVALUE(IK14),II23-IG23),TIME(0,0,0))))</f>
        <v>0</v>
      </c>
      <c r="IL23" s="409"/>
      <c r="IM23" s="434"/>
      <c r="IN23" s="52"/>
      <c r="IO23" s="435"/>
      <c r="IP23" s="436"/>
      <c r="IQ23" s="437"/>
      <c r="IR23" s="438"/>
      <c r="IS23" s="439"/>
      <c r="IT23" s="439"/>
      <c r="IU23" s="440"/>
      <c r="IV23" s="40">
        <f>IE23</f>
        <v>9</v>
      </c>
      <c r="IW23" s="41" t="str">
        <f>IF23</f>
        <v>火</v>
      </c>
      <c r="IX23" s="441"/>
      <c r="IY23" s="441"/>
      <c r="IZ23" s="441"/>
      <c r="JA23" s="441"/>
      <c r="JB23" s="433">
        <f>IF(OR(IW23="日",IW23="祝",IW23=0,AND(IW23="土",別紙2【最初に入力】!$U$6=""))," ",IF(JE23="×",TIME(0,0,0),IF(IZ23&gt;TIMEVALUE(JB14),IF(IX23&lt;=TIMEVALUE(JB14),IZ23-TIMEVALUE(JB14),IZ23-IX23),TIME(0,0,0))))</f>
        <v>0</v>
      </c>
      <c r="JC23" s="409"/>
      <c r="JD23" s="434"/>
      <c r="JE23" s="52"/>
      <c r="JF23" s="435"/>
      <c r="JG23" s="436"/>
      <c r="JH23" s="437"/>
      <c r="JI23" s="438"/>
      <c r="JJ23" s="439"/>
      <c r="JK23" s="439"/>
      <c r="JL23" s="440"/>
      <c r="JM23" s="40">
        <f>IV23</f>
        <v>9</v>
      </c>
      <c r="JN23" s="41" t="str">
        <f>IW23</f>
        <v>火</v>
      </c>
      <c r="JO23" s="441"/>
      <c r="JP23" s="441"/>
      <c r="JQ23" s="441"/>
      <c r="JR23" s="441"/>
      <c r="JS23" s="433">
        <f>IF(OR(JN23="日",JN23="祝",JN23=0,AND(JN23="土",別紙2【最初に入力】!$U$6=""))," ",IF(JV23="×",TIME(0,0,0),IF(JQ23&gt;TIMEVALUE(JS14),IF(JO23&lt;=TIMEVALUE(JS14),JQ23-TIMEVALUE(JS14),JQ23-JO23),TIME(0,0,0))))</f>
        <v>0</v>
      </c>
      <c r="JT23" s="409"/>
      <c r="JU23" s="434"/>
      <c r="JV23" s="52"/>
      <c r="JW23" s="435"/>
      <c r="JX23" s="436"/>
      <c r="JY23" s="437"/>
      <c r="JZ23" s="438"/>
      <c r="KA23" s="439"/>
      <c r="KB23" s="439"/>
      <c r="KC23" s="440"/>
      <c r="KD23" s="40">
        <f>JM23</f>
        <v>9</v>
      </c>
      <c r="KE23" s="41" t="str">
        <f>JN23</f>
        <v>火</v>
      </c>
      <c r="KF23" s="441"/>
      <c r="KG23" s="441"/>
      <c r="KH23" s="441"/>
      <c r="KI23" s="441"/>
      <c r="KJ23" s="433">
        <f>IF(OR(KE23="日",KE23="祝",KE23=0,AND(KE23="土",別紙2【最初に入力】!$U$6=""))," ",IF(KM23="×",TIME(0,0,0),IF(KH23&gt;TIMEVALUE(KJ14),IF(KF23&lt;=TIMEVALUE(KJ14),KH23-TIMEVALUE(KJ14),KH23-KF23),TIME(0,0,0))))</f>
        <v>0</v>
      </c>
      <c r="KK23" s="409"/>
      <c r="KL23" s="434"/>
      <c r="KM23" s="52"/>
      <c r="KN23" s="435"/>
      <c r="KO23" s="436"/>
      <c r="KP23" s="437"/>
      <c r="KQ23" s="438"/>
      <c r="KR23" s="439"/>
      <c r="KS23" s="439"/>
      <c r="KT23" s="440"/>
      <c r="KU23" s="40">
        <f>KD23</f>
        <v>9</v>
      </c>
      <c r="KV23" s="41" t="str">
        <f>KE23</f>
        <v>火</v>
      </c>
      <c r="KW23" s="441"/>
      <c r="KX23" s="441"/>
      <c r="KY23" s="441"/>
      <c r="KZ23" s="441"/>
      <c r="LA23" s="433">
        <f>IF(OR(KV23="日",KV23="祝",KV23=0,AND(KV23="土",別紙2【最初に入力】!$U$6=""))," ",IF(LD23="×",TIME(0,0,0),IF(KY23&gt;TIMEVALUE(LA14),IF(KW23&lt;=TIMEVALUE(LA14),KY23-TIMEVALUE(LA14),KY23-KW23),TIME(0,0,0))))</f>
        <v>0</v>
      </c>
      <c r="LB23" s="409"/>
      <c r="LC23" s="434"/>
      <c r="LD23" s="52"/>
      <c r="LE23" s="435"/>
      <c r="LF23" s="436"/>
      <c r="LG23" s="437"/>
      <c r="LH23" s="438"/>
      <c r="LI23" s="439"/>
      <c r="LJ23" s="439"/>
      <c r="LK23" s="440"/>
      <c r="LL23" s="40">
        <f t="shared" si="0"/>
        <v>9</v>
      </c>
      <c r="LM23" s="41" t="str">
        <f t="shared" si="1"/>
        <v>火</v>
      </c>
      <c r="LN23" s="441"/>
      <c r="LO23" s="441"/>
      <c r="LP23" s="441"/>
      <c r="LQ23" s="441"/>
      <c r="LR23" s="433">
        <f>IF(OR(LM23="日",LM23="祝",LM23=0,AND(LM23="土",別紙2【最初に入力】!$U$6=""))," ",IF(LU23="×",TIME(0,0,0),IF(LP23&gt;TIMEVALUE(LR14),IF(LN23&lt;=TIMEVALUE(LR14),LP23-TIMEVALUE(LR14),LP23-LN23),TIME(0,0,0))))</f>
        <v>0</v>
      </c>
      <c r="LS23" s="409"/>
      <c r="LT23" s="434"/>
      <c r="LU23" s="52"/>
      <c r="LV23" s="435"/>
      <c r="LW23" s="436"/>
      <c r="LX23" s="437"/>
      <c r="LY23" s="438"/>
      <c r="LZ23" s="439"/>
      <c r="MA23" s="439"/>
      <c r="MB23" s="440"/>
    </row>
    <row r="24" spans="1:340" ht="15" customHeight="1">
      <c r="A24" s="40">
        <f>DAY(DATE(別紙2【最初に入力】!$Y$1,別紙2【最初に入力】!$D$4,A23+1))</f>
        <v>10</v>
      </c>
      <c r="B24" s="41" t="str">
        <f>IF(IFERROR(MATCH(DATE(別紙2【最初に入力】!$Y$1,別紙2【最初に入力】!$D$4,$A24),万年カレンダー・祝日!$K$2:$K$27,0),0)&gt;=1,"祝",TEXT(WEEKDAY(DATE(別紙2【最初に入力】!$Y$1,別紙2【最初に入力】!$D$4,$A24)),"aaa"))</f>
        <v>水</v>
      </c>
      <c r="C24" s="441"/>
      <c r="D24" s="441"/>
      <c r="E24" s="441"/>
      <c r="F24" s="441"/>
      <c r="G24" s="433">
        <f>IF(OR(B24="日",B24="祝",B24=0,AND(B24="土",別紙2【最初に入力】!$U$6=""))," ",IF(J24="×",TIME(0,0,0),IF(E24&gt;TIMEVALUE(G14),IF(C24&lt;=TIMEVALUE(G14),E24-TIMEVALUE(G14),E24-C24),TIME(0,0,0))))</f>
        <v>0</v>
      </c>
      <c r="H24" s="409"/>
      <c r="I24" s="434"/>
      <c r="J24" s="52"/>
      <c r="K24" s="435"/>
      <c r="L24" s="436"/>
      <c r="M24" s="437"/>
      <c r="N24" s="438"/>
      <c r="O24" s="439"/>
      <c r="P24" s="439"/>
      <c r="Q24" s="440"/>
      <c r="R24" s="40">
        <f>A24</f>
        <v>10</v>
      </c>
      <c r="S24" s="41" t="str">
        <f>B24</f>
        <v>水</v>
      </c>
      <c r="T24" s="441"/>
      <c r="U24" s="441"/>
      <c r="V24" s="441"/>
      <c r="W24" s="441"/>
      <c r="X24" s="433">
        <f>IF(OR(S24="日",S24="祝",S24=0,AND(S24="土",別紙2【最初に入力】!$U$6=""))," ",IF(AA24="×",TIME(0,0,0),IF(V24&gt;TIMEVALUE(X14),IF(T24&lt;=TIMEVALUE(X14),V24-TIMEVALUE(X14),V24-T24),TIME(0,0,0))))</f>
        <v>0</v>
      </c>
      <c r="Y24" s="409"/>
      <c r="Z24" s="434"/>
      <c r="AA24" s="52"/>
      <c r="AB24" s="435"/>
      <c r="AC24" s="436"/>
      <c r="AD24" s="437"/>
      <c r="AE24" s="438"/>
      <c r="AF24" s="439"/>
      <c r="AG24" s="439"/>
      <c r="AH24" s="440"/>
      <c r="AI24" s="40">
        <f>R24</f>
        <v>10</v>
      </c>
      <c r="AJ24" s="41" t="str">
        <f>S24</f>
        <v>水</v>
      </c>
      <c r="AK24" s="441"/>
      <c r="AL24" s="441"/>
      <c r="AM24" s="441"/>
      <c r="AN24" s="441"/>
      <c r="AO24" s="433">
        <f>IF(OR(AJ24="日",AJ24="祝",AJ24=0,AND(AJ24="土",別紙2【最初に入力】!$U$6=""))," ",IF(AR24="×",TIME(0,0,0),IF(AM24&gt;TIMEVALUE(AO14),IF(AK24&lt;=TIMEVALUE(AO14),AM24-TIMEVALUE(AO14),AM24-AK24),TIME(0,0,0))))</f>
        <v>0</v>
      </c>
      <c r="AP24" s="409"/>
      <c r="AQ24" s="434"/>
      <c r="AR24" s="52"/>
      <c r="AS24" s="435"/>
      <c r="AT24" s="436"/>
      <c r="AU24" s="437"/>
      <c r="AV24" s="438"/>
      <c r="AW24" s="439"/>
      <c r="AX24" s="439"/>
      <c r="AY24" s="440"/>
      <c r="AZ24" s="40">
        <f>AI24</f>
        <v>10</v>
      </c>
      <c r="BA24" s="41" t="str">
        <f>AJ24</f>
        <v>水</v>
      </c>
      <c r="BB24" s="441"/>
      <c r="BC24" s="441"/>
      <c r="BD24" s="441"/>
      <c r="BE24" s="441"/>
      <c r="BF24" s="433">
        <f>IF(OR(BA24="日",BA24="祝",BA24=0,AND(BA24="土",別紙2【最初に入力】!$U$6=""))," ",IF(BI24="×",TIME(0,0,0),IF(BD24&gt;TIMEVALUE(BF14),IF(BB24&lt;=TIMEVALUE(BF14),BD24-TIMEVALUE(BF14),BD24-BB24),TIME(0,0,0))))</f>
        <v>0</v>
      </c>
      <c r="BG24" s="409"/>
      <c r="BH24" s="434"/>
      <c r="BI24" s="52"/>
      <c r="BJ24" s="435"/>
      <c r="BK24" s="436"/>
      <c r="BL24" s="437"/>
      <c r="BM24" s="438"/>
      <c r="BN24" s="439"/>
      <c r="BO24" s="439"/>
      <c r="BP24" s="440"/>
      <c r="BQ24" s="40">
        <f>AZ24</f>
        <v>10</v>
      </c>
      <c r="BR24" s="41" t="str">
        <f>BA24</f>
        <v>水</v>
      </c>
      <c r="BS24" s="441"/>
      <c r="BT24" s="441"/>
      <c r="BU24" s="441"/>
      <c r="BV24" s="441"/>
      <c r="BW24" s="433">
        <f>IF(OR(BR24="日",BR24="祝",BR24=0,AND(BR24="土",別紙2【最初に入力】!$U$6=""))," ",IF(BZ24="×",TIME(0,0,0),IF(BU24&gt;TIMEVALUE(BW14),IF(BS24&lt;=TIMEVALUE(BW14),BU24-TIMEVALUE(BW14),BU24-BS24),TIME(0,0,0))))</f>
        <v>0</v>
      </c>
      <c r="BX24" s="409"/>
      <c r="BY24" s="434"/>
      <c r="BZ24" s="52"/>
      <c r="CA24" s="435"/>
      <c r="CB24" s="436"/>
      <c r="CC24" s="437"/>
      <c r="CD24" s="438"/>
      <c r="CE24" s="439"/>
      <c r="CF24" s="439"/>
      <c r="CG24" s="440"/>
      <c r="CH24" s="40">
        <f>BQ24</f>
        <v>10</v>
      </c>
      <c r="CI24" s="41" t="str">
        <f>BR24</f>
        <v>水</v>
      </c>
      <c r="CJ24" s="441"/>
      <c r="CK24" s="441"/>
      <c r="CL24" s="441"/>
      <c r="CM24" s="441"/>
      <c r="CN24" s="433">
        <f>IF(OR(CI24="日",CI24="祝",CI24=0,AND(CI24="土",別紙2【最初に入力】!$U$6=""))," ",IF(CQ24="×",TIME(0,0,0),IF(CL24&gt;TIMEVALUE(CN14),IF(CJ24&lt;=TIMEVALUE(CN14),CL24-TIMEVALUE(CN14),CL24-CJ24),TIME(0,0,0))))</f>
        <v>0</v>
      </c>
      <c r="CO24" s="409"/>
      <c r="CP24" s="434"/>
      <c r="CQ24" s="52"/>
      <c r="CR24" s="435"/>
      <c r="CS24" s="436"/>
      <c r="CT24" s="437"/>
      <c r="CU24" s="438"/>
      <c r="CV24" s="439"/>
      <c r="CW24" s="439"/>
      <c r="CX24" s="440"/>
      <c r="CY24" s="40">
        <f>CH24</f>
        <v>10</v>
      </c>
      <c r="CZ24" s="41" t="str">
        <f>CI24</f>
        <v>水</v>
      </c>
      <c r="DA24" s="441"/>
      <c r="DB24" s="441"/>
      <c r="DC24" s="441"/>
      <c r="DD24" s="441"/>
      <c r="DE24" s="433">
        <f>IF(OR(CZ24="日",CZ24="祝",CZ24=0,AND(CZ24="土",別紙2【最初に入力】!$U$6=""))," ",IF(DH24="×",TIME(0,0,0),IF(DC24&gt;TIMEVALUE(DE14),IF(DA24&lt;=TIMEVALUE(DE14),DC24-TIMEVALUE(DE14),DC24-DA24),TIME(0,0,0))))</f>
        <v>0</v>
      </c>
      <c r="DF24" s="409"/>
      <c r="DG24" s="434"/>
      <c r="DH24" s="52"/>
      <c r="DI24" s="435"/>
      <c r="DJ24" s="436"/>
      <c r="DK24" s="437"/>
      <c r="DL24" s="438"/>
      <c r="DM24" s="439"/>
      <c r="DN24" s="439"/>
      <c r="DO24" s="440"/>
      <c r="DP24" s="40">
        <f>CY24</f>
        <v>10</v>
      </c>
      <c r="DQ24" s="41" t="str">
        <f>CZ24</f>
        <v>水</v>
      </c>
      <c r="DR24" s="441"/>
      <c r="DS24" s="441"/>
      <c r="DT24" s="441"/>
      <c r="DU24" s="441"/>
      <c r="DV24" s="433">
        <f>IF(OR(DQ24="日",DQ24="祝",DQ24=0,AND(DQ24="土",別紙2【最初に入力】!$U$6=""))," ",IF(DY24="×",TIME(0,0,0),IF(DT24&gt;TIMEVALUE(DV14),IF(DR24&lt;=TIMEVALUE(DV14),DT24-TIMEVALUE(DV14),DT24-DR24),TIME(0,0,0))))</f>
        <v>0</v>
      </c>
      <c r="DW24" s="409"/>
      <c r="DX24" s="434"/>
      <c r="DY24" s="52"/>
      <c r="DZ24" s="435"/>
      <c r="EA24" s="436"/>
      <c r="EB24" s="437"/>
      <c r="EC24" s="438"/>
      <c r="ED24" s="439"/>
      <c r="EE24" s="439"/>
      <c r="EF24" s="440"/>
      <c r="EG24" s="40">
        <f>DP24</f>
        <v>10</v>
      </c>
      <c r="EH24" s="41" t="str">
        <f>DQ24</f>
        <v>水</v>
      </c>
      <c r="EI24" s="441"/>
      <c r="EJ24" s="441"/>
      <c r="EK24" s="441"/>
      <c r="EL24" s="441"/>
      <c r="EM24" s="433">
        <f>IF(OR(EH24="日",EH24="祝",EH24=0,AND(EH24="土",別紙2【最初に入力】!$U$6=""))," ",IF(EP24="×",TIME(0,0,0),IF(EK24&gt;TIMEVALUE(EM14),IF(EI24&lt;=TIMEVALUE(EM14),EK24-TIMEVALUE(EM14),EK24-EI24),TIME(0,0,0))))</f>
        <v>0</v>
      </c>
      <c r="EN24" s="409"/>
      <c r="EO24" s="434"/>
      <c r="EP24" s="52"/>
      <c r="EQ24" s="435"/>
      <c r="ER24" s="436"/>
      <c r="ES24" s="437"/>
      <c r="ET24" s="438"/>
      <c r="EU24" s="439"/>
      <c r="EV24" s="439"/>
      <c r="EW24" s="440"/>
      <c r="EX24" s="40">
        <f>EG24</f>
        <v>10</v>
      </c>
      <c r="EY24" s="41" t="str">
        <f>EH24</f>
        <v>水</v>
      </c>
      <c r="EZ24" s="441"/>
      <c r="FA24" s="441"/>
      <c r="FB24" s="441"/>
      <c r="FC24" s="441"/>
      <c r="FD24" s="433">
        <f>IF(OR(EY24="日",EY24="祝",EY24=0,AND(EY24="土",別紙2【最初に入力】!$U$6=""))," ",IF(FG24="×",TIME(0,0,0),IF(FB24&gt;TIMEVALUE(FD14),IF(EZ24&lt;=TIMEVALUE(FD14),FB24-TIMEVALUE(FD14),FB24-EZ24),TIME(0,0,0))))</f>
        <v>0</v>
      </c>
      <c r="FE24" s="409"/>
      <c r="FF24" s="434"/>
      <c r="FG24" s="52"/>
      <c r="FH24" s="435"/>
      <c r="FI24" s="436"/>
      <c r="FJ24" s="437"/>
      <c r="FK24" s="438"/>
      <c r="FL24" s="439"/>
      <c r="FM24" s="439"/>
      <c r="FN24" s="440"/>
      <c r="FO24" s="40">
        <f>EX24</f>
        <v>10</v>
      </c>
      <c r="FP24" s="41" t="str">
        <f>EY24</f>
        <v>水</v>
      </c>
      <c r="FQ24" s="441"/>
      <c r="FR24" s="441"/>
      <c r="FS24" s="441"/>
      <c r="FT24" s="441"/>
      <c r="FU24" s="433">
        <f>IF(OR(FP24="日",FP24="祝",FP24=0,AND(FP24="土",別紙2【最初に入力】!$U$6=""))," ",IF(FX24="×",TIME(0,0,0),IF(FS24&gt;TIMEVALUE(FU14),IF(FQ24&lt;=TIMEVALUE(FU14),FS24-TIMEVALUE(FU14),FS24-FQ24),TIME(0,0,0))))</f>
        <v>0</v>
      </c>
      <c r="FV24" s="409"/>
      <c r="FW24" s="434"/>
      <c r="FX24" s="52"/>
      <c r="FY24" s="435"/>
      <c r="FZ24" s="436"/>
      <c r="GA24" s="437"/>
      <c r="GB24" s="438"/>
      <c r="GC24" s="439"/>
      <c r="GD24" s="439"/>
      <c r="GE24" s="440"/>
      <c r="GF24" s="40">
        <f>FO24</f>
        <v>10</v>
      </c>
      <c r="GG24" s="41" t="str">
        <f>FP24</f>
        <v>水</v>
      </c>
      <c r="GH24" s="441"/>
      <c r="GI24" s="441"/>
      <c r="GJ24" s="441"/>
      <c r="GK24" s="441"/>
      <c r="GL24" s="433">
        <f>IF(OR(GG24="日",GG24="祝",GG24=0,AND(GG24="土",別紙2【最初に入力】!$U$6=""))," ",IF(GO24="×",TIME(0,0,0),IF(GJ24&gt;TIMEVALUE(GL14),IF(GH24&lt;=TIMEVALUE(GL14),GJ24-TIMEVALUE(GL14),GJ24-GH24),TIME(0,0,0))))</f>
        <v>0</v>
      </c>
      <c r="GM24" s="409"/>
      <c r="GN24" s="434"/>
      <c r="GO24" s="52"/>
      <c r="GP24" s="435"/>
      <c r="GQ24" s="436"/>
      <c r="GR24" s="437"/>
      <c r="GS24" s="438"/>
      <c r="GT24" s="439"/>
      <c r="GU24" s="439"/>
      <c r="GV24" s="440"/>
      <c r="GW24" s="40">
        <f>GF24</f>
        <v>10</v>
      </c>
      <c r="GX24" s="41" t="str">
        <f>GG24</f>
        <v>水</v>
      </c>
      <c r="GY24" s="441"/>
      <c r="GZ24" s="441"/>
      <c r="HA24" s="441"/>
      <c r="HB24" s="441"/>
      <c r="HC24" s="433">
        <f>IF(OR(GX24="日",GX24="祝",GX24=0,AND(GX24="土",別紙2【最初に入力】!$U$6=""))," ",IF(HF24="×",TIME(0,0,0),IF(HA24&gt;TIMEVALUE(HC14),IF(GY24&lt;=TIMEVALUE(HC14),HA24-TIMEVALUE(HC14),HA24-GY24),TIME(0,0,0))))</f>
        <v>0</v>
      </c>
      <c r="HD24" s="409"/>
      <c r="HE24" s="434"/>
      <c r="HF24" s="52"/>
      <c r="HG24" s="435"/>
      <c r="HH24" s="436"/>
      <c r="HI24" s="437"/>
      <c r="HJ24" s="438"/>
      <c r="HK24" s="439"/>
      <c r="HL24" s="439"/>
      <c r="HM24" s="440"/>
      <c r="HN24" s="40">
        <f>GW24</f>
        <v>10</v>
      </c>
      <c r="HO24" s="41" t="str">
        <f>GX24</f>
        <v>水</v>
      </c>
      <c r="HP24" s="441"/>
      <c r="HQ24" s="441"/>
      <c r="HR24" s="441"/>
      <c r="HS24" s="441"/>
      <c r="HT24" s="433">
        <f>IF(OR(HO24="日",HO24="祝",HO24=0,AND(HO24="土",別紙2【最初に入力】!$U$6=""))," ",IF(HW24="×",TIME(0,0,0),IF(HR24&gt;TIMEVALUE(HT14),IF(HP24&lt;=TIMEVALUE(HT14),HR24-TIMEVALUE(HT14),HR24-HP24),TIME(0,0,0))))</f>
        <v>0</v>
      </c>
      <c r="HU24" s="409"/>
      <c r="HV24" s="434"/>
      <c r="HW24" s="52"/>
      <c r="HX24" s="435"/>
      <c r="HY24" s="436"/>
      <c r="HZ24" s="437"/>
      <c r="IA24" s="438"/>
      <c r="IB24" s="439"/>
      <c r="IC24" s="439"/>
      <c r="ID24" s="440"/>
      <c r="IE24" s="40">
        <f>HN24</f>
        <v>10</v>
      </c>
      <c r="IF24" s="41" t="str">
        <f>HO24</f>
        <v>水</v>
      </c>
      <c r="IG24" s="441"/>
      <c r="IH24" s="441"/>
      <c r="II24" s="441"/>
      <c r="IJ24" s="441"/>
      <c r="IK24" s="433">
        <f>IF(OR(IF24="日",IF24="祝",IF24=0,AND(IF24="土",別紙2【最初に入力】!$U$6=""))," ",IF(IN24="×",TIME(0,0,0),IF(II24&gt;TIMEVALUE(IK14),IF(IG24&lt;=TIMEVALUE(IK14),II24-TIMEVALUE(IK14),II24-IG24),TIME(0,0,0))))</f>
        <v>0</v>
      </c>
      <c r="IL24" s="409"/>
      <c r="IM24" s="434"/>
      <c r="IN24" s="52"/>
      <c r="IO24" s="435"/>
      <c r="IP24" s="436"/>
      <c r="IQ24" s="437"/>
      <c r="IR24" s="438"/>
      <c r="IS24" s="439"/>
      <c r="IT24" s="439"/>
      <c r="IU24" s="440"/>
      <c r="IV24" s="40">
        <f>IE24</f>
        <v>10</v>
      </c>
      <c r="IW24" s="41" t="str">
        <f>IF24</f>
        <v>水</v>
      </c>
      <c r="IX24" s="441"/>
      <c r="IY24" s="441"/>
      <c r="IZ24" s="441"/>
      <c r="JA24" s="441"/>
      <c r="JB24" s="433">
        <f>IF(OR(IW24="日",IW24="祝",IW24=0,AND(IW24="土",別紙2【最初に入力】!$U$6=""))," ",IF(JE24="×",TIME(0,0,0),IF(IZ24&gt;TIMEVALUE(JB14),IF(IX24&lt;=TIMEVALUE(JB14),IZ24-TIMEVALUE(JB14),IZ24-IX24),TIME(0,0,0))))</f>
        <v>0</v>
      </c>
      <c r="JC24" s="409"/>
      <c r="JD24" s="434"/>
      <c r="JE24" s="52"/>
      <c r="JF24" s="435"/>
      <c r="JG24" s="436"/>
      <c r="JH24" s="437"/>
      <c r="JI24" s="438"/>
      <c r="JJ24" s="439"/>
      <c r="JK24" s="439"/>
      <c r="JL24" s="440"/>
      <c r="JM24" s="40">
        <f>IV24</f>
        <v>10</v>
      </c>
      <c r="JN24" s="41" t="str">
        <f>IW24</f>
        <v>水</v>
      </c>
      <c r="JO24" s="441"/>
      <c r="JP24" s="441"/>
      <c r="JQ24" s="441"/>
      <c r="JR24" s="441"/>
      <c r="JS24" s="433">
        <f>IF(OR(JN24="日",JN24="祝",JN24=0,AND(JN24="土",別紙2【最初に入力】!$U$6=""))," ",IF(JV24="×",TIME(0,0,0),IF(JQ24&gt;TIMEVALUE(JS14),IF(JO24&lt;=TIMEVALUE(JS14),JQ24-TIMEVALUE(JS14),JQ24-JO24),TIME(0,0,0))))</f>
        <v>0</v>
      </c>
      <c r="JT24" s="409"/>
      <c r="JU24" s="434"/>
      <c r="JV24" s="52"/>
      <c r="JW24" s="435"/>
      <c r="JX24" s="436"/>
      <c r="JY24" s="437"/>
      <c r="JZ24" s="438"/>
      <c r="KA24" s="439"/>
      <c r="KB24" s="439"/>
      <c r="KC24" s="440"/>
      <c r="KD24" s="40">
        <f>JM24</f>
        <v>10</v>
      </c>
      <c r="KE24" s="41" t="str">
        <f>JN24</f>
        <v>水</v>
      </c>
      <c r="KF24" s="441"/>
      <c r="KG24" s="441"/>
      <c r="KH24" s="441"/>
      <c r="KI24" s="441"/>
      <c r="KJ24" s="433">
        <f>IF(OR(KE24="日",KE24="祝",KE24=0,AND(KE24="土",別紙2【最初に入力】!$U$6=""))," ",IF(KM24="×",TIME(0,0,0),IF(KH24&gt;TIMEVALUE(KJ14),IF(KF24&lt;=TIMEVALUE(KJ14),KH24-TIMEVALUE(KJ14),KH24-KF24),TIME(0,0,0))))</f>
        <v>0</v>
      </c>
      <c r="KK24" s="409"/>
      <c r="KL24" s="434"/>
      <c r="KM24" s="52"/>
      <c r="KN24" s="435"/>
      <c r="KO24" s="436"/>
      <c r="KP24" s="437"/>
      <c r="KQ24" s="438"/>
      <c r="KR24" s="439"/>
      <c r="KS24" s="439"/>
      <c r="KT24" s="440"/>
      <c r="KU24" s="40">
        <f>KD24</f>
        <v>10</v>
      </c>
      <c r="KV24" s="41" t="str">
        <f>KE24</f>
        <v>水</v>
      </c>
      <c r="KW24" s="441"/>
      <c r="KX24" s="441"/>
      <c r="KY24" s="441"/>
      <c r="KZ24" s="441"/>
      <c r="LA24" s="433">
        <f>IF(OR(KV24="日",KV24="祝",KV24=0,AND(KV24="土",別紙2【最初に入力】!$U$6=""))," ",IF(LD24="×",TIME(0,0,0),IF(KY24&gt;TIMEVALUE(LA14),IF(KW24&lt;=TIMEVALUE(LA14),KY24-TIMEVALUE(LA14),KY24-KW24),TIME(0,0,0))))</f>
        <v>0</v>
      </c>
      <c r="LB24" s="409"/>
      <c r="LC24" s="434"/>
      <c r="LD24" s="52"/>
      <c r="LE24" s="435"/>
      <c r="LF24" s="436"/>
      <c r="LG24" s="437"/>
      <c r="LH24" s="438"/>
      <c r="LI24" s="439"/>
      <c r="LJ24" s="439"/>
      <c r="LK24" s="440"/>
      <c r="LL24" s="40">
        <f t="shared" si="0"/>
        <v>10</v>
      </c>
      <c r="LM24" s="41" t="str">
        <f t="shared" si="1"/>
        <v>水</v>
      </c>
      <c r="LN24" s="441"/>
      <c r="LO24" s="441"/>
      <c r="LP24" s="441"/>
      <c r="LQ24" s="441"/>
      <c r="LR24" s="433">
        <f>IF(OR(LM24="日",LM24="祝",LM24=0,AND(LM24="土",別紙2【最初に入力】!$U$6=""))," ",IF(LU24="×",TIME(0,0,0),IF(LP24&gt;TIMEVALUE(LR14),IF(LN24&lt;=TIMEVALUE(LR14),LP24-TIMEVALUE(LR14),LP24-LN24),TIME(0,0,0))))</f>
        <v>0</v>
      </c>
      <c r="LS24" s="409"/>
      <c r="LT24" s="434"/>
      <c r="LU24" s="52"/>
      <c r="LV24" s="435"/>
      <c r="LW24" s="436"/>
      <c r="LX24" s="437"/>
      <c r="LY24" s="438"/>
      <c r="LZ24" s="439"/>
      <c r="MA24" s="439"/>
      <c r="MB24" s="440"/>
    </row>
    <row r="25" spans="1:340" ht="15" customHeight="1">
      <c r="A25" s="40">
        <f>DAY(DATE(別紙2【最初に入力】!$Y$1,別紙2【最初に入力】!$D$4,A24+1))</f>
        <v>11</v>
      </c>
      <c r="B25" s="41" t="str">
        <f>IF(IFERROR(MATCH(DATE(別紙2【最初に入力】!$Y$1,別紙2【最初に入力】!$D$4,$A25),万年カレンダー・祝日!$K$2:$K$27,0),0)&gt;=1,"祝",TEXT(WEEKDAY(DATE(別紙2【最初に入力】!$Y$1,別紙2【最初に入力】!$D$4,$A25)),"aaa"))</f>
        <v>木</v>
      </c>
      <c r="C25" s="441"/>
      <c r="D25" s="441"/>
      <c r="E25" s="441"/>
      <c r="F25" s="441"/>
      <c r="G25" s="433">
        <f>IF(OR(B25="日",B25="祝",B25=0,AND(B25="土",別紙2【最初に入力】!$U$6=""))," ",IF(J25="×",TIME(0,0,0),IF(E25&gt;TIMEVALUE(G14),IF(C25&lt;=TIMEVALUE(G14),E25-TIMEVALUE(G14),E25-C25),TIME(0,0,0))))</f>
        <v>0</v>
      </c>
      <c r="H25" s="409"/>
      <c r="I25" s="434"/>
      <c r="J25" s="52"/>
      <c r="K25" s="435"/>
      <c r="L25" s="436"/>
      <c r="M25" s="437"/>
      <c r="N25" s="438"/>
      <c r="O25" s="439"/>
      <c r="P25" s="439"/>
      <c r="Q25" s="440"/>
      <c r="R25" s="40">
        <f>A25</f>
        <v>11</v>
      </c>
      <c r="S25" s="41" t="str">
        <f>B25</f>
        <v>木</v>
      </c>
      <c r="T25" s="441"/>
      <c r="U25" s="441"/>
      <c r="V25" s="441"/>
      <c r="W25" s="441"/>
      <c r="X25" s="433">
        <f>IF(OR(S25="日",S25="祝",S25=0,AND(S25="土",別紙2【最初に入力】!$U$6=""))," ",IF(AA25="×",TIME(0,0,0),IF(V25&gt;TIMEVALUE(X14),IF(T25&lt;=TIMEVALUE(X14),V25-TIMEVALUE(X14),V25-T25),TIME(0,0,0))))</f>
        <v>0</v>
      </c>
      <c r="Y25" s="409"/>
      <c r="Z25" s="434"/>
      <c r="AA25" s="52"/>
      <c r="AB25" s="435"/>
      <c r="AC25" s="436"/>
      <c r="AD25" s="437"/>
      <c r="AE25" s="438"/>
      <c r="AF25" s="439"/>
      <c r="AG25" s="439"/>
      <c r="AH25" s="440"/>
      <c r="AI25" s="40">
        <f>R25</f>
        <v>11</v>
      </c>
      <c r="AJ25" s="41" t="str">
        <f>S25</f>
        <v>木</v>
      </c>
      <c r="AK25" s="441"/>
      <c r="AL25" s="441"/>
      <c r="AM25" s="441"/>
      <c r="AN25" s="441"/>
      <c r="AO25" s="433">
        <f>IF(OR(AJ25="日",AJ25="祝",AJ25=0,AND(AJ25="土",別紙2【最初に入力】!$U$6=""))," ",IF(AR25="×",TIME(0,0,0),IF(AM25&gt;TIMEVALUE(AO14),IF(AK25&lt;=TIMEVALUE(AO14),AM25-TIMEVALUE(AO14),AM25-AK25),TIME(0,0,0))))</f>
        <v>0</v>
      </c>
      <c r="AP25" s="409"/>
      <c r="AQ25" s="434"/>
      <c r="AR25" s="52"/>
      <c r="AS25" s="435"/>
      <c r="AT25" s="436"/>
      <c r="AU25" s="437"/>
      <c r="AV25" s="438"/>
      <c r="AW25" s="439"/>
      <c r="AX25" s="439"/>
      <c r="AY25" s="440"/>
      <c r="AZ25" s="40">
        <f>AI25</f>
        <v>11</v>
      </c>
      <c r="BA25" s="41" t="str">
        <f>AJ25</f>
        <v>木</v>
      </c>
      <c r="BB25" s="441"/>
      <c r="BC25" s="441"/>
      <c r="BD25" s="441"/>
      <c r="BE25" s="441"/>
      <c r="BF25" s="433">
        <f>IF(OR(BA25="日",BA25="祝",BA25=0,AND(BA25="土",別紙2【最初に入力】!$U$6=""))," ",IF(BI25="×",TIME(0,0,0),IF(BD25&gt;TIMEVALUE(BF14),IF(BB25&lt;=TIMEVALUE(BF14),BD25-TIMEVALUE(BF14),BD25-BB25),TIME(0,0,0))))</f>
        <v>0</v>
      </c>
      <c r="BG25" s="409"/>
      <c r="BH25" s="434"/>
      <c r="BI25" s="52"/>
      <c r="BJ25" s="435"/>
      <c r="BK25" s="436"/>
      <c r="BL25" s="437"/>
      <c r="BM25" s="438"/>
      <c r="BN25" s="439"/>
      <c r="BO25" s="439"/>
      <c r="BP25" s="440"/>
      <c r="BQ25" s="40">
        <f>AZ25</f>
        <v>11</v>
      </c>
      <c r="BR25" s="41" t="str">
        <f>BA25</f>
        <v>木</v>
      </c>
      <c r="BS25" s="441"/>
      <c r="BT25" s="441"/>
      <c r="BU25" s="441"/>
      <c r="BV25" s="441"/>
      <c r="BW25" s="433">
        <f>IF(OR(BR25="日",BR25="祝",BR25=0,AND(BR25="土",別紙2【最初に入力】!$U$6=""))," ",IF(BZ25="×",TIME(0,0,0),IF(BU25&gt;TIMEVALUE(BW14),IF(BS25&lt;=TIMEVALUE(BW14),BU25-TIMEVALUE(BW14),BU25-BS25),TIME(0,0,0))))</f>
        <v>0</v>
      </c>
      <c r="BX25" s="409"/>
      <c r="BY25" s="434"/>
      <c r="BZ25" s="52"/>
      <c r="CA25" s="435"/>
      <c r="CB25" s="436"/>
      <c r="CC25" s="437"/>
      <c r="CD25" s="438"/>
      <c r="CE25" s="439"/>
      <c r="CF25" s="439"/>
      <c r="CG25" s="440"/>
      <c r="CH25" s="40">
        <f>BQ25</f>
        <v>11</v>
      </c>
      <c r="CI25" s="41" t="str">
        <f>BR25</f>
        <v>木</v>
      </c>
      <c r="CJ25" s="441"/>
      <c r="CK25" s="441"/>
      <c r="CL25" s="441"/>
      <c r="CM25" s="441"/>
      <c r="CN25" s="433">
        <f>IF(OR(CI25="日",CI25="祝",CI25=0,AND(CI25="土",別紙2【最初に入力】!$U$6=""))," ",IF(CQ25="×",TIME(0,0,0),IF(CL25&gt;TIMEVALUE(CN14),IF(CJ25&lt;=TIMEVALUE(CN14),CL25-TIMEVALUE(CN14),CL25-CJ25),TIME(0,0,0))))</f>
        <v>0</v>
      </c>
      <c r="CO25" s="409"/>
      <c r="CP25" s="434"/>
      <c r="CQ25" s="52"/>
      <c r="CR25" s="435"/>
      <c r="CS25" s="436"/>
      <c r="CT25" s="437"/>
      <c r="CU25" s="438"/>
      <c r="CV25" s="439"/>
      <c r="CW25" s="439"/>
      <c r="CX25" s="440"/>
      <c r="CY25" s="40">
        <f>CH25</f>
        <v>11</v>
      </c>
      <c r="CZ25" s="41" t="str">
        <f>CI25</f>
        <v>木</v>
      </c>
      <c r="DA25" s="441"/>
      <c r="DB25" s="441"/>
      <c r="DC25" s="441"/>
      <c r="DD25" s="441"/>
      <c r="DE25" s="433">
        <f>IF(OR(CZ25="日",CZ25="祝",CZ25=0,AND(CZ25="土",別紙2【最初に入力】!$U$6=""))," ",IF(DH25="×",TIME(0,0,0),IF(DC25&gt;TIMEVALUE(DE14),IF(DA25&lt;=TIMEVALUE(DE14),DC25-TIMEVALUE(DE14),DC25-DA25),TIME(0,0,0))))</f>
        <v>0</v>
      </c>
      <c r="DF25" s="409"/>
      <c r="DG25" s="434"/>
      <c r="DH25" s="52"/>
      <c r="DI25" s="435"/>
      <c r="DJ25" s="436"/>
      <c r="DK25" s="437"/>
      <c r="DL25" s="438"/>
      <c r="DM25" s="439"/>
      <c r="DN25" s="439"/>
      <c r="DO25" s="440"/>
      <c r="DP25" s="40">
        <f>CY25</f>
        <v>11</v>
      </c>
      <c r="DQ25" s="41" t="str">
        <f>CZ25</f>
        <v>木</v>
      </c>
      <c r="DR25" s="441"/>
      <c r="DS25" s="441"/>
      <c r="DT25" s="441"/>
      <c r="DU25" s="441"/>
      <c r="DV25" s="433">
        <f>IF(OR(DQ25="日",DQ25="祝",DQ25=0,AND(DQ25="土",別紙2【最初に入力】!$U$6=""))," ",IF(DY25="×",TIME(0,0,0),IF(DT25&gt;TIMEVALUE(DV14),IF(DR25&lt;=TIMEVALUE(DV14),DT25-TIMEVALUE(DV14),DT25-DR25),TIME(0,0,0))))</f>
        <v>0</v>
      </c>
      <c r="DW25" s="409"/>
      <c r="DX25" s="434"/>
      <c r="DY25" s="52"/>
      <c r="DZ25" s="435"/>
      <c r="EA25" s="436"/>
      <c r="EB25" s="437"/>
      <c r="EC25" s="438"/>
      <c r="ED25" s="439"/>
      <c r="EE25" s="439"/>
      <c r="EF25" s="440"/>
      <c r="EG25" s="40">
        <f>DP25</f>
        <v>11</v>
      </c>
      <c r="EH25" s="41" t="str">
        <f>DQ25</f>
        <v>木</v>
      </c>
      <c r="EI25" s="441"/>
      <c r="EJ25" s="441"/>
      <c r="EK25" s="441"/>
      <c r="EL25" s="441"/>
      <c r="EM25" s="433">
        <f>IF(OR(EH25="日",EH25="祝",EH25=0,AND(EH25="土",別紙2【最初に入力】!$U$6=""))," ",IF(EP25="×",TIME(0,0,0),IF(EK25&gt;TIMEVALUE(EM14),IF(EI25&lt;=TIMEVALUE(EM14),EK25-TIMEVALUE(EM14),EK25-EI25),TIME(0,0,0))))</f>
        <v>0</v>
      </c>
      <c r="EN25" s="409"/>
      <c r="EO25" s="434"/>
      <c r="EP25" s="52"/>
      <c r="EQ25" s="435"/>
      <c r="ER25" s="436"/>
      <c r="ES25" s="437"/>
      <c r="ET25" s="438"/>
      <c r="EU25" s="439"/>
      <c r="EV25" s="439"/>
      <c r="EW25" s="440"/>
      <c r="EX25" s="40">
        <f>EG25</f>
        <v>11</v>
      </c>
      <c r="EY25" s="41" t="str">
        <f>EH25</f>
        <v>木</v>
      </c>
      <c r="EZ25" s="441"/>
      <c r="FA25" s="441"/>
      <c r="FB25" s="441"/>
      <c r="FC25" s="441"/>
      <c r="FD25" s="433">
        <f>IF(OR(EY25="日",EY25="祝",EY25=0,AND(EY25="土",別紙2【最初に入力】!$U$6=""))," ",IF(FG25="×",TIME(0,0,0),IF(FB25&gt;TIMEVALUE(FD14),IF(EZ25&lt;=TIMEVALUE(FD14),FB25-TIMEVALUE(FD14),FB25-EZ25),TIME(0,0,0))))</f>
        <v>0</v>
      </c>
      <c r="FE25" s="409"/>
      <c r="FF25" s="434"/>
      <c r="FG25" s="52"/>
      <c r="FH25" s="435"/>
      <c r="FI25" s="436"/>
      <c r="FJ25" s="437"/>
      <c r="FK25" s="438"/>
      <c r="FL25" s="439"/>
      <c r="FM25" s="439"/>
      <c r="FN25" s="440"/>
      <c r="FO25" s="40">
        <f>EX25</f>
        <v>11</v>
      </c>
      <c r="FP25" s="41" t="str">
        <f>EY25</f>
        <v>木</v>
      </c>
      <c r="FQ25" s="441"/>
      <c r="FR25" s="441"/>
      <c r="FS25" s="441"/>
      <c r="FT25" s="441"/>
      <c r="FU25" s="433">
        <f>IF(OR(FP25="日",FP25="祝",FP25=0,AND(FP25="土",別紙2【最初に入力】!$U$6=""))," ",IF(FX25="×",TIME(0,0,0),IF(FS25&gt;TIMEVALUE(FU14),IF(FQ25&lt;=TIMEVALUE(FU14),FS25-TIMEVALUE(FU14),FS25-FQ25),TIME(0,0,0))))</f>
        <v>0</v>
      </c>
      <c r="FV25" s="409"/>
      <c r="FW25" s="434"/>
      <c r="FX25" s="52"/>
      <c r="FY25" s="435"/>
      <c r="FZ25" s="436"/>
      <c r="GA25" s="437"/>
      <c r="GB25" s="438"/>
      <c r="GC25" s="439"/>
      <c r="GD25" s="439"/>
      <c r="GE25" s="440"/>
      <c r="GF25" s="40">
        <f>FO25</f>
        <v>11</v>
      </c>
      <c r="GG25" s="41" t="str">
        <f>FP25</f>
        <v>木</v>
      </c>
      <c r="GH25" s="441"/>
      <c r="GI25" s="441"/>
      <c r="GJ25" s="441"/>
      <c r="GK25" s="441"/>
      <c r="GL25" s="433">
        <f>IF(OR(GG25="日",GG25="祝",GG25=0,AND(GG25="土",別紙2【最初に入力】!$U$6=""))," ",IF(GO25="×",TIME(0,0,0),IF(GJ25&gt;TIMEVALUE(GL14),IF(GH25&lt;=TIMEVALUE(GL14),GJ25-TIMEVALUE(GL14),GJ25-GH25),TIME(0,0,0))))</f>
        <v>0</v>
      </c>
      <c r="GM25" s="409"/>
      <c r="GN25" s="434"/>
      <c r="GO25" s="52"/>
      <c r="GP25" s="435"/>
      <c r="GQ25" s="436"/>
      <c r="GR25" s="437"/>
      <c r="GS25" s="438"/>
      <c r="GT25" s="439"/>
      <c r="GU25" s="439"/>
      <c r="GV25" s="440"/>
      <c r="GW25" s="40">
        <f>GF25</f>
        <v>11</v>
      </c>
      <c r="GX25" s="41" t="str">
        <f>GG25</f>
        <v>木</v>
      </c>
      <c r="GY25" s="441"/>
      <c r="GZ25" s="441"/>
      <c r="HA25" s="441"/>
      <c r="HB25" s="441"/>
      <c r="HC25" s="433">
        <f>IF(OR(GX25="日",GX25="祝",GX25=0,AND(GX25="土",別紙2【最初に入力】!$U$6=""))," ",IF(HF25="×",TIME(0,0,0),IF(HA25&gt;TIMEVALUE(HC14),IF(GY25&lt;=TIMEVALUE(HC14),HA25-TIMEVALUE(HC14),HA25-GY25),TIME(0,0,0))))</f>
        <v>0</v>
      </c>
      <c r="HD25" s="409"/>
      <c r="HE25" s="434"/>
      <c r="HF25" s="52"/>
      <c r="HG25" s="435"/>
      <c r="HH25" s="436"/>
      <c r="HI25" s="437"/>
      <c r="HJ25" s="438"/>
      <c r="HK25" s="439"/>
      <c r="HL25" s="439"/>
      <c r="HM25" s="440"/>
      <c r="HN25" s="40">
        <f>GW25</f>
        <v>11</v>
      </c>
      <c r="HO25" s="41" t="str">
        <f>GX25</f>
        <v>木</v>
      </c>
      <c r="HP25" s="441"/>
      <c r="HQ25" s="441"/>
      <c r="HR25" s="441"/>
      <c r="HS25" s="441"/>
      <c r="HT25" s="433">
        <f>IF(OR(HO25="日",HO25="祝",HO25=0,AND(HO25="土",別紙2【最初に入力】!$U$6=""))," ",IF(HW25="×",TIME(0,0,0),IF(HR25&gt;TIMEVALUE(HT14),IF(HP25&lt;=TIMEVALUE(HT14),HR25-TIMEVALUE(HT14),HR25-HP25),TIME(0,0,0))))</f>
        <v>0</v>
      </c>
      <c r="HU25" s="409"/>
      <c r="HV25" s="434"/>
      <c r="HW25" s="52"/>
      <c r="HX25" s="435"/>
      <c r="HY25" s="436"/>
      <c r="HZ25" s="437"/>
      <c r="IA25" s="438"/>
      <c r="IB25" s="439"/>
      <c r="IC25" s="439"/>
      <c r="ID25" s="440"/>
      <c r="IE25" s="40">
        <f>HN25</f>
        <v>11</v>
      </c>
      <c r="IF25" s="41" t="str">
        <f>HO25</f>
        <v>木</v>
      </c>
      <c r="IG25" s="441"/>
      <c r="IH25" s="441"/>
      <c r="II25" s="441"/>
      <c r="IJ25" s="441"/>
      <c r="IK25" s="433">
        <f>IF(OR(IF25="日",IF25="祝",IF25=0,AND(IF25="土",別紙2【最初に入力】!$U$6=""))," ",IF(IN25="×",TIME(0,0,0),IF(II25&gt;TIMEVALUE(IK14),IF(IG25&lt;=TIMEVALUE(IK14),II25-TIMEVALUE(IK14),II25-IG25),TIME(0,0,0))))</f>
        <v>0</v>
      </c>
      <c r="IL25" s="409"/>
      <c r="IM25" s="434"/>
      <c r="IN25" s="52"/>
      <c r="IO25" s="435"/>
      <c r="IP25" s="436"/>
      <c r="IQ25" s="437"/>
      <c r="IR25" s="438"/>
      <c r="IS25" s="439"/>
      <c r="IT25" s="439"/>
      <c r="IU25" s="440"/>
      <c r="IV25" s="40">
        <f>IE25</f>
        <v>11</v>
      </c>
      <c r="IW25" s="41" t="str">
        <f>IF25</f>
        <v>木</v>
      </c>
      <c r="IX25" s="441"/>
      <c r="IY25" s="441"/>
      <c r="IZ25" s="441"/>
      <c r="JA25" s="441"/>
      <c r="JB25" s="433">
        <f>IF(OR(IW25="日",IW25="祝",IW25=0,AND(IW25="土",別紙2【最初に入力】!$U$6=""))," ",IF(JE25="×",TIME(0,0,0),IF(IZ25&gt;TIMEVALUE(JB14),IF(IX25&lt;=TIMEVALUE(JB14),IZ25-TIMEVALUE(JB14),IZ25-IX25),TIME(0,0,0))))</f>
        <v>0</v>
      </c>
      <c r="JC25" s="409"/>
      <c r="JD25" s="434"/>
      <c r="JE25" s="52"/>
      <c r="JF25" s="435"/>
      <c r="JG25" s="436"/>
      <c r="JH25" s="437"/>
      <c r="JI25" s="438"/>
      <c r="JJ25" s="439"/>
      <c r="JK25" s="439"/>
      <c r="JL25" s="440"/>
      <c r="JM25" s="40">
        <f>IV25</f>
        <v>11</v>
      </c>
      <c r="JN25" s="41" t="str">
        <f>IW25</f>
        <v>木</v>
      </c>
      <c r="JO25" s="441"/>
      <c r="JP25" s="441"/>
      <c r="JQ25" s="441"/>
      <c r="JR25" s="441"/>
      <c r="JS25" s="433">
        <f>IF(OR(JN25="日",JN25="祝",JN25=0,AND(JN25="土",別紙2【最初に入力】!$U$6=""))," ",IF(JV25="×",TIME(0,0,0),IF(JQ25&gt;TIMEVALUE(JS14),IF(JO25&lt;=TIMEVALUE(JS14),JQ25-TIMEVALUE(JS14),JQ25-JO25),TIME(0,0,0))))</f>
        <v>0</v>
      </c>
      <c r="JT25" s="409"/>
      <c r="JU25" s="434"/>
      <c r="JV25" s="52"/>
      <c r="JW25" s="435"/>
      <c r="JX25" s="436"/>
      <c r="JY25" s="437"/>
      <c r="JZ25" s="438"/>
      <c r="KA25" s="439"/>
      <c r="KB25" s="439"/>
      <c r="KC25" s="440"/>
      <c r="KD25" s="40">
        <f>JM25</f>
        <v>11</v>
      </c>
      <c r="KE25" s="41" t="str">
        <f>JN25</f>
        <v>木</v>
      </c>
      <c r="KF25" s="441"/>
      <c r="KG25" s="441"/>
      <c r="KH25" s="441"/>
      <c r="KI25" s="441"/>
      <c r="KJ25" s="433">
        <f>IF(OR(KE25="日",KE25="祝",KE25=0,AND(KE25="土",別紙2【最初に入力】!$U$6=""))," ",IF(KM25="×",TIME(0,0,0),IF(KH25&gt;TIMEVALUE(KJ14),IF(KF25&lt;=TIMEVALUE(KJ14),KH25-TIMEVALUE(KJ14),KH25-KF25),TIME(0,0,0))))</f>
        <v>0</v>
      </c>
      <c r="KK25" s="409"/>
      <c r="KL25" s="434"/>
      <c r="KM25" s="52"/>
      <c r="KN25" s="435"/>
      <c r="KO25" s="436"/>
      <c r="KP25" s="437"/>
      <c r="KQ25" s="438"/>
      <c r="KR25" s="439"/>
      <c r="KS25" s="439"/>
      <c r="KT25" s="440"/>
      <c r="KU25" s="40">
        <f>KD25</f>
        <v>11</v>
      </c>
      <c r="KV25" s="41" t="str">
        <f>KE25</f>
        <v>木</v>
      </c>
      <c r="KW25" s="441"/>
      <c r="KX25" s="441"/>
      <c r="KY25" s="441"/>
      <c r="KZ25" s="441"/>
      <c r="LA25" s="433">
        <f>IF(OR(KV25="日",KV25="祝",KV25=0,AND(KV25="土",別紙2【最初に入力】!$U$6=""))," ",IF(LD25="×",TIME(0,0,0),IF(KY25&gt;TIMEVALUE(LA14),IF(KW25&lt;=TIMEVALUE(LA14),KY25-TIMEVALUE(LA14),KY25-KW25),TIME(0,0,0))))</f>
        <v>0</v>
      </c>
      <c r="LB25" s="409"/>
      <c r="LC25" s="434"/>
      <c r="LD25" s="52"/>
      <c r="LE25" s="435"/>
      <c r="LF25" s="436"/>
      <c r="LG25" s="437"/>
      <c r="LH25" s="438"/>
      <c r="LI25" s="439"/>
      <c r="LJ25" s="439"/>
      <c r="LK25" s="440"/>
      <c r="LL25" s="40">
        <f t="shared" si="0"/>
        <v>11</v>
      </c>
      <c r="LM25" s="41" t="str">
        <f t="shared" si="1"/>
        <v>木</v>
      </c>
      <c r="LN25" s="441"/>
      <c r="LO25" s="441"/>
      <c r="LP25" s="441"/>
      <c r="LQ25" s="441"/>
      <c r="LR25" s="433">
        <f>IF(OR(LM25="日",LM25="祝",LM25=0,AND(LM25="土",別紙2【最初に入力】!$U$6=""))," ",IF(LU25="×",TIME(0,0,0),IF(LP25&gt;TIMEVALUE(LR14),IF(LN25&lt;=TIMEVALUE(LR14),LP25-TIMEVALUE(LR14),LP25-LN25),TIME(0,0,0))))</f>
        <v>0</v>
      </c>
      <c r="LS25" s="409"/>
      <c r="LT25" s="434"/>
      <c r="LU25" s="52"/>
      <c r="LV25" s="435"/>
      <c r="LW25" s="436"/>
      <c r="LX25" s="437"/>
      <c r="LY25" s="438"/>
      <c r="LZ25" s="439"/>
      <c r="MA25" s="439"/>
      <c r="MB25" s="440"/>
    </row>
    <row r="26" spans="1:340" ht="15" customHeight="1">
      <c r="A26" s="40">
        <f>DAY(DATE(別紙2【最初に入力】!$Y$1,別紙2【最初に入力】!$D$4,A25+1))</f>
        <v>12</v>
      </c>
      <c r="B26" s="41" t="str">
        <f>IF(IFERROR(MATCH(DATE(別紙2【最初に入力】!$Y$1,別紙2【最初に入力】!$D$4,$A26),万年カレンダー・祝日!$K$2:$K$27,0),0)&gt;=1,"祝",TEXT(WEEKDAY(DATE(別紙2【最初に入力】!$Y$1,別紙2【最初に入力】!$D$4,$A26)),"aaa"))</f>
        <v>金</v>
      </c>
      <c r="C26" s="441"/>
      <c r="D26" s="441"/>
      <c r="E26" s="441"/>
      <c r="F26" s="441"/>
      <c r="G26" s="433">
        <f>IF(OR(B26="日",B26="祝",B26=0,AND(B26="土",別紙2【最初に入力】!$U$6=""))," ",IF(J26="×",TIME(0,0,0),IF(E26&gt;TIMEVALUE(G14),IF(C26&lt;=TIMEVALUE(G14),E26-TIMEVALUE(G14),E26-C26),TIME(0,0,0))))</f>
        <v>0</v>
      </c>
      <c r="H26" s="409"/>
      <c r="I26" s="434"/>
      <c r="J26" s="52"/>
      <c r="K26" s="435"/>
      <c r="L26" s="436"/>
      <c r="M26" s="437"/>
      <c r="N26" s="438"/>
      <c r="O26" s="439"/>
      <c r="P26" s="439"/>
      <c r="Q26" s="440"/>
      <c r="R26" s="40">
        <f>A26</f>
        <v>12</v>
      </c>
      <c r="S26" s="41" t="str">
        <f>B26</f>
        <v>金</v>
      </c>
      <c r="T26" s="441"/>
      <c r="U26" s="441"/>
      <c r="V26" s="441"/>
      <c r="W26" s="441"/>
      <c r="X26" s="433">
        <f>IF(OR(S26="日",S26="祝",S26=0,AND(S26="土",別紙2【最初に入力】!$U$6=""))," ",IF(AA26="×",TIME(0,0,0),IF(V26&gt;TIMEVALUE(X14),IF(T26&lt;=TIMEVALUE(X14),V26-TIMEVALUE(X14),V26-T26),TIME(0,0,0))))</f>
        <v>0</v>
      </c>
      <c r="Y26" s="409"/>
      <c r="Z26" s="434"/>
      <c r="AA26" s="52"/>
      <c r="AB26" s="435"/>
      <c r="AC26" s="436"/>
      <c r="AD26" s="437"/>
      <c r="AE26" s="438"/>
      <c r="AF26" s="439"/>
      <c r="AG26" s="439"/>
      <c r="AH26" s="440"/>
      <c r="AI26" s="40">
        <f>R26</f>
        <v>12</v>
      </c>
      <c r="AJ26" s="41" t="str">
        <f>S26</f>
        <v>金</v>
      </c>
      <c r="AK26" s="441"/>
      <c r="AL26" s="441"/>
      <c r="AM26" s="441"/>
      <c r="AN26" s="441"/>
      <c r="AO26" s="433">
        <f>IF(OR(AJ26="日",AJ26="祝",AJ26=0,AND(AJ26="土",別紙2【最初に入力】!$U$6=""))," ",IF(AR26="×",TIME(0,0,0),IF(AM26&gt;TIMEVALUE(AO14),IF(AK26&lt;=TIMEVALUE(AO14),AM26-TIMEVALUE(AO14),AM26-AK26),TIME(0,0,0))))</f>
        <v>0</v>
      </c>
      <c r="AP26" s="409"/>
      <c r="AQ26" s="434"/>
      <c r="AR26" s="52"/>
      <c r="AS26" s="435"/>
      <c r="AT26" s="436"/>
      <c r="AU26" s="437"/>
      <c r="AV26" s="438"/>
      <c r="AW26" s="439"/>
      <c r="AX26" s="439"/>
      <c r="AY26" s="440"/>
      <c r="AZ26" s="40">
        <f>AI26</f>
        <v>12</v>
      </c>
      <c r="BA26" s="41" t="str">
        <f>AJ26</f>
        <v>金</v>
      </c>
      <c r="BB26" s="441"/>
      <c r="BC26" s="441"/>
      <c r="BD26" s="441"/>
      <c r="BE26" s="441"/>
      <c r="BF26" s="433">
        <f>IF(OR(BA26="日",BA26="祝",BA26=0,AND(BA26="土",別紙2【最初に入力】!$U$6=""))," ",IF(BI26="×",TIME(0,0,0),IF(BD26&gt;TIMEVALUE(BF14),IF(BB26&lt;=TIMEVALUE(BF14),BD26-TIMEVALUE(BF14),BD26-BB26),TIME(0,0,0))))</f>
        <v>0</v>
      </c>
      <c r="BG26" s="409"/>
      <c r="BH26" s="434"/>
      <c r="BI26" s="52"/>
      <c r="BJ26" s="435"/>
      <c r="BK26" s="436"/>
      <c r="BL26" s="437"/>
      <c r="BM26" s="438"/>
      <c r="BN26" s="439"/>
      <c r="BO26" s="439"/>
      <c r="BP26" s="440"/>
      <c r="BQ26" s="40">
        <f>AZ26</f>
        <v>12</v>
      </c>
      <c r="BR26" s="41" t="str">
        <f>BA26</f>
        <v>金</v>
      </c>
      <c r="BS26" s="441"/>
      <c r="BT26" s="441"/>
      <c r="BU26" s="441"/>
      <c r="BV26" s="441"/>
      <c r="BW26" s="433">
        <f>IF(OR(BR26="日",BR26="祝",BR26=0,AND(BR26="土",別紙2【最初に入力】!$U$6=""))," ",IF(BZ26="×",TIME(0,0,0),IF(BU26&gt;TIMEVALUE(BW14),IF(BS26&lt;=TIMEVALUE(BW14),BU26-TIMEVALUE(BW14),BU26-BS26),TIME(0,0,0))))</f>
        <v>0</v>
      </c>
      <c r="BX26" s="409"/>
      <c r="BY26" s="434"/>
      <c r="BZ26" s="52"/>
      <c r="CA26" s="435"/>
      <c r="CB26" s="436"/>
      <c r="CC26" s="437"/>
      <c r="CD26" s="438"/>
      <c r="CE26" s="439"/>
      <c r="CF26" s="439"/>
      <c r="CG26" s="440"/>
      <c r="CH26" s="40">
        <f>BQ26</f>
        <v>12</v>
      </c>
      <c r="CI26" s="41" t="str">
        <f>BR26</f>
        <v>金</v>
      </c>
      <c r="CJ26" s="441"/>
      <c r="CK26" s="441"/>
      <c r="CL26" s="441"/>
      <c r="CM26" s="441"/>
      <c r="CN26" s="433">
        <f>IF(OR(CI26="日",CI26="祝",CI26=0,AND(CI26="土",別紙2【最初に入力】!$U$6=""))," ",IF(CQ26="×",TIME(0,0,0),IF(CL26&gt;TIMEVALUE(CN14),IF(CJ26&lt;=TIMEVALUE(CN14),CL26-TIMEVALUE(CN14),CL26-CJ26),TIME(0,0,0))))</f>
        <v>0</v>
      </c>
      <c r="CO26" s="409"/>
      <c r="CP26" s="434"/>
      <c r="CQ26" s="52"/>
      <c r="CR26" s="435"/>
      <c r="CS26" s="436"/>
      <c r="CT26" s="437"/>
      <c r="CU26" s="438"/>
      <c r="CV26" s="439"/>
      <c r="CW26" s="439"/>
      <c r="CX26" s="440"/>
      <c r="CY26" s="40">
        <f>CH26</f>
        <v>12</v>
      </c>
      <c r="CZ26" s="41" t="str">
        <f>CI26</f>
        <v>金</v>
      </c>
      <c r="DA26" s="441"/>
      <c r="DB26" s="441"/>
      <c r="DC26" s="441"/>
      <c r="DD26" s="441"/>
      <c r="DE26" s="433">
        <f>IF(OR(CZ26="日",CZ26="祝",CZ26=0,AND(CZ26="土",別紙2【最初に入力】!$U$6=""))," ",IF(DH26="×",TIME(0,0,0),IF(DC26&gt;TIMEVALUE(DE14),IF(DA26&lt;=TIMEVALUE(DE14),DC26-TIMEVALUE(DE14),DC26-DA26),TIME(0,0,0))))</f>
        <v>0</v>
      </c>
      <c r="DF26" s="409"/>
      <c r="DG26" s="434"/>
      <c r="DH26" s="52"/>
      <c r="DI26" s="435"/>
      <c r="DJ26" s="436"/>
      <c r="DK26" s="437"/>
      <c r="DL26" s="438"/>
      <c r="DM26" s="439"/>
      <c r="DN26" s="439"/>
      <c r="DO26" s="440"/>
      <c r="DP26" s="40">
        <f>CY26</f>
        <v>12</v>
      </c>
      <c r="DQ26" s="41" t="str">
        <f>CZ26</f>
        <v>金</v>
      </c>
      <c r="DR26" s="441"/>
      <c r="DS26" s="441"/>
      <c r="DT26" s="441"/>
      <c r="DU26" s="441"/>
      <c r="DV26" s="433">
        <f>IF(OR(DQ26="日",DQ26="祝",DQ26=0,AND(DQ26="土",別紙2【最初に入力】!$U$6=""))," ",IF(DY26="×",TIME(0,0,0),IF(DT26&gt;TIMEVALUE(DV14),IF(DR26&lt;=TIMEVALUE(DV14),DT26-TIMEVALUE(DV14),DT26-DR26),TIME(0,0,0))))</f>
        <v>0</v>
      </c>
      <c r="DW26" s="409"/>
      <c r="DX26" s="434"/>
      <c r="DY26" s="52"/>
      <c r="DZ26" s="435"/>
      <c r="EA26" s="436"/>
      <c r="EB26" s="437"/>
      <c r="EC26" s="438"/>
      <c r="ED26" s="439"/>
      <c r="EE26" s="439"/>
      <c r="EF26" s="440"/>
      <c r="EG26" s="40">
        <f>DP26</f>
        <v>12</v>
      </c>
      <c r="EH26" s="41" t="str">
        <f>DQ26</f>
        <v>金</v>
      </c>
      <c r="EI26" s="441"/>
      <c r="EJ26" s="441"/>
      <c r="EK26" s="441"/>
      <c r="EL26" s="441"/>
      <c r="EM26" s="433">
        <f>IF(OR(EH26="日",EH26="祝",EH26=0,AND(EH26="土",別紙2【最初に入力】!$U$6=""))," ",IF(EP26="×",TIME(0,0,0),IF(EK26&gt;TIMEVALUE(EM14),IF(EI26&lt;=TIMEVALUE(EM14),EK26-TIMEVALUE(EM14),EK26-EI26),TIME(0,0,0))))</f>
        <v>0</v>
      </c>
      <c r="EN26" s="409"/>
      <c r="EO26" s="434"/>
      <c r="EP26" s="52"/>
      <c r="EQ26" s="435"/>
      <c r="ER26" s="436"/>
      <c r="ES26" s="437"/>
      <c r="ET26" s="438"/>
      <c r="EU26" s="439"/>
      <c r="EV26" s="439"/>
      <c r="EW26" s="440"/>
      <c r="EX26" s="40">
        <f>EG26</f>
        <v>12</v>
      </c>
      <c r="EY26" s="41" t="str">
        <f>EH26</f>
        <v>金</v>
      </c>
      <c r="EZ26" s="441"/>
      <c r="FA26" s="441"/>
      <c r="FB26" s="441"/>
      <c r="FC26" s="441"/>
      <c r="FD26" s="433">
        <f>IF(OR(EY26="日",EY26="祝",EY26=0,AND(EY26="土",別紙2【最初に入力】!$U$6=""))," ",IF(FG26="×",TIME(0,0,0),IF(FB26&gt;TIMEVALUE(FD14),IF(EZ26&lt;=TIMEVALUE(FD14),FB26-TIMEVALUE(FD14),FB26-EZ26),TIME(0,0,0))))</f>
        <v>0</v>
      </c>
      <c r="FE26" s="409"/>
      <c r="FF26" s="434"/>
      <c r="FG26" s="52"/>
      <c r="FH26" s="435"/>
      <c r="FI26" s="436"/>
      <c r="FJ26" s="437"/>
      <c r="FK26" s="438"/>
      <c r="FL26" s="439"/>
      <c r="FM26" s="439"/>
      <c r="FN26" s="440"/>
      <c r="FO26" s="40">
        <f>EX26</f>
        <v>12</v>
      </c>
      <c r="FP26" s="41" t="str">
        <f>EY26</f>
        <v>金</v>
      </c>
      <c r="FQ26" s="441"/>
      <c r="FR26" s="441"/>
      <c r="FS26" s="441"/>
      <c r="FT26" s="441"/>
      <c r="FU26" s="433">
        <f>IF(OR(FP26="日",FP26="祝",FP26=0,AND(FP26="土",別紙2【最初に入力】!$U$6=""))," ",IF(FX26="×",TIME(0,0,0),IF(FS26&gt;TIMEVALUE(FU14),IF(FQ26&lt;=TIMEVALUE(FU14),FS26-TIMEVALUE(FU14),FS26-FQ26),TIME(0,0,0))))</f>
        <v>0</v>
      </c>
      <c r="FV26" s="409"/>
      <c r="FW26" s="434"/>
      <c r="FX26" s="52"/>
      <c r="FY26" s="435"/>
      <c r="FZ26" s="436"/>
      <c r="GA26" s="437"/>
      <c r="GB26" s="438"/>
      <c r="GC26" s="439"/>
      <c r="GD26" s="439"/>
      <c r="GE26" s="440"/>
      <c r="GF26" s="40">
        <f>FO26</f>
        <v>12</v>
      </c>
      <c r="GG26" s="41" t="str">
        <f>FP26</f>
        <v>金</v>
      </c>
      <c r="GH26" s="441"/>
      <c r="GI26" s="441"/>
      <c r="GJ26" s="441"/>
      <c r="GK26" s="441"/>
      <c r="GL26" s="433">
        <f>IF(OR(GG26="日",GG26="祝",GG26=0,AND(GG26="土",別紙2【最初に入力】!$U$6=""))," ",IF(GO26="×",TIME(0,0,0),IF(GJ26&gt;TIMEVALUE(GL14),IF(GH26&lt;=TIMEVALUE(GL14),GJ26-TIMEVALUE(GL14),GJ26-GH26),TIME(0,0,0))))</f>
        <v>0</v>
      </c>
      <c r="GM26" s="409"/>
      <c r="GN26" s="434"/>
      <c r="GO26" s="52"/>
      <c r="GP26" s="435"/>
      <c r="GQ26" s="436"/>
      <c r="GR26" s="437"/>
      <c r="GS26" s="438"/>
      <c r="GT26" s="439"/>
      <c r="GU26" s="439"/>
      <c r="GV26" s="440"/>
      <c r="GW26" s="40">
        <f>GF26</f>
        <v>12</v>
      </c>
      <c r="GX26" s="41" t="str">
        <f>GG26</f>
        <v>金</v>
      </c>
      <c r="GY26" s="441"/>
      <c r="GZ26" s="441"/>
      <c r="HA26" s="441"/>
      <c r="HB26" s="441"/>
      <c r="HC26" s="433">
        <f>IF(OR(GX26="日",GX26="祝",GX26=0,AND(GX26="土",別紙2【最初に入力】!$U$6=""))," ",IF(HF26="×",TIME(0,0,0),IF(HA26&gt;TIMEVALUE(HC14),IF(GY26&lt;=TIMEVALUE(HC14),HA26-TIMEVALUE(HC14),HA26-GY26),TIME(0,0,0))))</f>
        <v>0</v>
      </c>
      <c r="HD26" s="409"/>
      <c r="HE26" s="434"/>
      <c r="HF26" s="52"/>
      <c r="HG26" s="435"/>
      <c r="HH26" s="436"/>
      <c r="HI26" s="437"/>
      <c r="HJ26" s="438"/>
      <c r="HK26" s="439"/>
      <c r="HL26" s="439"/>
      <c r="HM26" s="440"/>
      <c r="HN26" s="40">
        <f>GW26</f>
        <v>12</v>
      </c>
      <c r="HO26" s="41" t="str">
        <f>GX26</f>
        <v>金</v>
      </c>
      <c r="HP26" s="441"/>
      <c r="HQ26" s="441"/>
      <c r="HR26" s="441"/>
      <c r="HS26" s="441"/>
      <c r="HT26" s="433">
        <f>IF(OR(HO26="日",HO26="祝",HO26=0,AND(HO26="土",別紙2【最初に入力】!$U$6=""))," ",IF(HW26="×",TIME(0,0,0),IF(HR26&gt;TIMEVALUE(HT14),IF(HP26&lt;=TIMEVALUE(HT14),HR26-TIMEVALUE(HT14),HR26-HP26),TIME(0,0,0))))</f>
        <v>0</v>
      </c>
      <c r="HU26" s="409"/>
      <c r="HV26" s="434"/>
      <c r="HW26" s="52"/>
      <c r="HX26" s="435"/>
      <c r="HY26" s="436"/>
      <c r="HZ26" s="437"/>
      <c r="IA26" s="438"/>
      <c r="IB26" s="439"/>
      <c r="IC26" s="439"/>
      <c r="ID26" s="440"/>
      <c r="IE26" s="40">
        <f>HN26</f>
        <v>12</v>
      </c>
      <c r="IF26" s="41" t="str">
        <f>HO26</f>
        <v>金</v>
      </c>
      <c r="IG26" s="441"/>
      <c r="IH26" s="441"/>
      <c r="II26" s="441"/>
      <c r="IJ26" s="441"/>
      <c r="IK26" s="433">
        <f>IF(OR(IF26="日",IF26="祝",IF26=0,AND(IF26="土",別紙2【最初に入力】!$U$6=""))," ",IF(IN26="×",TIME(0,0,0),IF(II26&gt;TIMEVALUE(IK14),IF(IG26&lt;=TIMEVALUE(IK14),II26-TIMEVALUE(IK14),II26-IG26),TIME(0,0,0))))</f>
        <v>0</v>
      </c>
      <c r="IL26" s="409"/>
      <c r="IM26" s="434"/>
      <c r="IN26" s="52"/>
      <c r="IO26" s="435"/>
      <c r="IP26" s="436"/>
      <c r="IQ26" s="437"/>
      <c r="IR26" s="438"/>
      <c r="IS26" s="439"/>
      <c r="IT26" s="439"/>
      <c r="IU26" s="440"/>
      <c r="IV26" s="40">
        <f>IE26</f>
        <v>12</v>
      </c>
      <c r="IW26" s="41" t="str">
        <f>IF26</f>
        <v>金</v>
      </c>
      <c r="IX26" s="441"/>
      <c r="IY26" s="441"/>
      <c r="IZ26" s="441"/>
      <c r="JA26" s="441"/>
      <c r="JB26" s="433">
        <f>IF(OR(IW26="日",IW26="祝",IW26=0,AND(IW26="土",別紙2【最初に入力】!$U$6=""))," ",IF(JE26="×",TIME(0,0,0),IF(IZ26&gt;TIMEVALUE(JB14),IF(IX26&lt;=TIMEVALUE(JB14),IZ26-TIMEVALUE(JB14),IZ26-IX26),TIME(0,0,0))))</f>
        <v>0</v>
      </c>
      <c r="JC26" s="409"/>
      <c r="JD26" s="434"/>
      <c r="JE26" s="52"/>
      <c r="JF26" s="435"/>
      <c r="JG26" s="436"/>
      <c r="JH26" s="437"/>
      <c r="JI26" s="438"/>
      <c r="JJ26" s="439"/>
      <c r="JK26" s="439"/>
      <c r="JL26" s="440"/>
      <c r="JM26" s="40">
        <f>IV26</f>
        <v>12</v>
      </c>
      <c r="JN26" s="41" t="str">
        <f>IW26</f>
        <v>金</v>
      </c>
      <c r="JO26" s="441"/>
      <c r="JP26" s="441"/>
      <c r="JQ26" s="441"/>
      <c r="JR26" s="441"/>
      <c r="JS26" s="433">
        <f>IF(OR(JN26="日",JN26="祝",JN26=0,AND(JN26="土",別紙2【最初に入力】!$U$6=""))," ",IF(JV26="×",TIME(0,0,0),IF(JQ26&gt;TIMEVALUE(JS14),IF(JO26&lt;=TIMEVALUE(JS14),JQ26-TIMEVALUE(JS14),JQ26-JO26),TIME(0,0,0))))</f>
        <v>0</v>
      </c>
      <c r="JT26" s="409"/>
      <c r="JU26" s="434"/>
      <c r="JV26" s="52"/>
      <c r="JW26" s="435"/>
      <c r="JX26" s="436"/>
      <c r="JY26" s="437"/>
      <c r="JZ26" s="438"/>
      <c r="KA26" s="439"/>
      <c r="KB26" s="439"/>
      <c r="KC26" s="440"/>
      <c r="KD26" s="40">
        <f>JM26</f>
        <v>12</v>
      </c>
      <c r="KE26" s="41" t="str">
        <f>JN26</f>
        <v>金</v>
      </c>
      <c r="KF26" s="441"/>
      <c r="KG26" s="441"/>
      <c r="KH26" s="441"/>
      <c r="KI26" s="441"/>
      <c r="KJ26" s="433">
        <f>IF(OR(KE26="日",KE26="祝",KE26=0,AND(KE26="土",別紙2【最初に入力】!$U$6=""))," ",IF(KM26="×",TIME(0,0,0),IF(KH26&gt;TIMEVALUE(KJ14),IF(KF26&lt;=TIMEVALUE(KJ14),KH26-TIMEVALUE(KJ14),KH26-KF26),TIME(0,0,0))))</f>
        <v>0</v>
      </c>
      <c r="KK26" s="409"/>
      <c r="KL26" s="434"/>
      <c r="KM26" s="52"/>
      <c r="KN26" s="435"/>
      <c r="KO26" s="436"/>
      <c r="KP26" s="437"/>
      <c r="KQ26" s="438"/>
      <c r="KR26" s="439"/>
      <c r="KS26" s="439"/>
      <c r="KT26" s="440"/>
      <c r="KU26" s="40">
        <f>KD26</f>
        <v>12</v>
      </c>
      <c r="KV26" s="41" t="str">
        <f>KE26</f>
        <v>金</v>
      </c>
      <c r="KW26" s="441"/>
      <c r="KX26" s="441"/>
      <c r="KY26" s="441"/>
      <c r="KZ26" s="441"/>
      <c r="LA26" s="433">
        <f>IF(OR(KV26="日",KV26="祝",KV26=0,AND(KV26="土",別紙2【最初に入力】!$U$6=""))," ",IF(LD26="×",TIME(0,0,0),IF(KY26&gt;TIMEVALUE(LA14),IF(KW26&lt;=TIMEVALUE(LA14),KY26-TIMEVALUE(LA14),KY26-KW26),TIME(0,0,0))))</f>
        <v>0</v>
      </c>
      <c r="LB26" s="409"/>
      <c r="LC26" s="434"/>
      <c r="LD26" s="52"/>
      <c r="LE26" s="435"/>
      <c r="LF26" s="436"/>
      <c r="LG26" s="437"/>
      <c r="LH26" s="438"/>
      <c r="LI26" s="439"/>
      <c r="LJ26" s="439"/>
      <c r="LK26" s="440"/>
      <c r="LL26" s="40">
        <f t="shared" si="0"/>
        <v>12</v>
      </c>
      <c r="LM26" s="41" t="str">
        <f t="shared" si="1"/>
        <v>金</v>
      </c>
      <c r="LN26" s="441"/>
      <c r="LO26" s="441"/>
      <c r="LP26" s="441"/>
      <c r="LQ26" s="441"/>
      <c r="LR26" s="433">
        <f>IF(OR(LM26="日",LM26="祝",LM26=0,AND(LM26="土",別紙2【最初に入力】!$U$6=""))," ",IF(LU26="×",TIME(0,0,0),IF(LP26&gt;TIMEVALUE(LR14),IF(LN26&lt;=TIMEVALUE(LR14),LP26-TIMEVALUE(LR14),LP26-LN26),TIME(0,0,0))))</f>
        <v>0</v>
      </c>
      <c r="LS26" s="409"/>
      <c r="LT26" s="434"/>
      <c r="LU26" s="52"/>
      <c r="LV26" s="435"/>
      <c r="LW26" s="436"/>
      <c r="LX26" s="437"/>
      <c r="LY26" s="438"/>
      <c r="LZ26" s="439"/>
      <c r="MA26" s="439"/>
      <c r="MB26" s="440"/>
    </row>
    <row r="27" spans="1:340" ht="15" customHeight="1">
      <c r="A27" s="40">
        <f>DAY(DATE(別紙2【最初に入力】!$Y$1,別紙2【最初に入力】!$D$4,A26+1))</f>
        <v>13</v>
      </c>
      <c r="B27" s="41" t="str">
        <f>IF(IFERROR(MATCH(DATE(別紙2【最初に入力】!$Y$1,別紙2【最初に入力】!$D$4,$A27),万年カレンダー・祝日!$K$2:$K$27,0),0)&gt;=1,"祝",TEXT(WEEKDAY(DATE(別紙2【最初に入力】!$Y$1,別紙2【最初に入力】!$D$4,$A27)),"aaa"))</f>
        <v>土</v>
      </c>
      <c r="C27" s="441"/>
      <c r="D27" s="441"/>
      <c r="E27" s="441"/>
      <c r="F27" s="441"/>
      <c r="G27" s="433" t="str">
        <f>IF(OR(B27="日",B27="祝",B27=0,AND(B27="土",別紙2【最初に入力】!$U$6=""))," ",IF(J27="×",TIME(0,0,0),IF(E27&gt;TIMEVALUE(G14),IF(C27&lt;=TIMEVALUE(G14),E27-TIMEVALUE(G14),E27-C27),TIME(0,0,0))))</f>
        <v xml:space="preserve"> </v>
      </c>
      <c r="H27" s="409"/>
      <c r="I27" s="434"/>
      <c r="J27" s="52"/>
      <c r="K27" s="435"/>
      <c r="L27" s="436"/>
      <c r="M27" s="437"/>
      <c r="N27" s="438"/>
      <c r="O27" s="439"/>
      <c r="P27" s="439"/>
      <c r="Q27" s="440"/>
      <c r="R27" s="40">
        <f>A27</f>
        <v>13</v>
      </c>
      <c r="S27" s="41" t="str">
        <f>B27</f>
        <v>土</v>
      </c>
      <c r="T27" s="441"/>
      <c r="U27" s="441"/>
      <c r="V27" s="441"/>
      <c r="W27" s="441"/>
      <c r="X27" s="433" t="str">
        <f>IF(OR(S27="日",S27="祝",S27=0,AND(S27="土",別紙2【最初に入力】!$U$6=""))," ",IF(AA27="×",TIME(0,0,0),IF(V27&gt;TIMEVALUE(X14),IF(T27&lt;=TIMEVALUE(X14),V27-TIMEVALUE(X14),V27-T27),TIME(0,0,0))))</f>
        <v xml:space="preserve"> </v>
      </c>
      <c r="Y27" s="409"/>
      <c r="Z27" s="434"/>
      <c r="AA27" s="52"/>
      <c r="AB27" s="435"/>
      <c r="AC27" s="436"/>
      <c r="AD27" s="437"/>
      <c r="AE27" s="438"/>
      <c r="AF27" s="439"/>
      <c r="AG27" s="439"/>
      <c r="AH27" s="440"/>
      <c r="AI27" s="40">
        <f>R27</f>
        <v>13</v>
      </c>
      <c r="AJ27" s="41" t="str">
        <f>S27</f>
        <v>土</v>
      </c>
      <c r="AK27" s="441"/>
      <c r="AL27" s="441"/>
      <c r="AM27" s="441"/>
      <c r="AN27" s="441"/>
      <c r="AO27" s="433" t="str">
        <f>IF(OR(AJ27="日",AJ27="祝",AJ27=0,AND(AJ27="土",別紙2【最初に入力】!$U$6=""))," ",IF(AR27="×",TIME(0,0,0),IF(AM27&gt;TIMEVALUE(AO14),IF(AK27&lt;=TIMEVALUE(AO14),AM27-TIMEVALUE(AO14),AM27-AK27),TIME(0,0,0))))</f>
        <v xml:space="preserve"> </v>
      </c>
      <c r="AP27" s="409"/>
      <c r="AQ27" s="434"/>
      <c r="AR27" s="52"/>
      <c r="AS27" s="435"/>
      <c r="AT27" s="436"/>
      <c r="AU27" s="437"/>
      <c r="AV27" s="438"/>
      <c r="AW27" s="439"/>
      <c r="AX27" s="439"/>
      <c r="AY27" s="440"/>
      <c r="AZ27" s="40">
        <f>AI27</f>
        <v>13</v>
      </c>
      <c r="BA27" s="41" t="str">
        <f>AJ27</f>
        <v>土</v>
      </c>
      <c r="BB27" s="441"/>
      <c r="BC27" s="441"/>
      <c r="BD27" s="441"/>
      <c r="BE27" s="441"/>
      <c r="BF27" s="433" t="str">
        <f>IF(OR(BA27="日",BA27="祝",BA27=0,AND(BA27="土",別紙2【最初に入力】!$U$6=""))," ",IF(BI27="×",TIME(0,0,0),IF(BD27&gt;TIMEVALUE(BF14),IF(BB27&lt;=TIMEVALUE(BF14),BD27-TIMEVALUE(BF14),BD27-BB27),TIME(0,0,0))))</f>
        <v xml:space="preserve"> </v>
      </c>
      <c r="BG27" s="409"/>
      <c r="BH27" s="434"/>
      <c r="BI27" s="52"/>
      <c r="BJ27" s="435"/>
      <c r="BK27" s="436"/>
      <c r="BL27" s="437"/>
      <c r="BM27" s="438"/>
      <c r="BN27" s="439"/>
      <c r="BO27" s="439"/>
      <c r="BP27" s="440"/>
      <c r="BQ27" s="40">
        <f>AZ27</f>
        <v>13</v>
      </c>
      <c r="BR27" s="41" t="str">
        <f>BA27</f>
        <v>土</v>
      </c>
      <c r="BS27" s="441"/>
      <c r="BT27" s="441"/>
      <c r="BU27" s="441"/>
      <c r="BV27" s="441"/>
      <c r="BW27" s="433" t="str">
        <f>IF(OR(BR27="日",BR27="祝",BR27=0,AND(BR27="土",別紙2【最初に入力】!$U$6=""))," ",IF(BZ27="×",TIME(0,0,0),IF(BU27&gt;TIMEVALUE(BW14),IF(BS27&lt;=TIMEVALUE(BW14),BU27-TIMEVALUE(BW14),BU27-BS27),TIME(0,0,0))))</f>
        <v xml:space="preserve"> </v>
      </c>
      <c r="BX27" s="409"/>
      <c r="BY27" s="434"/>
      <c r="BZ27" s="52"/>
      <c r="CA27" s="435"/>
      <c r="CB27" s="436"/>
      <c r="CC27" s="437"/>
      <c r="CD27" s="438"/>
      <c r="CE27" s="439"/>
      <c r="CF27" s="439"/>
      <c r="CG27" s="440"/>
      <c r="CH27" s="40">
        <f>BQ27</f>
        <v>13</v>
      </c>
      <c r="CI27" s="41" t="str">
        <f>BR27</f>
        <v>土</v>
      </c>
      <c r="CJ27" s="441"/>
      <c r="CK27" s="441"/>
      <c r="CL27" s="441"/>
      <c r="CM27" s="441"/>
      <c r="CN27" s="433" t="str">
        <f>IF(OR(CI27="日",CI27="祝",CI27=0,AND(CI27="土",別紙2【最初に入力】!$U$6=""))," ",IF(CQ27="×",TIME(0,0,0),IF(CL27&gt;TIMEVALUE(CN14),IF(CJ27&lt;=TIMEVALUE(CN14),CL27-TIMEVALUE(CN14),CL27-CJ27),TIME(0,0,0))))</f>
        <v xml:space="preserve"> </v>
      </c>
      <c r="CO27" s="409"/>
      <c r="CP27" s="434"/>
      <c r="CQ27" s="52"/>
      <c r="CR27" s="435"/>
      <c r="CS27" s="436"/>
      <c r="CT27" s="437"/>
      <c r="CU27" s="438"/>
      <c r="CV27" s="439"/>
      <c r="CW27" s="439"/>
      <c r="CX27" s="440"/>
      <c r="CY27" s="40">
        <f>CH27</f>
        <v>13</v>
      </c>
      <c r="CZ27" s="41" t="str">
        <f>CI27</f>
        <v>土</v>
      </c>
      <c r="DA27" s="441"/>
      <c r="DB27" s="441"/>
      <c r="DC27" s="441"/>
      <c r="DD27" s="441"/>
      <c r="DE27" s="433" t="str">
        <f>IF(OR(CZ27="日",CZ27="祝",CZ27=0,AND(CZ27="土",別紙2【最初に入力】!$U$6=""))," ",IF(DH27="×",TIME(0,0,0),IF(DC27&gt;TIMEVALUE(DE14),IF(DA27&lt;=TIMEVALUE(DE14),DC27-TIMEVALUE(DE14),DC27-DA27),TIME(0,0,0))))</f>
        <v xml:space="preserve"> </v>
      </c>
      <c r="DF27" s="409"/>
      <c r="DG27" s="434"/>
      <c r="DH27" s="52"/>
      <c r="DI27" s="435"/>
      <c r="DJ27" s="436"/>
      <c r="DK27" s="437"/>
      <c r="DL27" s="438"/>
      <c r="DM27" s="439"/>
      <c r="DN27" s="439"/>
      <c r="DO27" s="440"/>
      <c r="DP27" s="40">
        <f>CY27</f>
        <v>13</v>
      </c>
      <c r="DQ27" s="41" t="str">
        <f>CZ27</f>
        <v>土</v>
      </c>
      <c r="DR27" s="441"/>
      <c r="DS27" s="441"/>
      <c r="DT27" s="441"/>
      <c r="DU27" s="441"/>
      <c r="DV27" s="433" t="str">
        <f>IF(OR(DQ27="日",DQ27="祝",DQ27=0,AND(DQ27="土",別紙2【最初に入力】!$U$6=""))," ",IF(DY27="×",TIME(0,0,0),IF(DT27&gt;TIMEVALUE(DV14),IF(DR27&lt;=TIMEVALUE(DV14),DT27-TIMEVALUE(DV14),DT27-DR27),TIME(0,0,0))))</f>
        <v xml:space="preserve"> </v>
      </c>
      <c r="DW27" s="409"/>
      <c r="DX27" s="434"/>
      <c r="DY27" s="52"/>
      <c r="DZ27" s="435"/>
      <c r="EA27" s="436"/>
      <c r="EB27" s="437"/>
      <c r="EC27" s="438"/>
      <c r="ED27" s="439"/>
      <c r="EE27" s="439"/>
      <c r="EF27" s="440"/>
      <c r="EG27" s="40">
        <f>DP27</f>
        <v>13</v>
      </c>
      <c r="EH27" s="41" t="str">
        <f>DQ27</f>
        <v>土</v>
      </c>
      <c r="EI27" s="441"/>
      <c r="EJ27" s="441"/>
      <c r="EK27" s="441"/>
      <c r="EL27" s="441"/>
      <c r="EM27" s="433" t="str">
        <f>IF(OR(EH27="日",EH27="祝",EH27=0,AND(EH27="土",別紙2【最初に入力】!$U$6=""))," ",IF(EP27="×",TIME(0,0,0),IF(EK27&gt;TIMEVALUE(EM14),IF(EI27&lt;=TIMEVALUE(EM14),EK27-TIMEVALUE(EM14),EK27-EI27),TIME(0,0,0))))</f>
        <v xml:space="preserve"> </v>
      </c>
      <c r="EN27" s="409"/>
      <c r="EO27" s="434"/>
      <c r="EP27" s="52"/>
      <c r="EQ27" s="435"/>
      <c r="ER27" s="436"/>
      <c r="ES27" s="437"/>
      <c r="ET27" s="438"/>
      <c r="EU27" s="439"/>
      <c r="EV27" s="439"/>
      <c r="EW27" s="440"/>
      <c r="EX27" s="40">
        <f>EG27</f>
        <v>13</v>
      </c>
      <c r="EY27" s="41" t="str">
        <f>EH27</f>
        <v>土</v>
      </c>
      <c r="EZ27" s="441"/>
      <c r="FA27" s="441"/>
      <c r="FB27" s="441"/>
      <c r="FC27" s="441"/>
      <c r="FD27" s="433" t="str">
        <f>IF(OR(EY27="日",EY27="祝",EY27=0,AND(EY27="土",別紙2【最初に入力】!$U$6=""))," ",IF(FG27="×",TIME(0,0,0),IF(FB27&gt;TIMEVALUE(FD14),IF(EZ27&lt;=TIMEVALUE(FD14),FB27-TIMEVALUE(FD14),FB27-EZ27),TIME(0,0,0))))</f>
        <v xml:space="preserve"> </v>
      </c>
      <c r="FE27" s="409"/>
      <c r="FF27" s="434"/>
      <c r="FG27" s="52"/>
      <c r="FH27" s="435"/>
      <c r="FI27" s="436"/>
      <c r="FJ27" s="437"/>
      <c r="FK27" s="438"/>
      <c r="FL27" s="439"/>
      <c r="FM27" s="439"/>
      <c r="FN27" s="440"/>
      <c r="FO27" s="40">
        <f>EX27</f>
        <v>13</v>
      </c>
      <c r="FP27" s="41" t="str">
        <f>EY27</f>
        <v>土</v>
      </c>
      <c r="FQ27" s="441"/>
      <c r="FR27" s="441"/>
      <c r="FS27" s="441"/>
      <c r="FT27" s="441"/>
      <c r="FU27" s="433" t="str">
        <f>IF(OR(FP27="日",FP27="祝",FP27=0,AND(FP27="土",別紙2【最初に入力】!$U$6=""))," ",IF(FX27="×",TIME(0,0,0),IF(FS27&gt;TIMEVALUE(FU14),IF(FQ27&lt;=TIMEVALUE(FU14),FS27-TIMEVALUE(FU14),FS27-FQ27),TIME(0,0,0))))</f>
        <v xml:space="preserve"> </v>
      </c>
      <c r="FV27" s="409"/>
      <c r="FW27" s="434"/>
      <c r="FX27" s="52"/>
      <c r="FY27" s="435"/>
      <c r="FZ27" s="436"/>
      <c r="GA27" s="437"/>
      <c r="GB27" s="438"/>
      <c r="GC27" s="439"/>
      <c r="GD27" s="439"/>
      <c r="GE27" s="440"/>
      <c r="GF27" s="40">
        <f>FO27</f>
        <v>13</v>
      </c>
      <c r="GG27" s="41" t="str">
        <f>FP27</f>
        <v>土</v>
      </c>
      <c r="GH27" s="441"/>
      <c r="GI27" s="441"/>
      <c r="GJ27" s="441"/>
      <c r="GK27" s="441"/>
      <c r="GL27" s="433" t="str">
        <f>IF(OR(GG27="日",GG27="祝",GG27=0,AND(GG27="土",別紙2【最初に入力】!$U$6=""))," ",IF(GO27="×",TIME(0,0,0),IF(GJ27&gt;TIMEVALUE(GL14),IF(GH27&lt;=TIMEVALUE(GL14),GJ27-TIMEVALUE(GL14),GJ27-GH27),TIME(0,0,0))))</f>
        <v xml:space="preserve"> </v>
      </c>
      <c r="GM27" s="409"/>
      <c r="GN27" s="434"/>
      <c r="GO27" s="52"/>
      <c r="GP27" s="435"/>
      <c r="GQ27" s="436"/>
      <c r="GR27" s="437"/>
      <c r="GS27" s="438"/>
      <c r="GT27" s="439"/>
      <c r="GU27" s="439"/>
      <c r="GV27" s="440"/>
      <c r="GW27" s="40">
        <f>GF27</f>
        <v>13</v>
      </c>
      <c r="GX27" s="41" t="str">
        <f>GG27</f>
        <v>土</v>
      </c>
      <c r="GY27" s="441"/>
      <c r="GZ27" s="441"/>
      <c r="HA27" s="441"/>
      <c r="HB27" s="441"/>
      <c r="HC27" s="433" t="str">
        <f>IF(OR(GX27="日",GX27="祝",GX27=0,AND(GX27="土",別紙2【最初に入力】!$U$6=""))," ",IF(HF27="×",TIME(0,0,0),IF(HA27&gt;TIMEVALUE(HC14),IF(GY27&lt;=TIMEVALUE(HC14),HA27-TIMEVALUE(HC14),HA27-GY27),TIME(0,0,0))))</f>
        <v xml:space="preserve"> </v>
      </c>
      <c r="HD27" s="409"/>
      <c r="HE27" s="434"/>
      <c r="HF27" s="52"/>
      <c r="HG27" s="435"/>
      <c r="HH27" s="436"/>
      <c r="HI27" s="437"/>
      <c r="HJ27" s="438"/>
      <c r="HK27" s="439"/>
      <c r="HL27" s="439"/>
      <c r="HM27" s="440"/>
      <c r="HN27" s="40">
        <f>GW27</f>
        <v>13</v>
      </c>
      <c r="HO27" s="41" t="str">
        <f>GX27</f>
        <v>土</v>
      </c>
      <c r="HP27" s="441"/>
      <c r="HQ27" s="441"/>
      <c r="HR27" s="441"/>
      <c r="HS27" s="441"/>
      <c r="HT27" s="433" t="str">
        <f>IF(OR(HO27="日",HO27="祝",HO27=0,AND(HO27="土",別紙2【最初に入力】!$U$6=""))," ",IF(HW27="×",TIME(0,0,0),IF(HR27&gt;TIMEVALUE(HT14),IF(HP27&lt;=TIMEVALUE(HT14),HR27-TIMEVALUE(HT14),HR27-HP27),TIME(0,0,0))))</f>
        <v xml:space="preserve"> </v>
      </c>
      <c r="HU27" s="409"/>
      <c r="HV27" s="434"/>
      <c r="HW27" s="52"/>
      <c r="HX27" s="435"/>
      <c r="HY27" s="436"/>
      <c r="HZ27" s="437"/>
      <c r="IA27" s="438"/>
      <c r="IB27" s="439"/>
      <c r="IC27" s="439"/>
      <c r="ID27" s="440"/>
      <c r="IE27" s="40">
        <f>HN27</f>
        <v>13</v>
      </c>
      <c r="IF27" s="41" t="str">
        <f>HO27</f>
        <v>土</v>
      </c>
      <c r="IG27" s="441"/>
      <c r="IH27" s="441"/>
      <c r="II27" s="441"/>
      <c r="IJ27" s="441"/>
      <c r="IK27" s="433" t="str">
        <f>IF(OR(IF27="日",IF27="祝",IF27=0,AND(IF27="土",別紙2【最初に入力】!$U$6=""))," ",IF(IN27="×",TIME(0,0,0),IF(II27&gt;TIMEVALUE(IK14),IF(IG27&lt;=TIMEVALUE(IK14),II27-TIMEVALUE(IK14),II27-IG27),TIME(0,0,0))))</f>
        <v xml:space="preserve"> </v>
      </c>
      <c r="IL27" s="409"/>
      <c r="IM27" s="434"/>
      <c r="IN27" s="52"/>
      <c r="IO27" s="435"/>
      <c r="IP27" s="436"/>
      <c r="IQ27" s="437"/>
      <c r="IR27" s="438"/>
      <c r="IS27" s="439"/>
      <c r="IT27" s="439"/>
      <c r="IU27" s="440"/>
      <c r="IV27" s="40">
        <f>IE27</f>
        <v>13</v>
      </c>
      <c r="IW27" s="41" t="str">
        <f>IF27</f>
        <v>土</v>
      </c>
      <c r="IX27" s="441"/>
      <c r="IY27" s="441"/>
      <c r="IZ27" s="441"/>
      <c r="JA27" s="441"/>
      <c r="JB27" s="433" t="str">
        <f>IF(OR(IW27="日",IW27="祝",IW27=0,AND(IW27="土",別紙2【最初に入力】!$U$6=""))," ",IF(JE27="×",TIME(0,0,0),IF(IZ27&gt;TIMEVALUE(JB14),IF(IX27&lt;=TIMEVALUE(JB14),IZ27-TIMEVALUE(JB14),IZ27-IX27),TIME(0,0,0))))</f>
        <v xml:space="preserve"> </v>
      </c>
      <c r="JC27" s="409"/>
      <c r="JD27" s="434"/>
      <c r="JE27" s="52"/>
      <c r="JF27" s="435"/>
      <c r="JG27" s="436"/>
      <c r="JH27" s="437"/>
      <c r="JI27" s="438"/>
      <c r="JJ27" s="439"/>
      <c r="JK27" s="439"/>
      <c r="JL27" s="440"/>
      <c r="JM27" s="40">
        <f>IV27</f>
        <v>13</v>
      </c>
      <c r="JN27" s="41" t="str">
        <f>IW27</f>
        <v>土</v>
      </c>
      <c r="JO27" s="441"/>
      <c r="JP27" s="441"/>
      <c r="JQ27" s="441"/>
      <c r="JR27" s="441"/>
      <c r="JS27" s="433" t="str">
        <f>IF(OR(JN27="日",JN27="祝",JN27=0,AND(JN27="土",別紙2【最初に入力】!$U$6=""))," ",IF(JV27="×",TIME(0,0,0),IF(JQ27&gt;TIMEVALUE(JS14),IF(JO27&lt;=TIMEVALUE(JS14),JQ27-TIMEVALUE(JS14),JQ27-JO27),TIME(0,0,0))))</f>
        <v xml:space="preserve"> </v>
      </c>
      <c r="JT27" s="409"/>
      <c r="JU27" s="434"/>
      <c r="JV27" s="52"/>
      <c r="JW27" s="435"/>
      <c r="JX27" s="436"/>
      <c r="JY27" s="437"/>
      <c r="JZ27" s="438"/>
      <c r="KA27" s="439"/>
      <c r="KB27" s="439"/>
      <c r="KC27" s="440"/>
      <c r="KD27" s="40">
        <f>JM27</f>
        <v>13</v>
      </c>
      <c r="KE27" s="41" t="str">
        <f>JN27</f>
        <v>土</v>
      </c>
      <c r="KF27" s="441"/>
      <c r="KG27" s="441"/>
      <c r="KH27" s="441"/>
      <c r="KI27" s="441"/>
      <c r="KJ27" s="433" t="str">
        <f>IF(OR(KE27="日",KE27="祝",KE27=0,AND(KE27="土",別紙2【最初に入力】!$U$6=""))," ",IF(KM27="×",TIME(0,0,0),IF(KH27&gt;TIMEVALUE(KJ14),IF(KF27&lt;=TIMEVALUE(KJ14),KH27-TIMEVALUE(KJ14),KH27-KF27),TIME(0,0,0))))</f>
        <v xml:space="preserve"> </v>
      </c>
      <c r="KK27" s="409"/>
      <c r="KL27" s="434"/>
      <c r="KM27" s="52"/>
      <c r="KN27" s="435"/>
      <c r="KO27" s="436"/>
      <c r="KP27" s="437"/>
      <c r="KQ27" s="438"/>
      <c r="KR27" s="439"/>
      <c r="KS27" s="439"/>
      <c r="KT27" s="440"/>
      <c r="KU27" s="40">
        <f>KD27</f>
        <v>13</v>
      </c>
      <c r="KV27" s="41" t="str">
        <f>KE27</f>
        <v>土</v>
      </c>
      <c r="KW27" s="441"/>
      <c r="KX27" s="441"/>
      <c r="KY27" s="441"/>
      <c r="KZ27" s="441"/>
      <c r="LA27" s="433" t="str">
        <f>IF(OR(KV27="日",KV27="祝",KV27=0,AND(KV27="土",別紙2【最初に入力】!$U$6=""))," ",IF(LD27="×",TIME(0,0,0),IF(KY27&gt;TIMEVALUE(LA14),IF(KW27&lt;=TIMEVALUE(LA14),KY27-TIMEVALUE(LA14),KY27-KW27),TIME(0,0,0))))</f>
        <v xml:space="preserve"> </v>
      </c>
      <c r="LB27" s="409"/>
      <c r="LC27" s="434"/>
      <c r="LD27" s="52"/>
      <c r="LE27" s="435"/>
      <c r="LF27" s="436"/>
      <c r="LG27" s="437"/>
      <c r="LH27" s="438"/>
      <c r="LI27" s="439"/>
      <c r="LJ27" s="439"/>
      <c r="LK27" s="440"/>
      <c r="LL27" s="40">
        <f t="shared" si="0"/>
        <v>13</v>
      </c>
      <c r="LM27" s="41" t="str">
        <f t="shared" si="1"/>
        <v>土</v>
      </c>
      <c r="LN27" s="441"/>
      <c r="LO27" s="441"/>
      <c r="LP27" s="441"/>
      <c r="LQ27" s="441"/>
      <c r="LR27" s="433" t="str">
        <f>IF(OR(LM27="日",LM27="祝",LM27=0,AND(LM27="土",別紙2【最初に入力】!$U$6=""))," ",IF(LU27="×",TIME(0,0,0),IF(LP27&gt;TIMEVALUE(LR14),IF(LN27&lt;=TIMEVALUE(LR14),LP27-TIMEVALUE(LR14),LP27-LN27),TIME(0,0,0))))</f>
        <v xml:space="preserve"> </v>
      </c>
      <c r="LS27" s="409"/>
      <c r="LT27" s="434"/>
      <c r="LU27" s="52"/>
      <c r="LV27" s="435"/>
      <c r="LW27" s="436"/>
      <c r="LX27" s="437"/>
      <c r="LY27" s="438"/>
      <c r="LZ27" s="439"/>
      <c r="MA27" s="439"/>
      <c r="MB27" s="440"/>
    </row>
    <row r="28" spans="1:340" ht="15" customHeight="1">
      <c r="A28" s="40">
        <f>DAY(DATE(別紙2【最初に入力】!$Y$1,別紙2【最初に入力】!$D$4,A27+1))</f>
        <v>14</v>
      </c>
      <c r="B28" s="41" t="str">
        <f>IF(IFERROR(MATCH(DATE(別紙2【最初に入力】!$Y$1,別紙2【最初に入力】!$D$4,$A28),万年カレンダー・祝日!$K$2:$K$27,0),0)&gt;=1,"祝",TEXT(WEEKDAY(DATE(別紙2【最初に入力】!$Y$1,別紙2【最初に入力】!$D$4,$A28)),"aaa"))</f>
        <v>日</v>
      </c>
      <c r="C28" s="441"/>
      <c r="D28" s="441"/>
      <c r="E28" s="441"/>
      <c r="F28" s="441"/>
      <c r="G28" s="433" t="str">
        <f>IF(OR(B28="日",B28="祝",B28=0,AND(B28="土",別紙2【最初に入力】!$U$6=""))," ",IF(J28="×",TIME(0,0,0),IF(E28&gt;TIMEVALUE(G14),IF(C28&lt;=TIMEVALUE(G14),E28-TIMEVALUE(G14),E28-C28),TIME(0,0,0))))</f>
        <v xml:space="preserve"> </v>
      </c>
      <c r="H28" s="409"/>
      <c r="I28" s="434"/>
      <c r="J28" s="52"/>
      <c r="K28" s="435"/>
      <c r="L28" s="436"/>
      <c r="M28" s="437"/>
      <c r="N28" s="438"/>
      <c r="O28" s="439"/>
      <c r="P28" s="439"/>
      <c r="Q28" s="440"/>
      <c r="R28" s="40">
        <f>A28</f>
        <v>14</v>
      </c>
      <c r="S28" s="41" t="str">
        <f>B28</f>
        <v>日</v>
      </c>
      <c r="T28" s="441"/>
      <c r="U28" s="441"/>
      <c r="V28" s="441"/>
      <c r="W28" s="441"/>
      <c r="X28" s="433" t="str">
        <f>IF(OR(S28="日",S28="祝",S28=0,AND(S28="土",別紙2【最初に入力】!$U$6=""))," ",IF(AA28="×",TIME(0,0,0),IF(V28&gt;TIMEVALUE(X14),IF(T28&lt;=TIMEVALUE(X14),V28-TIMEVALUE(X14),V28-T28),TIME(0,0,0))))</f>
        <v xml:space="preserve"> </v>
      </c>
      <c r="Y28" s="409"/>
      <c r="Z28" s="434"/>
      <c r="AA28" s="52"/>
      <c r="AB28" s="435"/>
      <c r="AC28" s="436"/>
      <c r="AD28" s="437"/>
      <c r="AE28" s="438"/>
      <c r="AF28" s="439"/>
      <c r="AG28" s="439"/>
      <c r="AH28" s="440"/>
      <c r="AI28" s="40">
        <f>R28</f>
        <v>14</v>
      </c>
      <c r="AJ28" s="41" t="str">
        <f>S28</f>
        <v>日</v>
      </c>
      <c r="AK28" s="441"/>
      <c r="AL28" s="441"/>
      <c r="AM28" s="441"/>
      <c r="AN28" s="441"/>
      <c r="AO28" s="433" t="str">
        <f>IF(OR(AJ28="日",AJ28="祝",AJ28=0,AND(AJ28="土",別紙2【最初に入力】!$U$6=""))," ",IF(AR28="×",TIME(0,0,0),IF(AM28&gt;TIMEVALUE(AO14),IF(AK28&lt;=TIMEVALUE(AO14),AM28-TIMEVALUE(AO14),AM28-AK28),TIME(0,0,0))))</f>
        <v xml:space="preserve"> </v>
      </c>
      <c r="AP28" s="409"/>
      <c r="AQ28" s="434"/>
      <c r="AR28" s="52"/>
      <c r="AS28" s="435"/>
      <c r="AT28" s="436"/>
      <c r="AU28" s="437"/>
      <c r="AV28" s="438"/>
      <c r="AW28" s="439"/>
      <c r="AX28" s="439"/>
      <c r="AY28" s="440"/>
      <c r="AZ28" s="40">
        <f>AI28</f>
        <v>14</v>
      </c>
      <c r="BA28" s="41" t="str">
        <f>AJ28</f>
        <v>日</v>
      </c>
      <c r="BB28" s="441"/>
      <c r="BC28" s="441"/>
      <c r="BD28" s="441"/>
      <c r="BE28" s="441"/>
      <c r="BF28" s="433" t="str">
        <f>IF(OR(BA28="日",BA28="祝",BA28=0,AND(BA28="土",別紙2【最初に入力】!$U$6=""))," ",IF(BI28="×",TIME(0,0,0),IF(BD28&gt;TIMEVALUE(BF14),IF(BB28&lt;=TIMEVALUE(BF14),BD28-TIMEVALUE(BF14),BD28-BB28),TIME(0,0,0))))</f>
        <v xml:space="preserve"> </v>
      </c>
      <c r="BG28" s="409"/>
      <c r="BH28" s="434"/>
      <c r="BI28" s="52"/>
      <c r="BJ28" s="435"/>
      <c r="BK28" s="436"/>
      <c r="BL28" s="437"/>
      <c r="BM28" s="438"/>
      <c r="BN28" s="439"/>
      <c r="BO28" s="439"/>
      <c r="BP28" s="440"/>
      <c r="BQ28" s="40">
        <f>AZ28</f>
        <v>14</v>
      </c>
      <c r="BR28" s="41" t="str">
        <f>BA28</f>
        <v>日</v>
      </c>
      <c r="BS28" s="441"/>
      <c r="BT28" s="441"/>
      <c r="BU28" s="441"/>
      <c r="BV28" s="441"/>
      <c r="BW28" s="433" t="str">
        <f>IF(OR(BR28="日",BR28="祝",BR28=0,AND(BR28="土",別紙2【最初に入力】!$U$6=""))," ",IF(BZ28="×",TIME(0,0,0),IF(BU28&gt;TIMEVALUE(BW14),IF(BS28&lt;=TIMEVALUE(BW14),BU28-TIMEVALUE(BW14),BU28-BS28),TIME(0,0,0))))</f>
        <v xml:space="preserve"> </v>
      </c>
      <c r="BX28" s="409"/>
      <c r="BY28" s="434"/>
      <c r="BZ28" s="52"/>
      <c r="CA28" s="435"/>
      <c r="CB28" s="436"/>
      <c r="CC28" s="437"/>
      <c r="CD28" s="438"/>
      <c r="CE28" s="439"/>
      <c r="CF28" s="439"/>
      <c r="CG28" s="440"/>
      <c r="CH28" s="40">
        <f>BQ28</f>
        <v>14</v>
      </c>
      <c r="CI28" s="41" t="str">
        <f>BR28</f>
        <v>日</v>
      </c>
      <c r="CJ28" s="441"/>
      <c r="CK28" s="441"/>
      <c r="CL28" s="441"/>
      <c r="CM28" s="441"/>
      <c r="CN28" s="433" t="str">
        <f>IF(OR(CI28="日",CI28="祝",CI28=0,AND(CI28="土",別紙2【最初に入力】!$U$6=""))," ",IF(CQ28="×",TIME(0,0,0),IF(CL28&gt;TIMEVALUE(CN14),IF(CJ28&lt;=TIMEVALUE(CN14),CL28-TIMEVALUE(CN14),CL28-CJ28),TIME(0,0,0))))</f>
        <v xml:space="preserve"> </v>
      </c>
      <c r="CO28" s="409"/>
      <c r="CP28" s="434"/>
      <c r="CQ28" s="52"/>
      <c r="CR28" s="435"/>
      <c r="CS28" s="436"/>
      <c r="CT28" s="437"/>
      <c r="CU28" s="438"/>
      <c r="CV28" s="439"/>
      <c r="CW28" s="439"/>
      <c r="CX28" s="440"/>
      <c r="CY28" s="40">
        <f>CH28</f>
        <v>14</v>
      </c>
      <c r="CZ28" s="41" t="str">
        <f>CI28</f>
        <v>日</v>
      </c>
      <c r="DA28" s="441"/>
      <c r="DB28" s="441"/>
      <c r="DC28" s="441"/>
      <c r="DD28" s="441"/>
      <c r="DE28" s="433" t="str">
        <f>IF(OR(CZ28="日",CZ28="祝",CZ28=0,AND(CZ28="土",別紙2【最初に入力】!$U$6=""))," ",IF(DH28="×",TIME(0,0,0),IF(DC28&gt;TIMEVALUE(DE14),IF(DA28&lt;=TIMEVALUE(DE14),DC28-TIMEVALUE(DE14),DC28-DA28),TIME(0,0,0))))</f>
        <v xml:space="preserve"> </v>
      </c>
      <c r="DF28" s="409"/>
      <c r="DG28" s="434"/>
      <c r="DH28" s="52"/>
      <c r="DI28" s="435"/>
      <c r="DJ28" s="436"/>
      <c r="DK28" s="437"/>
      <c r="DL28" s="438"/>
      <c r="DM28" s="439"/>
      <c r="DN28" s="439"/>
      <c r="DO28" s="440"/>
      <c r="DP28" s="40">
        <f>CY28</f>
        <v>14</v>
      </c>
      <c r="DQ28" s="41" t="str">
        <f>CZ28</f>
        <v>日</v>
      </c>
      <c r="DR28" s="441"/>
      <c r="DS28" s="441"/>
      <c r="DT28" s="441"/>
      <c r="DU28" s="441"/>
      <c r="DV28" s="433" t="str">
        <f>IF(OR(DQ28="日",DQ28="祝",DQ28=0,AND(DQ28="土",別紙2【最初に入力】!$U$6=""))," ",IF(DY28="×",TIME(0,0,0),IF(DT28&gt;TIMEVALUE(DV14),IF(DR28&lt;=TIMEVALUE(DV14),DT28-TIMEVALUE(DV14),DT28-DR28),TIME(0,0,0))))</f>
        <v xml:space="preserve"> </v>
      </c>
      <c r="DW28" s="409"/>
      <c r="DX28" s="434"/>
      <c r="DY28" s="52"/>
      <c r="DZ28" s="435"/>
      <c r="EA28" s="436"/>
      <c r="EB28" s="437"/>
      <c r="EC28" s="438"/>
      <c r="ED28" s="439"/>
      <c r="EE28" s="439"/>
      <c r="EF28" s="440"/>
      <c r="EG28" s="40">
        <f>DP28</f>
        <v>14</v>
      </c>
      <c r="EH28" s="41" t="str">
        <f>DQ28</f>
        <v>日</v>
      </c>
      <c r="EI28" s="441"/>
      <c r="EJ28" s="441"/>
      <c r="EK28" s="441"/>
      <c r="EL28" s="441"/>
      <c r="EM28" s="433" t="str">
        <f>IF(OR(EH28="日",EH28="祝",EH28=0,AND(EH28="土",別紙2【最初に入力】!$U$6=""))," ",IF(EP28="×",TIME(0,0,0),IF(EK28&gt;TIMEVALUE(EM14),IF(EI28&lt;=TIMEVALUE(EM14),EK28-TIMEVALUE(EM14),EK28-EI28),TIME(0,0,0))))</f>
        <v xml:space="preserve"> </v>
      </c>
      <c r="EN28" s="409"/>
      <c r="EO28" s="434"/>
      <c r="EP28" s="52"/>
      <c r="EQ28" s="435"/>
      <c r="ER28" s="436"/>
      <c r="ES28" s="437"/>
      <c r="ET28" s="438"/>
      <c r="EU28" s="439"/>
      <c r="EV28" s="439"/>
      <c r="EW28" s="440"/>
      <c r="EX28" s="40">
        <f>EG28</f>
        <v>14</v>
      </c>
      <c r="EY28" s="41" t="str">
        <f>EH28</f>
        <v>日</v>
      </c>
      <c r="EZ28" s="441"/>
      <c r="FA28" s="441"/>
      <c r="FB28" s="441"/>
      <c r="FC28" s="441"/>
      <c r="FD28" s="433" t="str">
        <f>IF(OR(EY28="日",EY28="祝",EY28=0,AND(EY28="土",別紙2【最初に入力】!$U$6=""))," ",IF(FG28="×",TIME(0,0,0),IF(FB28&gt;TIMEVALUE(FD14),IF(EZ28&lt;=TIMEVALUE(FD14),FB28-TIMEVALUE(FD14),FB28-EZ28),TIME(0,0,0))))</f>
        <v xml:space="preserve"> </v>
      </c>
      <c r="FE28" s="409"/>
      <c r="FF28" s="434"/>
      <c r="FG28" s="52"/>
      <c r="FH28" s="435"/>
      <c r="FI28" s="436"/>
      <c r="FJ28" s="437"/>
      <c r="FK28" s="438"/>
      <c r="FL28" s="439"/>
      <c r="FM28" s="439"/>
      <c r="FN28" s="440"/>
      <c r="FO28" s="40">
        <f>EX28</f>
        <v>14</v>
      </c>
      <c r="FP28" s="41" t="str">
        <f>EY28</f>
        <v>日</v>
      </c>
      <c r="FQ28" s="441"/>
      <c r="FR28" s="441"/>
      <c r="FS28" s="441"/>
      <c r="FT28" s="441"/>
      <c r="FU28" s="433" t="str">
        <f>IF(OR(FP28="日",FP28="祝",FP28=0,AND(FP28="土",別紙2【最初に入力】!$U$6=""))," ",IF(FX28="×",TIME(0,0,0),IF(FS28&gt;TIMEVALUE(FU14),IF(FQ28&lt;=TIMEVALUE(FU14),FS28-TIMEVALUE(FU14),FS28-FQ28),TIME(0,0,0))))</f>
        <v xml:space="preserve"> </v>
      </c>
      <c r="FV28" s="409"/>
      <c r="FW28" s="434"/>
      <c r="FX28" s="52"/>
      <c r="FY28" s="435"/>
      <c r="FZ28" s="436"/>
      <c r="GA28" s="437"/>
      <c r="GB28" s="438"/>
      <c r="GC28" s="439"/>
      <c r="GD28" s="439"/>
      <c r="GE28" s="440"/>
      <c r="GF28" s="40">
        <f>FO28</f>
        <v>14</v>
      </c>
      <c r="GG28" s="41" t="str">
        <f>FP28</f>
        <v>日</v>
      </c>
      <c r="GH28" s="441"/>
      <c r="GI28" s="441"/>
      <c r="GJ28" s="441"/>
      <c r="GK28" s="441"/>
      <c r="GL28" s="433" t="str">
        <f>IF(OR(GG28="日",GG28="祝",GG28=0,AND(GG28="土",別紙2【最初に入力】!$U$6=""))," ",IF(GO28="×",TIME(0,0,0),IF(GJ28&gt;TIMEVALUE(GL14),IF(GH28&lt;=TIMEVALUE(GL14),GJ28-TIMEVALUE(GL14),GJ28-GH28),TIME(0,0,0))))</f>
        <v xml:space="preserve"> </v>
      </c>
      <c r="GM28" s="409"/>
      <c r="GN28" s="434"/>
      <c r="GO28" s="52"/>
      <c r="GP28" s="435"/>
      <c r="GQ28" s="436"/>
      <c r="GR28" s="437"/>
      <c r="GS28" s="438"/>
      <c r="GT28" s="439"/>
      <c r="GU28" s="439"/>
      <c r="GV28" s="440"/>
      <c r="GW28" s="40">
        <f>GF28</f>
        <v>14</v>
      </c>
      <c r="GX28" s="41" t="str">
        <f>GG28</f>
        <v>日</v>
      </c>
      <c r="GY28" s="441"/>
      <c r="GZ28" s="441"/>
      <c r="HA28" s="441"/>
      <c r="HB28" s="441"/>
      <c r="HC28" s="433" t="str">
        <f>IF(OR(GX28="日",GX28="祝",GX28=0,AND(GX28="土",別紙2【最初に入力】!$U$6=""))," ",IF(HF28="×",TIME(0,0,0),IF(HA28&gt;TIMEVALUE(HC14),IF(GY28&lt;=TIMEVALUE(HC14),HA28-TIMEVALUE(HC14),HA28-GY28),TIME(0,0,0))))</f>
        <v xml:space="preserve"> </v>
      </c>
      <c r="HD28" s="409"/>
      <c r="HE28" s="434"/>
      <c r="HF28" s="52"/>
      <c r="HG28" s="435"/>
      <c r="HH28" s="436"/>
      <c r="HI28" s="437"/>
      <c r="HJ28" s="438"/>
      <c r="HK28" s="439"/>
      <c r="HL28" s="439"/>
      <c r="HM28" s="440"/>
      <c r="HN28" s="40">
        <f>GW28</f>
        <v>14</v>
      </c>
      <c r="HO28" s="41" t="str">
        <f>GX28</f>
        <v>日</v>
      </c>
      <c r="HP28" s="441"/>
      <c r="HQ28" s="441"/>
      <c r="HR28" s="441"/>
      <c r="HS28" s="441"/>
      <c r="HT28" s="433" t="str">
        <f>IF(OR(HO28="日",HO28="祝",HO28=0,AND(HO28="土",別紙2【最初に入力】!$U$6=""))," ",IF(HW28="×",TIME(0,0,0),IF(HR28&gt;TIMEVALUE(HT14),IF(HP28&lt;=TIMEVALUE(HT14),HR28-TIMEVALUE(HT14),HR28-HP28),TIME(0,0,0))))</f>
        <v xml:space="preserve"> </v>
      </c>
      <c r="HU28" s="409"/>
      <c r="HV28" s="434"/>
      <c r="HW28" s="52"/>
      <c r="HX28" s="435"/>
      <c r="HY28" s="436"/>
      <c r="HZ28" s="437"/>
      <c r="IA28" s="438"/>
      <c r="IB28" s="439"/>
      <c r="IC28" s="439"/>
      <c r="ID28" s="440"/>
      <c r="IE28" s="40">
        <f>HN28</f>
        <v>14</v>
      </c>
      <c r="IF28" s="41" t="str">
        <f>HO28</f>
        <v>日</v>
      </c>
      <c r="IG28" s="441"/>
      <c r="IH28" s="441"/>
      <c r="II28" s="441"/>
      <c r="IJ28" s="441"/>
      <c r="IK28" s="433" t="str">
        <f>IF(OR(IF28="日",IF28="祝",IF28=0,AND(IF28="土",別紙2【最初に入力】!$U$6=""))," ",IF(IN28="×",TIME(0,0,0),IF(II28&gt;TIMEVALUE(IK14),IF(IG28&lt;=TIMEVALUE(IK14),II28-TIMEVALUE(IK14),II28-IG28),TIME(0,0,0))))</f>
        <v xml:space="preserve"> </v>
      </c>
      <c r="IL28" s="409"/>
      <c r="IM28" s="434"/>
      <c r="IN28" s="52"/>
      <c r="IO28" s="435"/>
      <c r="IP28" s="436"/>
      <c r="IQ28" s="437"/>
      <c r="IR28" s="438"/>
      <c r="IS28" s="439"/>
      <c r="IT28" s="439"/>
      <c r="IU28" s="440"/>
      <c r="IV28" s="40">
        <f>IE28</f>
        <v>14</v>
      </c>
      <c r="IW28" s="41" t="str">
        <f>IF28</f>
        <v>日</v>
      </c>
      <c r="IX28" s="441"/>
      <c r="IY28" s="441"/>
      <c r="IZ28" s="441"/>
      <c r="JA28" s="441"/>
      <c r="JB28" s="433" t="str">
        <f>IF(OR(IW28="日",IW28="祝",IW28=0,AND(IW28="土",別紙2【最初に入力】!$U$6=""))," ",IF(JE28="×",TIME(0,0,0),IF(IZ28&gt;TIMEVALUE(JB14),IF(IX28&lt;=TIMEVALUE(JB14),IZ28-TIMEVALUE(JB14),IZ28-IX28),TIME(0,0,0))))</f>
        <v xml:space="preserve"> </v>
      </c>
      <c r="JC28" s="409"/>
      <c r="JD28" s="434"/>
      <c r="JE28" s="52"/>
      <c r="JF28" s="435"/>
      <c r="JG28" s="436"/>
      <c r="JH28" s="437"/>
      <c r="JI28" s="438"/>
      <c r="JJ28" s="439"/>
      <c r="JK28" s="439"/>
      <c r="JL28" s="440"/>
      <c r="JM28" s="40">
        <f>IV28</f>
        <v>14</v>
      </c>
      <c r="JN28" s="41" t="str">
        <f>IW28</f>
        <v>日</v>
      </c>
      <c r="JO28" s="441"/>
      <c r="JP28" s="441"/>
      <c r="JQ28" s="441"/>
      <c r="JR28" s="441"/>
      <c r="JS28" s="433" t="str">
        <f>IF(OR(JN28="日",JN28="祝",JN28=0,AND(JN28="土",別紙2【最初に入力】!$U$6=""))," ",IF(JV28="×",TIME(0,0,0),IF(JQ28&gt;TIMEVALUE(JS14),IF(JO28&lt;=TIMEVALUE(JS14),JQ28-TIMEVALUE(JS14),JQ28-JO28),TIME(0,0,0))))</f>
        <v xml:space="preserve"> </v>
      </c>
      <c r="JT28" s="409"/>
      <c r="JU28" s="434"/>
      <c r="JV28" s="52"/>
      <c r="JW28" s="435"/>
      <c r="JX28" s="436"/>
      <c r="JY28" s="437"/>
      <c r="JZ28" s="438"/>
      <c r="KA28" s="439"/>
      <c r="KB28" s="439"/>
      <c r="KC28" s="440"/>
      <c r="KD28" s="40">
        <f>JM28</f>
        <v>14</v>
      </c>
      <c r="KE28" s="41" t="str">
        <f>JN28</f>
        <v>日</v>
      </c>
      <c r="KF28" s="441"/>
      <c r="KG28" s="441"/>
      <c r="KH28" s="441"/>
      <c r="KI28" s="441"/>
      <c r="KJ28" s="433" t="str">
        <f>IF(OR(KE28="日",KE28="祝",KE28=0,AND(KE28="土",別紙2【最初に入力】!$U$6=""))," ",IF(KM28="×",TIME(0,0,0),IF(KH28&gt;TIMEVALUE(KJ14),IF(KF28&lt;=TIMEVALUE(KJ14),KH28-TIMEVALUE(KJ14),KH28-KF28),TIME(0,0,0))))</f>
        <v xml:space="preserve"> </v>
      </c>
      <c r="KK28" s="409"/>
      <c r="KL28" s="434"/>
      <c r="KM28" s="52"/>
      <c r="KN28" s="435"/>
      <c r="KO28" s="436"/>
      <c r="KP28" s="437"/>
      <c r="KQ28" s="438"/>
      <c r="KR28" s="439"/>
      <c r="KS28" s="439"/>
      <c r="KT28" s="440"/>
      <c r="KU28" s="40">
        <f>KD28</f>
        <v>14</v>
      </c>
      <c r="KV28" s="41" t="str">
        <f>KE28</f>
        <v>日</v>
      </c>
      <c r="KW28" s="441"/>
      <c r="KX28" s="441"/>
      <c r="KY28" s="441"/>
      <c r="KZ28" s="441"/>
      <c r="LA28" s="433" t="str">
        <f>IF(OR(KV28="日",KV28="祝",KV28=0,AND(KV28="土",別紙2【最初に入力】!$U$6=""))," ",IF(LD28="×",TIME(0,0,0),IF(KY28&gt;TIMEVALUE(LA14),IF(KW28&lt;=TIMEVALUE(LA14),KY28-TIMEVALUE(LA14),KY28-KW28),TIME(0,0,0))))</f>
        <v xml:space="preserve"> </v>
      </c>
      <c r="LB28" s="409"/>
      <c r="LC28" s="434"/>
      <c r="LD28" s="52"/>
      <c r="LE28" s="435"/>
      <c r="LF28" s="436"/>
      <c r="LG28" s="437"/>
      <c r="LH28" s="438"/>
      <c r="LI28" s="439"/>
      <c r="LJ28" s="439"/>
      <c r="LK28" s="440"/>
      <c r="LL28" s="40">
        <f t="shared" si="0"/>
        <v>14</v>
      </c>
      <c r="LM28" s="41" t="str">
        <f t="shared" si="1"/>
        <v>日</v>
      </c>
      <c r="LN28" s="441"/>
      <c r="LO28" s="441"/>
      <c r="LP28" s="441"/>
      <c r="LQ28" s="441"/>
      <c r="LR28" s="433" t="str">
        <f>IF(OR(LM28="日",LM28="祝",LM28=0,AND(LM28="土",別紙2【最初に入力】!$U$6=""))," ",IF(LU28="×",TIME(0,0,0),IF(LP28&gt;TIMEVALUE(LR14),IF(LN28&lt;=TIMEVALUE(LR14),LP28-TIMEVALUE(LR14),LP28-LN28),TIME(0,0,0))))</f>
        <v xml:space="preserve"> </v>
      </c>
      <c r="LS28" s="409"/>
      <c r="LT28" s="434"/>
      <c r="LU28" s="52"/>
      <c r="LV28" s="435"/>
      <c r="LW28" s="436"/>
      <c r="LX28" s="437"/>
      <c r="LY28" s="438"/>
      <c r="LZ28" s="439"/>
      <c r="MA28" s="439"/>
      <c r="MB28" s="440"/>
    </row>
    <row r="29" spans="1:340" ht="15" customHeight="1">
      <c r="A29" s="40">
        <f>DAY(DATE(別紙2【最初に入力】!$Y$1,別紙2【最初に入力】!$D$4,A28+1))</f>
        <v>15</v>
      </c>
      <c r="B29" s="41" t="str">
        <f>IF(IFERROR(MATCH(DATE(別紙2【最初に入力】!$Y$1,別紙2【最初に入力】!$D$4,$A29),万年カレンダー・祝日!$K$2:$K$27,0),0)&gt;=1,"祝",TEXT(WEEKDAY(DATE(別紙2【最初に入力】!$Y$1,別紙2【最初に入力】!$D$4,$A29)),"aaa"))</f>
        <v>月</v>
      </c>
      <c r="C29" s="441"/>
      <c r="D29" s="441"/>
      <c r="E29" s="441"/>
      <c r="F29" s="441"/>
      <c r="G29" s="433">
        <f>IF(OR(B29="日",B29="祝",B29=0,AND(B29="土",別紙2【最初に入力】!$U$6=""))," ",IF(J29="×",TIME(0,0,0),IF(E29&gt;TIMEVALUE(G14),IF(C29&lt;=TIMEVALUE(G14),E29-TIMEVALUE(G14),E29-C29),TIME(0,0,0))))</f>
        <v>0</v>
      </c>
      <c r="H29" s="409"/>
      <c r="I29" s="434"/>
      <c r="J29" s="52"/>
      <c r="K29" s="435"/>
      <c r="L29" s="436"/>
      <c r="M29" s="437"/>
      <c r="N29" s="438"/>
      <c r="O29" s="439"/>
      <c r="P29" s="439"/>
      <c r="Q29" s="440"/>
      <c r="R29" s="40">
        <f>A29</f>
        <v>15</v>
      </c>
      <c r="S29" s="41" t="str">
        <f>B29</f>
        <v>月</v>
      </c>
      <c r="T29" s="441"/>
      <c r="U29" s="441"/>
      <c r="V29" s="441"/>
      <c r="W29" s="441"/>
      <c r="X29" s="433">
        <f>IF(OR(S29="日",S29="祝",S29=0,AND(S29="土",別紙2【最初に入力】!$U$6=""))," ",IF(AA29="×",TIME(0,0,0),IF(V29&gt;TIMEVALUE(X14),IF(T29&lt;=TIMEVALUE(X14),V29-TIMEVALUE(X14),V29-T29),TIME(0,0,0))))</f>
        <v>0</v>
      </c>
      <c r="Y29" s="409"/>
      <c r="Z29" s="434"/>
      <c r="AA29" s="52"/>
      <c r="AB29" s="435"/>
      <c r="AC29" s="436"/>
      <c r="AD29" s="437"/>
      <c r="AE29" s="438"/>
      <c r="AF29" s="439"/>
      <c r="AG29" s="439"/>
      <c r="AH29" s="440"/>
      <c r="AI29" s="40">
        <f>R29</f>
        <v>15</v>
      </c>
      <c r="AJ29" s="41" t="str">
        <f>S29</f>
        <v>月</v>
      </c>
      <c r="AK29" s="441"/>
      <c r="AL29" s="441"/>
      <c r="AM29" s="441"/>
      <c r="AN29" s="441"/>
      <c r="AO29" s="433">
        <f>IF(OR(AJ29="日",AJ29="祝",AJ29=0,AND(AJ29="土",別紙2【最初に入力】!$U$6=""))," ",IF(AR29="×",TIME(0,0,0),IF(AM29&gt;TIMEVALUE(AO14),IF(AK29&lt;=TIMEVALUE(AO14),AM29-TIMEVALUE(AO14),AM29-AK29),TIME(0,0,0))))</f>
        <v>0</v>
      </c>
      <c r="AP29" s="409"/>
      <c r="AQ29" s="434"/>
      <c r="AR29" s="52"/>
      <c r="AS29" s="435"/>
      <c r="AT29" s="436"/>
      <c r="AU29" s="437"/>
      <c r="AV29" s="438"/>
      <c r="AW29" s="439"/>
      <c r="AX29" s="439"/>
      <c r="AY29" s="440"/>
      <c r="AZ29" s="40">
        <f>AI29</f>
        <v>15</v>
      </c>
      <c r="BA29" s="41" t="str">
        <f>AJ29</f>
        <v>月</v>
      </c>
      <c r="BB29" s="441"/>
      <c r="BC29" s="441"/>
      <c r="BD29" s="441"/>
      <c r="BE29" s="441"/>
      <c r="BF29" s="433">
        <f>IF(OR(BA29="日",BA29="祝",BA29=0,AND(BA29="土",別紙2【最初に入力】!$U$6=""))," ",IF(BI29="×",TIME(0,0,0),IF(BD29&gt;TIMEVALUE(BF14),IF(BB29&lt;=TIMEVALUE(BF14),BD29-TIMEVALUE(BF14),BD29-BB29),TIME(0,0,0))))</f>
        <v>0</v>
      </c>
      <c r="BG29" s="409"/>
      <c r="BH29" s="434"/>
      <c r="BI29" s="52"/>
      <c r="BJ29" s="435"/>
      <c r="BK29" s="436"/>
      <c r="BL29" s="437"/>
      <c r="BM29" s="438"/>
      <c r="BN29" s="439"/>
      <c r="BO29" s="439"/>
      <c r="BP29" s="440"/>
      <c r="BQ29" s="40">
        <f>AZ29</f>
        <v>15</v>
      </c>
      <c r="BR29" s="41" t="str">
        <f>BA29</f>
        <v>月</v>
      </c>
      <c r="BS29" s="441"/>
      <c r="BT29" s="441"/>
      <c r="BU29" s="441"/>
      <c r="BV29" s="441"/>
      <c r="BW29" s="433">
        <f>IF(OR(BR29="日",BR29="祝",BR29=0,AND(BR29="土",別紙2【最初に入力】!$U$6=""))," ",IF(BZ29="×",TIME(0,0,0),IF(BU29&gt;TIMEVALUE(BW14),IF(BS29&lt;=TIMEVALUE(BW14),BU29-TIMEVALUE(BW14),BU29-BS29),TIME(0,0,0))))</f>
        <v>0</v>
      </c>
      <c r="BX29" s="409"/>
      <c r="BY29" s="434"/>
      <c r="BZ29" s="52"/>
      <c r="CA29" s="435"/>
      <c r="CB29" s="436"/>
      <c r="CC29" s="437"/>
      <c r="CD29" s="438"/>
      <c r="CE29" s="439"/>
      <c r="CF29" s="439"/>
      <c r="CG29" s="440"/>
      <c r="CH29" s="40">
        <f>BQ29</f>
        <v>15</v>
      </c>
      <c r="CI29" s="41" t="str">
        <f>BR29</f>
        <v>月</v>
      </c>
      <c r="CJ29" s="441"/>
      <c r="CK29" s="441"/>
      <c r="CL29" s="441"/>
      <c r="CM29" s="441"/>
      <c r="CN29" s="433">
        <f>IF(OR(CI29="日",CI29="祝",CI29=0,AND(CI29="土",別紙2【最初に入力】!$U$6=""))," ",IF(CQ29="×",TIME(0,0,0),IF(CL29&gt;TIMEVALUE(CN14),IF(CJ29&lt;=TIMEVALUE(CN14),CL29-TIMEVALUE(CN14),CL29-CJ29),TIME(0,0,0))))</f>
        <v>0</v>
      </c>
      <c r="CO29" s="409"/>
      <c r="CP29" s="434"/>
      <c r="CQ29" s="52"/>
      <c r="CR29" s="435"/>
      <c r="CS29" s="436"/>
      <c r="CT29" s="437"/>
      <c r="CU29" s="438"/>
      <c r="CV29" s="439"/>
      <c r="CW29" s="439"/>
      <c r="CX29" s="440"/>
      <c r="CY29" s="40">
        <f>CH29</f>
        <v>15</v>
      </c>
      <c r="CZ29" s="41" t="str">
        <f>CI29</f>
        <v>月</v>
      </c>
      <c r="DA29" s="441"/>
      <c r="DB29" s="441"/>
      <c r="DC29" s="441"/>
      <c r="DD29" s="441"/>
      <c r="DE29" s="433">
        <f>IF(OR(CZ29="日",CZ29="祝",CZ29=0,AND(CZ29="土",別紙2【最初に入力】!$U$6=""))," ",IF(DH29="×",TIME(0,0,0),IF(DC29&gt;TIMEVALUE(DE14),IF(DA29&lt;=TIMEVALUE(DE14),DC29-TIMEVALUE(DE14),DC29-DA29),TIME(0,0,0))))</f>
        <v>0</v>
      </c>
      <c r="DF29" s="409"/>
      <c r="DG29" s="434"/>
      <c r="DH29" s="52"/>
      <c r="DI29" s="435"/>
      <c r="DJ29" s="436"/>
      <c r="DK29" s="437"/>
      <c r="DL29" s="438"/>
      <c r="DM29" s="439"/>
      <c r="DN29" s="439"/>
      <c r="DO29" s="440"/>
      <c r="DP29" s="40">
        <f>CY29</f>
        <v>15</v>
      </c>
      <c r="DQ29" s="41" t="str">
        <f>CZ29</f>
        <v>月</v>
      </c>
      <c r="DR29" s="441"/>
      <c r="DS29" s="441"/>
      <c r="DT29" s="441"/>
      <c r="DU29" s="441"/>
      <c r="DV29" s="433">
        <f>IF(OR(DQ29="日",DQ29="祝",DQ29=0,AND(DQ29="土",別紙2【最初に入力】!$U$6=""))," ",IF(DY29="×",TIME(0,0,0),IF(DT29&gt;TIMEVALUE(DV14),IF(DR29&lt;=TIMEVALUE(DV14),DT29-TIMEVALUE(DV14),DT29-DR29),TIME(0,0,0))))</f>
        <v>0</v>
      </c>
      <c r="DW29" s="409"/>
      <c r="DX29" s="434"/>
      <c r="DY29" s="52"/>
      <c r="DZ29" s="435"/>
      <c r="EA29" s="436"/>
      <c r="EB29" s="437"/>
      <c r="EC29" s="438"/>
      <c r="ED29" s="439"/>
      <c r="EE29" s="439"/>
      <c r="EF29" s="440"/>
      <c r="EG29" s="40">
        <f>DP29</f>
        <v>15</v>
      </c>
      <c r="EH29" s="41" t="str">
        <f>DQ29</f>
        <v>月</v>
      </c>
      <c r="EI29" s="441"/>
      <c r="EJ29" s="441"/>
      <c r="EK29" s="441"/>
      <c r="EL29" s="441"/>
      <c r="EM29" s="433">
        <f>IF(OR(EH29="日",EH29="祝",EH29=0,AND(EH29="土",別紙2【最初に入力】!$U$6=""))," ",IF(EP29="×",TIME(0,0,0),IF(EK29&gt;TIMEVALUE(EM14),IF(EI29&lt;=TIMEVALUE(EM14),EK29-TIMEVALUE(EM14),EK29-EI29),TIME(0,0,0))))</f>
        <v>0</v>
      </c>
      <c r="EN29" s="409"/>
      <c r="EO29" s="434"/>
      <c r="EP29" s="52"/>
      <c r="EQ29" s="435"/>
      <c r="ER29" s="436"/>
      <c r="ES29" s="437"/>
      <c r="ET29" s="438"/>
      <c r="EU29" s="439"/>
      <c r="EV29" s="439"/>
      <c r="EW29" s="440"/>
      <c r="EX29" s="40">
        <f>EG29</f>
        <v>15</v>
      </c>
      <c r="EY29" s="41" t="str">
        <f>EH29</f>
        <v>月</v>
      </c>
      <c r="EZ29" s="441"/>
      <c r="FA29" s="441"/>
      <c r="FB29" s="441"/>
      <c r="FC29" s="441"/>
      <c r="FD29" s="433">
        <f>IF(OR(EY29="日",EY29="祝",EY29=0,AND(EY29="土",別紙2【最初に入力】!$U$6=""))," ",IF(FG29="×",TIME(0,0,0),IF(FB29&gt;TIMEVALUE(FD14),IF(EZ29&lt;=TIMEVALUE(FD14),FB29-TIMEVALUE(FD14),FB29-EZ29),TIME(0,0,0))))</f>
        <v>0</v>
      </c>
      <c r="FE29" s="409"/>
      <c r="FF29" s="434"/>
      <c r="FG29" s="52"/>
      <c r="FH29" s="435"/>
      <c r="FI29" s="436"/>
      <c r="FJ29" s="437"/>
      <c r="FK29" s="438"/>
      <c r="FL29" s="439"/>
      <c r="FM29" s="439"/>
      <c r="FN29" s="440"/>
      <c r="FO29" s="40">
        <f>EX29</f>
        <v>15</v>
      </c>
      <c r="FP29" s="41" t="str">
        <f>EY29</f>
        <v>月</v>
      </c>
      <c r="FQ29" s="441"/>
      <c r="FR29" s="441"/>
      <c r="FS29" s="441"/>
      <c r="FT29" s="441"/>
      <c r="FU29" s="433">
        <f>IF(OR(FP29="日",FP29="祝",FP29=0,AND(FP29="土",別紙2【最初に入力】!$U$6=""))," ",IF(FX29="×",TIME(0,0,0),IF(FS29&gt;TIMEVALUE(FU14),IF(FQ29&lt;=TIMEVALUE(FU14),FS29-TIMEVALUE(FU14),FS29-FQ29),TIME(0,0,0))))</f>
        <v>0</v>
      </c>
      <c r="FV29" s="409"/>
      <c r="FW29" s="434"/>
      <c r="FX29" s="52"/>
      <c r="FY29" s="435"/>
      <c r="FZ29" s="436"/>
      <c r="GA29" s="437"/>
      <c r="GB29" s="438"/>
      <c r="GC29" s="439"/>
      <c r="GD29" s="439"/>
      <c r="GE29" s="440"/>
      <c r="GF29" s="40">
        <f>FO29</f>
        <v>15</v>
      </c>
      <c r="GG29" s="41" t="str">
        <f>FP29</f>
        <v>月</v>
      </c>
      <c r="GH29" s="441"/>
      <c r="GI29" s="441"/>
      <c r="GJ29" s="441"/>
      <c r="GK29" s="441"/>
      <c r="GL29" s="433">
        <f>IF(OR(GG29="日",GG29="祝",GG29=0,AND(GG29="土",別紙2【最初に入力】!$U$6=""))," ",IF(GO29="×",TIME(0,0,0),IF(GJ29&gt;TIMEVALUE(GL14),IF(GH29&lt;=TIMEVALUE(GL14),GJ29-TIMEVALUE(GL14),GJ29-GH29),TIME(0,0,0))))</f>
        <v>0</v>
      </c>
      <c r="GM29" s="409"/>
      <c r="GN29" s="434"/>
      <c r="GO29" s="52"/>
      <c r="GP29" s="435"/>
      <c r="GQ29" s="436"/>
      <c r="GR29" s="437"/>
      <c r="GS29" s="438"/>
      <c r="GT29" s="439"/>
      <c r="GU29" s="439"/>
      <c r="GV29" s="440"/>
      <c r="GW29" s="40">
        <f>GF29</f>
        <v>15</v>
      </c>
      <c r="GX29" s="41" t="str">
        <f>GG29</f>
        <v>月</v>
      </c>
      <c r="GY29" s="441"/>
      <c r="GZ29" s="441"/>
      <c r="HA29" s="441"/>
      <c r="HB29" s="441"/>
      <c r="HC29" s="433">
        <f>IF(OR(GX29="日",GX29="祝",GX29=0,AND(GX29="土",別紙2【最初に入力】!$U$6=""))," ",IF(HF29="×",TIME(0,0,0),IF(HA29&gt;TIMEVALUE(HC14),IF(GY29&lt;=TIMEVALUE(HC14),HA29-TIMEVALUE(HC14),HA29-GY29),TIME(0,0,0))))</f>
        <v>0</v>
      </c>
      <c r="HD29" s="409"/>
      <c r="HE29" s="434"/>
      <c r="HF29" s="52"/>
      <c r="HG29" s="435"/>
      <c r="HH29" s="436"/>
      <c r="HI29" s="437"/>
      <c r="HJ29" s="438"/>
      <c r="HK29" s="439"/>
      <c r="HL29" s="439"/>
      <c r="HM29" s="440"/>
      <c r="HN29" s="40">
        <f>GW29</f>
        <v>15</v>
      </c>
      <c r="HO29" s="41" t="str">
        <f>GX29</f>
        <v>月</v>
      </c>
      <c r="HP29" s="441"/>
      <c r="HQ29" s="441"/>
      <c r="HR29" s="441"/>
      <c r="HS29" s="441"/>
      <c r="HT29" s="433">
        <f>IF(OR(HO29="日",HO29="祝",HO29=0,AND(HO29="土",別紙2【最初に入力】!$U$6=""))," ",IF(HW29="×",TIME(0,0,0),IF(HR29&gt;TIMEVALUE(HT14),IF(HP29&lt;=TIMEVALUE(HT14),HR29-TIMEVALUE(HT14),HR29-HP29),TIME(0,0,0))))</f>
        <v>0</v>
      </c>
      <c r="HU29" s="409"/>
      <c r="HV29" s="434"/>
      <c r="HW29" s="52"/>
      <c r="HX29" s="435"/>
      <c r="HY29" s="436"/>
      <c r="HZ29" s="437"/>
      <c r="IA29" s="438"/>
      <c r="IB29" s="439"/>
      <c r="IC29" s="439"/>
      <c r="ID29" s="440"/>
      <c r="IE29" s="40">
        <f>HN29</f>
        <v>15</v>
      </c>
      <c r="IF29" s="41" t="str">
        <f>HO29</f>
        <v>月</v>
      </c>
      <c r="IG29" s="441"/>
      <c r="IH29" s="441"/>
      <c r="II29" s="441"/>
      <c r="IJ29" s="441"/>
      <c r="IK29" s="433">
        <f>IF(OR(IF29="日",IF29="祝",IF29=0,AND(IF29="土",別紙2【最初に入力】!$U$6=""))," ",IF(IN29="×",TIME(0,0,0),IF(II29&gt;TIMEVALUE(IK14),IF(IG29&lt;=TIMEVALUE(IK14),II29-TIMEVALUE(IK14),II29-IG29),TIME(0,0,0))))</f>
        <v>0</v>
      </c>
      <c r="IL29" s="409"/>
      <c r="IM29" s="434"/>
      <c r="IN29" s="52"/>
      <c r="IO29" s="435"/>
      <c r="IP29" s="436"/>
      <c r="IQ29" s="437"/>
      <c r="IR29" s="438"/>
      <c r="IS29" s="439"/>
      <c r="IT29" s="439"/>
      <c r="IU29" s="440"/>
      <c r="IV29" s="40">
        <f>IE29</f>
        <v>15</v>
      </c>
      <c r="IW29" s="41" t="str">
        <f>IF29</f>
        <v>月</v>
      </c>
      <c r="IX29" s="441"/>
      <c r="IY29" s="441"/>
      <c r="IZ29" s="441"/>
      <c r="JA29" s="441"/>
      <c r="JB29" s="433">
        <f>IF(OR(IW29="日",IW29="祝",IW29=0,AND(IW29="土",別紙2【最初に入力】!$U$6=""))," ",IF(JE29="×",TIME(0,0,0),IF(IZ29&gt;TIMEVALUE(JB14),IF(IX29&lt;=TIMEVALUE(JB14),IZ29-TIMEVALUE(JB14),IZ29-IX29),TIME(0,0,0))))</f>
        <v>0</v>
      </c>
      <c r="JC29" s="409"/>
      <c r="JD29" s="434"/>
      <c r="JE29" s="52"/>
      <c r="JF29" s="435"/>
      <c r="JG29" s="436"/>
      <c r="JH29" s="437"/>
      <c r="JI29" s="438"/>
      <c r="JJ29" s="439"/>
      <c r="JK29" s="439"/>
      <c r="JL29" s="440"/>
      <c r="JM29" s="40">
        <f>IV29</f>
        <v>15</v>
      </c>
      <c r="JN29" s="41" t="str">
        <f>IW29</f>
        <v>月</v>
      </c>
      <c r="JO29" s="441"/>
      <c r="JP29" s="441"/>
      <c r="JQ29" s="441"/>
      <c r="JR29" s="441"/>
      <c r="JS29" s="433">
        <f>IF(OR(JN29="日",JN29="祝",JN29=0,AND(JN29="土",別紙2【最初に入力】!$U$6=""))," ",IF(JV29="×",TIME(0,0,0),IF(JQ29&gt;TIMEVALUE(JS14),IF(JO29&lt;=TIMEVALUE(JS14),JQ29-TIMEVALUE(JS14),JQ29-JO29),TIME(0,0,0))))</f>
        <v>0</v>
      </c>
      <c r="JT29" s="409"/>
      <c r="JU29" s="434"/>
      <c r="JV29" s="52"/>
      <c r="JW29" s="435"/>
      <c r="JX29" s="436"/>
      <c r="JY29" s="437"/>
      <c r="JZ29" s="438"/>
      <c r="KA29" s="439"/>
      <c r="KB29" s="439"/>
      <c r="KC29" s="440"/>
      <c r="KD29" s="40">
        <f>JM29</f>
        <v>15</v>
      </c>
      <c r="KE29" s="41" t="str">
        <f>JN29</f>
        <v>月</v>
      </c>
      <c r="KF29" s="441"/>
      <c r="KG29" s="441"/>
      <c r="KH29" s="441"/>
      <c r="KI29" s="441"/>
      <c r="KJ29" s="433">
        <f>IF(OR(KE29="日",KE29="祝",KE29=0,AND(KE29="土",別紙2【最初に入力】!$U$6=""))," ",IF(KM29="×",TIME(0,0,0),IF(KH29&gt;TIMEVALUE(KJ14),IF(KF29&lt;=TIMEVALUE(KJ14),KH29-TIMEVALUE(KJ14),KH29-KF29),TIME(0,0,0))))</f>
        <v>0</v>
      </c>
      <c r="KK29" s="409"/>
      <c r="KL29" s="434"/>
      <c r="KM29" s="52"/>
      <c r="KN29" s="435"/>
      <c r="KO29" s="436"/>
      <c r="KP29" s="437"/>
      <c r="KQ29" s="438"/>
      <c r="KR29" s="439"/>
      <c r="KS29" s="439"/>
      <c r="KT29" s="440"/>
      <c r="KU29" s="40">
        <f>KD29</f>
        <v>15</v>
      </c>
      <c r="KV29" s="41" t="str">
        <f>KE29</f>
        <v>月</v>
      </c>
      <c r="KW29" s="441"/>
      <c r="KX29" s="441"/>
      <c r="KY29" s="441"/>
      <c r="KZ29" s="441"/>
      <c r="LA29" s="433">
        <f>IF(OR(KV29="日",KV29="祝",KV29=0,AND(KV29="土",別紙2【最初に入力】!$U$6=""))," ",IF(LD29="×",TIME(0,0,0),IF(KY29&gt;TIMEVALUE(LA14),IF(KW29&lt;=TIMEVALUE(LA14),KY29-TIMEVALUE(LA14),KY29-KW29),TIME(0,0,0))))</f>
        <v>0</v>
      </c>
      <c r="LB29" s="409"/>
      <c r="LC29" s="434"/>
      <c r="LD29" s="52"/>
      <c r="LE29" s="435"/>
      <c r="LF29" s="436"/>
      <c r="LG29" s="437"/>
      <c r="LH29" s="438"/>
      <c r="LI29" s="439"/>
      <c r="LJ29" s="439"/>
      <c r="LK29" s="440"/>
      <c r="LL29" s="40">
        <f t="shared" si="0"/>
        <v>15</v>
      </c>
      <c r="LM29" s="41" t="str">
        <f t="shared" si="1"/>
        <v>月</v>
      </c>
      <c r="LN29" s="441"/>
      <c r="LO29" s="441"/>
      <c r="LP29" s="441"/>
      <c r="LQ29" s="441"/>
      <c r="LR29" s="433">
        <f>IF(OR(LM29="日",LM29="祝",LM29=0,AND(LM29="土",別紙2【最初に入力】!$U$6=""))," ",IF(LU29="×",TIME(0,0,0),IF(LP29&gt;TIMEVALUE(LR14),IF(LN29&lt;=TIMEVALUE(LR14),LP29-TIMEVALUE(LR14),LP29-LN29),TIME(0,0,0))))</f>
        <v>0</v>
      </c>
      <c r="LS29" s="409"/>
      <c r="LT29" s="434"/>
      <c r="LU29" s="52"/>
      <c r="LV29" s="435"/>
      <c r="LW29" s="436"/>
      <c r="LX29" s="437"/>
      <c r="LY29" s="438"/>
      <c r="LZ29" s="439"/>
      <c r="MA29" s="439"/>
      <c r="MB29" s="440"/>
    </row>
    <row r="30" spans="1:340" ht="15" customHeight="1">
      <c r="A30" s="40">
        <f>DAY(DATE(別紙2【最初に入力】!$Y$1,別紙2【最初に入力】!$D$4,A29+1))</f>
        <v>16</v>
      </c>
      <c r="B30" s="41" t="str">
        <f>IF(IFERROR(MATCH(DATE(別紙2【最初に入力】!$Y$1,別紙2【最初に入力】!$D$4,$A30),万年カレンダー・祝日!$K$2:$K$27,0),0)&gt;=1,"祝",TEXT(WEEKDAY(DATE(別紙2【最初に入力】!$Y$1,別紙2【最初に入力】!$D$4,$A30)),"aaa"))</f>
        <v>火</v>
      </c>
      <c r="C30" s="441"/>
      <c r="D30" s="441"/>
      <c r="E30" s="441"/>
      <c r="F30" s="441"/>
      <c r="G30" s="433">
        <f>IF(OR(B30="日",B30="祝",B30=0,AND(B30="土",別紙2【最初に入力】!$U$6=""))," ",IF(J30="×",TIME(0,0,0),IF(E30&gt;TIMEVALUE(G14),IF(C30&lt;=TIMEVALUE(G14),E30-TIMEVALUE(G14),E30-C30),TIME(0,0,0))))</f>
        <v>0</v>
      </c>
      <c r="H30" s="409"/>
      <c r="I30" s="434"/>
      <c r="J30" s="52"/>
      <c r="K30" s="435"/>
      <c r="L30" s="436"/>
      <c r="M30" s="437"/>
      <c r="N30" s="438"/>
      <c r="O30" s="439"/>
      <c r="P30" s="439"/>
      <c r="Q30" s="440"/>
      <c r="R30" s="40">
        <f>A30</f>
        <v>16</v>
      </c>
      <c r="S30" s="41" t="str">
        <f>B30</f>
        <v>火</v>
      </c>
      <c r="T30" s="441"/>
      <c r="U30" s="441"/>
      <c r="V30" s="441"/>
      <c r="W30" s="441"/>
      <c r="X30" s="433">
        <f>IF(OR(S30="日",S30="祝",S30=0,AND(S30="土",別紙2【最初に入力】!$U$6=""))," ",IF(AA30="×",TIME(0,0,0),IF(V30&gt;TIMEVALUE(X14),IF(T30&lt;=TIMEVALUE(X14),V30-TIMEVALUE(X14),V30-T30),TIME(0,0,0))))</f>
        <v>0</v>
      </c>
      <c r="Y30" s="409"/>
      <c r="Z30" s="434"/>
      <c r="AA30" s="52"/>
      <c r="AB30" s="435"/>
      <c r="AC30" s="436"/>
      <c r="AD30" s="437"/>
      <c r="AE30" s="438"/>
      <c r="AF30" s="439"/>
      <c r="AG30" s="439"/>
      <c r="AH30" s="440"/>
      <c r="AI30" s="40">
        <f>R30</f>
        <v>16</v>
      </c>
      <c r="AJ30" s="41" t="str">
        <f>S30</f>
        <v>火</v>
      </c>
      <c r="AK30" s="441"/>
      <c r="AL30" s="441"/>
      <c r="AM30" s="441"/>
      <c r="AN30" s="441"/>
      <c r="AO30" s="433">
        <f>IF(OR(AJ30="日",AJ30="祝",AJ30=0,AND(AJ30="土",別紙2【最初に入力】!$U$6=""))," ",IF(AR30="×",TIME(0,0,0),IF(AM30&gt;TIMEVALUE(AO14),IF(AK30&lt;=TIMEVALUE(AO14),AM30-TIMEVALUE(AO14),AM30-AK30),TIME(0,0,0))))</f>
        <v>0</v>
      </c>
      <c r="AP30" s="409"/>
      <c r="AQ30" s="434"/>
      <c r="AR30" s="52"/>
      <c r="AS30" s="435"/>
      <c r="AT30" s="436"/>
      <c r="AU30" s="437"/>
      <c r="AV30" s="438"/>
      <c r="AW30" s="439"/>
      <c r="AX30" s="439"/>
      <c r="AY30" s="440"/>
      <c r="AZ30" s="40">
        <f>AI30</f>
        <v>16</v>
      </c>
      <c r="BA30" s="41" t="str">
        <f>AJ30</f>
        <v>火</v>
      </c>
      <c r="BB30" s="441"/>
      <c r="BC30" s="441"/>
      <c r="BD30" s="441"/>
      <c r="BE30" s="441"/>
      <c r="BF30" s="433">
        <f>IF(OR(BA30="日",BA30="祝",BA30=0,AND(BA30="土",別紙2【最初に入力】!$U$6=""))," ",IF(BI30="×",TIME(0,0,0),IF(BD30&gt;TIMEVALUE(BF14),IF(BB30&lt;=TIMEVALUE(BF14),BD30-TIMEVALUE(BF14),BD30-BB30),TIME(0,0,0))))</f>
        <v>0</v>
      </c>
      <c r="BG30" s="409"/>
      <c r="BH30" s="434"/>
      <c r="BI30" s="52"/>
      <c r="BJ30" s="435"/>
      <c r="BK30" s="436"/>
      <c r="BL30" s="437"/>
      <c r="BM30" s="438"/>
      <c r="BN30" s="439"/>
      <c r="BO30" s="439"/>
      <c r="BP30" s="440"/>
      <c r="BQ30" s="40">
        <f>AZ30</f>
        <v>16</v>
      </c>
      <c r="BR30" s="41" t="str">
        <f>BA30</f>
        <v>火</v>
      </c>
      <c r="BS30" s="441"/>
      <c r="BT30" s="441"/>
      <c r="BU30" s="441"/>
      <c r="BV30" s="441"/>
      <c r="BW30" s="433">
        <f>IF(OR(BR30="日",BR30="祝",BR30=0,AND(BR30="土",別紙2【最初に入力】!$U$6=""))," ",IF(BZ30="×",TIME(0,0,0),IF(BU30&gt;TIMEVALUE(BW14),IF(BS30&lt;=TIMEVALUE(BW14),BU30-TIMEVALUE(BW14),BU30-BS30),TIME(0,0,0))))</f>
        <v>0</v>
      </c>
      <c r="BX30" s="409"/>
      <c r="BY30" s="434"/>
      <c r="BZ30" s="52"/>
      <c r="CA30" s="435"/>
      <c r="CB30" s="436"/>
      <c r="CC30" s="437"/>
      <c r="CD30" s="438"/>
      <c r="CE30" s="439"/>
      <c r="CF30" s="439"/>
      <c r="CG30" s="440"/>
      <c r="CH30" s="40">
        <f>BQ30</f>
        <v>16</v>
      </c>
      <c r="CI30" s="41" t="str">
        <f>BR30</f>
        <v>火</v>
      </c>
      <c r="CJ30" s="441"/>
      <c r="CK30" s="441"/>
      <c r="CL30" s="441"/>
      <c r="CM30" s="441"/>
      <c r="CN30" s="433">
        <f>IF(OR(CI30="日",CI30="祝",CI30=0,AND(CI30="土",別紙2【最初に入力】!$U$6=""))," ",IF(CQ30="×",TIME(0,0,0),IF(CL30&gt;TIMEVALUE(CN14),IF(CJ30&lt;=TIMEVALUE(CN14),CL30-TIMEVALUE(CN14),CL30-CJ30),TIME(0,0,0))))</f>
        <v>0</v>
      </c>
      <c r="CO30" s="409"/>
      <c r="CP30" s="434"/>
      <c r="CQ30" s="52"/>
      <c r="CR30" s="435"/>
      <c r="CS30" s="436"/>
      <c r="CT30" s="437"/>
      <c r="CU30" s="438"/>
      <c r="CV30" s="439"/>
      <c r="CW30" s="439"/>
      <c r="CX30" s="440"/>
      <c r="CY30" s="40">
        <f>CH30</f>
        <v>16</v>
      </c>
      <c r="CZ30" s="41" t="str">
        <f>CI30</f>
        <v>火</v>
      </c>
      <c r="DA30" s="441"/>
      <c r="DB30" s="441"/>
      <c r="DC30" s="441"/>
      <c r="DD30" s="441"/>
      <c r="DE30" s="433">
        <f>IF(OR(CZ30="日",CZ30="祝",CZ30=0,AND(CZ30="土",別紙2【最初に入力】!$U$6=""))," ",IF(DH30="×",TIME(0,0,0),IF(DC30&gt;TIMEVALUE(DE14),IF(DA30&lt;=TIMEVALUE(DE14),DC30-TIMEVALUE(DE14),DC30-DA30),TIME(0,0,0))))</f>
        <v>0</v>
      </c>
      <c r="DF30" s="409"/>
      <c r="DG30" s="434"/>
      <c r="DH30" s="52"/>
      <c r="DI30" s="435"/>
      <c r="DJ30" s="436"/>
      <c r="DK30" s="437"/>
      <c r="DL30" s="438"/>
      <c r="DM30" s="439"/>
      <c r="DN30" s="439"/>
      <c r="DO30" s="440"/>
      <c r="DP30" s="40">
        <f>CY30</f>
        <v>16</v>
      </c>
      <c r="DQ30" s="41" t="str">
        <f>CZ30</f>
        <v>火</v>
      </c>
      <c r="DR30" s="441"/>
      <c r="DS30" s="441"/>
      <c r="DT30" s="441"/>
      <c r="DU30" s="441"/>
      <c r="DV30" s="433">
        <f>IF(OR(DQ30="日",DQ30="祝",DQ30=0,AND(DQ30="土",別紙2【最初に入力】!$U$6=""))," ",IF(DY30="×",TIME(0,0,0),IF(DT30&gt;TIMEVALUE(DV14),IF(DR30&lt;=TIMEVALUE(DV14),DT30-TIMEVALUE(DV14),DT30-DR30),TIME(0,0,0))))</f>
        <v>0</v>
      </c>
      <c r="DW30" s="409"/>
      <c r="DX30" s="434"/>
      <c r="DY30" s="52"/>
      <c r="DZ30" s="435"/>
      <c r="EA30" s="436"/>
      <c r="EB30" s="437"/>
      <c r="EC30" s="438"/>
      <c r="ED30" s="439"/>
      <c r="EE30" s="439"/>
      <c r="EF30" s="440"/>
      <c r="EG30" s="40">
        <f>DP30</f>
        <v>16</v>
      </c>
      <c r="EH30" s="41" t="str">
        <f>DQ30</f>
        <v>火</v>
      </c>
      <c r="EI30" s="441"/>
      <c r="EJ30" s="441"/>
      <c r="EK30" s="441"/>
      <c r="EL30" s="441"/>
      <c r="EM30" s="433">
        <f>IF(OR(EH30="日",EH30="祝",EH30=0,AND(EH30="土",別紙2【最初に入力】!$U$6=""))," ",IF(EP30="×",TIME(0,0,0),IF(EK30&gt;TIMEVALUE(EM14),IF(EI30&lt;=TIMEVALUE(EM14),EK30-TIMEVALUE(EM14),EK30-EI30),TIME(0,0,0))))</f>
        <v>0</v>
      </c>
      <c r="EN30" s="409"/>
      <c r="EO30" s="434"/>
      <c r="EP30" s="52"/>
      <c r="EQ30" s="435"/>
      <c r="ER30" s="436"/>
      <c r="ES30" s="437"/>
      <c r="ET30" s="438"/>
      <c r="EU30" s="439"/>
      <c r="EV30" s="439"/>
      <c r="EW30" s="440"/>
      <c r="EX30" s="40">
        <f>EG30</f>
        <v>16</v>
      </c>
      <c r="EY30" s="41" t="str">
        <f>EH30</f>
        <v>火</v>
      </c>
      <c r="EZ30" s="441"/>
      <c r="FA30" s="441"/>
      <c r="FB30" s="441"/>
      <c r="FC30" s="441"/>
      <c r="FD30" s="433">
        <f>IF(OR(EY30="日",EY30="祝",EY30=0,AND(EY30="土",別紙2【最初に入力】!$U$6=""))," ",IF(FG30="×",TIME(0,0,0),IF(FB30&gt;TIMEVALUE(FD14),IF(EZ30&lt;=TIMEVALUE(FD14),FB30-TIMEVALUE(FD14),FB30-EZ30),TIME(0,0,0))))</f>
        <v>0</v>
      </c>
      <c r="FE30" s="409"/>
      <c r="FF30" s="434"/>
      <c r="FG30" s="52"/>
      <c r="FH30" s="435"/>
      <c r="FI30" s="436"/>
      <c r="FJ30" s="437"/>
      <c r="FK30" s="438"/>
      <c r="FL30" s="439"/>
      <c r="FM30" s="439"/>
      <c r="FN30" s="440"/>
      <c r="FO30" s="40">
        <f>EX30</f>
        <v>16</v>
      </c>
      <c r="FP30" s="41" t="str">
        <f>EY30</f>
        <v>火</v>
      </c>
      <c r="FQ30" s="441"/>
      <c r="FR30" s="441"/>
      <c r="FS30" s="441"/>
      <c r="FT30" s="441"/>
      <c r="FU30" s="433">
        <f>IF(OR(FP30="日",FP30="祝",FP30=0,AND(FP30="土",別紙2【最初に入力】!$U$6=""))," ",IF(FX30="×",TIME(0,0,0),IF(FS30&gt;TIMEVALUE(FU14),IF(FQ30&lt;=TIMEVALUE(FU14),FS30-TIMEVALUE(FU14),FS30-FQ30),TIME(0,0,0))))</f>
        <v>0</v>
      </c>
      <c r="FV30" s="409"/>
      <c r="FW30" s="434"/>
      <c r="FX30" s="52"/>
      <c r="FY30" s="435"/>
      <c r="FZ30" s="436"/>
      <c r="GA30" s="437"/>
      <c r="GB30" s="438"/>
      <c r="GC30" s="439"/>
      <c r="GD30" s="439"/>
      <c r="GE30" s="440"/>
      <c r="GF30" s="40">
        <f>FO30</f>
        <v>16</v>
      </c>
      <c r="GG30" s="41" t="str">
        <f>FP30</f>
        <v>火</v>
      </c>
      <c r="GH30" s="441"/>
      <c r="GI30" s="441"/>
      <c r="GJ30" s="441"/>
      <c r="GK30" s="441"/>
      <c r="GL30" s="433">
        <f>IF(OR(GG30="日",GG30="祝",GG30=0,AND(GG30="土",別紙2【最初に入力】!$U$6=""))," ",IF(GO30="×",TIME(0,0,0),IF(GJ30&gt;TIMEVALUE(GL14),IF(GH30&lt;=TIMEVALUE(GL14),GJ30-TIMEVALUE(GL14),GJ30-GH30),TIME(0,0,0))))</f>
        <v>0</v>
      </c>
      <c r="GM30" s="409"/>
      <c r="GN30" s="434"/>
      <c r="GO30" s="52"/>
      <c r="GP30" s="435"/>
      <c r="GQ30" s="436"/>
      <c r="GR30" s="437"/>
      <c r="GS30" s="438"/>
      <c r="GT30" s="439"/>
      <c r="GU30" s="439"/>
      <c r="GV30" s="440"/>
      <c r="GW30" s="40">
        <f>GF30</f>
        <v>16</v>
      </c>
      <c r="GX30" s="41" t="str">
        <f>GG30</f>
        <v>火</v>
      </c>
      <c r="GY30" s="441"/>
      <c r="GZ30" s="441"/>
      <c r="HA30" s="441"/>
      <c r="HB30" s="441"/>
      <c r="HC30" s="433">
        <f>IF(OR(GX30="日",GX30="祝",GX30=0,AND(GX30="土",別紙2【最初に入力】!$U$6=""))," ",IF(HF30="×",TIME(0,0,0),IF(HA30&gt;TIMEVALUE(HC14),IF(GY30&lt;=TIMEVALUE(HC14),HA30-TIMEVALUE(HC14),HA30-GY30),TIME(0,0,0))))</f>
        <v>0</v>
      </c>
      <c r="HD30" s="409"/>
      <c r="HE30" s="434"/>
      <c r="HF30" s="52"/>
      <c r="HG30" s="435"/>
      <c r="HH30" s="436"/>
      <c r="HI30" s="437"/>
      <c r="HJ30" s="438"/>
      <c r="HK30" s="439"/>
      <c r="HL30" s="439"/>
      <c r="HM30" s="440"/>
      <c r="HN30" s="40">
        <f>GW30</f>
        <v>16</v>
      </c>
      <c r="HO30" s="41" t="str">
        <f>GX30</f>
        <v>火</v>
      </c>
      <c r="HP30" s="441"/>
      <c r="HQ30" s="441"/>
      <c r="HR30" s="441"/>
      <c r="HS30" s="441"/>
      <c r="HT30" s="433">
        <f>IF(OR(HO30="日",HO30="祝",HO30=0,AND(HO30="土",別紙2【最初に入力】!$U$6=""))," ",IF(HW30="×",TIME(0,0,0),IF(HR30&gt;TIMEVALUE(HT14),IF(HP30&lt;=TIMEVALUE(HT14),HR30-TIMEVALUE(HT14),HR30-HP30),TIME(0,0,0))))</f>
        <v>0</v>
      </c>
      <c r="HU30" s="409"/>
      <c r="HV30" s="434"/>
      <c r="HW30" s="52"/>
      <c r="HX30" s="435"/>
      <c r="HY30" s="436"/>
      <c r="HZ30" s="437"/>
      <c r="IA30" s="438"/>
      <c r="IB30" s="439"/>
      <c r="IC30" s="439"/>
      <c r="ID30" s="440"/>
      <c r="IE30" s="40">
        <f>HN30</f>
        <v>16</v>
      </c>
      <c r="IF30" s="41" t="str">
        <f>HO30</f>
        <v>火</v>
      </c>
      <c r="IG30" s="441"/>
      <c r="IH30" s="441"/>
      <c r="II30" s="441"/>
      <c r="IJ30" s="441"/>
      <c r="IK30" s="433">
        <f>IF(OR(IF30="日",IF30="祝",IF30=0,AND(IF30="土",別紙2【最初に入力】!$U$6=""))," ",IF(IN30="×",TIME(0,0,0),IF(II30&gt;TIMEVALUE(IK14),IF(IG30&lt;=TIMEVALUE(IK14),II30-TIMEVALUE(IK14),II30-IG30),TIME(0,0,0))))</f>
        <v>0</v>
      </c>
      <c r="IL30" s="409"/>
      <c r="IM30" s="434"/>
      <c r="IN30" s="52"/>
      <c r="IO30" s="435"/>
      <c r="IP30" s="436"/>
      <c r="IQ30" s="437"/>
      <c r="IR30" s="438"/>
      <c r="IS30" s="439"/>
      <c r="IT30" s="439"/>
      <c r="IU30" s="440"/>
      <c r="IV30" s="40">
        <f>IE30</f>
        <v>16</v>
      </c>
      <c r="IW30" s="41" t="str">
        <f>IF30</f>
        <v>火</v>
      </c>
      <c r="IX30" s="441"/>
      <c r="IY30" s="441"/>
      <c r="IZ30" s="441"/>
      <c r="JA30" s="441"/>
      <c r="JB30" s="433">
        <f>IF(OR(IW30="日",IW30="祝",IW30=0,AND(IW30="土",別紙2【最初に入力】!$U$6=""))," ",IF(JE30="×",TIME(0,0,0),IF(IZ30&gt;TIMEVALUE(JB14),IF(IX30&lt;=TIMEVALUE(JB14),IZ30-TIMEVALUE(JB14),IZ30-IX30),TIME(0,0,0))))</f>
        <v>0</v>
      </c>
      <c r="JC30" s="409"/>
      <c r="JD30" s="434"/>
      <c r="JE30" s="52"/>
      <c r="JF30" s="435"/>
      <c r="JG30" s="436"/>
      <c r="JH30" s="437"/>
      <c r="JI30" s="438"/>
      <c r="JJ30" s="439"/>
      <c r="JK30" s="439"/>
      <c r="JL30" s="440"/>
      <c r="JM30" s="40">
        <f>IV30</f>
        <v>16</v>
      </c>
      <c r="JN30" s="41" t="str">
        <f>IW30</f>
        <v>火</v>
      </c>
      <c r="JO30" s="441"/>
      <c r="JP30" s="441"/>
      <c r="JQ30" s="441"/>
      <c r="JR30" s="441"/>
      <c r="JS30" s="433">
        <f>IF(OR(JN30="日",JN30="祝",JN30=0,AND(JN30="土",別紙2【最初に入力】!$U$6=""))," ",IF(JV30="×",TIME(0,0,0),IF(JQ30&gt;TIMEVALUE(JS14),IF(JO30&lt;=TIMEVALUE(JS14),JQ30-TIMEVALUE(JS14),JQ30-JO30),TIME(0,0,0))))</f>
        <v>0</v>
      </c>
      <c r="JT30" s="409"/>
      <c r="JU30" s="434"/>
      <c r="JV30" s="52"/>
      <c r="JW30" s="435"/>
      <c r="JX30" s="436"/>
      <c r="JY30" s="437"/>
      <c r="JZ30" s="438"/>
      <c r="KA30" s="439"/>
      <c r="KB30" s="439"/>
      <c r="KC30" s="440"/>
      <c r="KD30" s="40">
        <f>JM30</f>
        <v>16</v>
      </c>
      <c r="KE30" s="41" t="str">
        <f>JN30</f>
        <v>火</v>
      </c>
      <c r="KF30" s="441"/>
      <c r="KG30" s="441"/>
      <c r="KH30" s="441"/>
      <c r="KI30" s="441"/>
      <c r="KJ30" s="433">
        <f>IF(OR(KE30="日",KE30="祝",KE30=0,AND(KE30="土",別紙2【最初に入力】!$U$6=""))," ",IF(KM30="×",TIME(0,0,0),IF(KH30&gt;TIMEVALUE(KJ14),IF(KF30&lt;=TIMEVALUE(KJ14),KH30-TIMEVALUE(KJ14),KH30-KF30),TIME(0,0,0))))</f>
        <v>0</v>
      </c>
      <c r="KK30" s="409"/>
      <c r="KL30" s="434"/>
      <c r="KM30" s="52"/>
      <c r="KN30" s="435"/>
      <c r="KO30" s="436"/>
      <c r="KP30" s="437"/>
      <c r="KQ30" s="438"/>
      <c r="KR30" s="439"/>
      <c r="KS30" s="439"/>
      <c r="KT30" s="440"/>
      <c r="KU30" s="40">
        <f>KD30</f>
        <v>16</v>
      </c>
      <c r="KV30" s="41" t="str">
        <f>KE30</f>
        <v>火</v>
      </c>
      <c r="KW30" s="441"/>
      <c r="KX30" s="441"/>
      <c r="KY30" s="441"/>
      <c r="KZ30" s="441"/>
      <c r="LA30" s="433">
        <f>IF(OR(KV30="日",KV30="祝",KV30=0,AND(KV30="土",別紙2【最初に入力】!$U$6=""))," ",IF(LD30="×",TIME(0,0,0),IF(KY30&gt;TIMEVALUE(LA14),IF(KW30&lt;=TIMEVALUE(LA14),KY30-TIMEVALUE(LA14),KY30-KW30),TIME(0,0,0))))</f>
        <v>0</v>
      </c>
      <c r="LB30" s="409"/>
      <c r="LC30" s="434"/>
      <c r="LD30" s="52"/>
      <c r="LE30" s="435"/>
      <c r="LF30" s="436"/>
      <c r="LG30" s="437"/>
      <c r="LH30" s="438"/>
      <c r="LI30" s="439"/>
      <c r="LJ30" s="439"/>
      <c r="LK30" s="440"/>
      <c r="LL30" s="40">
        <f t="shared" si="0"/>
        <v>16</v>
      </c>
      <c r="LM30" s="41" t="str">
        <f t="shared" si="1"/>
        <v>火</v>
      </c>
      <c r="LN30" s="441"/>
      <c r="LO30" s="441"/>
      <c r="LP30" s="441"/>
      <c r="LQ30" s="441"/>
      <c r="LR30" s="433">
        <f>IF(OR(LM30="日",LM30="祝",LM30=0,AND(LM30="土",別紙2【最初に入力】!$U$6=""))," ",IF(LU30="×",TIME(0,0,0),IF(LP30&gt;TIMEVALUE(LR14),IF(LN30&lt;=TIMEVALUE(LR14),LP30-TIMEVALUE(LR14),LP30-LN30),TIME(0,0,0))))</f>
        <v>0</v>
      </c>
      <c r="LS30" s="409"/>
      <c r="LT30" s="434"/>
      <c r="LU30" s="52"/>
      <c r="LV30" s="435"/>
      <c r="LW30" s="436"/>
      <c r="LX30" s="437"/>
      <c r="LY30" s="438"/>
      <c r="LZ30" s="439"/>
      <c r="MA30" s="439"/>
      <c r="MB30" s="440"/>
    </row>
    <row r="31" spans="1:340" ht="15" customHeight="1">
      <c r="A31" s="40">
        <f>DAY(DATE(別紙2【最初に入力】!$Y$1,別紙2【最初に入力】!$D$4,A30+1))</f>
        <v>17</v>
      </c>
      <c r="B31" s="41" t="str">
        <f>IF(IFERROR(MATCH(DATE(別紙2【最初に入力】!$Y$1,別紙2【最初に入力】!$D$4,$A31),万年カレンダー・祝日!$K$2:$K$27,0),0)&gt;=1,"祝",TEXT(WEEKDAY(DATE(別紙2【最初に入力】!$Y$1,別紙2【最初に入力】!$D$4,$A31)),"aaa"))</f>
        <v>水</v>
      </c>
      <c r="C31" s="441"/>
      <c r="D31" s="441"/>
      <c r="E31" s="441"/>
      <c r="F31" s="441"/>
      <c r="G31" s="433">
        <f>IF(OR(B31="日",B31="祝",B31=0,AND(B31="土",別紙2【最初に入力】!$U$6=""))," ",IF(J31="×",TIME(0,0,0),IF(E31&gt;TIMEVALUE(G14),IF(C31&lt;=TIMEVALUE(G14),E31-TIMEVALUE(G14),E31-C31),TIME(0,0,0))))</f>
        <v>0</v>
      </c>
      <c r="H31" s="409"/>
      <c r="I31" s="434"/>
      <c r="J31" s="52"/>
      <c r="K31" s="435"/>
      <c r="L31" s="436"/>
      <c r="M31" s="437"/>
      <c r="N31" s="438"/>
      <c r="O31" s="439"/>
      <c r="P31" s="439"/>
      <c r="Q31" s="440"/>
      <c r="R31" s="40">
        <f>A31</f>
        <v>17</v>
      </c>
      <c r="S31" s="41" t="str">
        <f>B31</f>
        <v>水</v>
      </c>
      <c r="T31" s="441"/>
      <c r="U31" s="441"/>
      <c r="V31" s="441"/>
      <c r="W31" s="441"/>
      <c r="X31" s="433">
        <f>IF(OR(S31="日",S31="祝",S31=0,AND(S31="土",別紙2【最初に入力】!$U$6=""))," ",IF(AA31="×",TIME(0,0,0),IF(V31&gt;TIMEVALUE(X14),IF(T31&lt;=TIMEVALUE(X14),V31-TIMEVALUE(X14),V31-T31),TIME(0,0,0))))</f>
        <v>0</v>
      </c>
      <c r="Y31" s="409"/>
      <c r="Z31" s="434"/>
      <c r="AA31" s="52"/>
      <c r="AB31" s="435"/>
      <c r="AC31" s="436"/>
      <c r="AD31" s="437"/>
      <c r="AE31" s="438"/>
      <c r="AF31" s="439"/>
      <c r="AG31" s="439"/>
      <c r="AH31" s="440"/>
      <c r="AI31" s="40">
        <f>R31</f>
        <v>17</v>
      </c>
      <c r="AJ31" s="41" t="str">
        <f>S31</f>
        <v>水</v>
      </c>
      <c r="AK31" s="441"/>
      <c r="AL31" s="441"/>
      <c r="AM31" s="441"/>
      <c r="AN31" s="441"/>
      <c r="AO31" s="433">
        <f>IF(OR(AJ31="日",AJ31="祝",AJ31=0,AND(AJ31="土",別紙2【最初に入力】!$U$6=""))," ",IF(AR31="×",TIME(0,0,0),IF(AM31&gt;TIMEVALUE(AO14),IF(AK31&lt;=TIMEVALUE(AO14),AM31-TIMEVALUE(AO14),AM31-AK31),TIME(0,0,0))))</f>
        <v>0</v>
      </c>
      <c r="AP31" s="409"/>
      <c r="AQ31" s="434"/>
      <c r="AR31" s="52"/>
      <c r="AS31" s="435"/>
      <c r="AT31" s="436"/>
      <c r="AU31" s="437"/>
      <c r="AV31" s="438"/>
      <c r="AW31" s="439"/>
      <c r="AX31" s="439"/>
      <c r="AY31" s="440"/>
      <c r="AZ31" s="40">
        <f>AI31</f>
        <v>17</v>
      </c>
      <c r="BA31" s="41" t="str">
        <f>AJ31</f>
        <v>水</v>
      </c>
      <c r="BB31" s="441"/>
      <c r="BC31" s="441"/>
      <c r="BD31" s="441"/>
      <c r="BE31" s="441"/>
      <c r="BF31" s="433">
        <f>IF(OR(BA31="日",BA31="祝",BA31=0,AND(BA31="土",別紙2【最初に入力】!$U$6=""))," ",IF(BI31="×",TIME(0,0,0),IF(BD31&gt;TIMEVALUE(BF14),IF(BB31&lt;=TIMEVALUE(BF14),BD31-TIMEVALUE(BF14),BD31-BB31),TIME(0,0,0))))</f>
        <v>0</v>
      </c>
      <c r="BG31" s="409"/>
      <c r="BH31" s="434"/>
      <c r="BI31" s="52"/>
      <c r="BJ31" s="435"/>
      <c r="BK31" s="436"/>
      <c r="BL31" s="437"/>
      <c r="BM31" s="438"/>
      <c r="BN31" s="439"/>
      <c r="BO31" s="439"/>
      <c r="BP31" s="440"/>
      <c r="BQ31" s="40">
        <f>AZ31</f>
        <v>17</v>
      </c>
      <c r="BR31" s="41" t="str">
        <f>BA31</f>
        <v>水</v>
      </c>
      <c r="BS31" s="441"/>
      <c r="BT31" s="441"/>
      <c r="BU31" s="441"/>
      <c r="BV31" s="441"/>
      <c r="BW31" s="433">
        <f>IF(OR(BR31="日",BR31="祝",BR31=0,AND(BR31="土",別紙2【最初に入力】!$U$6=""))," ",IF(BZ31="×",TIME(0,0,0),IF(BU31&gt;TIMEVALUE(BW14),IF(BS31&lt;=TIMEVALUE(BW14),BU31-TIMEVALUE(BW14),BU31-BS31),TIME(0,0,0))))</f>
        <v>0</v>
      </c>
      <c r="BX31" s="409"/>
      <c r="BY31" s="434"/>
      <c r="BZ31" s="52"/>
      <c r="CA31" s="435"/>
      <c r="CB31" s="436"/>
      <c r="CC31" s="437"/>
      <c r="CD31" s="438"/>
      <c r="CE31" s="439"/>
      <c r="CF31" s="439"/>
      <c r="CG31" s="440"/>
      <c r="CH31" s="40">
        <f>BQ31</f>
        <v>17</v>
      </c>
      <c r="CI31" s="41" t="str">
        <f>BR31</f>
        <v>水</v>
      </c>
      <c r="CJ31" s="441"/>
      <c r="CK31" s="441"/>
      <c r="CL31" s="441"/>
      <c r="CM31" s="441"/>
      <c r="CN31" s="433">
        <f>IF(OR(CI31="日",CI31="祝",CI31=0,AND(CI31="土",別紙2【最初に入力】!$U$6=""))," ",IF(CQ31="×",TIME(0,0,0),IF(CL31&gt;TIMEVALUE(CN14),IF(CJ31&lt;=TIMEVALUE(CN14),CL31-TIMEVALUE(CN14),CL31-CJ31),TIME(0,0,0))))</f>
        <v>0</v>
      </c>
      <c r="CO31" s="409"/>
      <c r="CP31" s="434"/>
      <c r="CQ31" s="52"/>
      <c r="CR31" s="435"/>
      <c r="CS31" s="436"/>
      <c r="CT31" s="437"/>
      <c r="CU31" s="438"/>
      <c r="CV31" s="439"/>
      <c r="CW31" s="439"/>
      <c r="CX31" s="440"/>
      <c r="CY31" s="40">
        <f>CH31</f>
        <v>17</v>
      </c>
      <c r="CZ31" s="41" t="str">
        <f>CI31</f>
        <v>水</v>
      </c>
      <c r="DA31" s="441"/>
      <c r="DB31" s="441"/>
      <c r="DC31" s="441"/>
      <c r="DD31" s="441"/>
      <c r="DE31" s="433">
        <f>IF(OR(CZ31="日",CZ31="祝",CZ31=0,AND(CZ31="土",別紙2【最初に入力】!$U$6=""))," ",IF(DH31="×",TIME(0,0,0),IF(DC31&gt;TIMEVALUE(DE14),IF(DA31&lt;=TIMEVALUE(DE14),DC31-TIMEVALUE(DE14),DC31-DA31),TIME(0,0,0))))</f>
        <v>0</v>
      </c>
      <c r="DF31" s="409"/>
      <c r="DG31" s="434"/>
      <c r="DH31" s="52"/>
      <c r="DI31" s="435"/>
      <c r="DJ31" s="436"/>
      <c r="DK31" s="437"/>
      <c r="DL31" s="438"/>
      <c r="DM31" s="439"/>
      <c r="DN31" s="439"/>
      <c r="DO31" s="440"/>
      <c r="DP31" s="40">
        <f>CY31</f>
        <v>17</v>
      </c>
      <c r="DQ31" s="41" t="str">
        <f>CZ31</f>
        <v>水</v>
      </c>
      <c r="DR31" s="441"/>
      <c r="DS31" s="441"/>
      <c r="DT31" s="441"/>
      <c r="DU31" s="441"/>
      <c r="DV31" s="433">
        <f>IF(OR(DQ31="日",DQ31="祝",DQ31=0,AND(DQ31="土",別紙2【最初に入力】!$U$6=""))," ",IF(DY31="×",TIME(0,0,0),IF(DT31&gt;TIMEVALUE(DV14),IF(DR31&lt;=TIMEVALUE(DV14),DT31-TIMEVALUE(DV14),DT31-DR31),TIME(0,0,0))))</f>
        <v>0</v>
      </c>
      <c r="DW31" s="409"/>
      <c r="DX31" s="434"/>
      <c r="DY31" s="52"/>
      <c r="DZ31" s="435"/>
      <c r="EA31" s="436"/>
      <c r="EB31" s="437"/>
      <c r="EC31" s="438"/>
      <c r="ED31" s="439"/>
      <c r="EE31" s="439"/>
      <c r="EF31" s="440"/>
      <c r="EG31" s="40">
        <f>DP31</f>
        <v>17</v>
      </c>
      <c r="EH31" s="41" t="str">
        <f>DQ31</f>
        <v>水</v>
      </c>
      <c r="EI31" s="441"/>
      <c r="EJ31" s="441"/>
      <c r="EK31" s="441"/>
      <c r="EL31" s="441"/>
      <c r="EM31" s="433">
        <f>IF(OR(EH31="日",EH31="祝",EH31=0,AND(EH31="土",別紙2【最初に入力】!$U$6=""))," ",IF(EP31="×",TIME(0,0,0),IF(EK31&gt;TIMEVALUE(EM14),IF(EI31&lt;=TIMEVALUE(EM14),EK31-TIMEVALUE(EM14),EK31-EI31),TIME(0,0,0))))</f>
        <v>0</v>
      </c>
      <c r="EN31" s="409"/>
      <c r="EO31" s="434"/>
      <c r="EP31" s="52"/>
      <c r="EQ31" s="435"/>
      <c r="ER31" s="436"/>
      <c r="ES31" s="437"/>
      <c r="ET31" s="438"/>
      <c r="EU31" s="439"/>
      <c r="EV31" s="439"/>
      <c r="EW31" s="440"/>
      <c r="EX31" s="40">
        <f>EG31</f>
        <v>17</v>
      </c>
      <c r="EY31" s="41" t="str">
        <f>EH31</f>
        <v>水</v>
      </c>
      <c r="EZ31" s="441"/>
      <c r="FA31" s="441"/>
      <c r="FB31" s="441"/>
      <c r="FC31" s="441"/>
      <c r="FD31" s="433">
        <f>IF(OR(EY31="日",EY31="祝",EY31=0,AND(EY31="土",別紙2【最初に入力】!$U$6=""))," ",IF(FG31="×",TIME(0,0,0),IF(FB31&gt;TIMEVALUE(FD14),IF(EZ31&lt;=TIMEVALUE(FD14),FB31-TIMEVALUE(FD14),FB31-EZ31),TIME(0,0,0))))</f>
        <v>0</v>
      </c>
      <c r="FE31" s="409"/>
      <c r="FF31" s="434"/>
      <c r="FG31" s="52"/>
      <c r="FH31" s="435"/>
      <c r="FI31" s="436"/>
      <c r="FJ31" s="437"/>
      <c r="FK31" s="438"/>
      <c r="FL31" s="439"/>
      <c r="FM31" s="439"/>
      <c r="FN31" s="440"/>
      <c r="FO31" s="40">
        <f>EX31</f>
        <v>17</v>
      </c>
      <c r="FP31" s="41" t="str">
        <f>EY31</f>
        <v>水</v>
      </c>
      <c r="FQ31" s="441"/>
      <c r="FR31" s="441"/>
      <c r="FS31" s="441"/>
      <c r="FT31" s="441"/>
      <c r="FU31" s="433">
        <f>IF(OR(FP31="日",FP31="祝",FP31=0,AND(FP31="土",別紙2【最初に入力】!$U$6=""))," ",IF(FX31="×",TIME(0,0,0),IF(FS31&gt;TIMEVALUE(FU14),IF(FQ31&lt;=TIMEVALUE(FU14),FS31-TIMEVALUE(FU14),FS31-FQ31),TIME(0,0,0))))</f>
        <v>0</v>
      </c>
      <c r="FV31" s="409"/>
      <c r="FW31" s="434"/>
      <c r="FX31" s="52"/>
      <c r="FY31" s="435"/>
      <c r="FZ31" s="436"/>
      <c r="GA31" s="437"/>
      <c r="GB31" s="438"/>
      <c r="GC31" s="439"/>
      <c r="GD31" s="439"/>
      <c r="GE31" s="440"/>
      <c r="GF31" s="40">
        <f>FO31</f>
        <v>17</v>
      </c>
      <c r="GG31" s="41" t="str">
        <f>FP31</f>
        <v>水</v>
      </c>
      <c r="GH31" s="441"/>
      <c r="GI31" s="441"/>
      <c r="GJ31" s="441"/>
      <c r="GK31" s="441"/>
      <c r="GL31" s="433">
        <f>IF(OR(GG31="日",GG31="祝",GG31=0,AND(GG31="土",別紙2【最初に入力】!$U$6=""))," ",IF(GO31="×",TIME(0,0,0),IF(GJ31&gt;TIMEVALUE(GL14),IF(GH31&lt;=TIMEVALUE(GL14),GJ31-TIMEVALUE(GL14),GJ31-GH31),TIME(0,0,0))))</f>
        <v>0</v>
      </c>
      <c r="GM31" s="409"/>
      <c r="GN31" s="434"/>
      <c r="GO31" s="52"/>
      <c r="GP31" s="435"/>
      <c r="GQ31" s="436"/>
      <c r="GR31" s="437"/>
      <c r="GS31" s="438"/>
      <c r="GT31" s="439"/>
      <c r="GU31" s="439"/>
      <c r="GV31" s="440"/>
      <c r="GW31" s="40">
        <f>GF31</f>
        <v>17</v>
      </c>
      <c r="GX31" s="41" t="str">
        <f>GG31</f>
        <v>水</v>
      </c>
      <c r="GY31" s="441"/>
      <c r="GZ31" s="441"/>
      <c r="HA31" s="441"/>
      <c r="HB31" s="441"/>
      <c r="HC31" s="433">
        <f>IF(OR(GX31="日",GX31="祝",GX31=0,AND(GX31="土",別紙2【最初に入力】!$U$6=""))," ",IF(HF31="×",TIME(0,0,0),IF(HA31&gt;TIMEVALUE(HC14),IF(GY31&lt;=TIMEVALUE(HC14),HA31-TIMEVALUE(HC14),HA31-GY31),TIME(0,0,0))))</f>
        <v>0</v>
      </c>
      <c r="HD31" s="409"/>
      <c r="HE31" s="434"/>
      <c r="HF31" s="52"/>
      <c r="HG31" s="435"/>
      <c r="HH31" s="436"/>
      <c r="HI31" s="437"/>
      <c r="HJ31" s="438"/>
      <c r="HK31" s="439"/>
      <c r="HL31" s="439"/>
      <c r="HM31" s="440"/>
      <c r="HN31" s="40">
        <f>GW31</f>
        <v>17</v>
      </c>
      <c r="HO31" s="41" t="str">
        <f>GX31</f>
        <v>水</v>
      </c>
      <c r="HP31" s="441"/>
      <c r="HQ31" s="441"/>
      <c r="HR31" s="441"/>
      <c r="HS31" s="441"/>
      <c r="HT31" s="433">
        <f>IF(OR(HO31="日",HO31="祝",HO31=0,AND(HO31="土",別紙2【最初に入力】!$U$6=""))," ",IF(HW31="×",TIME(0,0,0),IF(HR31&gt;TIMEVALUE(HT14),IF(HP31&lt;=TIMEVALUE(HT14),HR31-TIMEVALUE(HT14),HR31-HP31),TIME(0,0,0))))</f>
        <v>0</v>
      </c>
      <c r="HU31" s="409"/>
      <c r="HV31" s="434"/>
      <c r="HW31" s="52"/>
      <c r="HX31" s="435"/>
      <c r="HY31" s="436"/>
      <c r="HZ31" s="437"/>
      <c r="IA31" s="438"/>
      <c r="IB31" s="439"/>
      <c r="IC31" s="439"/>
      <c r="ID31" s="440"/>
      <c r="IE31" s="40">
        <f>HN31</f>
        <v>17</v>
      </c>
      <c r="IF31" s="41" t="str">
        <f>HO31</f>
        <v>水</v>
      </c>
      <c r="IG31" s="441"/>
      <c r="IH31" s="441"/>
      <c r="II31" s="441"/>
      <c r="IJ31" s="441"/>
      <c r="IK31" s="433">
        <f>IF(OR(IF31="日",IF31="祝",IF31=0,AND(IF31="土",別紙2【最初に入力】!$U$6=""))," ",IF(IN31="×",TIME(0,0,0),IF(II31&gt;TIMEVALUE(IK14),IF(IG31&lt;=TIMEVALUE(IK14),II31-TIMEVALUE(IK14),II31-IG31),TIME(0,0,0))))</f>
        <v>0</v>
      </c>
      <c r="IL31" s="409"/>
      <c r="IM31" s="434"/>
      <c r="IN31" s="52"/>
      <c r="IO31" s="435"/>
      <c r="IP31" s="436"/>
      <c r="IQ31" s="437"/>
      <c r="IR31" s="438"/>
      <c r="IS31" s="439"/>
      <c r="IT31" s="439"/>
      <c r="IU31" s="440"/>
      <c r="IV31" s="40">
        <f>IE31</f>
        <v>17</v>
      </c>
      <c r="IW31" s="41" t="str">
        <f>IF31</f>
        <v>水</v>
      </c>
      <c r="IX31" s="441"/>
      <c r="IY31" s="441"/>
      <c r="IZ31" s="441"/>
      <c r="JA31" s="441"/>
      <c r="JB31" s="433">
        <f>IF(OR(IW31="日",IW31="祝",IW31=0,AND(IW31="土",別紙2【最初に入力】!$U$6=""))," ",IF(JE31="×",TIME(0,0,0),IF(IZ31&gt;TIMEVALUE(JB14),IF(IX31&lt;=TIMEVALUE(JB14),IZ31-TIMEVALUE(JB14),IZ31-IX31),TIME(0,0,0))))</f>
        <v>0</v>
      </c>
      <c r="JC31" s="409"/>
      <c r="JD31" s="434"/>
      <c r="JE31" s="52"/>
      <c r="JF31" s="435"/>
      <c r="JG31" s="436"/>
      <c r="JH31" s="437"/>
      <c r="JI31" s="438"/>
      <c r="JJ31" s="439"/>
      <c r="JK31" s="439"/>
      <c r="JL31" s="440"/>
      <c r="JM31" s="40">
        <f>IV31</f>
        <v>17</v>
      </c>
      <c r="JN31" s="41" t="str">
        <f>IW31</f>
        <v>水</v>
      </c>
      <c r="JO31" s="441"/>
      <c r="JP31" s="441"/>
      <c r="JQ31" s="441"/>
      <c r="JR31" s="441"/>
      <c r="JS31" s="433">
        <f>IF(OR(JN31="日",JN31="祝",JN31=0,AND(JN31="土",別紙2【最初に入力】!$U$6=""))," ",IF(JV31="×",TIME(0,0,0),IF(JQ31&gt;TIMEVALUE(JS14),IF(JO31&lt;=TIMEVALUE(JS14),JQ31-TIMEVALUE(JS14),JQ31-JO31),TIME(0,0,0))))</f>
        <v>0</v>
      </c>
      <c r="JT31" s="409"/>
      <c r="JU31" s="434"/>
      <c r="JV31" s="52"/>
      <c r="JW31" s="435"/>
      <c r="JX31" s="436"/>
      <c r="JY31" s="437"/>
      <c r="JZ31" s="438"/>
      <c r="KA31" s="439"/>
      <c r="KB31" s="439"/>
      <c r="KC31" s="440"/>
      <c r="KD31" s="40">
        <f>JM31</f>
        <v>17</v>
      </c>
      <c r="KE31" s="41" t="str">
        <f>JN31</f>
        <v>水</v>
      </c>
      <c r="KF31" s="441"/>
      <c r="KG31" s="441"/>
      <c r="KH31" s="441"/>
      <c r="KI31" s="441"/>
      <c r="KJ31" s="433">
        <f>IF(OR(KE31="日",KE31="祝",KE31=0,AND(KE31="土",別紙2【最初に入力】!$U$6=""))," ",IF(KM31="×",TIME(0,0,0),IF(KH31&gt;TIMEVALUE(KJ14),IF(KF31&lt;=TIMEVALUE(KJ14),KH31-TIMEVALUE(KJ14),KH31-KF31),TIME(0,0,0))))</f>
        <v>0</v>
      </c>
      <c r="KK31" s="409"/>
      <c r="KL31" s="434"/>
      <c r="KM31" s="52"/>
      <c r="KN31" s="435"/>
      <c r="KO31" s="436"/>
      <c r="KP31" s="437"/>
      <c r="KQ31" s="438"/>
      <c r="KR31" s="439"/>
      <c r="KS31" s="439"/>
      <c r="KT31" s="440"/>
      <c r="KU31" s="40">
        <f>KD31</f>
        <v>17</v>
      </c>
      <c r="KV31" s="41" t="str">
        <f>KE31</f>
        <v>水</v>
      </c>
      <c r="KW31" s="441"/>
      <c r="KX31" s="441"/>
      <c r="KY31" s="441"/>
      <c r="KZ31" s="441"/>
      <c r="LA31" s="433">
        <f>IF(OR(KV31="日",KV31="祝",KV31=0,AND(KV31="土",別紙2【最初に入力】!$U$6=""))," ",IF(LD31="×",TIME(0,0,0),IF(KY31&gt;TIMEVALUE(LA14),IF(KW31&lt;=TIMEVALUE(LA14),KY31-TIMEVALUE(LA14),KY31-KW31),TIME(0,0,0))))</f>
        <v>0</v>
      </c>
      <c r="LB31" s="409"/>
      <c r="LC31" s="434"/>
      <c r="LD31" s="52"/>
      <c r="LE31" s="435"/>
      <c r="LF31" s="436"/>
      <c r="LG31" s="437"/>
      <c r="LH31" s="438"/>
      <c r="LI31" s="439"/>
      <c r="LJ31" s="439"/>
      <c r="LK31" s="440"/>
      <c r="LL31" s="40">
        <f t="shared" si="0"/>
        <v>17</v>
      </c>
      <c r="LM31" s="41" t="str">
        <f t="shared" si="1"/>
        <v>水</v>
      </c>
      <c r="LN31" s="441"/>
      <c r="LO31" s="441"/>
      <c r="LP31" s="441"/>
      <c r="LQ31" s="441"/>
      <c r="LR31" s="433">
        <f>IF(OR(LM31="日",LM31="祝",LM31=0,AND(LM31="土",別紙2【最初に入力】!$U$6=""))," ",IF(LU31="×",TIME(0,0,0),IF(LP31&gt;TIMEVALUE(LR14),IF(LN31&lt;=TIMEVALUE(LR14),LP31-TIMEVALUE(LR14),LP31-LN31),TIME(0,0,0))))</f>
        <v>0</v>
      </c>
      <c r="LS31" s="409"/>
      <c r="LT31" s="434"/>
      <c r="LU31" s="52"/>
      <c r="LV31" s="435"/>
      <c r="LW31" s="436"/>
      <c r="LX31" s="437"/>
      <c r="LY31" s="438"/>
      <c r="LZ31" s="439"/>
      <c r="MA31" s="439"/>
      <c r="MB31" s="440"/>
    </row>
    <row r="32" spans="1:340" ht="15" customHeight="1">
      <c r="A32" s="40">
        <f>DAY(DATE(別紙2【最初に入力】!$Y$1,別紙2【最初に入力】!$D$4,A31+1))</f>
        <v>18</v>
      </c>
      <c r="B32" s="41" t="str">
        <f>IF(IFERROR(MATCH(DATE(別紙2【最初に入力】!$Y$1,別紙2【最初に入力】!$D$4,$A32),万年カレンダー・祝日!$K$2:$K$27,0),0)&gt;=1,"祝",TEXT(WEEKDAY(DATE(別紙2【最初に入力】!$Y$1,別紙2【最初に入力】!$D$4,$A32)),"aaa"))</f>
        <v>木</v>
      </c>
      <c r="C32" s="441"/>
      <c r="D32" s="441"/>
      <c r="E32" s="441"/>
      <c r="F32" s="441"/>
      <c r="G32" s="433">
        <f>IF(OR(B32="日",B32="祝",B32=0,AND(B32="土",別紙2【最初に入力】!$U$6=""))," ",IF(J32="×",TIME(0,0,0),IF(E32&gt;TIMEVALUE(G14),IF(C32&lt;=TIMEVALUE(G14),E32-TIMEVALUE(G14),E32-C32),TIME(0,0,0))))</f>
        <v>0</v>
      </c>
      <c r="H32" s="409"/>
      <c r="I32" s="434"/>
      <c r="J32" s="52"/>
      <c r="K32" s="435"/>
      <c r="L32" s="436"/>
      <c r="M32" s="437"/>
      <c r="N32" s="438"/>
      <c r="O32" s="439"/>
      <c r="P32" s="439"/>
      <c r="Q32" s="440"/>
      <c r="R32" s="40">
        <f>A32</f>
        <v>18</v>
      </c>
      <c r="S32" s="41" t="str">
        <f>B32</f>
        <v>木</v>
      </c>
      <c r="T32" s="441"/>
      <c r="U32" s="441"/>
      <c r="V32" s="441"/>
      <c r="W32" s="441"/>
      <c r="X32" s="433">
        <f>IF(OR(S32="日",S32="祝",S32=0,AND(S32="土",別紙2【最初に入力】!$U$6=""))," ",IF(AA32="×",TIME(0,0,0),IF(V32&gt;TIMEVALUE(X14),IF(T32&lt;=TIMEVALUE(X14),V32-TIMEVALUE(X14),V32-T32),TIME(0,0,0))))</f>
        <v>0</v>
      </c>
      <c r="Y32" s="409"/>
      <c r="Z32" s="434"/>
      <c r="AA32" s="52"/>
      <c r="AB32" s="435"/>
      <c r="AC32" s="436"/>
      <c r="AD32" s="437"/>
      <c r="AE32" s="438"/>
      <c r="AF32" s="439"/>
      <c r="AG32" s="439"/>
      <c r="AH32" s="440"/>
      <c r="AI32" s="40">
        <f>R32</f>
        <v>18</v>
      </c>
      <c r="AJ32" s="41" t="str">
        <f>S32</f>
        <v>木</v>
      </c>
      <c r="AK32" s="441"/>
      <c r="AL32" s="441"/>
      <c r="AM32" s="441"/>
      <c r="AN32" s="441"/>
      <c r="AO32" s="433">
        <f>IF(OR(AJ32="日",AJ32="祝",AJ32=0,AND(AJ32="土",別紙2【最初に入力】!$U$6=""))," ",IF(AR32="×",TIME(0,0,0),IF(AM32&gt;TIMEVALUE(AO14),IF(AK32&lt;=TIMEVALUE(AO14),AM32-TIMEVALUE(AO14),AM32-AK32),TIME(0,0,0))))</f>
        <v>0</v>
      </c>
      <c r="AP32" s="409"/>
      <c r="AQ32" s="434"/>
      <c r="AR32" s="52"/>
      <c r="AS32" s="435"/>
      <c r="AT32" s="436"/>
      <c r="AU32" s="437"/>
      <c r="AV32" s="438"/>
      <c r="AW32" s="439"/>
      <c r="AX32" s="439"/>
      <c r="AY32" s="440"/>
      <c r="AZ32" s="40">
        <f>AI32</f>
        <v>18</v>
      </c>
      <c r="BA32" s="41" t="str">
        <f>AJ32</f>
        <v>木</v>
      </c>
      <c r="BB32" s="441"/>
      <c r="BC32" s="441"/>
      <c r="BD32" s="441"/>
      <c r="BE32" s="441"/>
      <c r="BF32" s="433">
        <f>IF(OR(BA32="日",BA32="祝",BA32=0,AND(BA32="土",別紙2【最初に入力】!$U$6=""))," ",IF(BI32="×",TIME(0,0,0),IF(BD32&gt;TIMEVALUE(BF14),IF(BB32&lt;=TIMEVALUE(BF14),BD32-TIMEVALUE(BF14),BD32-BB32),TIME(0,0,0))))</f>
        <v>0</v>
      </c>
      <c r="BG32" s="409"/>
      <c r="BH32" s="434"/>
      <c r="BI32" s="52"/>
      <c r="BJ32" s="435"/>
      <c r="BK32" s="436"/>
      <c r="BL32" s="437"/>
      <c r="BM32" s="438"/>
      <c r="BN32" s="439"/>
      <c r="BO32" s="439"/>
      <c r="BP32" s="440"/>
      <c r="BQ32" s="40">
        <f>AZ32</f>
        <v>18</v>
      </c>
      <c r="BR32" s="41" t="str">
        <f>BA32</f>
        <v>木</v>
      </c>
      <c r="BS32" s="441"/>
      <c r="BT32" s="441"/>
      <c r="BU32" s="441"/>
      <c r="BV32" s="441"/>
      <c r="BW32" s="433">
        <f>IF(OR(BR32="日",BR32="祝",BR32=0,AND(BR32="土",別紙2【最初に入力】!$U$6=""))," ",IF(BZ32="×",TIME(0,0,0),IF(BU32&gt;TIMEVALUE(BW14),IF(BS32&lt;=TIMEVALUE(BW14),BU32-TIMEVALUE(BW14),BU32-BS32),TIME(0,0,0))))</f>
        <v>0</v>
      </c>
      <c r="BX32" s="409"/>
      <c r="BY32" s="434"/>
      <c r="BZ32" s="52"/>
      <c r="CA32" s="435"/>
      <c r="CB32" s="436"/>
      <c r="CC32" s="437"/>
      <c r="CD32" s="438"/>
      <c r="CE32" s="439"/>
      <c r="CF32" s="439"/>
      <c r="CG32" s="440"/>
      <c r="CH32" s="40">
        <f>BQ32</f>
        <v>18</v>
      </c>
      <c r="CI32" s="41" t="str">
        <f>BR32</f>
        <v>木</v>
      </c>
      <c r="CJ32" s="441"/>
      <c r="CK32" s="441"/>
      <c r="CL32" s="441"/>
      <c r="CM32" s="441"/>
      <c r="CN32" s="433">
        <f>IF(OR(CI32="日",CI32="祝",CI32=0,AND(CI32="土",別紙2【最初に入力】!$U$6=""))," ",IF(CQ32="×",TIME(0,0,0),IF(CL32&gt;TIMEVALUE(CN14),IF(CJ32&lt;=TIMEVALUE(CN14),CL32-TIMEVALUE(CN14),CL32-CJ32),TIME(0,0,0))))</f>
        <v>0</v>
      </c>
      <c r="CO32" s="409"/>
      <c r="CP32" s="434"/>
      <c r="CQ32" s="52"/>
      <c r="CR32" s="435"/>
      <c r="CS32" s="436"/>
      <c r="CT32" s="437"/>
      <c r="CU32" s="438"/>
      <c r="CV32" s="439"/>
      <c r="CW32" s="439"/>
      <c r="CX32" s="440"/>
      <c r="CY32" s="40">
        <f>CH32</f>
        <v>18</v>
      </c>
      <c r="CZ32" s="41" t="str">
        <f>CI32</f>
        <v>木</v>
      </c>
      <c r="DA32" s="441"/>
      <c r="DB32" s="441"/>
      <c r="DC32" s="441"/>
      <c r="DD32" s="441"/>
      <c r="DE32" s="433">
        <f>IF(OR(CZ32="日",CZ32="祝",CZ32=0,AND(CZ32="土",別紙2【最初に入力】!$U$6=""))," ",IF(DH32="×",TIME(0,0,0),IF(DC32&gt;TIMEVALUE(DE14),IF(DA32&lt;=TIMEVALUE(DE14),DC32-TIMEVALUE(DE14),DC32-DA32),TIME(0,0,0))))</f>
        <v>0</v>
      </c>
      <c r="DF32" s="409"/>
      <c r="DG32" s="434"/>
      <c r="DH32" s="52"/>
      <c r="DI32" s="435"/>
      <c r="DJ32" s="436"/>
      <c r="DK32" s="437"/>
      <c r="DL32" s="438"/>
      <c r="DM32" s="439"/>
      <c r="DN32" s="439"/>
      <c r="DO32" s="440"/>
      <c r="DP32" s="40">
        <f>CY32</f>
        <v>18</v>
      </c>
      <c r="DQ32" s="41" t="str">
        <f>CZ32</f>
        <v>木</v>
      </c>
      <c r="DR32" s="441"/>
      <c r="DS32" s="441"/>
      <c r="DT32" s="441"/>
      <c r="DU32" s="441"/>
      <c r="DV32" s="433">
        <f>IF(OR(DQ32="日",DQ32="祝",DQ32=0,AND(DQ32="土",別紙2【最初に入力】!$U$6=""))," ",IF(DY32="×",TIME(0,0,0),IF(DT32&gt;TIMEVALUE(DV14),IF(DR32&lt;=TIMEVALUE(DV14),DT32-TIMEVALUE(DV14),DT32-DR32),TIME(0,0,0))))</f>
        <v>0</v>
      </c>
      <c r="DW32" s="409"/>
      <c r="DX32" s="434"/>
      <c r="DY32" s="52"/>
      <c r="DZ32" s="435"/>
      <c r="EA32" s="436"/>
      <c r="EB32" s="437"/>
      <c r="EC32" s="438"/>
      <c r="ED32" s="439"/>
      <c r="EE32" s="439"/>
      <c r="EF32" s="440"/>
      <c r="EG32" s="40">
        <f>DP32</f>
        <v>18</v>
      </c>
      <c r="EH32" s="41" t="str">
        <f>DQ32</f>
        <v>木</v>
      </c>
      <c r="EI32" s="441"/>
      <c r="EJ32" s="441"/>
      <c r="EK32" s="441"/>
      <c r="EL32" s="441"/>
      <c r="EM32" s="433">
        <f>IF(OR(EH32="日",EH32="祝",EH32=0,AND(EH32="土",別紙2【最初に入力】!$U$6=""))," ",IF(EP32="×",TIME(0,0,0),IF(EK32&gt;TIMEVALUE(EM14),IF(EI32&lt;=TIMEVALUE(EM14),EK32-TIMEVALUE(EM14),EK32-EI32),TIME(0,0,0))))</f>
        <v>0</v>
      </c>
      <c r="EN32" s="409"/>
      <c r="EO32" s="434"/>
      <c r="EP32" s="52"/>
      <c r="EQ32" s="435"/>
      <c r="ER32" s="436"/>
      <c r="ES32" s="437"/>
      <c r="ET32" s="438"/>
      <c r="EU32" s="439"/>
      <c r="EV32" s="439"/>
      <c r="EW32" s="440"/>
      <c r="EX32" s="40">
        <f>EG32</f>
        <v>18</v>
      </c>
      <c r="EY32" s="41" t="str">
        <f>EH32</f>
        <v>木</v>
      </c>
      <c r="EZ32" s="441"/>
      <c r="FA32" s="441"/>
      <c r="FB32" s="441"/>
      <c r="FC32" s="441"/>
      <c r="FD32" s="433">
        <f>IF(OR(EY32="日",EY32="祝",EY32=0,AND(EY32="土",別紙2【最初に入力】!$U$6=""))," ",IF(FG32="×",TIME(0,0,0),IF(FB32&gt;TIMEVALUE(FD14),IF(EZ32&lt;=TIMEVALUE(FD14),FB32-TIMEVALUE(FD14),FB32-EZ32),TIME(0,0,0))))</f>
        <v>0</v>
      </c>
      <c r="FE32" s="409"/>
      <c r="FF32" s="434"/>
      <c r="FG32" s="52"/>
      <c r="FH32" s="435"/>
      <c r="FI32" s="436"/>
      <c r="FJ32" s="437"/>
      <c r="FK32" s="438"/>
      <c r="FL32" s="439"/>
      <c r="FM32" s="439"/>
      <c r="FN32" s="440"/>
      <c r="FO32" s="40">
        <f>EX32</f>
        <v>18</v>
      </c>
      <c r="FP32" s="41" t="str">
        <f>EY32</f>
        <v>木</v>
      </c>
      <c r="FQ32" s="441"/>
      <c r="FR32" s="441"/>
      <c r="FS32" s="441"/>
      <c r="FT32" s="441"/>
      <c r="FU32" s="433">
        <f>IF(OR(FP32="日",FP32="祝",FP32=0,AND(FP32="土",別紙2【最初に入力】!$U$6=""))," ",IF(FX32="×",TIME(0,0,0),IF(FS32&gt;TIMEVALUE(FU14),IF(FQ32&lt;=TIMEVALUE(FU14),FS32-TIMEVALUE(FU14),FS32-FQ32),TIME(0,0,0))))</f>
        <v>0</v>
      </c>
      <c r="FV32" s="409"/>
      <c r="FW32" s="434"/>
      <c r="FX32" s="52"/>
      <c r="FY32" s="435"/>
      <c r="FZ32" s="436"/>
      <c r="GA32" s="437"/>
      <c r="GB32" s="438"/>
      <c r="GC32" s="439"/>
      <c r="GD32" s="439"/>
      <c r="GE32" s="440"/>
      <c r="GF32" s="40">
        <f>FO32</f>
        <v>18</v>
      </c>
      <c r="GG32" s="41" t="str">
        <f>FP32</f>
        <v>木</v>
      </c>
      <c r="GH32" s="441"/>
      <c r="GI32" s="441"/>
      <c r="GJ32" s="441"/>
      <c r="GK32" s="441"/>
      <c r="GL32" s="433">
        <f>IF(OR(GG32="日",GG32="祝",GG32=0,AND(GG32="土",別紙2【最初に入力】!$U$6=""))," ",IF(GO32="×",TIME(0,0,0),IF(GJ32&gt;TIMEVALUE(GL14),IF(GH32&lt;=TIMEVALUE(GL14),GJ32-TIMEVALUE(GL14),GJ32-GH32),TIME(0,0,0))))</f>
        <v>0</v>
      </c>
      <c r="GM32" s="409"/>
      <c r="GN32" s="434"/>
      <c r="GO32" s="52"/>
      <c r="GP32" s="435"/>
      <c r="GQ32" s="436"/>
      <c r="GR32" s="437"/>
      <c r="GS32" s="438"/>
      <c r="GT32" s="439"/>
      <c r="GU32" s="439"/>
      <c r="GV32" s="440"/>
      <c r="GW32" s="40">
        <f>GF32</f>
        <v>18</v>
      </c>
      <c r="GX32" s="41" t="str">
        <f>GG32</f>
        <v>木</v>
      </c>
      <c r="GY32" s="441"/>
      <c r="GZ32" s="441"/>
      <c r="HA32" s="441"/>
      <c r="HB32" s="441"/>
      <c r="HC32" s="433">
        <f>IF(OR(GX32="日",GX32="祝",GX32=0,AND(GX32="土",別紙2【最初に入力】!$U$6=""))," ",IF(HF32="×",TIME(0,0,0),IF(HA32&gt;TIMEVALUE(HC14),IF(GY32&lt;=TIMEVALUE(HC14),HA32-TIMEVALUE(HC14),HA32-GY32),TIME(0,0,0))))</f>
        <v>0</v>
      </c>
      <c r="HD32" s="409"/>
      <c r="HE32" s="434"/>
      <c r="HF32" s="52"/>
      <c r="HG32" s="435"/>
      <c r="HH32" s="436"/>
      <c r="HI32" s="437"/>
      <c r="HJ32" s="438"/>
      <c r="HK32" s="439"/>
      <c r="HL32" s="439"/>
      <c r="HM32" s="440"/>
      <c r="HN32" s="40">
        <f>GW32</f>
        <v>18</v>
      </c>
      <c r="HO32" s="41" t="str">
        <f>GX32</f>
        <v>木</v>
      </c>
      <c r="HP32" s="441"/>
      <c r="HQ32" s="441"/>
      <c r="HR32" s="441"/>
      <c r="HS32" s="441"/>
      <c r="HT32" s="433">
        <f>IF(OR(HO32="日",HO32="祝",HO32=0,AND(HO32="土",別紙2【最初に入力】!$U$6=""))," ",IF(HW32="×",TIME(0,0,0),IF(HR32&gt;TIMEVALUE(HT14),IF(HP32&lt;=TIMEVALUE(HT14),HR32-TIMEVALUE(HT14),HR32-HP32),TIME(0,0,0))))</f>
        <v>0</v>
      </c>
      <c r="HU32" s="409"/>
      <c r="HV32" s="434"/>
      <c r="HW32" s="52"/>
      <c r="HX32" s="435"/>
      <c r="HY32" s="436"/>
      <c r="HZ32" s="437"/>
      <c r="IA32" s="438"/>
      <c r="IB32" s="439"/>
      <c r="IC32" s="439"/>
      <c r="ID32" s="440"/>
      <c r="IE32" s="40">
        <f>HN32</f>
        <v>18</v>
      </c>
      <c r="IF32" s="41" t="str">
        <f>HO32</f>
        <v>木</v>
      </c>
      <c r="IG32" s="441"/>
      <c r="IH32" s="441"/>
      <c r="II32" s="441"/>
      <c r="IJ32" s="441"/>
      <c r="IK32" s="433">
        <f>IF(OR(IF32="日",IF32="祝",IF32=0,AND(IF32="土",別紙2【最初に入力】!$U$6=""))," ",IF(IN32="×",TIME(0,0,0),IF(II32&gt;TIMEVALUE(IK14),IF(IG32&lt;=TIMEVALUE(IK14),II32-TIMEVALUE(IK14),II32-IG32),TIME(0,0,0))))</f>
        <v>0</v>
      </c>
      <c r="IL32" s="409"/>
      <c r="IM32" s="434"/>
      <c r="IN32" s="52"/>
      <c r="IO32" s="435"/>
      <c r="IP32" s="436"/>
      <c r="IQ32" s="437"/>
      <c r="IR32" s="438"/>
      <c r="IS32" s="439"/>
      <c r="IT32" s="439"/>
      <c r="IU32" s="440"/>
      <c r="IV32" s="40">
        <f>IE32</f>
        <v>18</v>
      </c>
      <c r="IW32" s="41" t="str">
        <f>IF32</f>
        <v>木</v>
      </c>
      <c r="IX32" s="441"/>
      <c r="IY32" s="441"/>
      <c r="IZ32" s="441"/>
      <c r="JA32" s="441"/>
      <c r="JB32" s="433">
        <f>IF(OR(IW32="日",IW32="祝",IW32=0,AND(IW32="土",別紙2【最初に入力】!$U$6=""))," ",IF(JE32="×",TIME(0,0,0),IF(IZ32&gt;TIMEVALUE(JB14),IF(IX32&lt;=TIMEVALUE(JB14),IZ32-TIMEVALUE(JB14),IZ32-IX32),TIME(0,0,0))))</f>
        <v>0</v>
      </c>
      <c r="JC32" s="409"/>
      <c r="JD32" s="434"/>
      <c r="JE32" s="52"/>
      <c r="JF32" s="435"/>
      <c r="JG32" s="436"/>
      <c r="JH32" s="437"/>
      <c r="JI32" s="438"/>
      <c r="JJ32" s="439"/>
      <c r="JK32" s="439"/>
      <c r="JL32" s="440"/>
      <c r="JM32" s="40">
        <f>IV32</f>
        <v>18</v>
      </c>
      <c r="JN32" s="41" t="str">
        <f>IW32</f>
        <v>木</v>
      </c>
      <c r="JO32" s="441"/>
      <c r="JP32" s="441"/>
      <c r="JQ32" s="441"/>
      <c r="JR32" s="441"/>
      <c r="JS32" s="433">
        <f>IF(OR(JN32="日",JN32="祝",JN32=0,AND(JN32="土",別紙2【最初に入力】!$U$6=""))," ",IF(JV32="×",TIME(0,0,0),IF(JQ32&gt;TIMEVALUE(JS14),IF(JO32&lt;=TIMEVALUE(JS14),JQ32-TIMEVALUE(JS14),JQ32-JO32),TIME(0,0,0))))</f>
        <v>0</v>
      </c>
      <c r="JT32" s="409"/>
      <c r="JU32" s="434"/>
      <c r="JV32" s="52"/>
      <c r="JW32" s="435"/>
      <c r="JX32" s="436"/>
      <c r="JY32" s="437"/>
      <c r="JZ32" s="438"/>
      <c r="KA32" s="439"/>
      <c r="KB32" s="439"/>
      <c r="KC32" s="440"/>
      <c r="KD32" s="40">
        <f>JM32</f>
        <v>18</v>
      </c>
      <c r="KE32" s="41" t="str">
        <f>JN32</f>
        <v>木</v>
      </c>
      <c r="KF32" s="441"/>
      <c r="KG32" s="441"/>
      <c r="KH32" s="441"/>
      <c r="KI32" s="441"/>
      <c r="KJ32" s="433">
        <f>IF(OR(KE32="日",KE32="祝",KE32=0,AND(KE32="土",別紙2【最初に入力】!$U$6=""))," ",IF(KM32="×",TIME(0,0,0),IF(KH32&gt;TIMEVALUE(KJ14),IF(KF32&lt;=TIMEVALUE(KJ14),KH32-TIMEVALUE(KJ14),KH32-KF32),TIME(0,0,0))))</f>
        <v>0</v>
      </c>
      <c r="KK32" s="409"/>
      <c r="KL32" s="434"/>
      <c r="KM32" s="52"/>
      <c r="KN32" s="435"/>
      <c r="KO32" s="436"/>
      <c r="KP32" s="437"/>
      <c r="KQ32" s="438"/>
      <c r="KR32" s="439"/>
      <c r="KS32" s="439"/>
      <c r="KT32" s="440"/>
      <c r="KU32" s="40">
        <f>KD32</f>
        <v>18</v>
      </c>
      <c r="KV32" s="41" t="str">
        <f>KE32</f>
        <v>木</v>
      </c>
      <c r="KW32" s="441"/>
      <c r="KX32" s="441"/>
      <c r="KY32" s="441"/>
      <c r="KZ32" s="441"/>
      <c r="LA32" s="433">
        <f>IF(OR(KV32="日",KV32="祝",KV32=0,AND(KV32="土",別紙2【最初に入力】!$U$6=""))," ",IF(LD32="×",TIME(0,0,0),IF(KY32&gt;TIMEVALUE(LA14),IF(KW32&lt;=TIMEVALUE(LA14),KY32-TIMEVALUE(LA14),KY32-KW32),TIME(0,0,0))))</f>
        <v>0</v>
      </c>
      <c r="LB32" s="409"/>
      <c r="LC32" s="434"/>
      <c r="LD32" s="52"/>
      <c r="LE32" s="435"/>
      <c r="LF32" s="436"/>
      <c r="LG32" s="437"/>
      <c r="LH32" s="438"/>
      <c r="LI32" s="439"/>
      <c r="LJ32" s="439"/>
      <c r="LK32" s="440"/>
      <c r="LL32" s="40">
        <f t="shared" si="0"/>
        <v>18</v>
      </c>
      <c r="LM32" s="41" t="str">
        <f t="shared" si="1"/>
        <v>木</v>
      </c>
      <c r="LN32" s="441"/>
      <c r="LO32" s="441"/>
      <c r="LP32" s="441"/>
      <c r="LQ32" s="441"/>
      <c r="LR32" s="433">
        <f>IF(OR(LM32="日",LM32="祝",LM32=0,AND(LM32="土",別紙2【最初に入力】!$U$6=""))," ",IF(LU32="×",TIME(0,0,0),IF(LP32&gt;TIMEVALUE(LR14),IF(LN32&lt;=TIMEVALUE(LR14),LP32-TIMEVALUE(LR14),LP32-LN32),TIME(0,0,0))))</f>
        <v>0</v>
      </c>
      <c r="LS32" s="409"/>
      <c r="LT32" s="434"/>
      <c r="LU32" s="52"/>
      <c r="LV32" s="435"/>
      <c r="LW32" s="436"/>
      <c r="LX32" s="437"/>
      <c r="LY32" s="438"/>
      <c r="LZ32" s="439"/>
      <c r="MA32" s="439"/>
      <c r="MB32" s="440"/>
    </row>
    <row r="33" spans="1:341" ht="15" customHeight="1">
      <c r="A33" s="40">
        <f>DAY(DATE(別紙2【最初に入力】!$Y$1,別紙2【最初に入力】!$D$4,A32+1))</f>
        <v>19</v>
      </c>
      <c r="B33" s="41" t="str">
        <f>IF(IFERROR(MATCH(DATE(別紙2【最初に入力】!$Y$1,別紙2【最初に入力】!$D$4,$A33),万年カレンダー・祝日!$K$2:$K$27,0),0)&gt;=1,"祝",TEXT(WEEKDAY(DATE(別紙2【最初に入力】!$Y$1,別紙2【最初に入力】!$D$4,$A33)),"aaa"))</f>
        <v>金</v>
      </c>
      <c r="C33" s="441"/>
      <c r="D33" s="441"/>
      <c r="E33" s="441"/>
      <c r="F33" s="441"/>
      <c r="G33" s="433">
        <f>IF(OR(B33="日",B33="祝",B33=0,AND(B33="土",別紙2【最初に入力】!$U$6=""))," ",IF(J33="×",TIME(0,0,0),IF(E33&gt;TIMEVALUE(G14),IF(C33&lt;=TIMEVALUE(G14),E33-TIMEVALUE(G14),E33-C33),TIME(0,0,0))))</f>
        <v>0</v>
      </c>
      <c r="H33" s="409"/>
      <c r="I33" s="434"/>
      <c r="J33" s="52"/>
      <c r="K33" s="435"/>
      <c r="L33" s="436"/>
      <c r="M33" s="437"/>
      <c r="N33" s="438"/>
      <c r="O33" s="439"/>
      <c r="P33" s="439"/>
      <c r="Q33" s="440"/>
      <c r="R33" s="40">
        <f>A33</f>
        <v>19</v>
      </c>
      <c r="S33" s="41" t="str">
        <f>B33</f>
        <v>金</v>
      </c>
      <c r="T33" s="441"/>
      <c r="U33" s="441"/>
      <c r="V33" s="441"/>
      <c r="W33" s="441"/>
      <c r="X33" s="433">
        <f>IF(OR(S33="日",S33="祝",S33=0,AND(S33="土",別紙2【最初に入力】!$U$6=""))," ",IF(AA33="×",TIME(0,0,0),IF(V33&gt;TIMEVALUE(X14),IF(T33&lt;=TIMEVALUE(X14),V33-TIMEVALUE(X14),V33-T33),TIME(0,0,0))))</f>
        <v>0</v>
      </c>
      <c r="Y33" s="409"/>
      <c r="Z33" s="434"/>
      <c r="AA33" s="52"/>
      <c r="AB33" s="435"/>
      <c r="AC33" s="436"/>
      <c r="AD33" s="437"/>
      <c r="AE33" s="438"/>
      <c r="AF33" s="439"/>
      <c r="AG33" s="439"/>
      <c r="AH33" s="440"/>
      <c r="AI33" s="40">
        <f>R33</f>
        <v>19</v>
      </c>
      <c r="AJ33" s="41" t="str">
        <f>S33</f>
        <v>金</v>
      </c>
      <c r="AK33" s="441"/>
      <c r="AL33" s="441"/>
      <c r="AM33" s="441"/>
      <c r="AN33" s="441"/>
      <c r="AO33" s="433">
        <f>IF(OR(AJ33="日",AJ33="祝",AJ33=0,AND(AJ33="土",別紙2【最初に入力】!$U$6=""))," ",IF(AR33="×",TIME(0,0,0),IF(AM33&gt;TIMEVALUE(AO14),IF(AK33&lt;=TIMEVALUE(AO14),AM33-TIMEVALUE(AO14),AM33-AK33),TIME(0,0,0))))</f>
        <v>0</v>
      </c>
      <c r="AP33" s="409"/>
      <c r="AQ33" s="434"/>
      <c r="AR33" s="52"/>
      <c r="AS33" s="435"/>
      <c r="AT33" s="436"/>
      <c r="AU33" s="437"/>
      <c r="AV33" s="438"/>
      <c r="AW33" s="439"/>
      <c r="AX33" s="439"/>
      <c r="AY33" s="440"/>
      <c r="AZ33" s="40">
        <f>AI33</f>
        <v>19</v>
      </c>
      <c r="BA33" s="41" t="str">
        <f>AJ33</f>
        <v>金</v>
      </c>
      <c r="BB33" s="441"/>
      <c r="BC33" s="441"/>
      <c r="BD33" s="441"/>
      <c r="BE33" s="441"/>
      <c r="BF33" s="433">
        <f>IF(OR(BA33="日",BA33="祝",BA33=0,AND(BA33="土",別紙2【最初に入力】!$U$6=""))," ",IF(BI33="×",TIME(0,0,0),IF(BD33&gt;TIMEVALUE(BF14),IF(BB33&lt;=TIMEVALUE(BF14),BD33-TIMEVALUE(BF14),BD33-BB33),TIME(0,0,0))))</f>
        <v>0</v>
      </c>
      <c r="BG33" s="409"/>
      <c r="BH33" s="434"/>
      <c r="BI33" s="52"/>
      <c r="BJ33" s="435"/>
      <c r="BK33" s="436"/>
      <c r="BL33" s="437"/>
      <c r="BM33" s="438"/>
      <c r="BN33" s="439"/>
      <c r="BO33" s="439"/>
      <c r="BP33" s="440"/>
      <c r="BQ33" s="40">
        <f>AZ33</f>
        <v>19</v>
      </c>
      <c r="BR33" s="41" t="str">
        <f>BA33</f>
        <v>金</v>
      </c>
      <c r="BS33" s="441"/>
      <c r="BT33" s="441"/>
      <c r="BU33" s="441"/>
      <c r="BV33" s="441"/>
      <c r="BW33" s="433">
        <f>IF(OR(BR33="日",BR33="祝",BR33=0,AND(BR33="土",別紙2【最初に入力】!$U$6=""))," ",IF(BZ33="×",TIME(0,0,0),IF(BU33&gt;TIMEVALUE(BW14),IF(BS33&lt;=TIMEVALUE(BW14),BU33-TIMEVALUE(BW14),BU33-BS33),TIME(0,0,0))))</f>
        <v>0</v>
      </c>
      <c r="BX33" s="409"/>
      <c r="BY33" s="434"/>
      <c r="BZ33" s="52"/>
      <c r="CA33" s="435"/>
      <c r="CB33" s="436"/>
      <c r="CC33" s="437"/>
      <c r="CD33" s="438"/>
      <c r="CE33" s="439"/>
      <c r="CF33" s="439"/>
      <c r="CG33" s="440"/>
      <c r="CH33" s="40">
        <f>BQ33</f>
        <v>19</v>
      </c>
      <c r="CI33" s="41" t="str">
        <f>BR33</f>
        <v>金</v>
      </c>
      <c r="CJ33" s="441"/>
      <c r="CK33" s="441"/>
      <c r="CL33" s="441"/>
      <c r="CM33" s="441"/>
      <c r="CN33" s="433">
        <f>IF(OR(CI33="日",CI33="祝",CI33=0,AND(CI33="土",別紙2【最初に入力】!$U$6=""))," ",IF(CQ33="×",TIME(0,0,0),IF(CL33&gt;TIMEVALUE(CN14),IF(CJ33&lt;=TIMEVALUE(CN14),CL33-TIMEVALUE(CN14),CL33-CJ33),TIME(0,0,0))))</f>
        <v>0</v>
      </c>
      <c r="CO33" s="409"/>
      <c r="CP33" s="434"/>
      <c r="CQ33" s="52"/>
      <c r="CR33" s="435"/>
      <c r="CS33" s="436"/>
      <c r="CT33" s="437"/>
      <c r="CU33" s="438"/>
      <c r="CV33" s="439"/>
      <c r="CW33" s="439"/>
      <c r="CX33" s="440"/>
      <c r="CY33" s="40">
        <f>CH33</f>
        <v>19</v>
      </c>
      <c r="CZ33" s="41" t="str">
        <f>CI33</f>
        <v>金</v>
      </c>
      <c r="DA33" s="441"/>
      <c r="DB33" s="441"/>
      <c r="DC33" s="441"/>
      <c r="DD33" s="441"/>
      <c r="DE33" s="433">
        <f>IF(OR(CZ33="日",CZ33="祝",CZ33=0,AND(CZ33="土",別紙2【最初に入力】!$U$6=""))," ",IF(DH33="×",TIME(0,0,0),IF(DC33&gt;TIMEVALUE(DE14),IF(DA33&lt;=TIMEVALUE(DE14),DC33-TIMEVALUE(DE14),DC33-DA33),TIME(0,0,0))))</f>
        <v>0</v>
      </c>
      <c r="DF33" s="409"/>
      <c r="DG33" s="434"/>
      <c r="DH33" s="52"/>
      <c r="DI33" s="435"/>
      <c r="DJ33" s="436"/>
      <c r="DK33" s="437"/>
      <c r="DL33" s="438"/>
      <c r="DM33" s="439"/>
      <c r="DN33" s="439"/>
      <c r="DO33" s="440"/>
      <c r="DP33" s="40">
        <f>CY33</f>
        <v>19</v>
      </c>
      <c r="DQ33" s="41" t="str">
        <f>CZ33</f>
        <v>金</v>
      </c>
      <c r="DR33" s="441"/>
      <c r="DS33" s="441"/>
      <c r="DT33" s="441"/>
      <c r="DU33" s="441"/>
      <c r="DV33" s="433">
        <f>IF(OR(DQ33="日",DQ33="祝",DQ33=0,AND(DQ33="土",別紙2【最初に入力】!$U$6=""))," ",IF(DY33="×",TIME(0,0,0),IF(DT33&gt;TIMEVALUE(DV14),IF(DR33&lt;=TIMEVALUE(DV14),DT33-TIMEVALUE(DV14),DT33-DR33),TIME(0,0,0))))</f>
        <v>0</v>
      </c>
      <c r="DW33" s="409"/>
      <c r="DX33" s="434"/>
      <c r="DY33" s="52"/>
      <c r="DZ33" s="435"/>
      <c r="EA33" s="436"/>
      <c r="EB33" s="437"/>
      <c r="EC33" s="438"/>
      <c r="ED33" s="439"/>
      <c r="EE33" s="439"/>
      <c r="EF33" s="440"/>
      <c r="EG33" s="40">
        <f>DP33</f>
        <v>19</v>
      </c>
      <c r="EH33" s="41" t="str">
        <f>DQ33</f>
        <v>金</v>
      </c>
      <c r="EI33" s="441"/>
      <c r="EJ33" s="441"/>
      <c r="EK33" s="441"/>
      <c r="EL33" s="441"/>
      <c r="EM33" s="433">
        <f>IF(OR(EH33="日",EH33="祝",EH33=0,AND(EH33="土",別紙2【最初に入力】!$U$6=""))," ",IF(EP33="×",TIME(0,0,0),IF(EK33&gt;TIMEVALUE(EM14),IF(EI33&lt;=TIMEVALUE(EM14),EK33-TIMEVALUE(EM14),EK33-EI33),TIME(0,0,0))))</f>
        <v>0</v>
      </c>
      <c r="EN33" s="409"/>
      <c r="EO33" s="434"/>
      <c r="EP33" s="52"/>
      <c r="EQ33" s="435"/>
      <c r="ER33" s="436"/>
      <c r="ES33" s="437"/>
      <c r="ET33" s="438"/>
      <c r="EU33" s="439"/>
      <c r="EV33" s="439"/>
      <c r="EW33" s="440"/>
      <c r="EX33" s="40">
        <f>EG33</f>
        <v>19</v>
      </c>
      <c r="EY33" s="41" t="str">
        <f>EH33</f>
        <v>金</v>
      </c>
      <c r="EZ33" s="441"/>
      <c r="FA33" s="441"/>
      <c r="FB33" s="441"/>
      <c r="FC33" s="441"/>
      <c r="FD33" s="433">
        <f>IF(OR(EY33="日",EY33="祝",EY33=0,AND(EY33="土",別紙2【最初に入力】!$U$6=""))," ",IF(FG33="×",TIME(0,0,0),IF(FB33&gt;TIMEVALUE(FD14),IF(EZ33&lt;=TIMEVALUE(FD14),FB33-TIMEVALUE(FD14),FB33-EZ33),TIME(0,0,0))))</f>
        <v>0</v>
      </c>
      <c r="FE33" s="409"/>
      <c r="FF33" s="434"/>
      <c r="FG33" s="52"/>
      <c r="FH33" s="435"/>
      <c r="FI33" s="436"/>
      <c r="FJ33" s="437"/>
      <c r="FK33" s="438"/>
      <c r="FL33" s="439"/>
      <c r="FM33" s="439"/>
      <c r="FN33" s="440"/>
      <c r="FO33" s="40">
        <f>EX33</f>
        <v>19</v>
      </c>
      <c r="FP33" s="41" t="str">
        <f>EY33</f>
        <v>金</v>
      </c>
      <c r="FQ33" s="441"/>
      <c r="FR33" s="441"/>
      <c r="FS33" s="441"/>
      <c r="FT33" s="441"/>
      <c r="FU33" s="433">
        <f>IF(OR(FP33="日",FP33="祝",FP33=0,AND(FP33="土",別紙2【最初に入力】!$U$6=""))," ",IF(FX33="×",TIME(0,0,0),IF(FS33&gt;TIMEVALUE(FU14),IF(FQ33&lt;=TIMEVALUE(FU14),FS33-TIMEVALUE(FU14),FS33-FQ33),TIME(0,0,0))))</f>
        <v>0</v>
      </c>
      <c r="FV33" s="409"/>
      <c r="FW33" s="434"/>
      <c r="FX33" s="52"/>
      <c r="FY33" s="435"/>
      <c r="FZ33" s="436"/>
      <c r="GA33" s="437"/>
      <c r="GB33" s="438"/>
      <c r="GC33" s="439"/>
      <c r="GD33" s="439"/>
      <c r="GE33" s="440"/>
      <c r="GF33" s="40">
        <f>FO33</f>
        <v>19</v>
      </c>
      <c r="GG33" s="41" t="str">
        <f>FP33</f>
        <v>金</v>
      </c>
      <c r="GH33" s="441"/>
      <c r="GI33" s="441"/>
      <c r="GJ33" s="441"/>
      <c r="GK33" s="441"/>
      <c r="GL33" s="433">
        <f>IF(OR(GG33="日",GG33="祝",GG33=0,AND(GG33="土",別紙2【最初に入力】!$U$6=""))," ",IF(GO33="×",TIME(0,0,0),IF(GJ33&gt;TIMEVALUE(GL14),IF(GH33&lt;=TIMEVALUE(GL14),GJ33-TIMEVALUE(GL14),GJ33-GH33),TIME(0,0,0))))</f>
        <v>0</v>
      </c>
      <c r="GM33" s="409"/>
      <c r="GN33" s="434"/>
      <c r="GO33" s="52"/>
      <c r="GP33" s="435"/>
      <c r="GQ33" s="436"/>
      <c r="GR33" s="437"/>
      <c r="GS33" s="438"/>
      <c r="GT33" s="439"/>
      <c r="GU33" s="439"/>
      <c r="GV33" s="440"/>
      <c r="GW33" s="40">
        <f>GF33</f>
        <v>19</v>
      </c>
      <c r="GX33" s="41" t="str">
        <f>GG33</f>
        <v>金</v>
      </c>
      <c r="GY33" s="441"/>
      <c r="GZ33" s="441"/>
      <c r="HA33" s="441"/>
      <c r="HB33" s="441"/>
      <c r="HC33" s="433">
        <f>IF(OR(GX33="日",GX33="祝",GX33=0,AND(GX33="土",別紙2【最初に入力】!$U$6=""))," ",IF(HF33="×",TIME(0,0,0),IF(HA33&gt;TIMEVALUE(HC14),IF(GY33&lt;=TIMEVALUE(HC14),HA33-TIMEVALUE(HC14),HA33-GY33),TIME(0,0,0))))</f>
        <v>0</v>
      </c>
      <c r="HD33" s="409"/>
      <c r="HE33" s="434"/>
      <c r="HF33" s="52"/>
      <c r="HG33" s="435"/>
      <c r="HH33" s="436"/>
      <c r="HI33" s="437"/>
      <c r="HJ33" s="438"/>
      <c r="HK33" s="439"/>
      <c r="HL33" s="439"/>
      <c r="HM33" s="440"/>
      <c r="HN33" s="40">
        <f>GW33</f>
        <v>19</v>
      </c>
      <c r="HO33" s="41" t="str">
        <f>GX33</f>
        <v>金</v>
      </c>
      <c r="HP33" s="441"/>
      <c r="HQ33" s="441"/>
      <c r="HR33" s="441"/>
      <c r="HS33" s="441"/>
      <c r="HT33" s="433">
        <f>IF(OR(HO33="日",HO33="祝",HO33=0,AND(HO33="土",別紙2【最初に入力】!$U$6=""))," ",IF(HW33="×",TIME(0,0,0),IF(HR33&gt;TIMEVALUE(HT14),IF(HP33&lt;=TIMEVALUE(HT14),HR33-TIMEVALUE(HT14),HR33-HP33),TIME(0,0,0))))</f>
        <v>0</v>
      </c>
      <c r="HU33" s="409"/>
      <c r="HV33" s="434"/>
      <c r="HW33" s="52"/>
      <c r="HX33" s="435"/>
      <c r="HY33" s="436"/>
      <c r="HZ33" s="437"/>
      <c r="IA33" s="438"/>
      <c r="IB33" s="439"/>
      <c r="IC33" s="439"/>
      <c r="ID33" s="440"/>
      <c r="IE33" s="40">
        <f>HN33</f>
        <v>19</v>
      </c>
      <c r="IF33" s="41" t="str">
        <f>HO33</f>
        <v>金</v>
      </c>
      <c r="IG33" s="441"/>
      <c r="IH33" s="441"/>
      <c r="II33" s="441"/>
      <c r="IJ33" s="441"/>
      <c r="IK33" s="433">
        <f>IF(OR(IF33="日",IF33="祝",IF33=0,AND(IF33="土",別紙2【最初に入力】!$U$6=""))," ",IF(IN33="×",TIME(0,0,0),IF(II33&gt;TIMEVALUE(IK14),IF(IG33&lt;=TIMEVALUE(IK14),II33-TIMEVALUE(IK14),II33-IG33),TIME(0,0,0))))</f>
        <v>0</v>
      </c>
      <c r="IL33" s="409"/>
      <c r="IM33" s="434"/>
      <c r="IN33" s="52"/>
      <c r="IO33" s="435"/>
      <c r="IP33" s="436"/>
      <c r="IQ33" s="437"/>
      <c r="IR33" s="438"/>
      <c r="IS33" s="439"/>
      <c r="IT33" s="439"/>
      <c r="IU33" s="440"/>
      <c r="IV33" s="40">
        <f>IE33</f>
        <v>19</v>
      </c>
      <c r="IW33" s="41" t="str">
        <f>IF33</f>
        <v>金</v>
      </c>
      <c r="IX33" s="441"/>
      <c r="IY33" s="441"/>
      <c r="IZ33" s="441"/>
      <c r="JA33" s="441"/>
      <c r="JB33" s="433">
        <f>IF(OR(IW33="日",IW33="祝",IW33=0,AND(IW33="土",別紙2【最初に入力】!$U$6=""))," ",IF(JE33="×",TIME(0,0,0),IF(IZ33&gt;TIMEVALUE(JB14),IF(IX33&lt;=TIMEVALUE(JB14),IZ33-TIMEVALUE(JB14),IZ33-IX33),TIME(0,0,0))))</f>
        <v>0</v>
      </c>
      <c r="JC33" s="409"/>
      <c r="JD33" s="434"/>
      <c r="JE33" s="52"/>
      <c r="JF33" s="435"/>
      <c r="JG33" s="436"/>
      <c r="JH33" s="437"/>
      <c r="JI33" s="438"/>
      <c r="JJ33" s="439"/>
      <c r="JK33" s="439"/>
      <c r="JL33" s="440"/>
      <c r="JM33" s="40">
        <f>IV33</f>
        <v>19</v>
      </c>
      <c r="JN33" s="41" t="str">
        <f>IW33</f>
        <v>金</v>
      </c>
      <c r="JO33" s="441"/>
      <c r="JP33" s="441"/>
      <c r="JQ33" s="441"/>
      <c r="JR33" s="441"/>
      <c r="JS33" s="433">
        <f>IF(OR(JN33="日",JN33="祝",JN33=0,AND(JN33="土",別紙2【最初に入力】!$U$6=""))," ",IF(JV33="×",TIME(0,0,0),IF(JQ33&gt;TIMEVALUE(JS14),IF(JO33&lt;=TIMEVALUE(JS14),JQ33-TIMEVALUE(JS14),JQ33-JO33),TIME(0,0,0))))</f>
        <v>0</v>
      </c>
      <c r="JT33" s="409"/>
      <c r="JU33" s="434"/>
      <c r="JV33" s="52"/>
      <c r="JW33" s="435"/>
      <c r="JX33" s="436"/>
      <c r="JY33" s="437"/>
      <c r="JZ33" s="438"/>
      <c r="KA33" s="439"/>
      <c r="KB33" s="439"/>
      <c r="KC33" s="440"/>
      <c r="KD33" s="40">
        <f>JM33</f>
        <v>19</v>
      </c>
      <c r="KE33" s="41" t="str">
        <f>JN33</f>
        <v>金</v>
      </c>
      <c r="KF33" s="441"/>
      <c r="KG33" s="441"/>
      <c r="KH33" s="441"/>
      <c r="KI33" s="441"/>
      <c r="KJ33" s="433">
        <f>IF(OR(KE33="日",KE33="祝",KE33=0,AND(KE33="土",別紙2【最初に入力】!$U$6=""))," ",IF(KM33="×",TIME(0,0,0),IF(KH33&gt;TIMEVALUE(KJ14),IF(KF33&lt;=TIMEVALUE(KJ14),KH33-TIMEVALUE(KJ14),KH33-KF33),TIME(0,0,0))))</f>
        <v>0</v>
      </c>
      <c r="KK33" s="409"/>
      <c r="KL33" s="434"/>
      <c r="KM33" s="52"/>
      <c r="KN33" s="435"/>
      <c r="KO33" s="436"/>
      <c r="KP33" s="437"/>
      <c r="KQ33" s="438"/>
      <c r="KR33" s="439"/>
      <c r="KS33" s="439"/>
      <c r="KT33" s="440"/>
      <c r="KU33" s="40">
        <f>KD33</f>
        <v>19</v>
      </c>
      <c r="KV33" s="41" t="str">
        <f>KE33</f>
        <v>金</v>
      </c>
      <c r="KW33" s="441"/>
      <c r="KX33" s="441"/>
      <c r="KY33" s="441"/>
      <c r="KZ33" s="441"/>
      <c r="LA33" s="433">
        <f>IF(OR(KV33="日",KV33="祝",KV33=0,AND(KV33="土",別紙2【最初に入力】!$U$6=""))," ",IF(LD33="×",TIME(0,0,0),IF(KY33&gt;TIMEVALUE(LA14),IF(KW33&lt;=TIMEVALUE(LA14),KY33-TIMEVALUE(LA14),KY33-KW33),TIME(0,0,0))))</f>
        <v>0</v>
      </c>
      <c r="LB33" s="409"/>
      <c r="LC33" s="434"/>
      <c r="LD33" s="52"/>
      <c r="LE33" s="435"/>
      <c r="LF33" s="436"/>
      <c r="LG33" s="437"/>
      <c r="LH33" s="438"/>
      <c r="LI33" s="439"/>
      <c r="LJ33" s="439"/>
      <c r="LK33" s="440"/>
      <c r="LL33" s="40">
        <f t="shared" si="0"/>
        <v>19</v>
      </c>
      <c r="LM33" s="41" t="str">
        <f t="shared" si="1"/>
        <v>金</v>
      </c>
      <c r="LN33" s="441"/>
      <c r="LO33" s="441"/>
      <c r="LP33" s="441"/>
      <c r="LQ33" s="441"/>
      <c r="LR33" s="433">
        <f>IF(OR(LM33="日",LM33="祝",LM33=0,AND(LM33="土",別紙2【最初に入力】!$U$6=""))," ",IF(LU33="×",TIME(0,0,0),IF(LP33&gt;TIMEVALUE(LR14),IF(LN33&lt;=TIMEVALUE(LR14),LP33-TIMEVALUE(LR14),LP33-LN33),TIME(0,0,0))))</f>
        <v>0</v>
      </c>
      <c r="LS33" s="409"/>
      <c r="LT33" s="434"/>
      <c r="LU33" s="52"/>
      <c r="LV33" s="435"/>
      <c r="LW33" s="436"/>
      <c r="LX33" s="437"/>
      <c r="LY33" s="438"/>
      <c r="LZ33" s="439"/>
      <c r="MA33" s="439"/>
      <c r="MB33" s="440"/>
    </row>
    <row r="34" spans="1:341" ht="15" customHeight="1">
      <c r="A34" s="40">
        <f>DAY(DATE(別紙2【最初に入力】!$Y$1,別紙2【最初に入力】!$D$4,A33+1))</f>
        <v>20</v>
      </c>
      <c r="B34" s="41" t="str">
        <f>IF(IFERROR(MATCH(DATE(別紙2【最初に入力】!$Y$1,別紙2【最初に入力】!$D$4,$A34),万年カレンダー・祝日!$K$2:$K$27,0),0)&gt;=1,"祝",TEXT(WEEKDAY(DATE(別紙2【最初に入力】!$Y$1,別紙2【最初に入力】!$D$4,$A34)),"aaa"))</f>
        <v>土</v>
      </c>
      <c r="C34" s="441"/>
      <c r="D34" s="441"/>
      <c r="E34" s="441"/>
      <c r="F34" s="441"/>
      <c r="G34" s="433" t="str">
        <f>IF(OR(B34="日",B34="祝",B34=0,AND(B34="土",別紙2【最初に入力】!$U$6=""))," ",IF(J34="×",TIME(0,0,0),IF(E34&gt;TIMEVALUE(G14),IF(C34&lt;=TIMEVALUE(G14),E34-TIMEVALUE(G14),E34-C34),TIME(0,0,0))))</f>
        <v xml:space="preserve"> </v>
      </c>
      <c r="H34" s="409"/>
      <c r="I34" s="434"/>
      <c r="J34" s="52"/>
      <c r="K34" s="435"/>
      <c r="L34" s="436"/>
      <c r="M34" s="437"/>
      <c r="N34" s="438"/>
      <c r="O34" s="439"/>
      <c r="P34" s="439"/>
      <c r="Q34" s="440"/>
      <c r="R34" s="40">
        <f>A34</f>
        <v>20</v>
      </c>
      <c r="S34" s="41" t="str">
        <f>B34</f>
        <v>土</v>
      </c>
      <c r="T34" s="441"/>
      <c r="U34" s="441"/>
      <c r="V34" s="441"/>
      <c r="W34" s="441"/>
      <c r="X34" s="433" t="str">
        <f>IF(OR(S34="日",S34="祝",S34=0,AND(S34="土",別紙2【最初に入力】!$U$6=""))," ",IF(AA34="×",TIME(0,0,0),IF(V34&gt;TIMEVALUE(X14),IF(T34&lt;=TIMEVALUE(X14),V34-TIMEVALUE(X14),V34-T34),TIME(0,0,0))))</f>
        <v xml:space="preserve"> </v>
      </c>
      <c r="Y34" s="409"/>
      <c r="Z34" s="434"/>
      <c r="AA34" s="52"/>
      <c r="AB34" s="435"/>
      <c r="AC34" s="436"/>
      <c r="AD34" s="437"/>
      <c r="AE34" s="438"/>
      <c r="AF34" s="439"/>
      <c r="AG34" s="439"/>
      <c r="AH34" s="440"/>
      <c r="AI34" s="40">
        <f>R34</f>
        <v>20</v>
      </c>
      <c r="AJ34" s="41" t="str">
        <f>S34</f>
        <v>土</v>
      </c>
      <c r="AK34" s="441"/>
      <c r="AL34" s="441"/>
      <c r="AM34" s="441"/>
      <c r="AN34" s="441"/>
      <c r="AO34" s="433" t="str">
        <f>IF(OR(AJ34="日",AJ34="祝",AJ34=0,AND(AJ34="土",別紙2【最初に入力】!$U$6=""))," ",IF(AR34="×",TIME(0,0,0),IF(AM34&gt;TIMEVALUE(AO14),IF(AK34&lt;=TIMEVALUE(AO14),AM34-TIMEVALUE(AO14),AM34-AK34),TIME(0,0,0))))</f>
        <v xml:space="preserve"> </v>
      </c>
      <c r="AP34" s="409"/>
      <c r="AQ34" s="434"/>
      <c r="AR34" s="52"/>
      <c r="AS34" s="435"/>
      <c r="AT34" s="436"/>
      <c r="AU34" s="437"/>
      <c r="AV34" s="438"/>
      <c r="AW34" s="439"/>
      <c r="AX34" s="439"/>
      <c r="AY34" s="440"/>
      <c r="AZ34" s="40">
        <f>AI34</f>
        <v>20</v>
      </c>
      <c r="BA34" s="41" t="str">
        <f>AJ34</f>
        <v>土</v>
      </c>
      <c r="BB34" s="441"/>
      <c r="BC34" s="441"/>
      <c r="BD34" s="441"/>
      <c r="BE34" s="441"/>
      <c r="BF34" s="433" t="str">
        <f>IF(OR(BA34="日",BA34="祝",BA34=0,AND(BA34="土",別紙2【最初に入力】!$U$6=""))," ",IF(BI34="×",TIME(0,0,0),IF(BD34&gt;TIMEVALUE(BF14),IF(BB34&lt;=TIMEVALUE(BF14),BD34-TIMEVALUE(BF14),BD34-BB34),TIME(0,0,0))))</f>
        <v xml:space="preserve"> </v>
      </c>
      <c r="BG34" s="409"/>
      <c r="BH34" s="434"/>
      <c r="BI34" s="52"/>
      <c r="BJ34" s="435"/>
      <c r="BK34" s="436"/>
      <c r="BL34" s="437"/>
      <c r="BM34" s="438"/>
      <c r="BN34" s="439"/>
      <c r="BO34" s="439"/>
      <c r="BP34" s="440"/>
      <c r="BQ34" s="40">
        <f>AZ34</f>
        <v>20</v>
      </c>
      <c r="BR34" s="41" t="str">
        <f>BA34</f>
        <v>土</v>
      </c>
      <c r="BS34" s="441"/>
      <c r="BT34" s="441"/>
      <c r="BU34" s="441"/>
      <c r="BV34" s="441"/>
      <c r="BW34" s="433" t="str">
        <f>IF(OR(BR34="日",BR34="祝",BR34=0,AND(BR34="土",別紙2【最初に入力】!$U$6=""))," ",IF(BZ34="×",TIME(0,0,0),IF(BU34&gt;TIMEVALUE(BW14),IF(BS34&lt;=TIMEVALUE(BW14),BU34-TIMEVALUE(BW14),BU34-BS34),TIME(0,0,0))))</f>
        <v xml:space="preserve"> </v>
      </c>
      <c r="BX34" s="409"/>
      <c r="BY34" s="434"/>
      <c r="BZ34" s="52"/>
      <c r="CA34" s="435"/>
      <c r="CB34" s="436"/>
      <c r="CC34" s="437"/>
      <c r="CD34" s="438"/>
      <c r="CE34" s="439"/>
      <c r="CF34" s="439"/>
      <c r="CG34" s="440"/>
      <c r="CH34" s="40">
        <f>BQ34</f>
        <v>20</v>
      </c>
      <c r="CI34" s="41" t="str">
        <f>BR34</f>
        <v>土</v>
      </c>
      <c r="CJ34" s="441"/>
      <c r="CK34" s="441"/>
      <c r="CL34" s="441"/>
      <c r="CM34" s="441"/>
      <c r="CN34" s="433" t="str">
        <f>IF(OR(CI34="日",CI34="祝",CI34=0,AND(CI34="土",別紙2【最初に入力】!$U$6=""))," ",IF(CQ34="×",TIME(0,0,0),IF(CL34&gt;TIMEVALUE(CN14),IF(CJ34&lt;=TIMEVALUE(CN14),CL34-TIMEVALUE(CN14),CL34-CJ34),TIME(0,0,0))))</f>
        <v xml:space="preserve"> </v>
      </c>
      <c r="CO34" s="409"/>
      <c r="CP34" s="434"/>
      <c r="CQ34" s="52"/>
      <c r="CR34" s="435"/>
      <c r="CS34" s="436"/>
      <c r="CT34" s="437"/>
      <c r="CU34" s="438"/>
      <c r="CV34" s="439"/>
      <c r="CW34" s="439"/>
      <c r="CX34" s="440"/>
      <c r="CY34" s="40">
        <f>CH34</f>
        <v>20</v>
      </c>
      <c r="CZ34" s="41" t="str">
        <f>CI34</f>
        <v>土</v>
      </c>
      <c r="DA34" s="441"/>
      <c r="DB34" s="441"/>
      <c r="DC34" s="441"/>
      <c r="DD34" s="441"/>
      <c r="DE34" s="433" t="str">
        <f>IF(OR(CZ34="日",CZ34="祝",CZ34=0,AND(CZ34="土",別紙2【最初に入力】!$U$6=""))," ",IF(DH34="×",TIME(0,0,0),IF(DC34&gt;TIMEVALUE(DE14),IF(DA34&lt;=TIMEVALUE(DE14),DC34-TIMEVALUE(DE14),DC34-DA34),TIME(0,0,0))))</f>
        <v xml:space="preserve"> </v>
      </c>
      <c r="DF34" s="409"/>
      <c r="DG34" s="434"/>
      <c r="DH34" s="52"/>
      <c r="DI34" s="435"/>
      <c r="DJ34" s="436"/>
      <c r="DK34" s="437"/>
      <c r="DL34" s="438"/>
      <c r="DM34" s="439"/>
      <c r="DN34" s="439"/>
      <c r="DO34" s="440"/>
      <c r="DP34" s="40">
        <f>CY34</f>
        <v>20</v>
      </c>
      <c r="DQ34" s="41" t="str">
        <f>CZ34</f>
        <v>土</v>
      </c>
      <c r="DR34" s="441"/>
      <c r="DS34" s="441"/>
      <c r="DT34" s="441"/>
      <c r="DU34" s="441"/>
      <c r="DV34" s="433" t="str">
        <f>IF(OR(DQ34="日",DQ34="祝",DQ34=0,AND(DQ34="土",別紙2【最初に入力】!$U$6=""))," ",IF(DY34="×",TIME(0,0,0),IF(DT34&gt;TIMEVALUE(DV14),IF(DR34&lt;=TIMEVALUE(DV14),DT34-TIMEVALUE(DV14),DT34-DR34),TIME(0,0,0))))</f>
        <v xml:space="preserve"> </v>
      </c>
      <c r="DW34" s="409"/>
      <c r="DX34" s="434"/>
      <c r="DY34" s="52"/>
      <c r="DZ34" s="435"/>
      <c r="EA34" s="436"/>
      <c r="EB34" s="437"/>
      <c r="EC34" s="438"/>
      <c r="ED34" s="439"/>
      <c r="EE34" s="439"/>
      <c r="EF34" s="440"/>
      <c r="EG34" s="40">
        <f>DP34</f>
        <v>20</v>
      </c>
      <c r="EH34" s="41" t="str">
        <f>DQ34</f>
        <v>土</v>
      </c>
      <c r="EI34" s="441"/>
      <c r="EJ34" s="441"/>
      <c r="EK34" s="441"/>
      <c r="EL34" s="441"/>
      <c r="EM34" s="433" t="str">
        <f>IF(OR(EH34="日",EH34="祝",EH34=0,AND(EH34="土",別紙2【最初に入力】!$U$6=""))," ",IF(EP34="×",TIME(0,0,0),IF(EK34&gt;TIMEVALUE(EM14),IF(EI34&lt;=TIMEVALUE(EM14),EK34-TIMEVALUE(EM14),EK34-EI34),TIME(0,0,0))))</f>
        <v xml:space="preserve"> </v>
      </c>
      <c r="EN34" s="409"/>
      <c r="EO34" s="434"/>
      <c r="EP34" s="52"/>
      <c r="EQ34" s="435"/>
      <c r="ER34" s="436"/>
      <c r="ES34" s="437"/>
      <c r="ET34" s="438"/>
      <c r="EU34" s="439"/>
      <c r="EV34" s="439"/>
      <c r="EW34" s="440"/>
      <c r="EX34" s="40">
        <f>EG34</f>
        <v>20</v>
      </c>
      <c r="EY34" s="41" t="str">
        <f>EH34</f>
        <v>土</v>
      </c>
      <c r="EZ34" s="441"/>
      <c r="FA34" s="441"/>
      <c r="FB34" s="441"/>
      <c r="FC34" s="441"/>
      <c r="FD34" s="433" t="str">
        <f>IF(OR(EY34="日",EY34="祝",EY34=0,AND(EY34="土",別紙2【最初に入力】!$U$6=""))," ",IF(FG34="×",TIME(0,0,0),IF(FB34&gt;TIMEVALUE(FD14),IF(EZ34&lt;=TIMEVALUE(FD14),FB34-TIMEVALUE(FD14),FB34-EZ34),TIME(0,0,0))))</f>
        <v xml:space="preserve"> </v>
      </c>
      <c r="FE34" s="409"/>
      <c r="FF34" s="434"/>
      <c r="FG34" s="52"/>
      <c r="FH34" s="435"/>
      <c r="FI34" s="436"/>
      <c r="FJ34" s="437"/>
      <c r="FK34" s="438"/>
      <c r="FL34" s="439"/>
      <c r="FM34" s="439"/>
      <c r="FN34" s="440"/>
      <c r="FO34" s="40">
        <f>EX34</f>
        <v>20</v>
      </c>
      <c r="FP34" s="41" t="str">
        <f>EY34</f>
        <v>土</v>
      </c>
      <c r="FQ34" s="441"/>
      <c r="FR34" s="441"/>
      <c r="FS34" s="441"/>
      <c r="FT34" s="441"/>
      <c r="FU34" s="433" t="str">
        <f>IF(OR(FP34="日",FP34="祝",FP34=0,AND(FP34="土",別紙2【最初に入力】!$U$6=""))," ",IF(FX34="×",TIME(0,0,0),IF(FS34&gt;TIMEVALUE(FU14),IF(FQ34&lt;=TIMEVALUE(FU14),FS34-TIMEVALUE(FU14),FS34-FQ34),TIME(0,0,0))))</f>
        <v xml:space="preserve"> </v>
      </c>
      <c r="FV34" s="409"/>
      <c r="FW34" s="434"/>
      <c r="FX34" s="52"/>
      <c r="FY34" s="435"/>
      <c r="FZ34" s="436"/>
      <c r="GA34" s="437"/>
      <c r="GB34" s="438"/>
      <c r="GC34" s="439"/>
      <c r="GD34" s="439"/>
      <c r="GE34" s="440"/>
      <c r="GF34" s="40">
        <f>FO34</f>
        <v>20</v>
      </c>
      <c r="GG34" s="41" t="str">
        <f>FP34</f>
        <v>土</v>
      </c>
      <c r="GH34" s="441"/>
      <c r="GI34" s="441"/>
      <c r="GJ34" s="441"/>
      <c r="GK34" s="441"/>
      <c r="GL34" s="433" t="str">
        <f>IF(OR(GG34="日",GG34="祝",GG34=0,AND(GG34="土",別紙2【最初に入力】!$U$6=""))," ",IF(GO34="×",TIME(0,0,0),IF(GJ34&gt;TIMEVALUE(GL14),IF(GH34&lt;=TIMEVALUE(GL14),GJ34-TIMEVALUE(GL14),GJ34-GH34),TIME(0,0,0))))</f>
        <v xml:space="preserve"> </v>
      </c>
      <c r="GM34" s="409"/>
      <c r="GN34" s="434"/>
      <c r="GO34" s="52"/>
      <c r="GP34" s="435"/>
      <c r="GQ34" s="436"/>
      <c r="GR34" s="437"/>
      <c r="GS34" s="438"/>
      <c r="GT34" s="439"/>
      <c r="GU34" s="439"/>
      <c r="GV34" s="440"/>
      <c r="GW34" s="40">
        <f>GF34</f>
        <v>20</v>
      </c>
      <c r="GX34" s="41" t="str">
        <f>GG34</f>
        <v>土</v>
      </c>
      <c r="GY34" s="441"/>
      <c r="GZ34" s="441"/>
      <c r="HA34" s="441"/>
      <c r="HB34" s="441"/>
      <c r="HC34" s="433" t="str">
        <f>IF(OR(GX34="日",GX34="祝",GX34=0,AND(GX34="土",別紙2【最初に入力】!$U$6=""))," ",IF(HF34="×",TIME(0,0,0),IF(HA34&gt;TIMEVALUE(HC14),IF(GY34&lt;=TIMEVALUE(HC14),HA34-TIMEVALUE(HC14),HA34-GY34),TIME(0,0,0))))</f>
        <v xml:space="preserve"> </v>
      </c>
      <c r="HD34" s="409"/>
      <c r="HE34" s="434"/>
      <c r="HF34" s="52"/>
      <c r="HG34" s="435"/>
      <c r="HH34" s="436"/>
      <c r="HI34" s="437"/>
      <c r="HJ34" s="438"/>
      <c r="HK34" s="439"/>
      <c r="HL34" s="439"/>
      <c r="HM34" s="440"/>
      <c r="HN34" s="40">
        <f>GW34</f>
        <v>20</v>
      </c>
      <c r="HO34" s="41" t="str">
        <f>GX34</f>
        <v>土</v>
      </c>
      <c r="HP34" s="441"/>
      <c r="HQ34" s="441"/>
      <c r="HR34" s="441"/>
      <c r="HS34" s="441"/>
      <c r="HT34" s="433" t="str">
        <f>IF(OR(HO34="日",HO34="祝",HO34=0,AND(HO34="土",別紙2【最初に入力】!$U$6=""))," ",IF(HW34="×",TIME(0,0,0),IF(HR34&gt;TIMEVALUE(HT14),IF(HP34&lt;=TIMEVALUE(HT14),HR34-TIMEVALUE(HT14),HR34-HP34),TIME(0,0,0))))</f>
        <v xml:space="preserve"> </v>
      </c>
      <c r="HU34" s="409"/>
      <c r="HV34" s="434"/>
      <c r="HW34" s="52"/>
      <c r="HX34" s="435"/>
      <c r="HY34" s="436"/>
      <c r="HZ34" s="437"/>
      <c r="IA34" s="438"/>
      <c r="IB34" s="439"/>
      <c r="IC34" s="439"/>
      <c r="ID34" s="440"/>
      <c r="IE34" s="40">
        <f>HN34</f>
        <v>20</v>
      </c>
      <c r="IF34" s="41" t="str">
        <f>HO34</f>
        <v>土</v>
      </c>
      <c r="IG34" s="441"/>
      <c r="IH34" s="441"/>
      <c r="II34" s="441"/>
      <c r="IJ34" s="441"/>
      <c r="IK34" s="433" t="str">
        <f>IF(OR(IF34="日",IF34="祝",IF34=0,AND(IF34="土",別紙2【最初に入力】!$U$6=""))," ",IF(IN34="×",TIME(0,0,0),IF(II34&gt;TIMEVALUE(IK14),IF(IG34&lt;=TIMEVALUE(IK14),II34-TIMEVALUE(IK14),II34-IG34),TIME(0,0,0))))</f>
        <v xml:space="preserve"> </v>
      </c>
      <c r="IL34" s="409"/>
      <c r="IM34" s="434"/>
      <c r="IN34" s="52"/>
      <c r="IO34" s="435"/>
      <c r="IP34" s="436"/>
      <c r="IQ34" s="437"/>
      <c r="IR34" s="438"/>
      <c r="IS34" s="439"/>
      <c r="IT34" s="439"/>
      <c r="IU34" s="440"/>
      <c r="IV34" s="40">
        <f>IE34</f>
        <v>20</v>
      </c>
      <c r="IW34" s="41" t="str">
        <f>IF34</f>
        <v>土</v>
      </c>
      <c r="IX34" s="441"/>
      <c r="IY34" s="441"/>
      <c r="IZ34" s="441"/>
      <c r="JA34" s="441"/>
      <c r="JB34" s="433" t="str">
        <f>IF(OR(IW34="日",IW34="祝",IW34=0,AND(IW34="土",別紙2【最初に入力】!$U$6=""))," ",IF(JE34="×",TIME(0,0,0),IF(IZ34&gt;TIMEVALUE(JB14),IF(IX34&lt;=TIMEVALUE(JB14),IZ34-TIMEVALUE(JB14),IZ34-IX34),TIME(0,0,0))))</f>
        <v xml:space="preserve"> </v>
      </c>
      <c r="JC34" s="409"/>
      <c r="JD34" s="434"/>
      <c r="JE34" s="52"/>
      <c r="JF34" s="435"/>
      <c r="JG34" s="436"/>
      <c r="JH34" s="437"/>
      <c r="JI34" s="438"/>
      <c r="JJ34" s="439"/>
      <c r="JK34" s="439"/>
      <c r="JL34" s="440"/>
      <c r="JM34" s="40">
        <f>IV34</f>
        <v>20</v>
      </c>
      <c r="JN34" s="41" t="str">
        <f>IW34</f>
        <v>土</v>
      </c>
      <c r="JO34" s="441"/>
      <c r="JP34" s="441"/>
      <c r="JQ34" s="441"/>
      <c r="JR34" s="441"/>
      <c r="JS34" s="433" t="str">
        <f>IF(OR(JN34="日",JN34="祝",JN34=0,AND(JN34="土",別紙2【最初に入力】!$U$6=""))," ",IF(JV34="×",TIME(0,0,0),IF(JQ34&gt;TIMEVALUE(JS14),IF(JO34&lt;=TIMEVALUE(JS14),JQ34-TIMEVALUE(JS14),JQ34-JO34),TIME(0,0,0))))</f>
        <v xml:space="preserve"> </v>
      </c>
      <c r="JT34" s="409"/>
      <c r="JU34" s="434"/>
      <c r="JV34" s="52"/>
      <c r="JW34" s="435"/>
      <c r="JX34" s="436"/>
      <c r="JY34" s="437"/>
      <c r="JZ34" s="438"/>
      <c r="KA34" s="439"/>
      <c r="KB34" s="439"/>
      <c r="KC34" s="440"/>
      <c r="KD34" s="40">
        <f>JM34</f>
        <v>20</v>
      </c>
      <c r="KE34" s="41" t="str">
        <f>JN34</f>
        <v>土</v>
      </c>
      <c r="KF34" s="441"/>
      <c r="KG34" s="441"/>
      <c r="KH34" s="441"/>
      <c r="KI34" s="441"/>
      <c r="KJ34" s="433" t="str">
        <f>IF(OR(KE34="日",KE34="祝",KE34=0,AND(KE34="土",別紙2【最初に入力】!$U$6=""))," ",IF(KM34="×",TIME(0,0,0),IF(KH34&gt;TIMEVALUE(KJ14),IF(KF34&lt;=TIMEVALUE(KJ14),KH34-TIMEVALUE(KJ14),KH34-KF34),TIME(0,0,0))))</f>
        <v xml:space="preserve"> </v>
      </c>
      <c r="KK34" s="409"/>
      <c r="KL34" s="434"/>
      <c r="KM34" s="52"/>
      <c r="KN34" s="435"/>
      <c r="KO34" s="436"/>
      <c r="KP34" s="437"/>
      <c r="KQ34" s="438"/>
      <c r="KR34" s="439"/>
      <c r="KS34" s="439"/>
      <c r="KT34" s="440"/>
      <c r="KU34" s="40">
        <f>KD34</f>
        <v>20</v>
      </c>
      <c r="KV34" s="41" t="str">
        <f>KE34</f>
        <v>土</v>
      </c>
      <c r="KW34" s="441"/>
      <c r="KX34" s="441"/>
      <c r="KY34" s="441"/>
      <c r="KZ34" s="441"/>
      <c r="LA34" s="433" t="str">
        <f>IF(OR(KV34="日",KV34="祝",KV34=0,AND(KV34="土",別紙2【最初に入力】!$U$6=""))," ",IF(LD34="×",TIME(0,0,0),IF(KY34&gt;TIMEVALUE(LA14),IF(KW34&lt;=TIMEVALUE(LA14),KY34-TIMEVALUE(LA14),KY34-KW34),TIME(0,0,0))))</f>
        <v xml:space="preserve"> </v>
      </c>
      <c r="LB34" s="409"/>
      <c r="LC34" s="434"/>
      <c r="LD34" s="52"/>
      <c r="LE34" s="435"/>
      <c r="LF34" s="436"/>
      <c r="LG34" s="437"/>
      <c r="LH34" s="438"/>
      <c r="LI34" s="439"/>
      <c r="LJ34" s="439"/>
      <c r="LK34" s="440"/>
      <c r="LL34" s="40">
        <f t="shared" si="0"/>
        <v>20</v>
      </c>
      <c r="LM34" s="41" t="str">
        <f t="shared" si="1"/>
        <v>土</v>
      </c>
      <c r="LN34" s="441"/>
      <c r="LO34" s="441"/>
      <c r="LP34" s="441"/>
      <c r="LQ34" s="441"/>
      <c r="LR34" s="433" t="str">
        <f>IF(OR(LM34="日",LM34="祝",LM34=0,AND(LM34="土",別紙2【最初に入力】!$U$6=""))," ",IF(LU34="×",TIME(0,0,0),IF(LP34&gt;TIMEVALUE(LR14),IF(LN34&lt;=TIMEVALUE(LR14),LP34-TIMEVALUE(LR14),LP34-LN34),TIME(0,0,0))))</f>
        <v xml:space="preserve"> </v>
      </c>
      <c r="LS34" s="409"/>
      <c r="LT34" s="434"/>
      <c r="LU34" s="52"/>
      <c r="LV34" s="435"/>
      <c r="LW34" s="436"/>
      <c r="LX34" s="437"/>
      <c r="LY34" s="438"/>
      <c r="LZ34" s="439"/>
      <c r="MA34" s="439"/>
      <c r="MB34" s="440"/>
    </row>
    <row r="35" spans="1:341" ht="15" customHeight="1">
      <c r="A35" s="40">
        <f>DAY(DATE(別紙2【最初に入力】!$Y$1,別紙2【最初に入力】!$D$4,A34+1))</f>
        <v>21</v>
      </c>
      <c r="B35" s="41" t="str">
        <f>IF(IFERROR(MATCH(DATE(別紙2【最初に入力】!$Y$1,別紙2【最初に入力】!$D$4,$A35),万年カレンダー・祝日!$K$2:$K$27,0),0)&gt;=1,"祝",TEXT(WEEKDAY(DATE(別紙2【最初に入力】!$Y$1,別紙2【最初に入力】!$D$4,$A35)),"aaa"))</f>
        <v>日</v>
      </c>
      <c r="C35" s="441"/>
      <c r="D35" s="441"/>
      <c r="E35" s="441"/>
      <c r="F35" s="441"/>
      <c r="G35" s="433" t="str">
        <f>IF(OR(B35="日",B35="祝",B35=0,AND(B35="土",別紙2【最初に入力】!$U$6=""))," ",IF(J35="×",TIME(0,0,0),IF(E35&gt;TIMEVALUE(G14),IF(C35&lt;=TIMEVALUE(G14),E35-TIMEVALUE(G14),E35-C35),TIME(0,0,0))))</f>
        <v xml:space="preserve"> </v>
      </c>
      <c r="H35" s="409"/>
      <c r="I35" s="434"/>
      <c r="J35" s="52"/>
      <c r="K35" s="435"/>
      <c r="L35" s="436"/>
      <c r="M35" s="437"/>
      <c r="N35" s="438"/>
      <c r="O35" s="439"/>
      <c r="P35" s="439"/>
      <c r="Q35" s="440"/>
      <c r="R35" s="40">
        <f>A35</f>
        <v>21</v>
      </c>
      <c r="S35" s="41" t="str">
        <f>B35</f>
        <v>日</v>
      </c>
      <c r="T35" s="441"/>
      <c r="U35" s="441"/>
      <c r="V35" s="441"/>
      <c r="W35" s="441"/>
      <c r="X35" s="433" t="str">
        <f>IF(OR(S35="日",S35="祝",S35=0,AND(S35="土",別紙2【最初に入力】!$U$6=""))," ",IF(AA35="×",TIME(0,0,0),IF(V35&gt;TIMEVALUE(X14),IF(T35&lt;=TIMEVALUE(X14),V35-TIMEVALUE(X14),V35-T35),TIME(0,0,0))))</f>
        <v xml:space="preserve"> </v>
      </c>
      <c r="Y35" s="409"/>
      <c r="Z35" s="434"/>
      <c r="AA35" s="52"/>
      <c r="AB35" s="435"/>
      <c r="AC35" s="436"/>
      <c r="AD35" s="437"/>
      <c r="AE35" s="438"/>
      <c r="AF35" s="439"/>
      <c r="AG35" s="439"/>
      <c r="AH35" s="440"/>
      <c r="AI35" s="40">
        <f>R35</f>
        <v>21</v>
      </c>
      <c r="AJ35" s="41" t="str">
        <f>S35</f>
        <v>日</v>
      </c>
      <c r="AK35" s="441"/>
      <c r="AL35" s="441"/>
      <c r="AM35" s="441"/>
      <c r="AN35" s="441"/>
      <c r="AO35" s="433" t="str">
        <f>IF(OR(AJ35="日",AJ35="祝",AJ35=0,AND(AJ35="土",別紙2【最初に入力】!$U$6=""))," ",IF(AR35="×",TIME(0,0,0),IF(AM35&gt;TIMEVALUE(AO14),IF(AK35&lt;=TIMEVALUE(AO14),AM35-TIMEVALUE(AO14),AM35-AK35),TIME(0,0,0))))</f>
        <v xml:space="preserve"> </v>
      </c>
      <c r="AP35" s="409"/>
      <c r="AQ35" s="434"/>
      <c r="AR35" s="52"/>
      <c r="AS35" s="435"/>
      <c r="AT35" s="436"/>
      <c r="AU35" s="437"/>
      <c r="AV35" s="438"/>
      <c r="AW35" s="439"/>
      <c r="AX35" s="439"/>
      <c r="AY35" s="440"/>
      <c r="AZ35" s="40">
        <f>AI35</f>
        <v>21</v>
      </c>
      <c r="BA35" s="41" t="str">
        <f>AJ35</f>
        <v>日</v>
      </c>
      <c r="BB35" s="441"/>
      <c r="BC35" s="441"/>
      <c r="BD35" s="441"/>
      <c r="BE35" s="441"/>
      <c r="BF35" s="433" t="str">
        <f>IF(OR(BA35="日",BA35="祝",BA35=0,AND(BA35="土",別紙2【最初に入力】!$U$6=""))," ",IF(BI35="×",TIME(0,0,0),IF(BD35&gt;TIMEVALUE(BF14),IF(BB35&lt;=TIMEVALUE(BF14),BD35-TIMEVALUE(BF14),BD35-BB35),TIME(0,0,0))))</f>
        <v xml:space="preserve"> </v>
      </c>
      <c r="BG35" s="409"/>
      <c r="BH35" s="434"/>
      <c r="BI35" s="52"/>
      <c r="BJ35" s="435"/>
      <c r="BK35" s="436"/>
      <c r="BL35" s="437"/>
      <c r="BM35" s="438"/>
      <c r="BN35" s="439"/>
      <c r="BO35" s="439"/>
      <c r="BP35" s="440"/>
      <c r="BQ35" s="40">
        <f>AZ35</f>
        <v>21</v>
      </c>
      <c r="BR35" s="41" t="str">
        <f>BA35</f>
        <v>日</v>
      </c>
      <c r="BS35" s="441"/>
      <c r="BT35" s="441"/>
      <c r="BU35" s="441"/>
      <c r="BV35" s="441"/>
      <c r="BW35" s="433" t="str">
        <f>IF(OR(BR35="日",BR35="祝",BR35=0,AND(BR35="土",別紙2【最初に入力】!$U$6=""))," ",IF(BZ35="×",TIME(0,0,0),IF(BU35&gt;TIMEVALUE(BW14),IF(BS35&lt;=TIMEVALUE(BW14),BU35-TIMEVALUE(BW14),BU35-BS35),TIME(0,0,0))))</f>
        <v xml:space="preserve"> </v>
      </c>
      <c r="BX35" s="409"/>
      <c r="BY35" s="434"/>
      <c r="BZ35" s="52"/>
      <c r="CA35" s="435"/>
      <c r="CB35" s="436"/>
      <c r="CC35" s="437"/>
      <c r="CD35" s="438"/>
      <c r="CE35" s="439"/>
      <c r="CF35" s="439"/>
      <c r="CG35" s="440"/>
      <c r="CH35" s="40">
        <f>BQ35</f>
        <v>21</v>
      </c>
      <c r="CI35" s="41" t="str">
        <f>BR35</f>
        <v>日</v>
      </c>
      <c r="CJ35" s="441"/>
      <c r="CK35" s="441"/>
      <c r="CL35" s="441"/>
      <c r="CM35" s="441"/>
      <c r="CN35" s="433" t="str">
        <f>IF(OR(CI35="日",CI35="祝",CI35=0,AND(CI35="土",別紙2【最初に入力】!$U$6=""))," ",IF(CQ35="×",TIME(0,0,0),IF(CL35&gt;TIMEVALUE(CN14),IF(CJ35&lt;=TIMEVALUE(CN14),CL35-TIMEVALUE(CN14),CL35-CJ35),TIME(0,0,0))))</f>
        <v xml:space="preserve"> </v>
      </c>
      <c r="CO35" s="409"/>
      <c r="CP35" s="434"/>
      <c r="CQ35" s="52"/>
      <c r="CR35" s="435"/>
      <c r="CS35" s="436"/>
      <c r="CT35" s="437"/>
      <c r="CU35" s="438"/>
      <c r="CV35" s="439"/>
      <c r="CW35" s="439"/>
      <c r="CX35" s="440"/>
      <c r="CY35" s="40">
        <f>CH35</f>
        <v>21</v>
      </c>
      <c r="CZ35" s="41" t="str">
        <f>CI35</f>
        <v>日</v>
      </c>
      <c r="DA35" s="441"/>
      <c r="DB35" s="441"/>
      <c r="DC35" s="441"/>
      <c r="DD35" s="441"/>
      <c r="DE35" s="433" t="str">
        <f>IF(OR(CZ35="日",CZ35="祝",CZ35=0,AND(CZ35="土",別紙2【最初に入力】!$U$6=""))," ",IF(DH35="×",TIME(0,0,0),IF(DC35&gt;TIMEVALUE(DE14),IF(DA35&lt;=TIMEVALUE(DE14),DC35-TIMEVALUE(DE14),DC35-DA35),TIME(0,0,0))))</f>
        <v xml:space="preserve"> </v>
      </c>
      <c r="DF35" s="409"/>
      <c r="DG35" s="434"/>
      <c r="DH35" s="52"/>
      <c r="DI35" s="435"/>
      <c r="DJ35" s="436"/>
      <c r="DK35" s="437"/>
      <c r="DL35" s="438"/>
      <c r="DM35" s="439"/>
      <c r="DN35" s="439"/>
      <c r="DO35" s="440"/>
      <c r="DP35" s="40">
        <f>CY35</f>
        <v>21</v>
      </c>
      <c r="DQ35" s="41" t="str">
        <f>CZ35</f>
        <v>日</v>
      </c>
      <c r="DR35" s="441"/>
      <c r="DS35" s="441"/>
      <c r="DT35" s="441"/>
      <c r="DU35" s="441"/>
      <c r="DV35" s="433" t="str">
        <f>IF(OR(DQ35="日",DQ35="祝",DQ35=0,AND(DQ35="土",別紙2【最初に入力】!$U$6=""))," ",IF(DY35="×",TIME(0,0,0),IF(DT35&gt;TIMEVALUE(DV14),IF(DR35&lt;=TIMEVALUE(DV14),DT35-TIMEVALUE(DV14),DT35-DR35),TIME(0,0,0))))</f>
        <v xml:space="preserve"> </v>
      </c>
      <c r="DW35" s="409"/>
      <c r="DX35" s="434"/>
      <c r="DY35" s="52"/>
      <c r="DZ35" s="435"/>
      <c r="EA35" s="436"/>
      <c r="EB35" s="437"/>
      <c r="EC35" s="438"/>
      <c r="ED35" s="439"/>
      <c r="EE35" s="439"/>
      <c r="EF35" s="440"/>
      <c r="EG35" s="40">
        <f>DP35</f>
        <v>21</v>
      </c>
      <c r="EH35" s="41" t="str">
        <f>DQ35</f>
        <v>日</v>
      </c>
      <c r="EI35" s="441"/>
      <c r="EJ35" s="441"/>
      <c r="EK35" s="441"/>
      <c r="EL35" s="441"/>
      <c r="EM35" s="433" t="str">
        <f>IF(OR(EH35="日",EH35="祝",EH35=0,AND(EH35="土",別紙2【最初に入力】!$U$6=""))," ",IF(EP35="×",TIME(0,0,0),IF(EK35&gt;TIMEVALUE(EM14),IF(EI35&lt;=TIMEVALUE(EM14),EK35-TIMEVALUE(EM14),EK35-EI35),TIME(0,0,0))))</f>
        <v xml:space="preserve"> </v>
      </c>
      <c r="EN35" s="409"/>
      <c r="EO35" s="434"/>
      <c r="EP35" s="52"/>
      <c r="EQ35" s="435"/>
      <c r="ER35" s="436"/>
      <c r="ES35" s="437"/>
      <c r="ET35" s="438"/>
      <c r="EU35" s="439"/>
      <c r="EV35" s="439"/>
      <c r="EW35" s="440"/>
      <c r="EX35" s="40">
        <f>EG35</f>
        <v>21</v>
      </c>
      <c r="EY35" s="41" t="str">
        <f>EH35</f>
        <v>日</v>
      </c>
      <c r="EZ35" s="441"/>
      <c r="FA35" s="441"/>
      <c r="FB35" s="441"/>
      <c r="FC35" s="441"/>
      <c r="FD35" s="433" t="str">
        <f>IF(OR(EY35="日",EY35="祝",EY35=0,AND(EY35="土",別紙2【最初に入力】!$U$6=""))," ",IF(FG35="×",TIME(0,0,0),IF(FB35&gt;TIMEVALUE(FD14),IF(EZ35&lt;=TIMEVALUE(FD14),FB35-TIMEVALUE(FD14),FB35-EZ35),TIME(0,0,0))))</f>
        <v xml:space="preserve"> </v>
      </c>
      <c r="FE35" s="409"/>
      <c r="FF35" s="434"/>
      <c r="FG35" s="52"/>
      <c r="FH35" s="435"/>
      <c r="FI35" s="436"/>
      <c r="FJ35" s="437"/>
      <c r="FK35" s="438"/>
      <c r="FL35" s="439"/>
      <c r="FM35" s="439"/>
      <c r="FN35" s="440"/>
      <c r="FO35" s="40">
        <f>EX35</f>
        <v>21</v>
      </c>
      <c r="FP35" s="41" t="str">
        <f>EY35</f>
        <v>日</v>
      </c>
      <c r="FQ35" s="441"/>
      <c r="FR35" s="441"/>
      <c r="FS35" s="441"/>
      <c r="FT35" s="441"/>
      <c r="FU35" s="433" t="str">
        <f>IF(OR(FP35="日",FP35="祝",FP35=0,AND(FP35="土",別紙2【最初に入力】!$U$6=""))," ",IF(FX35="×",TIME(0,0,0),IF(FS35&gt;TIMEVALUE(FU14),IF(FQ35&lt;=TIMEVALUE(FU14),FS35-TIMEVALUE(FU14),FS35-FQ35),TIME(0,0,0))))</f>
        <v xml:space="preserve"> </v>
      </c>
      <c r="FV35" s="409"/>
      <c r="FW35" s="434"/>
      <c r="FX35" s="52"/>
      <c r="FY35" s="435"/>
      <c r="FZ35" s="436"/>
      <c r="GA35" s="437"/>
      <c r="GB35" s="438"/>
      <c r="GC35" s="439"/>
      <c r="GD35" s="439"/>
      <c r="GE35" s="440"/>
      <c r="GF35" s="40">
        <f>FO35</f>
        <v>21</v>
      </c>
      <c r="GG35" s="41" t="str">
        <f>FP35</f>
        <v>日</v>
      </c>
      <c r="GH35" s="441"/>
      <c r="GI35" s="441"/>
      <c r="GJ35" s="441"/>
      <c r="GK35" s="441"/>
      <c r="GL35" s="433" t="str">
        <f>IF(OR(GG35="日",GG35="祝",GG35=0,AND(GG35="土",別紙2【最初に入力】!$U$6=""))," ",IF(GO35="×",TIME(0,0,0),IF(GJ35&gt;TIMEVALUE(GL14),IF(GH35&lt;=TIMEVALUE(GL14),GJ35-TIMEVALUE(GL14),GJ35-GH35),TIME(0,0,0))))</f>
        <v xml:space="preserve"> </v>
      </c>
      <c r="GM35" s="409"/>
      <c r="GN35" s="434"/>
      <c r="GO35" s="52"/>
      <c r="GP35" s="435"/>
      <c r="GQ35" s="436"/>
      <c r="GR35" s="437"/>
      <c r="GS35" s="438"/>
      <c r="GT35" s="439"/>
      <c r="GU35" s="439"/>
      <c r="GV35" s="440"/>
      <c r="GW35" s="40">
        <f>GF35</f>
        <v>21</v>
      </c>
      <c r="GX35" s="41" t="str">
        <f>GG35</f>
        <v>日</v>
      </c>
      <c r="GY35" s="441"/>
      <c r="GZ35" s="441"/>
      <c r="HA35" s="441"/>
      <c r="HB35" s="441"/>
      <c r="HC35" s="433" t="str">
        <f>IF(OR(GX35="日",GX35="祝",GX35=0,AND(GX35="土",別紙2【最初に入力】!$U$6=""))," ",IF(HF35="×",TIME(0,0,0),IF(HA35&gt;TIMEVALUE(HC14),IF(GY35&lt;=TIMEVALUE(HC14),HA35-TIMEVALUE(HC14),HA35-GY35),TIME(0,0,0))))</f>
        <v xml:space="preserve"> </v>
      </c>
      <c r="HD35" s="409"/>
      <c r="HE35" s="434"/>
      <c r="HF35" s="52"/>
      <c r="HG35" s="435"/>
      <c r="HH35" s="436"/>
      <c r="HI35" s="437"/>
      <c r="HJ35" s="438"/>
      <c r="HK35" s="439"/>
      <c r="HL35" s="439"/>
      <c r="HM35" s="440"/>
      <c r="HN35" s="40">
        <f>GW35</f>
        <v>21</v>
      </c>
      <c r="HO35" s="41" t="str">
        <f>GX35</f>
        <v>日</v>
      </c>
      <c r="HP35" s="441"/>
      <c r="HQ35" s="441"/>
      <c r="HR35" s="441"/>
      <c r="HS35" s="441"/>
      <c r="HT35" s="433" t="str">
        <f>IF(OR(HO35="日",HO35="祝",HO35=0,AND(HO35="土",別紙2【最初に入力】!$U$6=""))," ",IF(HW35="×",TIME(0,0,0),IF(HR35&gt;TIMEVALUE(HT14),IF(HP35&lt;=TIMEVALUE(HT14),HR35-TIMEVALUE(HT14),HR35-HP35),TIME(0,0,0))))</f>
        <v xml:space="preserve"> </v>
      </c>
      <c r="HU35" s="409"/>
      <c r="HV35" s="434"/>
      <c r="HW35" s="52"/>
      <c r="HX35" s="435"/>
      <c r="HY35" s="436"/>
      <c r="HZ35" s="437"/>
      <c r="IA35" s="438"/>
      <c r="IB35" s="439"/>
      <c r="IC35" s="439"/>
      <c r="ID35" s="440"/>
      <c r="IE35" s="40">
        <f>HN35</f>
        <v>21</v>
      </c>
      <c r="IF35" s="41" t="str">
        <f>HO35</f>
        <v>日</v>
      </c>
      <c r="IG35" s="441"/>
      <c r="IH35" s="441"/>
      <c r="II35" s="441"/>
      <c r="IJ35" s="441"/>
      <c r="IK35" s="433" t="str">
        <f>IF(OR(IF35="日",IF35="祝",IF35=0,AND(IF35="土",別紙2【最初に入力】!$U$6=""))," ",IF(IN35="×",TIME(0,0,0),IF(II35&gt;TIMEVALUE(IK14),IF(IG35&lt;=TIMEVALUE(IK14),II35-TIMEVALUE(IK14),II35-IG35),TIME(0,0,0))))</f>
        <v xml:space="preserve"> </v>
      </c>
      <c r="IL35" s="409"/>
      <c r="IM35" s="434"/>
      <c r="IN35" s="52"/>
      <c r="IO35" s="435"/>
      <c r="IP35" s="436"/>
      <c r="IQ35" s="437"/>
      <c r="IR35" s="438"/>
      <c r="IS35" s="439"/>
      <c r="IT35" s="439"/>
      <c r="IU35" s="440"/>
      <c r="IV35" s="40">
        <f>IE35</f>
        <v>21</v>
      </c>
      <c r="IW35" s="41" t="str">
        <f>IF35</f>
        <v>日</v>
      </c>
      <c r="IX35" s="441"/>
      <c r="IY35" s="441"/>
      <c r="IZ35" s="441"/>
      <c r="JA35" s="441"/>
      <c r="JB35" s="433" t="str">
        <f>IF(OR(IW35="日",IW35="祝",IW35=0,AND(IW35="土",別紙2【最初に入力】!$U$6=""))," ",IF(JE35="×",TIME(0,0,0),IF(IZ35&gt;TIMEVALUE(JB14),IF(IX35&lt;=TIMEVALUE(JB14),IZ35-TIMEVALUE(JB14),IZ35-IX35),TIME(0,0,0))))</f>
        <v xml:space="preserve"> </v>
      </c>
      <c r="JC35" s="409"/>
      <c r="JD35" s="434"/>
      <c r="JE35" s="52"/>
      <c r="JF35" s="435"/>
      <c r="JG35" s="436"/>
      <c r="JH35" s="437"/>
      <c r="JI35" s="438"/>
      <c r="JJ35" s="439"/>
      <c r="JK35" s="439"/>
      <c r="JL35" s="440"/>
      <c r="JM35" s="40">
        <f>IV35</f>
        <v>21</v>
      </c>
      <c r="JN35" s="41" t="str">
        <f>IW35</f>
        <v>日</v>
      </c>
      <c r="JO35" s="441"/>
      <c r="JP35" s="441"/>
      <c r="JQ35" s="441"/>
      <c r="JR35" s="441"/>
      <c r="JS35" s="433" t="str">
        <f>IF(OR(JN35="日",JN35="祝",JN35=0,AND(JN35="土",別紙2【最初に入力】!$U$6=""))," ",IF(JV35="×",TIME(0,0,0),IF(JQ35&gt;TIMEVALUE(JS14),IF(JO35&lt;=TIMEVALUE(JS14),JQ35-TIMEVALUE(JS14),JQ35-JO35),TIME(0,0,0))))</f>
        <v xml:space="preserve"> </v>
      </c>
      <c r="JT35" s="409"/>
      <c r="JU35" s="434"/>
      <c r="JV35" s="52"/>
      <c r="JW35" s="435"/>
      <c r="JX35" s="436"/>
      <c r="JY35" s="437"/>
      <c r="JZ35" s="438"/>
      <c r="KA35" s="439"/>
      <c r="KB35" s="439"/>
      <c r="KC35" s="440"/>
      <c r="KD35" s="40">
        <f>JM35</f>
        <v>21</v>
      </c>
      <c r="KE35" s="41" t="str">
        <f>JN35</f>
        <v>日</v>
      </c>
      <c r="KF35" s="441"/>
      <c r="KG35" s="441"/>
      <c r="KH35" s="441"/>
      <c r="KI35" s="441"/>
      <c r="KJ35" s="433" t="str">
        <f>IF(OR(KE35="日",KE35="祝",KE35=0,AND(KE35="土",別紙2【最初に入力】!$U$6=""))," ",IF(KM35="×",TIME(0,0,0),IF(KH35&gt;TIMEVALUE(KJ14),IF(KF35&lt;=TIMEVALUE(KJ14),KH35-TIMEVALUE(KJ14),KH35-KF35),TIME(0,0,0))))</f>
        <v xml:space="preserve"> </v>
      </c>
      <c r="KK35" s="409"/>
      <c r="KL35" s="434"/>
      <c r="KM35" s="52"/>
      <c r="KN35" s="435"/>
      <c r="KO35" s="436"/>
      <c r="KP35" s="437"/>
      <c r="KQ35" s="438"/>
      <c r="KR35" s="439"/>
      <c r="KS35" s="439"/>
      <c r="KT35" s="440"/>
      <c r="KU35" s="40">
        <f>KD35</f>
        <v>21</v>
      </c>
      <c r="KV35" s="41" t="str">
        <f>KE35</f>
        <v>日</v>
      </c>
      <c r="KW35" s="441"/>
      <c r="KX35" s="441"/>
      <c r="KY35" s="441"/>
      <c r="KZ35" s="441"/>
      <c r="LA35" s="433" t="str">
        <f>IF(OR(KV35="日",KV35="祝",KV35=0,AND(KV35="土",別紙2【最初に入力】!$U$6=""))," ",IF(LD35="×",TIME(0,0,0),IF(KY35&gt;TIMEVALUE(LA14),IF(KW35&lt;=TIMEVALUE(LA14),KY35-TIMEVALUE(LA14),KY35-KW35),TIME(0,0,0))))</f>
        <v xml:space="preserve"> </v>
      </c>
      <c r="LB35" s="409"/>
      <c r="LC35" s="434"/>
      <c r="LD35" s="52"/>
      <c r="LE35" s="435"/>
      <c r="LF35" s="436"/>
      <c r="LG35" s="437"/>
      <c r="LH35" s="438"/>
      <c r="LI35" s="439"/>
      <c r="LJ35" s="439"/>
      <c r="LK35" s="440"/>
      <c r="LL35" s="40">
        <f t="shared" si="0"/>
        <v>21</v>
      </c>
      <c r="LM35" s="41" t="str">
        <f t="shared" si="1"/>
        <v>日</v>
      </c>
      <c r="LN35" s="441"/>
      <c r="LO35" s="441"/>
      <c r="LP35" s="441"/>
      <c r="LQ35" s="441"/>
      <c r="LR35" s="433" t="str">
        <f>IF(OR(LM35="日",LM35="祝",LM35=0,AND(LM35="土",別紙2【最初に入力】!$U$6=""))," ",IF(LU35="×",TIME(0,0,0),IF(LP35&gt;TIMEVALUE(LR14),IF(LN35&lt;=TIMEVALUE(LR14),LP35-TIMEVALUE(LR14),LP35-LN35),TIME(0,0,0))))</f>
        <v xml:space="preserve"> </v>
      </c>
      <c r="LS35" s="409"/>
      <c r="LT35" s="434"/>
      <c r="LU35" s="52"/>
      <c r="LV35" s="435"/>
      <c r="LW35" s="436"/>
      <c r="LX35" s="437"/>
      <c r="LY35" s="438"/>
      <c r="LZ35" s="439"/>
      <c r="MA35" s="439"/>
      <c r="MB35" s="440"/>
    </row>
    <row r="36" spans="1:341" ht="15" customHeight="1">
      <c r="A36" s="40">
        <f>DAY(DATE(別紙2【最初に入力】!$Y$1,別紙2【最初に入力】!$D$4,A35+1))</f>
        <v>22</v>
      </c>
      <c r="B36" s="41" t="str">
        <f>IF(IFERROR(MATCH(DATE(別紙2【最初に入力】!$Y$1,別紙2【最初に入力】!$D$4,$A36),万年カレンダー・祝日!$K$2:$K$27,0),0)&gt;=1,"祝",TEXT(WEEKDAY(DATE(別紙2【最初に入力】!$Y$1,別紙2【最初に入力】!$D$4,$A36)),"aaa"))</f>
        <v>月</v>
      </c>
      <c r="C36" s="441"/>
      <c r="D36" s="441"/>
      <c r="E36" s="441"/>
      <c r="F36" s="441"/>
      <c r="G36" s="433">
        <f>IF(OR(B36="日",B36="祝",B36=0,AND(B36="土",別紙2【最初に入力】!$U$6=""))," ",IF(J36="×",TIME(0,0,0),IF(E36&gt;TIMEVALUE(G14),IF(C36&lt;=TIMEVALUE(G14),E36-TIMEVALUE(G14),E36-C36),TIME(0,0,0))))</f>
        <v>0</v>
      </c>
      <c r="H36" s="409"/>
      <c r="I36" s="434"/>
      <c r="J36" s="52"/>
      <c r="K36" s="435"/>
      <c r="L36" s="436"/>
      <c r="M36" s="437"/>
      <c r="N36" s="438"/>
      <c r="O36" s="439"/>
      <c r="P36" s="439"/>
      <c r="Q36" s="440"/>
      <c r="R36" s="40">
        <f>A36</f>
        <v>22</v>
      </c>
      <c r="S36" s="41" t="str">
        <f>B36</f>
        <v>月</v>
      </c>
      <c r="T36" s="441"/>
      <c r="U36" s="441"/>
      <c r="V36" s="441"/>
      <c r="W36" s="441"/>
      <c r="X36" s="433">
        <f>IF(OR(S36="日",S36="祝",S36=0,AND(S36="土",別紙2【最初に入力】!$U$6=""))," ",IF(AA36="×",TIME(0,0,0),IF(V36&gt;TIMEVALUE(X14),IF(T36&lt;=TIMEVALUE(X14),V36-TIMEVALUE(X14),V36-T36),TIME(0,0,0))))</f>
        <v>0</v>
      </c>
      <c r="Y36" s="409"/>
      <c r="Z36" s="434"/>
      <c r="AA36" s="52"/>
      <c r="AB36" s="435"/>
      <c r="AC36" s="436"/>
      <c r="AD36" s="437"/>
      <c r="AE36" s="438"/>
      <c r="AF36" s="439"/>
      <c r="AG36" s="439"/>
      <c r="AH36" s="440"/>
      <c r="AI36" s="40">
        <f>R36</f>
        <v>22</v>
      </c>
      <c r="AJ36" s="41" t="str">
        <f>S36</f>
        <v>月</v>
      </c>
      <c r="AK36" s="441"/>
      <c r="AL36" s="441"/>
      <c r="AM36" s="441"/>
      <c r="AN36" s="441"/>
      <c r="AO36" s="433">
        <f>IF(OR(AJ36="日",AJ36="祝",AJ36=0,AND(AJ36="土",別紙2【最初に入力】!$U$6=""))," ",IF(AR36="×",TIME(0,0,0),IF(AM36&gt;TIMEVALUE(AO14),IF(AK36&lt;=TIMEVALUE(AO14),AM36-TIMEVALUE(AO14),AM36-AK36),TIME(0,0,0))))</f>
        <v>0</v>
      </c>
      <c r="AP36" s="409"/>
      <c r="AQ36" s="434"/>
      <c r="AR36" s="52"/>
      <c r="AS36" s="435"/>
      <c r="AT36" s="436"/>
      <c r="AU36" s="437"/>
      <c r="AV36" s="438"/>
      <c r="AW36" s="439"/>
      <c r="AX36" s="439"/>
      <c r="AY36" s="440"/>
      <c r="AZ36" s="40">
        <f>AI36</f>
        <v>22</v>
      </c>
      <c r="BA36" s="41" t="str">
        <f>AJ36</f>
        <v>月</v>
      </c>
      <c r="BB36" s="441"/>
      <c r="BC36" s="441"/>
      <c r="BD36" s="441"/>
      <c r="BE36" s="441"/>
      <c r="BF36" s="433">
        <f>IF(OR(BA36="日",BA36="祝",BA36=0,AND(BA36="土",別紙2【最初に入力】!$U$6=""))," ",IF(BI36="×",TIME(0,0,0),IF(BD36&gt;TIMEVALUE(BF14),IF(BB36&lt;=TIMEVALUE(BF14),BD36-TIMEVALUE(BF14),BD36-BB36),TIME(0,0,0))))</f>
        <v>0</v>
      </c>
      <c r="BG36" s="409"/>
      <c r="BH36" s="434"/>
      <c r="BI36" s="52"/>
      <c r="BJ36" s="435"/>
      <c r="BK36" s="436"/>
      <c r="BL36" s="437"/>
      <c r="BM36" s="438"/>
      <c r="BN36" s="439"/>
      <c r="BO36" s="439"/>
      <c r="BP36" s="440"/>
      <c r="BQ36" s="40">
        <f>AZ36</f>
        <v>22</v>
      </c>
      <c r="BR36" s="41" t="str">
        <f>BA36</f>
        <v>月</v>
      </c>
      <c r="BS36" s="441"/>
      <c r="BT36" s="441"/>
      <c r="BU36" s="441"/>
      <c r="BV36" s="441"/>
      <c r="BW36" s="433">
        <f>IF(OR(BR36="日",BR36="祝",BR36=0,AND(BR36="土",別紙2【最初に入力】!$U$6=""))," ",IF(BZ36="×",TIME(0,0,0),IF(BU36&gt;TIMEVALUE(BW14),IF(BS36&lt;=TIMEVALUE(BW14),BU36-TIMEVALUE(BW14),BU36-BS36),TIME(0,0,0))))</f>
        <v>0</v>
      </c>
      <c r="BX36" s="409"/>
      <c r="BY36" s="434"/>
      <c r="BZ36" s="52"/>
      <c r="CA36" s="435"/>
      <c r="CB36" s="436"/>
      <c r="CC36" s="437"/>
      <c r="CD36" s="438"/>
      <c r="CE36" s="439"/>
      <c r="CF36" s="439"/>
      <c r="CG36" s="440"/>
      <c r="CH36" s="40">
        <f>BQ36</f>
        <v>22</v>
      </c>
      <c r="CI36" s="41" t="str">
        <f>BR36</f>
        <v>月</v>
      </c>
      <c r="CJ36" s="441"/>
      <c r="CK36" s="441"/>
      <c r="CL36" s="441"/>
      <c r="CM36" s="441"/>
      <c r="CN36" s="433">
        <f>IF(OR(CI36="日",CI36="祝",CI36=0,AND(CI36="土",別紙2【最初に入力】!$U$6=""))," ",IF(CQ36="×",TIME(0,0,0),IF(CL36&gt;TIMEVALUE(CN14),IF(CJ36&lt;=TIMEVALUE(CN14),CL36-TIMEVALUE(CN14),CL36-CJ36),TIME(0,0,0))))</f>
        <v>0</v>
      </c>
      <c r="CO36" s="409"/>
      <c r="CP36" s="434"/>
      <c r="CQ36" s="52"/>
      <c r="CR36" s="435"/>
      <c r="CS36" s="436"/>
      <c r="CT36" s="437"/>
      <c r="CU36" s="438"/>
      <c r="CV36" s="439"/>
      <c r="CW36" s="439"/>
      <c r="CX36" s="440"/>
      <c r="CY36" s="40">
        <f>CH36</f>
        <v>22</v>
      </c>
      <c r="CZ36" s="41" t="str">
        <f>CI36</f>
        <v>月</v>
      </c>
      <c r="DA36" s="441"/>
      <c r="DB36" s="441"/>
      <c r="DC36" s="441"/>
      <c r="DD36" s="441"/>
      <c r="DE36" s="433">
        <f>IF(OR(CZ36="日",CZ36="祝",CZ36=0,AND(CZ36="土",別紙2【最初に入力】!$U$6=""))," ",IF(DH36="×",TIME(0,0,0),IF(DC36&gt;TIMEVALUE(DE14),IF(DA36&lt;=TIMEVALUE(DE14),DC36-TIMEVALUE(DE14),DC36-DA36),TIME(0,0,0))))</f>
        <v>0</v>
      </c>
      <c r="DF36" s="409"/>
      <c r="DG36" s="434"/>
      <c r="DH36" s="52"/>
      <c r="DI36" s="435"/>
      <c r="DJ36" s="436"/>
      <c r="DK36" s="437"/>
      <c r="DL36" s="438"/>
      <c r="DM36" s="439"/>
      <c r="DN36" s="439"/>
      <c r="DO36" s="440"/>
      <c r="DP36" s="40">
        <f>CY36</f>
        <v>22</v>
      </c>
      <c r="DQ36" s="41" t="str">
        <f>CZ36</f>
        <v>月</v>
      </c>
      <c r="DR36" s="441"/>
      <c r="DS36" s="441"/>
      <c r="DT36" s="441"/>
      <c r="DU36" s="441"/>
      <c r="DV36" s="433">
        <f>IF(OR(DQ36="日",DQ36="祝",DQ36=0,AND(DQ36="土",別紙2【最初に入力】!$U$6=""))," ",IF(DY36="×",TIME(0,0,0),IF(DT36&gt;TIMEVALUE(DV14),IF(DR36&lt;=TIMEVALUE(DV14),DT36-TIMEVALUE(DV14),DT36-DR36),TIME(0,0,0))))</f>
        <v>0</v>
      </c>
      <c r="DW36" s="409"/>
      <c r="DX36" s="434"/>
      <c r="DY36" s="52"/>
      <c r="DZ36" s="435"/>
      <c r="EA36" s="436"/>
      <c r="EB36" s="437"/>
      <c r="EC36" s="438"/>
      <c r="ED36" s="439"/>
      <c r="EE36" s="439"/>
      <c r="EF36" s="440"/>
      <c r="EG36" s="40">
        <f>DP36</f>
        <v>22</v>
      </c>
      <c r="EH36" s="41" t="str">
        <f>DQ36</f>
        <v>月</v>
      </c>
      <c r="EI36" s="441"/>
      <c r="EJ36" s="441"/>
      <c r="EK36" s="441"/>
      <c r="EL36" s="441"/>
      <c r="EM36" s="433">
        <f>IF(OR(EH36="日",EH36="祝",EH36=0,AND(EH36="土",別紙2【最初に入力】!$U$6=""))," ",IF(EP36="×",TIME(0,0,0),IF(EK36&gt;TIMEVALUE(EM14),IF(EI36&lt;=TIMEVALUE(EM14),EK36-TIMEVALUE(EM14),EK36-EI36),TIME(0,0,0))))</f>
        <v>0</v>
      </c>
      <c r="EN36" s="409"/>
      <c r="EO36" s="434"/>
      <c r="EP36" s="52"/>
      <c r="EQ36" s="435"/>
      <c r="ER36" s="436"/>
      <c r="ES36" s="437"/>
      <c r="ET36" s="438"/>
      <c r="EU36" s="439"/>
      <c r="EV36" s="439"/>
      <c r="EW36" s="440"/>
      <c r="EX36" s="40">
        <f>EG36</f>
        <v>22</v>
      </c>
      <c r="EY36" s="41" t="str">
        <f>EH36</f>
        <v>月</v>
      </c>
      <c r="EZ36" s="441"/>
      <c r="FA36" s="441"/>
      <c r="FB36" s="441"/>
      <c r="FC36" s="441"/>
      <c r="FD36" s="433">
        <f>IF(OR(EY36="日",EY36="祝",EY36=0,AND(EY36="土",別紙2【最初に入力】!$U$6=""))," ",IF(FG36="×",TIME(0,0,0),IF(FB36&gt;TIMEVALUE(FD14),IF(EZ36&lt;=TIMEVALUE(FD14),FB36-TIMEVALUE(FD14),FB36-EZ36),TIME(0,0,0))))</f>
        <v>0</v>
      </c>
      <c r="FE36" s="409"/>
      <c r="FF36" s="434"/>
      <c r="FG36" s="52"/>
      <c r="FH36" s="435"/>
      <c r="FI36" s="436"/>
      <c r="FJ36" s="437"/>
      <c r="FK36" s="438"/>
      <c r="FL36" s="439"/>
      <c r="FM36" s="439"/>
      <c r="FN36" s="440"/>
      <c r="FO36" s="40">
        <f>EX36</f>
        <v>22</v>
      </c>
      <c r="FP36" s="41" t="str">
        <f>EY36</f>
        <v>月</v>
      </c>
      <c r="FQ36" s="441"/>
      <c r="FR36" s="441"/>
      <c r="FS36" s="441"/>
      <c r="FT36" s="441"/>
      <c r="FU36" s="433">
        <f>IF(OR(FP36="日",FP36="祝",FP36=0,AND(FP36="土",別紙2【最初に入力】!$U$6=""))," ",IF(FX36="×",TIME(0,0,0),IF(FS36&gt;TIMEVALUE(FU14),IF(FQ36&lt;=TIMEVALUE(FU14),FS36-TIMEVALUE(FU14),FS36-FQ36),TIME(0,0,0))))</f>
        <v>0</v>
      </c>
      <c r="FV36" s="409"/>
      <c r="FW36" s="434"/>
      <c r="FX36" s="52"/>
      <c r="FY36" s="435"/>
      <c r="FZ36" s="436"/>
      <c r="GA36" s="437"/>
      <c r="GB36" s="438"/>
      <c r="GC36" s="439"/>
      <c r="GD36" s="439"/>
      <c r="GE36" s="440"/>
      <c r="GF36" s="40">
        <f>FO36</f>
        <v>22</v>
      </c>
      <c r="GG36" s="41" t="str">
        <f>FP36</f>
        <v>月</v>
      </c>
      <c r="GH36" s="441"/>
      <c r="GI36" s="441"/>
      <c r="GJ36" s="441"/>
      <c r="GK36" s="441"/>
      <c r="GL36" s="433">
        <f>IF(OR(GG36="日",GG36="祝",GG36=0,AND(GG36="土",別紙2【最初に入力】!$U$6=""))," ",IF(GO36="×",TIME(0,0,0),IF(GJ36&gt;TIMEVALUE(GL14),IF(GH36&lt;=TIMEVALUE(GL14),GJ36-TIMEVALUE(GL14),GJ36-GH36),TIME(0,0,0))))</f>
        <v>0</v>
      </c>
      <c r="GM36" s="409"/>
      <c r="GN36" s="434"/>
      <c r="GO36" s="52"/>
      <c r="GP36" s="435"/>
      <c r="GQ36" s="436"/>
      <c r="GR36" s="437"/>
      <c r="GS36" s="438"/>
      <c r="GT36" s="439"/>
      <c r="GU36" s="439"/>
      <c r="GV36" s="440"/>
      <c r="GW36" s="40">
        <f>GF36</f>
        <v>22</v>
      </c>
      <c r="GX36" s="41" t="str">
        <f>GG36</f>
        <v>月</v>
      </c>
      <c r="GY36" s="441"/>
      <c r="GZ36" s="441"/>
      <c r="HA36" s="441"/>
      <c r="HB36" s="441"/>
      <c r="HC36" s="433">
        <f>IF(OR(GX36="日",GX36="祝",GX36=0,AND(GX36="土",別紙2【最初に入力】!$U$6=""))," ",IF(HF36="×",TIME(0,0,0),IF(HA36&gt;TIMEVALUE(HC14),IF(GY36&lt;=TIMEVALUE(HC14),HA36-TIMEVALUE(HC14),HA36-GY36),TIME(0,0,0))))</f>
        <v>0</v>
      </c>
      <c r="HD36" s="409"/>
      <c r="HE36" s="434"/>
      <c r="HF36" s="52"/>
      <c r="HG36" s="435"/>
      <c r="HH36" s="436"/>
      <c r="HI36" s="437"/>
      <c r="HJ36" s="438"/>
      <c r="HK36" s="439"/>
      <c r="HL36" s="439"/>
      <c r="HM36" s="440"/>
      <c r="HN36" s="40">
        <f>GW36</f>
        <v>22</v>
      </c>
      <c r="HO36" s="41" t="str">
        <f>GX36</f>
        <v>月</v>
      </c>
      <c r="HP36" s="441"/>
      <c r="HQ36" s="441"/>
      <c r="HR36" s="441"/>
      <c r="HS36" s="441"/>
      <c r="HT36" s="433">
        <f>IF(OR(HO36="日",HO36="祝",HO36=0,AND(HO36="土",別紙2【最初に入力】!$U$6=""))," ",IF(HW36="×",TIME(0,0,0),IF(HR36&gt;TIMEVALUE(HT14),IF(HP36&lt;=TIMEVALUE(HT14),HR36-TIMEVALUE(HT14),HR36-HP36),TIME(0,0,0))))</f>
        <v>0</v>
      </c>
      <c r="HU36" s="409"/>
      <c r="HV36" s="434"/>
      <c r="HW36" s="52"/>
      <c r="HX36" s="435"/>
      <c r="HY36" s="436"/>
      <c r="HZ36" s="437"/>
      <c r="IA36" s="438"/>
      <c r="IB36" s="439"/>
      <c r="IC36" s="439"/>
      <c r="ID36" s="440"/>
      <c r="IE36" s="40">
        <f>HN36</f>
        <v>22</v>
      </c>
      <c r="IF36" s="41" t="str">
        <f>HO36</f>
        <v>月</v>
      </c>
      <c r="IG36" s="441"/>
      <c r="IH36" s="441"/>
      <c r="II36" s="441"/>
      <c r="IJ36" s="441"/>
      <c r="IK36" s="433">
        <f>IF(OR(IF36="日",IF36="祝",IF36=0,AND(IF36="土",別紙2【最初に入力】!$U$6=""))," ",IF(IN36="×",TIME(0,0,0),IF(II36&gt;TIMEVALUE(IK14),IF(IG36&lt;=TIMEVALUE(IK14),II36-TIMEVALUE(IK14),II36-IG36),TIME(0,0,0))))</f>
        <v>0</v>
      </c>
      <c r="IL36" s="409"/>
      <c r="IM36" s="434"/>
      <c r="IN36" s="52"/>
      <c r="IO36" s="435"/>
      <c r="IP36" s="436"/>
      <c r="IQ36" s="437"/>
      <c r="IR36" s="438"/>
      <c r="IS36" s="439"/>
      <c r="IT36" s="439"/>
      <c r="IU36" s="440"/>
      <c r="IV36" s="40">
        <f>IE36</f>
        <v>22</v>
      </c>
      <c r="IW36" s="41" t="str">
        <f>IF36</f>
        <v>月</v>
      </c>
      <c r="IX36" s="441"/>
      <c r="IY36" s="441"/>
      <c r="IZ36" s="441"/>
      <c r="JA36" s="441"/>
      <c r="JB36" s="433">
        <f>IF(OR(IW36="日",IW36="祝",IW36=0,AND(IW36="土",別紙2【最初に入力】!$U$6=""))," ",IF(JE36="×",TIME(0,0,0),IF(IZ36&gt;TIMEVALUE(JB14),IF(IX36&lt;=TIMEVALUE(JB14),IZ36-TIMEVALUE(JB14),IZ36-IX36),TIME(0,0,0))))</f>
        <v>0</v>
      </c>
      <c r="JC36" s="409"/>
      <c r="JD36" s="434"/>
      <c r="JE36" s="52"/>
      <c r="JF36" s="435"/>
      <c r="JG36" s="436"/>
      <c r="JH36" s="437"/>
      <c r="JI36" s="438"/>
      <c r="JJ36" s="439"/>
      <c r="JK36" s="439"/>
      <c r="JL36" s="440"/>
      <c r="JM36" s="40">
        <f>IV36</f>
        <v>22</v>
      </c>
      <c r="JN36" s="41" t="str">
        <f>IW36</f>
        <v>月</v>
      </c>
      <c r="JO36" s="441"/>
      <c r="JP36" s="441"/>
      <c r="JQ36" s="441"/>
      <c r="JR36" s="441"/>
      <c r="JS36" s="433">
        <f>IF(OR(JN36="日",JN36="祝",JN36=0,AND(JN36="土",別紙2【最初に入力】!$U$6=""))," ",IF(JV36="×",TIME(0,0,0),IF(JQ36&gt;TIMEVALUE(JS14),IF(JO36&lt;=TIMEVALUE(JS14),JQ36-TIMEVALUE(JS14),JQ36-JO36),TIME(0,0,0))))</f>
        <v>0</v>
      </c>
      <c r="JT36" s="409"/>
      <c r="JU36" s="434"/>
      <c r="JV36" s="52"/>
      <c r="JW36" s="435"/>
      <c r="JX36" s="436"/>
      <c r="JY36" s="437"/>
      <c r="JZ36" s="438"/>
      <c r="KA36" s="439"/>
      <c r="KB36" s="439"/>
      <c r="KC36" s="440"/>
      <c r="KD36" s="40">
        <f>JM36</f>
        <v>22</v>
      </c>
      <c r="KE36" s="41" t="str">
        <f>JN36</f>
        <v>月</v>
      </c>
      <c r="KF36" s="441"/>
      <c r="KG36" s="441"/>
      <c r="KH36" s="441"/>
      <c r="KI36" s="441"/>
      <c r="KJ36" s="433">
        <f>IF(OR(KE36="日",KE36="祝",KE36=0,AND(KE36="土",別紙2【最初に入力】!$U$6=""))," ",IF(KM36="×",TIME(0,0,0),IF(KH36&gt;TIMEVALUE(KJ14),IF(KF36&lt;=TIMEVALUE(KJ14),KH36-TIMEVALUE(KJ14),KH36-KF36),TIME(0,0,0))))</f>
        <v>0</v>
      </c>
      <c r="KK36" s="409"/>
      <c r="KL36" s="434"/>
      <c r="KM36" s="52"/>
      <c r="KN36" s="435"/>
      <c r="KO36" s="436"/>
      <c r="KP36" s="437"/>
      <c r="KQ36" s="438"/>
      <c r="KR36" s="439"/>
      <c r="KS36" s="439"/>
      <c r="KT36" s="440"/>
      <c r="KU36" s="40">
        <f>KD36</f>
        <v>22</v>
      </c>
      <c r="KV36" s="41" t="str">
        <f>KE36</f>
        <v>月</v>
      </c>
      <c r="KW36" s="441"/>
      <c r="KX36" s="441"/>
      <c r="KY36" s="441"/>
      <c r="KZ36" s="441"/>
      <c r="LA36" s="433">
        <f>IF(OR(KV36="日",KV36="祝",KV36=0,AND(KV36="土",別紙2【最初に入力】!$U$6=""))," ",IF(LD36="×",TIME(0,0,0),IF(KY36&gt;TIMEVALUE(LA14),IF(KW36&lt;=TIMEVALUE(LA14),KY36-TIMEVALUE(LA14),KY36-KW36),TIME(0,0,0))))</f>
        <v>0</v>
      </c>
      <c r="LB36" s="409"/>
      <c r="LC36" s="434"/>
      <c r="LD36" s="52"/>
      <c r="LE36" s="435"/>
      <c r="LF36" s="436"/>
      <c r="LG36" s="437"/>
      <c r="LH36" s="438"/>
      <c r="LI36" s="439"/>
      <c r="LJ36" s="439"/>
      <c r="LK36" s="440"/>
      <c r="LL36" s="40">
        <f t="shared" si="0"/>
        <v>22</v>
      </c>
      <c r="LM36" s="41" t="str">
        <f t="shared" si="1"/>
        <v>月</v>
      </c>
      <c r="LN36" s="441"/>
      <c r="LO36" s="441"/>
      <c r="LP36" s="441"/>
      <c r="LQ36" s="441"/>
      <c r="LR36" s="433">
        <f>IF(OR(LM36="日",LM36="祝",LM36=0,AND(LM36="土",別紙2【最初に入力】!$U$6=""))," ",IF(LU36="×",TIME(0,0,0),IF(LP36&gt;TIMEVALUE(LR14),IF(LN36&lt;=TIMEVALUE(LR14),LP36-TIMEVALUE(LR14),LP36-LN36),TIME(0,0,0))))</f>
        <v>0</v>
      </c>
      <c r="LS36" s="409"/>
      <c r="LT36" s="434"/>
      <c r="LU36" s="52"/>
      <c r="LV36" s="435"/>
      <c r="LW36" s="436"/>
      <c r="LX36" s="437"/>
      <c r="LY36" s="438"/>
      <c r="LZ36" s="439"/>
      <c r="MA36" s="439"/>
      <c r="MB36" s="440"/>
    </row>
    <row r="37" spans="1:341" ht="15" customHeight="1">
      <c r="A37" s="40">
        <f>DAY(DATE(別紙2【最初に入力】!$Y$1,別紙2【最初に入力】!$D$4,A36+1))</f>
        <v>23</v>
      </c>
      <c r="B37" s="41" t="str">
        <f>IF(IFERROR(MATCH(DATE(別紙2【最初に入力】!$Y$1,別紙2【最初に入力】!$D$4,$A37),万年カレンダー・祝日!$K$2:$K$27,0),0)&gt;=1,"祝",TEXT(WEEKDAY(DATE(別紙2【最初に入力】!$Y$1,別紙2【最初に入力】!$D$4,$A37)),"aaa"))</f>
        <v>火</v>
      </c>
      <c r="C37" s="441"/>
      <c r="D37" s="441"/>
      <c r="E37" s="441"/>
      <c r="F37" s="441"/>
      <c r="G37" s="433">
        <f>IF(OR(B37="日",B37="祝",B37=0,AND(B37="土",別紙2【最初に入力】!$U$6=""))," ",IF(J37="×",TIME(0,0,0),IF(E37&gt;TIMEVALUE(G14),IF(C37&lt;=TIMEVALUE(G14),E37-TIMEVALUE(G14),E37-C37),TIME(0,0,0))))</f>
        <v>0</v>
      </c>
      <c r="H37" s="409"/>
      <c r="I37" s="434"/>
      <c r="J37" s="52"/>
      <c r="K37" s="435"/>
      <c r="L37" s="436"/>
      <c r="M37" s="437"/>
      <c r="N37" s="438"/>
      <c r="O37" s="439"/>
      <c r="P37" s="439"/>
      <c r="Q37" s="440"/>
      <c r="R37" s="40">
        <f>A37</f>
        <v>23</v>
      </c>
      <c r="S37" s="41" t="str">
        <f>B37</f>
        <v>火</v>
      </c>
      <c r="T37" s="441"/>
      <c r="U37" s="441"/>
      <c r="V37" s="441"/>
      <c r="W37" s="441"/>
      <c r="X37" s="433">
        <f>IF(OR(S37="日",S37="祝",S37=0,AND(S37="土",別紙2【最初に入力】!$U$6=""))," ",IF(AA37="×",TIME(0,0,0),IF(V37&gt;TIMEVALUE(X14),IF(T37&lt;=TIMEVALUE(X14),V37-TIMEVALUE(X14),V37-T37),TIME(0,0,0))))</f>
        <v>0</v>
      </c>
      <c r="Y37" s="409"/>
      <c r="Z37" s="434"/>
      <c r="AA37" s="52"/>
      <c r="AB37" s="435"/>
      <c r="AC37" s="436"/>
      <c r="AD37" s="437"/>
      <c r="AE37" s="438"/>
      <c r="AF37" s="439"/>
      <c r="AG37" s="439"/>
      <c r="AH37" s="440"/>
      <c r="AI37" s="40">
        <f>R37</f>
        <v>23</v>
      </c>
      <c r="AJ37" s="41" t="str">
        <f>S37</f>
        <v>火</v>
      </c>
      <c r="AK37" s="441"/>
      <c r="AL37" s="441"/>
      <c r="AM37" s="441"/>
      <c r="AN37" s="441"/>
      <c r="AO37" s="433">
        <f>IF(OR(AJ37="日",AJ37="祝",AJ37=0,AND(AJ37="土",別紙2【最初に入力】!$U$6=""))," ",IF(AR37="×",TIME(0,0,0),IF(AM37&gt;TIMEVALUE(AO14),IF(AK37&lt;=TIMEVALUE(AO14),AM37-TIMEVALUE(AO14),AM37-AK37),TIME(0,0,0))))</f>
        <v>0</v>
      </c>
      <c r="AP37" s="409"/>
      <c r="AQ37" s="434"/>
      <c r="AR37" s="52"/>
      <c r="AS37" s="435"/>
      <c r="AT37" s="436"/>
      <c r="AU37" s="437"/>
      <c r="AV37" s="438"/>
      <c r="AW37" s="439"/>
      <c r="AX37" s="439"/>
      <c r="AY37" s="440"/>
      <c r="AZ37" s="40">
        <f>AI37</f>
        <v>23</v>
      </c>
      <c r="BA37" s="41" t="str">
        <f>AJ37</f>
        <v>火</v>
      </c>
      <c r="BB37" s="441"/>
      <c r="BC37" s="441"/>
      <c r="BD37" s="441"/>
      <c r="BE37" s="441"/>
      <c r="BF37" s="433">
        <f>IF(OR(BA37="日",BA37="祝",BA37=0,AND(BA37="土",別紙2【最初に入力】!$U$6=""))," ",IF(BI37="×",TIME(0,0,0),IF(BD37&gt;TIMEVALUE(BF14),IF(BB37&lt;=TIMEVALUE(BF14),BD37-TIMEVALUE(BF14),BD37-BB37),TIME(0,0,0))))</f>
        <v>0</v>
      </c>
      <c r="BG37" s="409"/>
      <c r="BH37" s="434"/>
      <c r="BI37" s="52"/>
      <c r="BJ37" s="435"/>
      <c r="BK37" s="436"/>
      <c r="BL37" s="437"/>
      <c r="BM37" s="438"/>
      <c r="BN37" s="439"/>
      <c r="BO37" s="439"/>
      <c r="BP37" s="440"/>
      <c r="BQ37" s="40">
        <f>AZ37</f>
        <v>23</v>
      </c>
      <c r="BR37" s="41" t="str">
        <f>BA37</f>
        <v>火</v>
      </c>
      <c r="BS37" s="441"/>
      <c r="BT37" s="441"/>
      <c r="BU37" s="441"/>
      <c r="BV37" s="441"/>
      <c r="BW37" s="433">
        <f>IF(OR(BR37="日",BR37="祝",BR37=0,AND(BR37="土",別紙2【最初に入力】!$U$6=""))," ",IF(BZ37="×",TIME(0,0,0),IF(BU37&gt;TIMEVALUE(BW14),IF(BS37&lt;=TIMEVALUE(BW14),BU37-TIMEVALUE(BW14),BU37-BS37),TIME(0,0,0))))</f>
        <v>0</v>
      </c>
      <c r="BX37" s="409"/>
      <c r="BY37" s="434"/>
      <c r="BZ37" s="52"/>
      <c r="CA37" s="435"/>
      <c r="CB37" s="436"/>
      <c r="CC37" s="437"/>
      <c r="CD37" s="438"/>
      <c r="CE37" s="439"/>
      <c r="CF37" s="439"/>
      <c r="CG37" s="440"/>
      <c r="CH37" s="40">
        <f>BQ37</f>
        <v>23</v>
      </c>
      <c r="CI37" s="41" t="str">
        <f>BR37</f>
        <v>火</v>
      </c>
      <c r="CJ37" s="441"/>
      <c r="CK37" s="441"/>
      <c r="CL37" s="441"/>
      <c r="CM37" s="441"/>
      <c r="CN37" s="433">
        <f>IF(OR(CI37="日",CI37="祝",CI37=0,AND(CI37="土",別紙2【最初に入力】!$U$6=""))," ",IF(CQ37="×",TIME(0,0,0),IF(CL37&gt;TIMEVALUE(CN14),IF(CJ37&lt;=TIMEVALUE(CN14),CL37-TIMEVALUE(CN14),CL37-CJ37),TIME(0,0,0))))</f>
        <v>0</v>
      </c>
      <c r="CO37" s="409"/>
      <c r="CP37" s="434"/>
      <c r="CQ37" s="52"/>
      <c r="CR37" s="435"/>
      <c r="CS37" s="436"/>
      <c r="CT37" s="437"/>
      <c r="CU37" s="438"/>
      <c r="CV37" s="439"/>
      <c r="CW37" s="439"/>
      <c r="CX37" s="440"/>
      <c r="CY37" s="40">
        <f>CH37</f>
        <v>23</v>
      </c>
      <c r="CZ37" s="41" t="str">
        <f>CI37</f>
        <v>火</v>
      </c>
      <c r="DA37" s="441"/>
      <c r="DB37" s="441"/>
      <c r="DC37" s="441"/>
      <c r="DD37" s="441"/>
      <c r="DE37" s="433">
        <f>IF(OR(CZ37="日",CZ37="祝",CZ37=0,AND(CZ37="土",別紙2【最初に入力】!$U$6=""))," ",IF(DH37="×",TIME(0,0,0),IF(DC37&gt;TIMEVALUE(DE14),IF(DA37&lt;=TIMEVALUE(DE14),DC37-TIMEVALUE(DE14),DC37-DA37),TIME(0,0,0))))</f>
        <v>0</v>
      </c>
      <c r="DF37" s="409"/>
      <c r="DG37" s="434"/>
      <c r="DH37" s="52"/>
      <c r="DI37" s="435"/>
      <c r="DJ37" s="436"/>
      <c r="DK37" s="437"/>
      <c r="DL37" s="438"/>
      <c r="DM37" s="439"/>
      <c r="DN37" s="439"/>
      <c r="DO37" s="440"/>
      <c r="DP37" s="40">
        <f>CY37</f>
        <v>23</v>
      </c>
      <c r="DQ37" s="41" t="str">
        <f>CZ37</f>
        <v>火</v>
      </c>
      <c r="DR37" s="441"/>
      <c r="DS37" s="441"/>
      <c r="DT37" s="441"/>
      <c r="DU37" s="441"/>
      <c r="DV37" s="433">
        <f>IF(OR(DQ37="日",DQ37="祝",DQ37=0,AND(DQ37="土",別紙2【最初に入力】!$U$6=""))," ",IF(DY37="×",TIME(0,0,0),IF(DT37&gt;TIMEVALUE(DV14),IF(DR37&lt;=TIMEVALUE(DV14),DT37-TIMEVALUE(DV14),DT37-DR37),TIME(0,0,0))))</f>
        <v>0</v>
      </c>
      <c r="DW37" s="409"/>
      <c r="DX37" s="434"/>
      <c r="DY37" s="52"/>
      <c r="DZ37" s="435"/>
      <c r="EA37" s="436"/>
      <c r="EB37" s="437"/>
      <c r="EC37" s="438"/>
      <c r="ED37" s="439"/>
      <c r="EE37" s="439"/>
      <c r="EF37" s="440"/>
      <c r="EG37" s="40">
        <f>DP37</f>
        <v>23</v>
      </c>
      <c r="EH37" s="41" t="str">
        <f>DQ37</f>
        <v>火</v>
      </c>
      <c r="EI37" s="441"/>
      <c r="EJ37" s="441"/>
      <c r="EK37" s="441"/>
      <c r="EL37" s="441"/>
      <c r="EM37" s="433">
        <f>IF(OR(EH37="日",EH37="祝",EH37=0,AND(EH37="土",別紙2【最初に入力】!$U$6=""))," ",IF(EP37="×",TIME(0,0,0),IF(EK37&gt;TIMEVALUE(EM14),IF(EI37&lt;=TIMEVALUE(EM14),EK37-TIMEVALUE(EM14),EK37-EI37),TIME(0,0,0))))</f>
        <v>0</v>
      </c>
      <c r="EN37" s="409"/>
      <c r="EO37" s="434"/>
      <c r="EP37" s="52"/>
      <c r="EQ37" s="435"/>
      <c r="ER37" s="436"/>
      <c r="ES37" s="437"/>
      <c r="ET37" s="438"/>
      <c r="EU37" s="439"/>
      <c r="EV37" s="439"/>
      <c r="EW37" s="440"/>
      <c r="EX37" s="40">
        <f>EG37</f>
        <v>23</v>
      </c>
      <c r="EY37" s="41" t="str">
        <f>EH37</f>
        <v>火</v>
      </c>
      <c r="EZ37" s="441"/>
      <c r="FA37" s="441"/>
      <c r="FB37" s="441"/>
      <c r="FC37" s="441"/>
      <c r="FD37" s="433">
        <f>IF(OR(EY37="日",EY37="祝",EY37=0,AND(EY37="土",別紙2【最初に入力】!$U$6=""))," ",IF(FG37="×",TIME(0,0,0),IF(FB37&gt;TIMEVALUE(FD14),IF(EZ37&lt;=TIMEVALUE(FD14),FB37-TIMEVALUE(FD14),FB37-EZ37),TIME(0,0,0))))</f>
        <v>0</v>
      </c>
      <c r="FE37" s="409"/>
      <c r="FF37" s="434"/>
      <c r="FG37" s="52"/>
      <c r="FH37" s="435"/>
      <c r="FI37" s="436"/>
      <c r="FJ37" s="437"/>
      <c r="FK37" s="438"/>
      <c r="FL37" s="439"/>
      <c r="FM37" s="439"/>
      <c r="FN37" s="440"/>
      <c r="FO37" s="40">
        <f>EX37</f>
        <v>23</v>
      </c>
      <c r="FP37" s="41" t="str">
        <f>EY37</f>
        <v>火</v>
      </c>
      <c r="FQ37" s="441"/>
      <c r="FR37" s="441"/>
      <c r="FS37" s="441"/>
      <c r="FT37" s="441"/>
      <c r="FU37" s="433">
        <f>IF(OR(FP37="日",FP37="祝",FP37=0,AND(FP37="土",別紙2【最初に入力】!$U$6=""))," ",IF(FX37="×",TIME(0,0,0),IF(FS37&gt;TIMEVALUE(FU14),IF(FQ37&lt;=TIMEVALUE(FU14),FS37-TIMEVALUE(FU14),FS37-FQ37),TIME(0,0,0))))</f>
        <v>0</v>
      </c>
      <c r="FV37" s="409"/>
      <c r="FW37" s="434"/>
      <c r="FX37" s="52"/>
      <c r="FY37" s="435"/>
      <c r="FZ37" s="436"/>
      <c r="GA37" s="437"/>
      <c r="GB37" s="438"/>
      <c r="GC37" s="439"/>
      <c r="GD37" s="439"/>
      <c r="GE37" s="440"/>
      <c r="GF37" s="40">
        <f>FO37</f>
        <v>23</v>
      </c>
      <c r="GG37" s="41" t="str">
        <f>FP37</f>
        <v>火</v>
      </c>
      <c r="GH37" s="441"/>
      <c r="GI37" s="441"/>
      <c r="GJ37" s="441"/>
      <c r="GK37" s="441"/>
      <c r="GL37" s="433">
        <f>IF(OR(GG37="日",GG37="祝",GG37=0,AND(GG37="土",別紙2【最初に入力】!$U$6=""))," ",IF(GO37="×",TIME(0,0,0),IF(GJ37&gt;TIMEVALUE(GL14),IF(GH37&lt;=TIMEVALUE(GL14),GJ37-TIMEVALUE(GL14),GJ37-GH37),TIME(0,0,0))))</f>
        <v>0</v>
      </c>
      <c r="GM37" s="409"/>
      <c r="GN37" s="434"/>
      <c r="GO37" s="52"/>
      <c r="GP37" s="435"/>
      <c r="GQ37" s="436"/>
      <c r="GR37" s="437"/>
      <c r="GS37" s="438"/>
      <c r="GT37" s="439"/>
      <c r="GU37" s="439"/>
      <c r="GV37" s="440"/>
      <c r="GW37" s="40">
        <f>GF37</f>
        <v>23</v>
      </c>
      <c r="GX37" s="41" t="str">
        <f>GG37</f>
        <v>火</v>
      </c>
      <c r="GY37" s="441"/>
      <c r="GZ37" s="441"/>
      <c r="HA37" s="441"/>
      <c r="HB37" s="441"/>
      <c r="HC37" s="433">
        <f>IF(OR(GX37="日",GX37="祝",GX37=0,AND(GX37="土",別紙2【最初に入力】!$U$6=""))," ",IF(HF37="×",TIME(0,0,0),IF(HA37&gt;TIMEVALUE(HC14),IF(GY37&lt;=TIMEVALUE(HC14),HA37-TIMEVALUE(HC14),HA37-GY37),TIME(0,0,0))))</f>
        <v>0</v>
      </c>
      <c r="HD37" s="409"/>
      <c r="HE37" s="434"/>
      <c r="HF37" s="52"/>
      <c r="HG37" s="435"/>
      <c r="HH37" s="436"/>
      <c r="HI37" s="437"/>
      <c r="HJ37" s="438"/>
      <c r="HK37" s="439"/>
      <c r="HL37" s="439"/>
      <c r="HM37" s="440"/>
      <c r="HN37" s="40">
        <f>GW37</f>
        <v>23</v>
      </c>
      <c r="HO37" s="41" t="str">
        <f>GX37</f>
        <v>火</v>
      </c>
      <c r="HP37" s="441"/>
      <c r="HQ37" s="441"/>
      <c r="HR37" s="441"/>
      <c r="HS37" s="441"/>
      <c r="HT37" s="433">
        <f>IF(OR(HO37="日",HO37="祝",HO37=0,AND(HO37="土",別紙2【最初に入力】!$U$6=""))," ",IF(HW37="×",TIME(0,0,0),IF(HR37&gt;TIMEVALUE(HT14),IF(HP37&lt;=TIMEVALUE(HT14),HR37-TIMEVALUE(HT14),HR37-HP37),TIME(0,0,0))))</f>
        <v>0</v>
      </c>
      <c r="HU37" s="409"/>
      <c r="HV37" s="434"/>
      <c r="HW37" s="52"/>
      <c r="HX37" s="435"/>
      <c r="HY37" s="436"/>
      <c r="HZ37" s="437"/>
      <c r="IA37" s="438"/>
      <c r="IB37" s="439"/>
      <c r="IC37" s="439"/>
      <c r="ID37" s="440"/>
      <c r="IE37" s="40">
        <f>HN37</f>
        <v>23</v>
      </c>
      <c r="IF37" s="41" t="str">
        <f>HO37</f>
        <v>火</v>
      </c>
      <c r="IG37" s="441"/>
      <c r="IH37" s="441"/>
      <c r="II37" s="441"/>
      <c r="IJ37" s="441"/>
      <c r="IK37" s="433">
        <f>IF(OR(IF37="日",IF37="祝",IF37=0,AND(IF37="土",別紙2【最初に入力】!$U$6=""))," ",IF(IN37="×",TIME(0,0,0),IF(II37&gt;TIMEVALUE(IK14),IF(IG37&lt;=TIMEVALUE(IK14),II37-TIMEVALUE(IK14),II37-IG37),TIME(0,0,0))))</f>
        <v>0</v>
      </c>
      <c r="IL37" s="409"/>
      <c r="IM37" s="434"/>
      <c r="IN37" s="52"/>
      <c r="IO37" s="435"/>
      <c r="IP37" s="436"/>
      <c r="IQ37" s="437"/>
      <c r="IR37" s="438"/>
      <c r="IS37" s="439"/>
      <c r="IT37" s="439"/>
      <c r="IU37" s="440"/>
      <c r="IV37" s="40">
        <f>IE37</f>
        <v>23</v>
      </c>
      <c r="IW37" s="41" t="str">
        <f>IF37</f>
        <v>火</v>
      </c>
      <c r="IX37" s="441"/>
      <c r="IY37" s="441"/>
      <c r="IZ37" s="441"/>
      <c r="JA37" s="441"/>
      <c r="JB37" s="433">
        <f>IF(OR(IW37="日",IW37="祝",IW37=0,AND(IW37="土",別紙2【最初に入力】!$U$6=""))," ",IF(JE37="×",TIME(0,0,0),IF(IZ37&gt;TIMEVALUE(JB14),IF(IX37&lt;=TIMEVALUE(JB14),IZ37-TIMEVALUE(JB14),IZ37-IX37),TIME(0,0,0))))</f>
        <v>0</v>
      </c>
      <c r="JC37" s="409"/>
      <c r="JD37" s="434"/>
      <c r="JE37" s="52"/>
      <c r="JF37" s="435"/>
      <c r="JG37" s="436"/>
      <c r="JH37" s="437"/>
      <c r="JI37" s="438"/>
      <c r="JJ37" s="439"/>
      <c r="JK37" s="439"/>
      <c r="JL37" s="440"/>
      <c r="JM37" s="40">
        <f>IV37</f>
        <v>23</v>
      </c>
      <c r="JN37" s="41" t="str">
        <f>IW37</f>
        <v>火</v>
      </c>
      <c r="JO37" s="441"/>
      <c r="JP37" s="441"/>
      <c r="JQ37" s="441"/>
      <c r="JR37" s="441"/>
      <c r="JS37" s="433">
        <f>IF(OR(JN37="日",JN37="祝",JN37=0,AND(JN37="土",別紙2【最初に入力】!$U$6=""))," ",IF(JV37="×",TIME(0,0,0),IF(JQ37&gt;TIMEVALUE(JS14),IF(JO37&lt;=TIMEVALUE(JS14),JQ37-TIMEVALUE(JS14),JQ37-JO37),TIME(0,0,0))))</f>
        <v>0</v>
      </c>
      <c r="JT37" s="409"/>
      <c r="JU37" s="434"/>
      <c r="JV37" s="52"/>
      <c r="JW37" s="435"/>
      <c r="JX37" s="436"/>
      <c r="JY37" s="437"/>
      <c r="JZ37" s="438"/>
      <c r="KA37" s="439"/>
      <c r="KB37" s="439"/>
      <c r="KC37" s="440"/>
      <c r="KD37" s="40">
        <f>JM37</f>
        <v>23</v>
      </c>
      <c r="KE37" s="41" t="str">
        <f>JN37</f>
        <v>火</v>
      </c>
      <c r="KF37" s="441"/>
      <c r="KG37" s="441"/>
      <c r="KH37" s="441"/>
      <c r="KI37" s="441"/>
      <c r="KJ37" s="433">
        <f>IF(OR(KE37="日",KE37="祝",KE37=0,AND(KE37="土",別紙2【最初に入力】!$U$6=""))," ",IF(KM37="×",TIME(0,0,0),IF(KH37&gt;TIMEVALUE(KJ14),IF(KF37&lt;=TIMEVALUE(KJ14),KH37-TIMEVALUE(KJ14),KH37-KF37),TIME(0,0,0))))</f>
        <v>0</v>
      </c>
      <c r="KK37" s="409"/>
      <c r="KL37" s="434"/>
      <c r="KM37" s="52"/>
      <c r="KN37" s="435"/>
      <c r="KO37" s="436"/>
      <c r="KP37" s="437"/>
      <c r="KQ37" s="438"/>
      <c r="KR37" s="439"/>
      <c r="KS37" s="439"/>
      <c r="KT37" s="440"/>
      <c r="KU37" s="40">
        <f>KD37</f>
        <v>23</v>
      </c>
      <c r="KV37" s="41" t="str">
        <f>KE37</f>
        <v>火</v>
      </c>
      <c r="KW37" s="441"/>
      <c r="KX37" s="441"/>
      <c r="KY37" s="441"/>
      <c r="KZ37" s="441"/>
      <c r="LA37" s="433">
        <f>IF(OR(KV37="日",KV37="祝",KV37=0,AND(KV37="土",別紙2【最初に入力】!$U$6=""))," ",IF(LD37="×",TIME(0,0,0),IF(KY37&gt;TIMEVALUE(LA14),IF(KW37&lt;=TIMEVALUE(LA14),KY37-TIMEVALUE(LA14),KY37-KW37),TIME(0,0,0))))</f>
        <v>0</v>
      </c>
      <c r="LB37" s="409"/>
      <c r="LC37" s="434"/>
      <c r="LD37" s="52"/>
      <c r="LE37" s="435"/>
      <c r="LF37" s="436"/>
      <c r="LG37" s="437"/>
      <c r="LH37" s="438"/>
      <c r="LI37" s="439"/>
      <c r="LJ37" s="439"/>
      <c r="LK37" s="440"/>
      <c r="LL37" s="40">
        <f t="shared" si="0"/>
        <v>23</v>
      </c>
      <c r="LM37" s="41" t="str">
        <f t="shared" si="1"/>
        <v>火</v>
      </c>
      <c r="LN37" s="441"/>
      <c r="LO37" s="441"/>
      <c r="LP37" s="441"/>
      <c r="LQ37" s="441"/>
      <c r="LR37" s="433">
        <f>IF(OR(LM37="日",LM37="祝",LM37=0,AND(LM37="土",別紙2【最初に入力】!$U$6=""))," ",IF(LU37="×",TIME(0,0,0),IF(LP37&gt;TIMEVALUE(LR14),IF(LN37&lt;=TIMEVALUE(LR14),LP37-TIMEVALUE(LR14),LP37-LN37),TIME(0,0,0))))</f>
        <v>0</v>
      </c>
      <c r="LS37" s="409"/>
      <c r="LT37" s="434"/>
      <c r="LU37" s="52"/>
      <c r="LV37" s="435"/>
      <c r="LW37" s="436"/>
      <c r="LX37" s="437"/>
      <c r="LY37" s="438"/>
      <c r="LZ37" s="439"/>
      <c r="MA37" s="439"/>
      <c r="MB37" s="440"/>
    </row>
    <row r="38" spans="1:341" ht="15" customHeight="1">
      <c r="A38" s="40">
        <f>DAY(DATE(別紙2【最初に入力】!$Y$1,別紙2【最初に入力】!$D$4,A37+1))</f>
        <v>24</v>
      </c>
      <c r="B38" s="41" t="str">
        <f>IF(IFERROR(MATCH(DATE(別紙2【最初に入力】!$Y$1,別紙2【最初に入力】!$D$4,$A38),万年カレンダー・祝日!$K$2:$K$27,0),0)&gt;=1,"祝",TEXT(WEEKDAY(DATE(別紙2【最初に入力】!$Y$1,別紙2【最初に入力】!$D$4,$A38)),"aaa"))</f>
        <v>水</v>
      </c>
      <c r="C38" s="441"/>
      <c r="D38" s="441"/>
      <c r="E38" s="441"/>
      <c r="F38" s="441"/>
      <c r="G38" s="433">
        <f>IF(OR(B38="日",B38="祝",B38=0,AND(B38="土",別紙2【最初に入力】!$U$6=""))," ",IF(J38="×",TIME(0,0,0),IF(E38&gt;TIMEVALUE(G14),IF(C38&lt;=TIMEVALUE(G14),E38-TIMEVALUE(G14),E38-C38),TIME(0,0,0))))</f>
        <v>0</v>
      </c>
      <c r="H38" s="409"/>
      <c r="I38" s="434"/>
      <c r="J38" s="52"/>
      <c r="K38" s="435"/>
      <c r="L38" s="436"/>
      <c r="M38" s="437"/>
      <c r="N38" s="438"/>
      <c r="O38" s="439"/>
      <c r="P38" s="439"/>
      <c r="Q38" s="440"/>
      <c r="R38" s="40">
        <f>A38</f>
        <v>24</v>
      </c>
      <c r="S38" s="41" t="str">
        <f>B38</f>
        <v>水</v>
      </c>
      <c r="T38" s="441"/>
      <c r="U38" s="441"/>
      <c r="V38" s="441"/>
      <c r="W38" s="441"/>
      <c r="X38" s="433">
        <f>IF(OR(S38="日",S38="祝",S38=0,AND(S38="土",別紙2【最初に入力】!$U$6=""))," ",IF(AA38="×",TIME(0,0,0),IF(V38&gt;TIMEVALUE(X14),IF(T38&lt;=TIMEVALUE(X14),V38-TIMEVALUE(X14),V38-T38),TIME(0,0,0))))</f>
        <v>0</v>
      </c>
      <c r="Y38" s="409"/>
      <c r="Z38" s="434"/>
      <c r="AA38" s="52"/>
      <c r="AB38" s="435"/>
      <c r="AC38" s="436"/>
      <c r="AD38" s="437"/>
      <c r="AE38" s="438"/>
      <c r="AF38" s="439"/>
      <c r="AG38" s="439"/>
      <c r="AH38" s="440"/>
      <c r="AI38" s="40">
        <f>R38</f>
        <v>24</v>
      </c>
      <c r="AJ38" s="41" t="str">
        <f>S38</f>
        <v>水</v>
      </c>
      <c r="AK38" s="441"/>
      <c r="AL38" s="441"/>
      <c r="AM38" s="441"/>
      <c r="AN38" s="441"/>
      <c r="AO38" s="433">
        <f>IF(OR(AJ38="日",AJ38="祝",AJ38=0,AND(AJ38="土",別紙2【最初に入力】!$U$6=""))," ",IF(AR38="×",TIME(0,0,0),IF(AM38&gt;TIMEVALUE(AO14),IF(AK38&lt;=TIMEVALUE(AO14),AM38-TIMEVALUE(AO14),AM38-AK38),TIME(0,0,0))))</f>
        <v>0</v>
      </c>
      <c r="AP38" s="409"/>
      <c r="AQ38" s="434"/>
      <c r="AR38" s="52"/>
      <c r="AS38" s="435"/>
      <c r="AT38" s="436"/>
      <c r="AU38" s="437"/>
      <c r="AV38" s="438"/>
      <c r="AW38" s="439"/>
      <c r="AX38" s="439"/>
      <c r="AY38" s="440"/>
      <c r="AZ38" s="40">
        <f>AI38</f>
        <v>24</v>
      </c>
      <c r="BA38" s="41" t="str">
        <f>AJ38</f>
        <v>水</v>
      </c>
      <c r="BB38" s="441"/>
      <c r="BC38" s="441"/>
      <c r="BD38" s="441"/>
      <c r="BE38" s="441"/>
      <c r="BF38" s="433">
        <f>IF(OR(BA38="日",BA38="祝",BA38=0,AND(BA38="土",別紙2【最初に入力】!$U$6=""))," ",IF(BI38="×",TIME(0,0,0),IF(BD38&gt;TIMEVALUE(BF14),IF(BB38&lt;=TIMEVALUE(BF14),BD38-TIMEVALUE(BF14),BD38-BB38),TIME(0,0,0))))</f>
        <v>0</v>
      </c>
      <c r="BG38" s="409"/>
      <c r="BH38" s="434"/>
      <c r="BI38" s="52"/>
      <c r="BJ38" s="435"/>
      <c r="BK38" s="436"/>
      <c r="BL38" s="437"/>
      <c r="BM38" s="438"/>
      <c r="BN38" s="439"/>
      <c r="BO38" s="439"/>
      <c r="BP38" s="440"/>
      <c r="BQ38" s="40">
        <f>AZ38</f>
        <v>24</v>
      </c>
      <c r="BR38" s="41" t="str">
        <f>BA38</f>
        <v>水</v>
      </c>
      <c r="BS38" s="441"/>
      <c r="BT38" s="441"/>
      <c r="BU38" s="441"/>
      <c r="BV38" s="441"/>
      <c r="BW38" s="433">
        <f>IF(OR(BR38="日",BR38="祝",BR38=0,AND(BR38="土",別紙2【最初に入力】!$U$6=""))," ",IF(BZ38="×",TIME(0,0,0),IF(BU38&gt;TIMEVALUE(BW14),IF(BS38&lt;=TIMEVALUE(BW14),BU38-TIMEVALUE(BW14),BU38-BS38),TIME(0,0,0))))</f>
        <v>0</v>
      </c>
      <c r="BX38" s="409"/>
      <c r="BY38" s="434"/>
      <c r="BZ38" s="52"/>
      <c r="CA38" s="435"/>
      <c r="CB38" s="436"/>
      <c r="CC38" s="437"/>
      <c r="CD38" s="438"/>
      <c r="CE38" s="439"/>
      <c r="CF38" s="439"/>
      <c r="CG38" s="440"/>
      <c r="CH38" s="40">
        <f>BQ38</f>
        <v>24</v>
      </c>
      <c r="CI38" s="41" t="str">
        <f>BR38</f>
        <v>水</v>
      </c>
      <c r="CJ38" s="441"/>
      <c r="CK38" s="441"/>
      <c r="CL38" s="441"/>
      <c r="CM38" s="441"/>
      <c r="CN38" s="433">
        <f>IF(OR(CI38="日",CI38="祝",CI38=0,AND(CI38="土",別紙2【最初に入力】!$U$6=""))," ",IF(CQ38="×",TIME(0,0,0),IF(CL38&gt;TIMEVALUE(CN14),IF(CJ38&lt;=TIMEVALUE(CN14),CL38-TIMEVALUE(CN14),CL38-CJ38),TIME(0,0,0))))</f>
        <v>0</v>
      </c>
      <c r="CO38" s="409"/>
      <c r="CP38" s="434"/>
      <c r="CQ38" s="52"/>
      <c r="CR38" s="435"/>
      <c r="CS38" s="436"/>
      <c r="CT38" s="437"/>
      <c r="CU38" s="438"/>
      <c r="CV38" s="439"/>
      <c r="CW38" s="439"/>
      <c r="CX38" s="440"/>
      <c r="CY38" s="40">
        <f>CH38</f>
        <v>24</v>
      </c>
      <c r="CZ38" s="41" t="str">
        <f>CI38</f>
        <v>水</v>
      </c>
      <c r="DA38" s="441"/>
      <c r="DB38" s="441"/>
      <c r="DC38" s="441"/>
      <c r="DD38" s="441"/>
      <c r="DE38" s="433">
        <f>IF(OR(CZ38="日",CZ38="祝",CZ38=0,AND(CZ38="土",別紙2【最初に入力】!$U$6=""))," ",IF(DH38="×",TIME(0,0,0),IF(DC38&gt;TIMEVALUE(DE14),IF(DA38&lt;=TIMEVALUE(DE14),DC38-TIMEVALUE(DE14),DC38-DA38),TIME(0,0,0))))</f>
        <v>0</v>
      </c>
      <c r="DF38" s="409"/>
      <c r="DG38" s="434"/>
      <c r="DH38" s="52"/>
      <c r="DI38" s="435"/>
      <c r="DJ38" s="436"/>
      <c r="DK38" s="437"/>
      <c r="DL38" s="438"/>
      <c r="DM38" s="439"/>
      <c r="DN38" s="439"/>
      <c r="DO38" s="440"/>
      <c r="DP38" s="40">
        <f>CY38</f>
        <v>24</v>
      </c>
      <c r="DQ38" s="41" t="str">
        <f>CZ38</f>
        <v>水</v>
      </c>
      <c r="DR38" s="441"/>
      <c r="DS38" s="441"/>
      <c r="DT38" s="441"/>
      <c r="DU38" s="441"/>
      <c r="DV38" s="433">
        <f>IF(OR(DQ38="日",DQ38="祝",DQ38=0,AND(DQ38="土",別紙2【最初に入力】!$U$6=""))," ",IF(DY38="×",TIME(0,0,0),IF(DT38&gt;TIMEVALUE(DV14),IF(DR38&lt;=TIMEVALUE(DV14),DT38-TIMEVALUE(DV14),DT38-DR38),TIME(0,0,0))))</f>
        <v>0</v>
      </c>
      <c r="DW38" s="409"/>
      <c r="DX38" s="434"/>
      <c r="DY38" s="52"/>
      <c r="DZ38" s="435"/>
      <c r="EA38" s="436"/>
      <c r="EB38" s="437"/>
      <c r="EC38" s="438"/>
      <c r="ED38" s="439"/>
      <c r="EE38" s="439"/>
      <c r="EF38" s="440"/>
      <c r="EG38" s="40">
        <f>DP38</f>
        <v>24</v>
      </c>
      <c r="EH38" s="41" t="str">
        <f>DQ38</f>
        <v>水</v>
      </c>
      <c r="EI38" s="441"/>
      <c r="EJ38" s="441"/>
      <c r="EK38" s="441"/>
      <c r="EL38" s="441"/>
      <c r="EM38" s="433">
        <f>IF(OR(EH38="日",EH38="祝",EH38=0,AND(EH38="土",別紙2【最初に入力】!$U$6=""))," ",IF(EP38="×",TIME(0,0,0),IF(EK38&gt;TIMEVALUE(EM14),IF(EI38&lt;=TIMEVALUE(EM14),EK38-TIMEVALUE(EM14),EK38-EI38),TIME(0,0,0))))</f>
        <v>0</v>
      </c>
      <c r="EN38" s="409"/>
      <c r="EO38" s="434"/>
      <c r="EP38" s="52"/>
      <c r="EQ38" s="435"/>
      <c r="ER38" s="436"/>
      <c r="ES38" s="437"/>
      <c r="ET38" s="438"/>
      <c r="EU38" s="439"/>
      <c r="EV38" s="439"/>
      <c r="EW38" s="440"/>
      <c r="EX38" s="40">
        <f>EG38</f>
        <v>24</v>
      </c>
      <c r="EY38" s="41" t="str">
        <f>EH38</f>
        <v>水</v>
      </c>
      <c r="EZ38" s="441"/>
      <c r="FA38" s="441"/>
      <c r="FB38" s="441"/>
      <c r="FC38" s="441"/>
      <c r="FD38" s="433">
        <f>IF(OR(EY38="日",EY38="祝",EY38=0,AND(EY38="土",別紙2【最初に入力】!$U$6=""))," ",IF(FG38="×",TIME(0,0,0),IF(FB38&gt;TIMEVALUE(FD14),IF(EZ38&lt;=TIMEVALUE(FD14),FB38-TIMEVALUE(FD14),FB38-EZ38),TIME(0,0,0))))</f>
        <v>0</v>
      </c>
      <c r="FE38" s="409"/>
      <c r="FF38" s="434"/>
      <c r="FG38" s="52"/>
      <c r="FH38" s="435"/>
      <c r="FI38" s="436"/>
      <c r="FJ38" s="437"/>
      <c r="FK38" s="438"/>
      <c r="FL38" s="439"/>
      <c r="FM38" s="439"/>
      <c r="FN38" s="440"/>
      <c r="FO38" s="40">
        <f>EX38</f>
        <v>24</v>
      </c>
      <c r="FP38" s="41" t="str">
        <f>EY38</f>
        <v>水</v>
      </c>
      <c r="FQ38" s="441"/>
      <c r="FR38" s="441"/>
      <c r="FS38" s="441"/>
      <c r="FT38" s="441"/>
      <c r="FU38" s="433">
        <f>IF(OR(FP38="日",FP38="祝",FP38=0,AND(FP38="土",別紙2【最初に入力】!$U$6=""))," ",IF(FX38="×",TIME(0,0,0),IF(FS38&gt;TIMEVALUE(FU14),IF(FQ38&lt;=TIMEVALUE(FU14),FS38-TIMEVALUE(FU14),FS38-FQ38),TIME(0,0,0))))</f>
        <v>0</v>
      </c>
      <c r="FV38" s="409"/>
      <c r="FW38" s="434"/>
      <c r="FX38" s="52"/>
      <c r="FY38" s="435"/>
      <c r="FZ38" s="436"/>
      <c r="GA38" s="437"/>
      <c r="GB38" s="438"/>
      <c r="GC38" s="439"/>
      <c r="GD38" s="439"/>
      <c r="GE38" s="440"/>
      <c r="GF38" s="40">
        <f>FO38</f>
        <v>24</v>
      </c>
      <c r="GG38" s="41" t="str">
        <f>FP38</f>
        <v>水</v>
      </c>
      <c r="GH38" s="441"/>
      <c r="GI38" s="441"/>
      <c r="GJ38" s="441"/>
      <c r="GK38" s="441"/>
      <c r="GL38" s="433">
        <f>IF(OR(GG38="日",GG38="祝",GG38=0,AND(GG38="土",別紙2【最初に入力】!$U$6=""))," ",IF(GO38="×",TIME(0,0,0),IF(GJ38&gt;TIMEVALUE(GL14),IF(GH38&lt;=TIMEVALUE(GL14),GJ38-TIMEVALUE(GL14),GJ38-GH38),TIME(0,0,0))))</f>
        <v>0</v>
      </c>
      <c r="GM38" s="409"/>
      <c r="GN38" s="434"/>
      <c r="GO38" s="52"/>
      <c r="GP38" s="435"/>
      <c r="GQ38" s="436"/>
      <c r="GR38" s="437"/>
      <c r="GS38" s="438"/>
      <c r="GT38" s="439"/>
      <c r="GU38" s="439"/>
      <c r="GV38" s="440"/>
      <c r="GW38" s="40">
        <f>GF38</f>
        <v>24</v>
      </c>
      <c r="GX38" s="41" t="str">
        <f>GG38</f>
        <v>水</v>
      </c>
      <c r="GY38" s="441"/>
      <c r="GZ38" s="441"/>
      <c r="HA38" s="441"/>
      <c r="HB38" s="441"/>
      <c r="HC38" s="433">
        <f>IF(OR(GX38="日",GX38="祝",GX38=0,AND(GX38="土",別紙2【最初に入力】!$U$6=""))," ",IF(HF38="×",TIME(0,0,0),IF(HA38&gt;TIMEVALUE(HC14),IF(GY38&lt;=TIMEVALUE(HC14),HA38-TIMEVALUE(HC14),HA38-GY38),TIME(0,0,0))))</f>
        <v>0</v>
      </c>
      <c r="HD38" s="409"/>
      <c r="HE38" s="434"/>
      <c r="HF38" s="52"/>
      <c r="HG38" s="435"/>
      <c r="HH38" s="436"/>
      <c r="HI38" s="437"/>
      <c r="HJ38" s="438"/>
      <c r="HK38" s="439"/>
      <c r="HL38" s="439"/>
      <c r="HM38" s="440"/>
      <c r="HN38" s="40">
        <f>GW38</f>
        <v>24</v>
      </c>
      <c r="HO38" s="41" t="str">
        <f>GX38</f>
        <v>水</v>
      </c>
      <c r="HP38" s="441"/>
      <c r="HQ38" s="441"/>
      <c r="HR38" s="441"/>
      <c r="HS38" s="441"/>
      <c r="HT38" s="433">
        <f>IF(OR(HO38="日",HO38="祝",HO38=0,AND(HO38="土",別紙2【最初に入力】!$U$6=""))," ",IF(HW38="×",TIME(0,0,0),IF(HR38&gt;TIMEVALUE(HT14),IF(HP38&lt;=TIMEVALUE(HT14),HR38-TIMEVALUE(HT14),HR38-HP38),TIME(0,0,0))))</f>
        <v>0</v>
      </c>
      <c r="HU38" s="409"/>
      <c r="HV38" s="434"/>
      <c r="HW38" s="52"/>
      <c r="HX38" s="435"/>
      <c r="HY38" s="436"/>
      <c r="HZ38" s="437"/>
      <c r="IA38" s="438"/>
      <c r="IB38" s="439"/>
      <c r="IC38" s="439"/>
      <c r="ID38" s="440"/>
      <c r="IE38" s="40">
        <f>HN38</f>
        <v>24</v>
      </c>
      <c r="IF38" s="41" t="str">
        <f>HO38</f>
        <v>水</v>
      </c>
      <c r="IG38" s="441"/>
      <c r="IH38" s="441"/>
      <c r="II38" s="441"/>
      <c r="IJ38" s="441"/>
      <c r="IK38" s="433">
        <f>IF(OR(IF38="日",IF38="祝",IF38=0,AND(IF38="土",別紙2【最初に入力】!$U$6=""))," ",IF(IN38="×",TIME(0,0,0),IF(II38&gt;TIMEVALUE(IK14),IF(IG38&lt;=TIMEVALUE(IK14),II38-TIMEVALUE(IK14),II38-IG38),TIME(0,0,0))))</f>
        <v>0</v>
      </c>
      <c r="IL38" s="409"/>
      <c r="IM38" s="434"/>
      <c r="IN38" s="52"/>
      <c r="IO38" s="435"/>
      <c r="IP38" s="436"/>
      <c r="IQ38" s="437"/>
      <c r="IR38" s="438"/>
      <c r="IS38" s="439"/>
      <c r="IT38" s="439"/>
      <c r="IU38" s="440"/>
      <c r="IV38" s="40">
        <f>IE38</f>
        <v>24</v>
      </c>
      <c r="IW38" s="41" t="str">
        <f>IF38</f>
        <v>水</v>
      </c>
      <c r="IX38" s="441"/>
      <c r="IY38" s="441"/>
      <c r="IZ38" s="441"/>
      <c r="JA38" s="441"/>
      <c r="JB38" s="433">
        <f>IF(OR(IW38="日",IW38="祝",IW38=0,AND(IW38="土",別紙2【最初に入力】!$U$6=""))," ",IF(JE38="×",TIME(0,0,0),IF(IZ38&gt;TIMEVALUE(JB14),IF(IX38&lt;=TIMEVALUE(JB14),IZ38-TIMEVALUE(JB14),IZ38-IX38),TIME(0,0,0))))</f>
        <v>0</v>
      </c>
      <c r="JC38" s="409"/>
      <c r="JD38" s="434"/>
      <c r="JE38" s="52"/>
      <c r="JF38" s="435"/>
      <c r="JG38" s="436"/>
      <c r="JH38" s="437"/>
      <c r="JI38" s="438"/>
      <c r="JJ38" s="439"/>
      <c r="JK38" s="439"/>
      <c r="JL38" s="440"/>
      <c r="JM38" s="40">
        <f>IV38</f>
        <v>24</v>
      </c>
      <c r="JN38" s="41" t="str">
        <f>IW38</f>
        <v>水</v>
      </c>
      <c r="JO38" s="441"/>
      <c r="JP38" s="441"/>
      <c r="JQ38" s="441"/>
      <c r="JR38" s="441"/>
      <c r="JS38" s="433">
        <f>IF(OR(JN38="日",JN38="祝",JN38=0,AND(JN38="土",別紙2【最初に入力】!$U$6=""))," ",IF(JV38="×",TIME(0,0,0),IF(JQ38&gt;TIMEVALUE(JS14),IF(JO38&lt;=TIMEVALUE(JS14),JQ38-TIMEVALUE(JS14),JQ38-JO38),TIME(0,0,0))))</f>
        <v>0</v>
      </c>
      <c r="JT38" s="409"/>
      <c r="JU38" s="434"/>
      <c r="JV38" s="52"/>
      <c r="JW38" s="435"/>
      <c r="JX38" s="436"/>
      <c r="JY38" s="437"/>
      <c r="JZ38" s="438"/>
      <c r="KA38" s="439"/>
      <c r="KB38" s="439"/>
      <c r="KC38" s="440"/>
      <c r="KD38" s="40">
        <f>JM38</f>
        <v>24</v>
      </c>
      <c r="KE38" s="41" t="str">
        <f>JN38</f>
        <v>水</v>
      </c>
      <c r="KF38" s="441"/>
      <c r="KG38" s="441"/>
      <c r="KH38" s="441"/>
      <c r="KI38" s="441"/>
      <c r="KJ38" s="433">
        <f>IF(OR(KE38="日",KE38="祝",KE38=0,AND(KE38="土",別紙2【最初に入力】!$U$6=""))," ",IF(KM38="×",TIME(0,0,0),IF(KH38&gt;TIMEVALUE(KJ14),IF(KF38&lt;=TIMEVALUE(KJ14),KH38-TIMEVALUE(KJ14),KH38-KF38),TIME(0,0,0))))</f>
        <v>0</v>
      </c>
      <c r="KK38" s="409"/>
      <c r="KL38" s="434"/>
      <c r="KM38" s="52"/>
      <c r="KN38" s="435"/>
      <c r="KO38" s="436"/>
      <c r="KP38" s="437"/>
      <c r="KQ38" s="438"/>
      <c r="KR38" s="439"/>
      <c r="KS38" s="439"/>
      <c r="KT38" s="440"/>
      <c r="KU38" s="40">
        <f>KD38</f>
        <v>24</v>
      </c>
      <c r="KV38" s="41" t="str">
        <f>KE38</f>
        <v>水</v>
      </c>
      <c r="KW38" s="441"/>
      <c r="KX38" s="441"/>
      <c r="KY38" s="441"/>
      <c r="KZ38" s="441"/>
      <c r="LA38" s="433">
        <f>IF(OR(KV38="日",KV38="祝",KV38=0,AND(KV38="土",別紙2【最初に入力】!$U$6=""))," ",IF(LD38="×",TIME(0,0,0),IF(KY38&gt;TIMEVALUE(LA14),IF(KW38&lt;=TIMEVALUE(LA14),KY38-TIMEVALUE(LA14),KY38-KW38),TIME(0,0,0))))</f>
        <v>0</v>
      </c>
      <c r="LB38" s="409"/>
      <c r="LC38" s="434"/>
      <c r="LD38" s="52"/>
      <c r="LE38" s="435"/>
      <c r="LF38" s="436"/>
      <c r="LG38" s="437"/>
      <c r="LH38" s="438"/>
      <c r="LI38" s="439"/>
      <c r="LJ38" s="439"/>
      <c r="LK38" s="440"/>
      <c r="LL38" s="40">
        <f t="shared" si="0"/>
        <v>24</v>
      </c>
      <c r="LM38" s="41" t="str">
        <f t="shared" si="1"/>
        <v>水</v>
      </c>
      <c r="LN38" s="441"/>
      <c r="LO38" s="441"/>
      <c r="LP38" s="441"/>
      <c r="LQ38" s="441"/>
      <c r="LR38" s="433">
        <f>IF(OR(LM38="日",LM38="祝",LM38=0,AND(LM38="土",別紙2【最初に入力】!$U$6=""))," ",IF(LU38="×",TIME(0,0,0),IF(LP38&gt;TIMEVALUE(LR14),IF(LN38&lt;=TIMEVALUE(LR14),LP38-TIMEVALUE(LR14),LP38-LN38),TIME(0,0,0))))</f>
        <v>0</v>
      </c>
      <c r="LS38" s="409"/>
      <c r="LT38" s="434"/>
      <c r="LU38" s="52"/>
      <c r="LV38" s="435"/>
      <c r="LW38" s="436"/>
      <c r="LX38" s="437"/>
      <c r="LY38" s="438"/>
      <c r="LZ38" s="439"/>
      <c r="MA38" s="439"/>
      <c r="MB38" s="440"/>
    </row>
    <row r="39" spans="1:341" ht="15" customHeight="1">
      <c r="A39" s="40">
        <f>DAY(DATE(別紙2【最初に入力】!$Y$1,別紙2【最初に入力】!$D$4,A38+1))</f>
        <v>25</v>
      </c>
      <c r="B39" s="41" t="str">
        <f>IF(IFERROR(MATCH(DATE(別紙2【最初に入力】!$Y$1,別紙2【最初に入力】!$D$4,$A39),万年カレンダー・祝日!$K$2:$K$27,0),0)&gt;=1,"祝",TEXT(WEEKDAY(DATE(別紙2【最初に入力】!$Y$1,別紙2【最初に入力】!$D$4,$A39)),"aaa"))</f>
        <v>木</v>
      </c>
      <c r="C39" s="441"/>
      <c r="D39" s="441"/>
      <c r="E39" s="441"/>
      <c r="F39" s="441"/>
      <c r="G39" s="433">
        <f>IF(OR(B39="日",B39="祝",B39=0,AND(B39="土",別紙2【最初に入力】!$U$6=""))," ",IF(J39="×",TIME(0,0,0),IF(E39&gt;TIMEVALUE(G14),IF(C39&lt;=TIMEVALUE(G14),E39-TIMEVALUE(G14),E39-C39),TIME(0,0,0))))</f>
        <v>0</v>
      </c>
      <c r="H39" s="409"/>
      <c r="I39" s="434"/>
      <c r="J39" s="52"/>
      <c r="K39" s="435"/>
      <c r="L39" s="436"/>
      <c r="M39" s="437"/>
      <c r="N39" s="438"/>
      <c r="O39" s="439"/>
      <c r="P39" s="439"/>
      <c r="Q39" s="440"/>
      <c r="R39" s="40">
        <f>A39</f>
        <v>25</v>
      </c>
      <c r="S39" s="41" t="str">
        <f>B39</f>
        <v>木</v>
      </c>
      <c r="T39" s="441"/>
      <c r="U39" s="441"/>
      <c r="V39" s="441"/>
      <c r="W39" s="441"/>
      <c r="X39" s="433">
        <f>IF(OR(S39="日",S39="祝",S39=0,AND(S39="土",別紙2【最初に入力】!$U$6=""))," ",IF(AA39="×",TIME(0,0,0),IF(V39&gt;TIMEVALUE(X14),IF(T39&lt;=TIMEVALUE(X14),V39-TIMEVALUE(X14),V39-T39),TIME(0,0,0))))</f>
        <v>0</v>
      </c>
      <c r="Y39" s="409"/>
      <c r="Z39" s="434"/>
      <c r="AA39" s="52"/>
      <c r="AB39" s="435"/>
      <c r="AC39" s="436"/>
      <c r="AD39" s="437"/>
      <c r="AE39" s="438"/>
      <c r="AF39" s="439"/>
      <c r="AG39" s="439"/>
      <c r="AH39" s="440"/>
      <c r="AI39" s="40">
        <f>R39</f>
        <v>25</v>
      </c>
      <c r="AJ39" s="41" t="str">
        <f>S39</f>
        <v>木</v>
      </c>
      <c r="AK39" s="441"/>
      <c r="AL39" s="441"/>
      <c r="AM39" s="441"/>
      <c r="AN39" s="441"/>
      <c r="AO39" s="433">
        <f>IF(OR(AJ39="日",AJ39="祝",AJ39=0,AND(AJ39="土",別紙2【最初に入力】!$U$6=""))," ",IF(AR39="×",TIME(0,0,0),IF(AM39&gt;TIMEVALUE(AO14),IF(AK39&lt;=TIMEVALUE(AO14),AM39-TIMEVALUE(AO14),AM39-AK39),TIME(0,0,0))))</f>
        <v>0</v>
      </c>
      <c r="AP39" s="409"/>
      <c r="AQ39" s="434"/>
      <c r="AR39" s="52"/>
      <c r="AS39" s="435"/>
      <c r="AT39" s="436"/>
      <c r="AU39" s="437"/>
      <c r="AV39" s="438"/>
      <c r="AW39" s="439"/>
      <c r="AX39" s="439"/>
      <c r="AY39" s="440"/>
      <c r="AZ39" s="40">
        <f>AI39</f>
        <v>25</v>
      </c>
      <c r="BA39" s="41" t="str">
        <f>AJ39</f>
        <v>木</v>
      </c>
      <c r="BB39" s="441"/>
      <c r="BC39" s="441"/>
      <c r="BD39" s="441"/>
      <c r="BE39" s="441"/>
      <c r="BF39" s="433">
        <f>IF(OR(BA39="日",BA39="祝",BA39=0,AND(BA39="土",別紙2【最初に入力】!$U$6=""))," ",IF(BI39="×",TIME(0,0,0),IF(BD39&gt;TIMEVALUE(BF14),IF(BB39&lt;=TIMEVALUE(BF14),BD39-TIMEVALUE(BF14),BD39-BB39),TIME(0,0,0))))</f>
        <v>0</v>
      </c>
      <c r="BG39" s="409"/>
      <c r="BH39" s="434"/>
      <c r="BI39" s="52"/>
      <c r="BJ39" s="435"/>
      <c r="BK39" s="436"/>
      <c r="BL39" s="437"/>
      <c r="BM39" s="438"/>
      <c r="BN39" s="439"/>
      <c r="BO39" s="439"/>
      <c r="BP39" s="440"/>
      <c r="BQ39" s="40">
        <f>AZ39</f>
        <v>25</v>
      </c>
      <c r="BR39" s="41" t="str">
        <f>BA39</f>
        <v>木</v>
      </c>
      <c r="BS39" s="441"/>
      <c r="BT39" s="441"/>
      <c r="BU39" s="441"/>
      <c r="BV39" s="441"/>
      <c r="BW39" s="433">
        <f>IF(OR(BR39="日",BR39="祝",BR39=0,AND(BR39="土",別紙2【最初に入力】!$U$6=""))," ",IF(BZ39="×",TIME(0,0,0),IF(BU39&gt;TIMEVALUE(BW14),IF(BS39&lt;=TIMEVALUE(BW14),BU39-TIMEVALUE(BW14),BU39-BS39),TIME(0,0,0))))</f>
        <v>0</v>
      </c>
      <c r="BX39" s="409"/>
      <c r="BY39" s="434"/>
      <c r="BZ39" s="52"/>
      <c r="CA39" s="435"/>
      <c r="CB39" s="436"/>
      <c r="CC39" s="437"/>
      <c r="CD39" s="438"/>
      <c r="CE39" s="439"/>
      <c r="CF39" s="439"/>
      <c r="CG39" s="440"/>
      <c r="CH39" s="40">
        <f>BQ39</f>
        <v>25</v>
      </c>
      <c r="CI39" s="41" t="str">
        <f>BR39</f>
        <v>木</v>
      </c>
      <c r="CJ39" s="441"/>
      <c r="CK39" s="441"/>
      <c r="CL39" s="441"/>
      <c r="CM39" s="441"/>
      <c r="CN39" s="433">
        <f>IF(OR(CI39="日",CI39="祝",CI39=0,AND(CI39="土",別紙2【最初に入力】!$U$6=""))," ",IF(CQ39="×",TIME(0,0,0),IF(CL39&gt;TIMEVALUE(CN14),IF(CJ39&lt;=TIMEVALUE(CN14),CL39-TIMEVALUE(CN14),CL39-CJ39),TIME(0,0,0))))</f>
        <v>0</v>
      </c>
      <c r="CO39" s="409"/>
      <c r="CP39" s="434"/>
      <c r="CQ39" s="52"/>
      <c r="CR39" s="435"/>
      <c r="CS39" s="436"/>
      <c r="CT39" s="437"/>
      <c r="CU39" s="438"/>
      <c r="CV39" s="439"/>
      <c r="CW39" s="439"/>
      <c r="CX39" s="440"/>
      <c r="CY39" s="40">
        <f>CH39</f>
        <v>25</v>
      </c>
      <c r="CZ39" s="41" t="str">
        <f>CI39</f>
        <v>木</v>
      </c>
      <c r="DA39" s="441"/>
      <c r="DB39" s="441"/>
      <c r="DC39" s="441"/>
      <c r="DD39" s="441"/>
      <c r="DE39" s="433">
        <f>IF(OR(CZ39="日",CZ39="祝",CZ39=0,AND(CZ39="土",別紙2【最初に入力】!$U$6=""))," ",IF(DH39="×",TIME(0,0,0),IF(DC39&gt;TIMEVALUE(DE14),IF(DA39&lt;=TIMEVALUE(DE14),DC39-TIMEVALUE(DE14),DC39-DA39),TIME(0,0,0))))</f>
        <v>0</v>
      </c>
      <c r="DF39" s="409"/>
      <c r="DG39" s="434"/>
      <c r="DH39" s="52"/>
      <c r="DI39" s="435"/>
      <c r="DJ39" s="436"/>
      <c r="DK39" s="437"/>
      <c r="DL39" s="438"/>
      <c r="DM39" s="439"/>
      <c r="DN39" s="439"/>
      <c r="DO39" s="440"/>
      <c r="DP39" s="40">
        <f>CY39</f>
        <v>25</v>
      </c>
      <c r="DQ39" s="41" t="str">
        <f>CZ39</f>
        <v>木</v>
      </c>
      <c r="DR39" s="441"/>
      <c r="DS39" s="441"/>
      <c r="DT39" s="441"/>
      <c r="DU39" s="441"/>
      <c r="DV39" s="433">
        <f>IF(OR(DQ39="日",DQ39="祝",DQ39=0,AND(DQ39="土",別紙2【最初に入力】!$U$6=""))," ",IF(DY39="×",TIME(0,0,0),IF(DT39&gt;TIMEVALUE(DV14),IF(DR39&lt;=TIMEVALUE(DV14),DT39-TIMEVALUE(DV14),DT39-DR39),TIME(0,0,0))))</f>
        <v>0</v>
      </c>
      <c r="DW39" s="409"/>
      <c r="DX39" s="434"/>
      <c r="DY39" s="52"/>
      <c r="DZ39" s="435"/>
      <c r="EA39" s="436"/>
      <c r="EB39" s="437"/>
      <c r="EC39" s="438"/>
      <c r="ED39" s="439"/>
      <c r="EE39" s="439"/>
      <c r="EF39" s="440"/>
      <c r="EG39" s="40">
        <f>DP39</f>
        <v>25</v>
      </c>
      <c r="EH39" s="41" t="str">
        <f>DQ39</f>
        <v>木</v>
      </c>
      <c r="EI39" s="441"/>
      <c r="EJ39" s="441"/>
      <c r="EK39" s="441"/>
      <c r="EL39" s="441"/>
      <c r="EM39" s="433">
        <f>IF(OR(EH39="日",EH39="祝",EH39=0,AND(EH39="土",別紙2【最初に入力】!$U$6=""))," ",IF(EP39="×",TIME(0,0,0),IF(EK39&gt;TIMEVALUE(EM14),IF(EI39&lt;=TIMEVALUE(EM14),EK39-TIMEVALUE(EM14),EK39-EI39),TIME(0,0,0))))</f>
        <v>0</v>
      </c>
      <c r="EN39" s="409"/>
      <c r="EO39" s="434"/>
      <c r="EP39" s="52"/>
      <c r="EQ39" s="435"/>
      <c r="ER39" s="436"/>
      <c r="ES39" s="437"/>
      <c r="ET39" s="438"/>
      <c r="EU39" s="439"/>
      <c r="EV39" s="439"/>
      <c r="EW39" s="440"/>
      <c r="EX39" s="40">
        <f>EG39</f>
        <v>25</v>
      </c>
      <c r="EY39" s="41" t="str">
        <f>EH39</f>
        <v>木</v>
      </c>
      <c r="EZ39" s="441"/>
      <c r="FA39" s="441"/>
      <c r="FB39" s="441"/>
      <c r="FC39" s="441"/>
      <c r="FD39" s="433">
        <f>IF(OR(EY39="日",EY39="祝",EY39=0,AND(EY39="土",別紙2【最初に入力】!$U$6=""))," ",IF(FG39="×",TIME(0,0,0),IF(FB39&gt;TIMEVALUE(FD14),IF(EZ39&lt;=TIMEVALUE(FD14),FB39-TIMEVALUE(FD14),FB39-EZ39),TIME(0,0,0))))</f>
        <v>0</v>
      </c>
      <c r="FE39" s="409"/>
      <c r="FF39" s="434"/>
      <c r="FG39" s="52"/>
      <c r="FH39" s="435"/>
      <c r="FI39" s="436"/>
      <c r="FJ39" s="437"/>
      <c r="FK39" s="438"/>
      <c r="FL39" s="439"/>
      <c r="FM39" s="439"/>
      <c r="FN39" s="440"/>
      <c r="FO39" s="40">
        <f>EX39</f>
        <v>25</v>
      </c>
      <c r="FP39" s="41" t="str">
        <f>EY39</f>
        <v>木</v>
      </c>
      <c r="FQ39" s="441"/>
      <c r="FR39" s="441"/>
      <c r="FS39" s="441"/>
      <c r="FT39" s="441"/>
      <c r="FU39" s="433">
        <f>IF(OR(FP39="日",FP39="祝",FP39=0,AND(FP39="土",別紙2【最初に入力】!$U$6=""))," ",IF(FX39="×",TIME(0,0,0),IF(FS39&gt;TIMEVALUE(FU14),IF(FQ39&lt;=TIMEVALUE(FU14),FS39-TIMEVALUE(FU14),FS39-FQ39),TIME(0,0,0))))</f>
        <v>0</v>
      </c>
      <c r="FV39" s="409"/>
      <c r="FW39" s="434"/>
      <c r="FX39" s="52"/>
      <c r="FY39" s="435"/>
      <c r="FZ39" s="436"/>
      <c r="GA39" s="437"/>
      <c r="GB39" s="438"/>
      <c r="GC39" s="439"/>
      <c r="GD39" s="439"/>
      <c r="GE39" s="440"/>
      <c r="GF39" s="40">
        <f>FO39</f>
        <v>25</v>
      </c>
      <c r="GG39" s="41" t="str">
        <f>FP39</f>
        <v>木</v>
      </c>
      <c r="GH39" s="441"/>
      <c r="GI39" s="441"/>
      <c r="GJ39" s="441"/>
      <c r="GK39" s="441"/>
      <c r="GL39" s="433">
        <f>IF(OR(GG39="日",GG39="祝",GG39=0,AND(GG39="土",別紙2【最初に入力】!$U$6=""))," ",IF(GO39="×",TIME(0,0,0),IF(GJ39&gt;TIMEVALUE(GL14),IF(GH39&lt;=TIMEVALUE(GL14),GJ39-TIMEVALUE(GL14),GJ39-GH39),TIME(0,0,0))))</f>
        <v>0</v>
      </c>
      <c r="GM39" s="409"/>
      <c r="GN39" s="434"/>
      <c r="GO39" s="52"/>
      <c r="GP39" s="435"/>
      <c r="GQ39" s="436"/>
      <c r="GR39" s="437"/>
      <c r="GS39" s="438"/>
      <c r="GT39" s="439"/>
      <c r="GU39" s="439"/>
      <c r="GV39" s="440"/>
      <c r="GW39" s="40">
        <f>GF39</f>
        <v>25</v>
      </c>
      <c r="GX39" s="41" t="str">
        <f>GG39</f>
        <v>木</v>
      </c>
      <c r="GY39" s="441"/>
      <c r="GZ39" s="441"/>
      <c r="HA39" s="441"/>
      <c r="HB39" s="441"/>
      <c r="HC39" s="433">
        <f>IF(OR(GX39="日",GX39="祝",GX39=0,AND(GX39="土",別紙2【最初に入力】!$U$6=""))," ",IF(HF39="×",TIME(0,0,0),IF(HA39&gt;TIMEVALUE(HC14),IF(GY39&lt;=TIMEVALUE(HC14),HA39-TIMEVALUE(HC14),HA39-GY39),TIME(0,0,0))))</f>
        <v>0</v>
      </c>
      <c r="HD39" s="409"/>
      <c r="HE39" s="434"/>
      <c r="HF39" s="52"/>
      <c r="HG39" s="435"/>
      <c r="HH39" s="436"/>
      <c r="HI39" s="437"/>
      <c r="HJ39" s="438"/>
      <c r="HK39" s="439"/>
      <c r="HL39" s="439"/>
      <c r="HM39" s="440"/>
      <c r="HN39" s="40">
        <f>GW39</f>
        <v>25</v>
      </c>
      <c r="HO39" s="41" t="str">
        <f>GX39</f>
        <v>木</v>
      </c>
      <c r="HP39" s="441"/>
      <c r="HQ39" s="441"/>
      <c r="HR39" s="441"/>
      <c r="HS39" s="441"/>
      <c r="HT39" s="433">
        <f>IF(OR(HO39="日",HO39="祝",HO39=0,AND(HO39="土",別紙2【最初に入力】!$U$6=""))," ",IF(HW39="×",TIME(0,0,0),IF(HR39&gt;TIMEVALUE(HT14),IF(HP39&lt;=TIMEVALUE(HT14),HR39-TIMEVALUE(HT14),HR39-HP39),TIME(0,0,0))))</f>
        <v>0</v>
      </c>
      <c r="HU39" s="409"/>
      <c r="HV39" s="434"/>
      <c r="HW39" s="52"/>
      <c r="HX39" s="435"/>
      <c r="HY39" s="436"/>
      <c r="HZ39" s="437"/>
      <c r="IA39" s="438"/>
      <c r="IB39" s="439"/>
      <c r="IC39" s="439"/>
      <c r="ID39" s="440"/>
      <c r="IE39" s="40">
        <f>HN39</f>
        <v>25</v>
      </c>
      <c r="IF39" s="41" t="str">
        <f>HO39</f>
        <v>木</v>
      </c>
      <c r="IG39" s="441"/>
      <c r="IH39" s="441"/>
      <c r="II39" s="441"/>
      <c r="IJ39" s="441"/>
      <c r="IK39" s="433">
        <f>IF(OR(IF39="日",IF39="祝",IF39=0,AND(IF39="土",別紙2【最初に入力】!$U$6=""))," ",IF(IN39="×",TIME(0,0,0),IF(II39&gt;TIMEVALUE(IK14),IF(IG39&lt;=TIMEVALUE(IK14),II39-TIMEVALUE(IK14),II39-IG39),TIME(0,0,0))))</f>
        <v>0</v>
      </c>
      <c r="IL39" s="409"/>
      <c r="IM39" s="434"/>
      <c r="IN39" s="52"/>
      <c r="IO39" s="435"/>
      <c r="IP39" s="436"/>
      <c r="IQ39" s="437"/>
      <c r="IR39" s="438"/>
      <c r="IS39" s="439"/>
      <c r="IT39" s="439"/>
      <c r="IU39" s="440"/>
      <c r="IV39" s="40">
        <f>IE39</f>
        <v>25</v>
      </c>
      <c r="IW39" s="41" t="str">
        <f>IF39</f>
        <v>木</v>
      </c>
      <c r="IX39" s="441"/>
      <c r="IY39" s="441"/>
      <c r="IZ39" s="441"/>
      <c r="JA39" s="441"/>
      <c r="JB39" s="433">
        <f>IF(OR(IW39="日",IW39="祝",IW39=0,AND(IW39="土",別紙2【最初に入力】!$U$6=""))," ",IF(JE39="×",TIME(0,0,0),IF(IZ39&gt;TIMEVALUE(JB14),IF(IX39&lt;=TIMEVALUE(JB14),IZ39-TIMEVALUE(JB14),IZ39-IX39),TIME(0,0,0))))</f>
        <v>0</v>
      </c>
      <c r="JC39" s="409"/>
      <c r="JD39" s="434"/>
      <c r="JE39" s="52"/>
      <c r="JF39" s="435"/>
      <c r="JG39" s="436"/>
      <c r="JH39" s="437"/>
      <c r="JI39" s="438"/>
      <c r="JJ39" s="439"/>
      <c r="JK39" s="439"/>
      <c r="JL39" s="440"/>
      <c r="JM39" s="40">
        <f>IV39</f>
        <v>25</v>
      </c>
      <c r="JN39" s="41" t="str">
        <f>IW39</f>
        <v>木</v>
      </c>
      <c r="JO39" s="441"/>
      <c r="JP39" s="441"/>
      <c r="JQ39" s="441"/>
      <c r="JR39" s="441"/>
      <c r="JS39" s="433">
        <f>IF(OR(JN39="日",JN39="祝",JN39=0,AND(JN39="土",別紙2【最初に入力】!$U$6=""))," ",IF(JV39="×",TIME(0,0,0),IF(JQ39&gt;TIMEVALUE(JS14),IF(JO39&lt;=TIMEVALUE(JS14),JQ39-TIMEVALUE(JS14),JQ39-JO39),TIME(0,0,0))))</f>
        <v>0</v>
      </c>
      <c r="JT39" s="409"/>
      <c r="JU39" s="434"/>
      <c r="JV39" s="52"/>
      <c r="JW39" s="435"/>
      <c r="JX39" s="436"/>
      <c r="JY39" s="437"/>
      <c r="JZ39" s="438"/>
      <c r="KA39" s="439"/>
      <c r="KB39" s="439"/>
      <c r="KC39" s="440"/>
      <c r="KD39" s="40">
        <f>JM39</f>
        <v>25</v>
      </c>
      <c r="KE39" s="41" t="str">
        <f>JN39</f>
        <v>木</v>
      </c>
      <c r="KF39" s="441"/>
      <c r="KG39" s="441"/>
      <c r="KH39" s="441"/>
      <c r="KI39" s="441"/>
      <c r="KJ39" s="433">
        <f>IF(OR(KE39="日",KE39="祝",KE39=0,AND(KE39="土",別紙2【最初に入力】!$U$6=""))," ",IF(KM39="×",TIME(0,0,0),IF(KH39&gt;TIMEVALUE(KJ14),IF(KF39&lt;=TIMEVALUE(KJ14),KH39-TIMEVALUE(KJ14),KH39-KF39),TIME(0,0,0))))</f>
        <v>0</v>
      </c>
      <c r="KK39" s="409"/>
      <c r="KL39" s="434"/>
      <c r="KM39" s="52"/>
      <c r="KN39" s="435"/>
      <c r="KO39" s="436"/>
      <c r="KP39" s="437"/>
      <c r="KQ39" s="438"/>
      <c r="KR39" s="439"/>
      <c r="KS39" s="439"/>
      <c r="KT39" s="440"/>
      <c r="KU39" s="40">
        <f>KD39</f>
        <v>25</v>
      </c>
      <c r="KV39" s="41" t="str">
        <f>KE39</f>
        <v>木</v>
      </c>
      <c r="KW39" s="441"/>
      <c r="KX39" s="441"/>
      <c r="KY39" s="441"/>
      <c r="KZ39" s="441"/>
      <c r="LA39" s="433">
        <f>IF(OR(KV39="日",KV39="祝",KV39=0,AND(KV39="土",別紙2【最初に入力】!$U$6=""))," ",IF(LD39="×",TIME(0,0,0),IF(KY39&gt;TIMEVALUE(LA14),IF(KW39&lt;=TIMEVALUE(LA14),KY39-TIMEVALUE(LA14),KY39-KW39),TIME(0,0,0))))</f>
        <v>0</v>
      </c>
      <c r="LB39" s="409"/>
      <c r="LC39" s="434"/>
      <c r="LD39" s="52"/>
      <c r="LE39" s="435"/>
      <c r="LF39" s="436"/>
      <c r="LG39" s="437"/>
      <c r="LH39" s="438"/>
      <c r="LI39" s="439"/>
      <c r="LJ39" s="439"/>
      <c r="LK39" s="440"/>
      <c r="LL39" s="40">
        <f t="shared" si="0"/>
        <v>25</v>
      </c>
      <c r="LM39" s="41" t="str">
        <f t="shared" si="1"/>
        <v>木</v>
      </c>
      <c r="LN39" s="441"/>
      <c r="LO39" s="441"/>
      <c r="LP39" s="441"/>
      <c r="LQ39" s="441"/>
      <c r="LR39" s="433">
        <f>IF(OR(LM39="日",LM39="祝",LM39=0,AND(LM39="土",別紙2【最初に入力】!$U$6=""))," ",IF(LU39="×",TIME(0,0,0),IF(LP39&gt;TIMEVALUE(LR14),IF(LN39&lt;=TIMEVALUE(LR14),LP39-TIMEVALUE(LR14),LP39-LN39),TIME(0,0,0))))</f>
        <v>0</v>
      </c>
      <c r="LS39" s="409"/>
      <c r="LT39" s="434"/>
      <c r="LU39" s="52"/>
      <c r="LV39" s="435"/>
      <c r="LW39" s="436"/>
      <c r="LX39" s="437"/>
      <c r="LY39" s="438"/>
      <c r="LZ39" s="439"/>
      <c r="MA39" s="439"/>
      <c r="MB39" s="440"/>
    </row>
    <row r="40" spans="1:341" ht="15" customHeight="1">
      <c r="A40" s="40">
        <f>DAY(DATE(別紙2【最初に入力】!$Y$1,別紙2【最初に入力】!$D$4,A39+1))</f>
        <v>26</v>
      </c>
      <c r="B40" s="41" t="str">
        <f>IF(IFERROR(MATCH(DATE(別紙2【最初に入力】!$Y$1,別紙2【最初に入力】!$D$4,$A40),万年カレンダー・祝日!$K$2:$K$27,0),0)&gt;=1,"祝",TEXT(WEEKDAY(DATE(別紙2【最初に入力】!$Y$1,別紙2【最初に入力】!$D$4,$A40)),"aaa"))</f>
        <v>金</v>
      </c>
      <c r="C40" s="441"/>
      <c r="D40" s="441"/>
      <c r="E40" s="441"/>
      <c r="F40" s="441"/>
      <c r="G40" s="433">
        <f>IF(OR(B40="日",B40="祝",B40=0,AND(B40="土",別紙2【最初に入力】!$U$6=""))," ",IF(J40="×",TIME(0,0,0),IF(E40&gt;TIMEVALUE(G14),IF(C40&lt;=TIMEVALUE(G14),E40-TIMEVALUE(G14),E40-C40),TIME(0,0,0))))</f>
        <v>0</v>
      </c>
      <c r="H40" s="409"/>
      <c r="I40" s="434"/>
      <c r="J40" s="52"/>
      <c r="K40" s="435"/>
      <c r="L40" s="436"/>
      <c r="M40" s="437"/>
      <c r="N40" s="438"/>
      <c r="O40" s="439"/>
      <c r="P40" s="439"/>
      <c r="Q40" s="440"/>
      <c r="R40" s="40">
        <f>A40</f>
        <v>26</v>
      </c>
      <c r="S40" s="41" t="str">
        <f>B40</f>
        <v>金</v>
      </c>
      <c r="T40" s="441"/>
      <c r="U40" s="441"/>
      <c r="V40" s="441"/>
      <c r="W40" s="441"/>
      <c r="X40" s="433">
        <f>IF(OR(S40="日",S40="祝",S40=0,AND(S40="土",別紙2【最初に入力】!$U$6=""))," ",IF(AA40="×",TIME(0,0,0),IF(V40&gt;TIMEVALUE(X14),IF(T40&lt;=TIMEVALUE(X14),V40-TIMEVALUE(X14),V40-T40),TIME(0,0,0))))</f>
        <v>0</v>
      </c>
      <c r="Y40" s="409"/>
      <c r="Z40" s="434"/>
      <c r="AA40" s="52"/>
      <c r="AB40" s="435"/>
      <c r="AC40" s="436"/>
      <c r="AD40" s="437"/>
      <c r="AE40" s="438"/>
      <c r="AF40" s="439"/>
      <c r="AG40" s="439"/>
      <c r="AH40" s="440"/>
      <c r="AI40" s="40">
        <f>R40</f>
        <v>26</v>
      </c>
      <c r="AJ40" s="41" t="str">
        <f>S40</f>
        <v>金</v>
      </c>
      <c r="AK40" s="441"/>
      <c r="AL40" s="441"/>
      <c r="AM40" s="441"/>
      <c r="AN40" s="441"/>
      <c r="AO40" s="433">
        <f>IF(OR(AJ40="日",AJ40="祝",AJ40=0,AND(AJ40="土",別紙2【最初に入力】!$U$6=""))," ",IF(AR40="×",TIME(0,0,0),IF(AM40&gt;TIMEVALUE(AO14),IF(AK40&lt;=TIMEVALUE(AO14),AM40-TIMEVALUE(AO14),AM40-AK40),TIME(0,0,0))))</f>
        <v>0</v>
      </c>
      <c r="AP40" s="409"/>
      <c r="AQ40" s="434"/>
      <c r="AR40" s="52"/>
      <c r="AS40" s="435"/>
      <c r="AT40" s="436"/>
      <c r="AU40" s="437"/>
      <c r="AV40" s="438"/>
      <c r="AW40" s="439"/>
      <c r="AX40" s="439"/>
      <c r="AY40" s="440"/>
      <c r="AZ40" s="40">
        <f>AI40</f>
        <v>26</v>
      </c>
      <c r="BA40" s="41" t="str">
        <f>AJ40</f>
        <v>金</v>
      </c>
      <c r="BB40" s="441"/>
      <c r="BC40" s="441"/>
      <c r="BD40" s="441"/>
      <c r="BE40" s="441"/>
      <c r="BF40" s="433">
        <f>IF(OR(BA40="日",BA40="祝",BA40=0,AND(BA40="土",別紙2【最初に入力】!$U$6=""))," ",IF(BI40="×",TIME(0,0,0),IF(BD40&gt;TIMEVALUE(BF14),IF(BB40&lt;=TIMEVALUE(BF14),BD40-TIMEVALUE(BF14),BD40-BB40),TIME(0,0,0))))</f>
        <v>0</v>
      </c>
      <c r="BG40" s="409"/>
      <c r="BH40" s="434"/>
      <c r="BI40" s="52"/>
      <c r="BJ40" s="435"/>
      <c r="BK40" s="436"/>
      <c r="BL40" s="437"/>
      <c r="BM40" s="438"/>
      <c r="BN40" s="439"/>
      <c r="BO40" s="439"/>
      <c r="BP40" s="440"/>
      <c r="BQ40" s="40">
        <f>AZ40</f>
        <v>26</v>
      </c>
      <c r="BR40" s="41" t="str">
        <f>BA40</f>
        <v>金</v>
      </c>
      <c r="BS40" s="441"/>
      <c r="BT40" s="441"/>
      <c r="BU40" s="441"/>
      <c r="BV40" s="441"/>
      <c r="BW40" s="433">
        <f>IF(OR(BR40="日",BR40="祝",BR40=0,AND(BR40="土",別紙2【最初に入力】!$U$6=""))," ",IF(BZ40="×",TIME(0,0,0),IF(BU40&gt;TIMEVALUE(BW14),IF(BS40&lt;=TIMEVALUE(BW14),BU40-TIMEVALUE(BW14),BU40-BS40),TIME(0,0,0))))</f>
        <v>0</v>
      </c>
      <c r="BX40" s="409"/>
      <c r="BY40" s="434"/>
      <c r="BZ40" s="52"/>
      <c r="CA40" s="435"/>
      <c r="CB40" s="436"/>
      <c r="CC40" s="437"/>
      <c r="CD40" s="438"/>
      <c r="CE40" s="439"/>
      <c r="CF40" s="439"/>
      <c r="CG40" s="440"/>
      <c r="CH40" s="40">
        <f>BQ40</f>
        <v>26</v>
      </c>
      <c r="CI40" s="41" t="str">
        <f>BR40</f>
        <v>金</v>
      </c>
      <c r="CJ40" s="441"/>
      <c r="CK40" s="441"/>
      <c r="CL40" s="441"/>
      <c r="CM40" s="441"/>
      <c r="CN40" s="433">
        <f>IF(OR(CI40="日",CI40="祝",CI40=0,AND(CI40="土",別紙2【最初に入力】!$U$6=""))," ",IF(CQ40="×",TIME(0,0,0),IF(CL40&gt;TIMEVALUE(CN14),IF(CJ40&lt;=TIMEVALUE(CN14),CL40-TIMEVALUE(CN14),CL40-CJ40),TIME(0,0,0))))</f>
        <v>0</v>
      </c>
      <c r="CO40" s="409"/>
      <c r="CP40" s="434"/>
      <c r="CQ40" s="52"/>
      <c r="CR40" s="435"/>
      <c r="CS40" s="436"/>
      <c r="CT40" s="437"/>
      <c r="CU40" s="438"/>
      <c r="CV40" s="439"/>
      <c r="CW40" s="439"/>
      <c r="CX40" s="440"/>
      <c r="CY40" s="40">
        <f>CH40</f>
        <v>26</v>
      </c>
      <c r="CZ40" s="41" t="str">
        <f>CI40</f>
        <v>金</v>
      </c>
      <c r="DA40" s="441"/>
      <c r="DB40" s="441"/>
      <c r="DC40" s="441"/>
      <c r="DD40" s="441"/>
      <c r="DE40" s="433">
        <f>IF(OR(CZ40="日",CZ40="祝",CZ40=0,AND(CZ40="土",別紙2【最初に入力】!$U$6=""))," ",IF(DH40="×",TIME(0,0,0),IF(DC40&gt;TIMEVALUE(DE14),IF(DA40&lt;=TIMEVALUE(DE14),DC40-TIMEVALUE(DE14),DC40-DA40),TIME(0,0,0))))</f>
        <v>0</v>
      </c>
      <c r="DF40" s="409"/>
      <c r="DG40" s="434"/>
      <c r="DH40" s="52"/>
      <c r="DI40" s="435"/>
      <c r="DJ40" s="436"/>
      <c r="DK40" s="437"/>
      <c r="DL40" s="438"/>
      <c r="DM40" s="439"/>
      <c r="DN40" s="439"/>
      <c r="DO40" s="440"/>
      <c r="DP40" s="40">
        <f>CY40</f>
        <v>26</v>
      </c>
      <c r="DQ40" s="41" t="str">
        <f>CZ40</f>
        <v>金</v>
      </c>
      <c r="DR40" s="441"/>
      <c r="DS40" s="441"/>
      <c r="DT40" s="441"/>
      <c r="DU40" s="441"/>
      <c r="DV40" s="433">
        <f>IF(OR(DQ40="日",DQ40="祝",DQ40=0,AND(DQ40="土",別紙2【最初に入力】!$U$6=""))," ",IF(DY40="×",TIME(0,0,0),IF(DT40&gt;TIMEVALUE(DV14),IF(DR40&lt;=TIMEVALUE(DV14),DT40-TIMEVALUE(DV14),DT40-DR40),TIME(0,0,0))))</f>
        <v>0</v>
      </c>
      <c r="DW40" s="409"/>
      <c r="DX40" s="434"/>
      <c r="DY40" s="52"/>
      <c r="DZ40" s="435"/>
      <c r="EA40" s="436"/>
      <c r="EB40" s="437"/>
      <c r="EC40" s="438"/>
      <c r="ED40" s="439"/>
      <c r="EE40" s="439"/>
      <c r="EF40" s="440"/>
      <c r="EG40" s="40">
        <f>DP40</f>
        <v>26</v>
      </c>
      <c r="EH40" s="41" t="str">
        <f>DQ40</f>
        <v>金</v>
      </c>
      <c r="EI40" s="441"/>
      <c r="EJ40" s="441"/>
      <c r="EK40" s="441"/>
      <c r="EL40" s="441"/>
      <c r="EM40" s="433">
        <f>IF(OR(EH40="日",EH40="祝",EH40=0,AND(EH40="土",別紙2【最初に入力】!$U$6=""))," ",IF(EP40="×",TIME(0,0,0),IF(EK40&gt;TIMEVALUE(EM14),IF(EI40&lt;=TIMEVALUE(EM14),EK40-TIMEVALUE(EM14),EK40-EI40),TIME(0,0,0))))</f>
        <v>0</v>
      </c>
      <c r="EN40" s="409"/>
      <c r="EO40" s="434"/>
      <c r="EP40" s="52"/>
      <c r="EQ40" s="435"/>
      <c r="ER40" s="436"/>
      <c r="ES40" s="437"/>
      <c r="ET40" s="438"/>
      <c r="EU40" s="439"/>
      <c r="EV40" s="439"/>
      <c r="EW40" s="440"/>
      <c r="EX40" s="40">
        <f>EG40</f>
        <v>26</v>
      </c>
      <c r="EY40" s="41" t="str">
        <f>EH40</f>
        <v>金</v>
      </c>
      <c r="EZ40" s="441"/>
      <c r="FA40" s="441"/>
      <c r="FB40" s="441"/>
      <c r="FC40" s="441"/>
      <c r="FD40" s="433">
        <f>IF(OR(EY40="日",EY40="祝",EY40=0,AND(EY40="土",別紙2【最初に入力】!$U$6=""))," ",IF(FG40="×",TIME(0,0,0),IF(FB40&gt;TIMEVALUE(FD14),IF(EZ40&lt;=TIMEVALUE(FD14),FB40-TIMEVALUE(FD14),FB40-EZ40),TIME(0,0,0))))</f>
        <v>0</v>
      </c>
      <c r="FE40" s="409"/>
      <c r="FF40" s="434"/>
      <c r="FG40" s="52"/>
      <c r="FH40" s="435"/>
      <c r="FI40" s="436"/>
      <c r="FJ40" s="437"/>
      <c r="FK40" s="438"/>
      <c r="FL40" s="439"/>
      <c r="FM40" s="439"/>
      <c r="FN40" s="440"/>
      <c r="FO40" s="40">
        <f>EX40</f>
        <v>26</v>
      </c>
      <c r="FP40" s="41" t="str">
        <f>EY40</f>
        <v>金</v>
      </c>
      <c r="FQ40" s="441"/>
      <c r="FR40" s="441"/>
      <c r="FS40" s="441"/>
      <c r="FT40" s="441"/>
      <c r="FU40" s="433">
        <f>IF(OR(FP40="日",FP40="祝",FP40=0,AND(FP40="土",別紙2【最初に入力】!$U$6=""))," ",IF(FX40="×",TIME(0,0,0),IF(FS40&gt;TIMEVALUE(FU14),IF(FQ40&lt;=TIMEVALUE(FU14),FS40-TIMEVALUE(FU14),FS40-FQ40),TIME(0,0,0))))</f>
        <v>0</v>
      </c>
      <c r="FV40" s="409"/>
      <c r="FW40" s="434"/>
      <c r="FX40" s="52"/>
      <c r="FY40" s="435"/>
      <c r="FZ40" s="436"/>
      <c r="GA40" s="437"/>
      <c r="GB40" s="438"/>
      <c r="GC40" s="439"/>
      <c r="GD40" s="439"/>
      <c r="GE40" s="440"/>
      <c r="GF40" s="40">
        <f>FO40</f>
        <v>26</v>
      </c>
      <c r="GG40" s="41" t="str">
        <f>FP40</f>
        <v>金</v>
      </c>
      <c r="GH40" s="441"/>
      <c r="GI40" s="441"/>
      <c r="GJ40" s="441"/>
      <c r="GK40" s="441"/>
      <c r="GL40" s="433">
        <f>IF(OR(GG40="日",GG40="祝",GG40=0,AND(GG40="土",別紙2【最初に入力】!$U$6=""))," ",IF(GO40="×",TIME(0,0,0),IF(GJ40&gt;TIMEVALUE(GL14),IF(GH40&lt;=TIMEVALUE(GL14),GJ40-TIMEVALUE(GL14),GJ40-GH40),TIME(0,0,0))))</f>
        <v>0</v>
      </c>
      <c r="GM40" s="409"/>
      <c r="GN40" s="434"/>
      <c r="GO40" s="52"/>
      <c r="GP40" s="435"/>
      <c r="GQ40" s="436"/>
      <c r="GR40" s="437"/>
      <c r="GS40" s="438"/>
      <c r="GT40" s="439"/>
      <c r="GU40" s="439"/>
      <c r="GV40" s="440"/>
      <c r="GW40" s="40">
        <f>GF40</f>
        <v>26</v>
      </c>
      <c r="GX40" s="41" t="str">
        <f>GG40</f>
        <v>金</v>
      </c>
      <c r="GY40" s="441"/>
      <c r="GZ40" s="441"/>
      <c r="HA40" s="441"/>
      <c r="HB40" s="441"/>
      <c r="HC40" s="433">
        <f>IF(OR(GX40="日",GX40="祝",GX40=0,AND(GX40="土",別紙2【最初に入力】!$U$6=""))," ",IF(HF40="×",TIME(0,0,0),IF(HA40&gt;TIMEVALUE(HC14),IF(GY40&lt;=TIMEVALUE(HC14),HA40-TIMEVALUE(HC14),HA40-GY40),TIME(0,0,0))))</f>
        <v>0</v>
      </c>
      <c r="HD40" s="409"/>
      <c r="HE40" s="434"/>
      <c r="HF40" s="52"/>
      <c r="HG40" s="435"/>
      <c r="HH40" s="436"/>
      <c r="HI40" s="437"/>
      <c r="HJ40" s="438"/>
      <c r="HK40" s="439"/>
      <c r="HL40" s="439"/>
      <c r="HM40" s="440"/>
      <c r="HN40" s="40">
        <f>GW40</f>
        <v>26</v>
      </c>
      <c r="HO40" s="41" t="str">
        <f>GX40</f>
        <v>金</v>
      </c>
      <c r="HP40" s="441"/>
      <c r="HQ40" s="441"/>
      <c r="HR40" s="441"/>
      <c r="HS40" s="441"/>
      <c r="HT40" s="433">
        <f>IF(OR(HO40="日",HO40="祝",HO40=0,AND(HO40="土",別紙2【最初に入力】!$U$6=""))," ",IF(HW40="×",TIME(0,0,0),IF(HR40&gt;TIMEVALUE(HT14),IF(HP40&lt;=TIMEVALUE(HT14),HR40-TIMEVALUE(HT14),HR40-HP40),TIME(0,0,0))))</f>
        <v>0</v>
      </c>
      <c r="HU40" s="409"/>
      <c r="HV40" s="434"/>
      <c r="HW40" s="52"/>
      <c r="HX40" s="435"/>
      <c r="HY40" s="436"/>
      <c r="HZ40" s="437"/>
      <c r="IA40" s="438"/>
      <c r="IB40" s="439"/>
      <c r="IC40" s="439"/>
      <c r="ID40" s="440"/>
      <c r="IE40" s="40">
        <f>HN40</f>
        <v>26</v>
      </c>
      <c r="IF40" s="41" t="str">
        <f>HO40</f>
        <v>金</v>
      </c>
      <c r="IG40" s="441"/>
      <c r="IH40" s="441"/>
      <c r="II40" s="441"/>
      <c r="IJ40" s="441"/>
      <c r="IK40" s="433">
        <f>IF(OR(IF40="日",IF40="祝",IF40=0,AND(IF40="土",別紙2【最初に入力】!$U$6=""))," ",IF(IN40="×",TIME(0,0,0),IF(II40&gt;TIMEVALUE(IK14),IF(IG40&lt;=TIMEVALUE(IK14),II40-TIMEVALUE(IK14),II40-IG40),TIME(0,0,0))))</f>
        <v>0</v>
      </c>
      <c r="IL40" s="409"/>
      <c r="IM40" s="434"/>
      <c r="IN40" s="52"/>
      <c r="IO40" s="435"/>
      <c r="IP40" s="436"/>
      <c r="IQ40" s="437"/>
      <c r="IR40" s="438"/>
      <c r="IS40" s="439"/>
      <c r="IT40" s="439"/>
      <c r="IU40" s="440"/>
      <c r="IV40" s="40">
        <f>IE40</f>
        <v>26</v>
      </c>
      <c r="IW40" s="41" t="str">
        <f>IF40</f>
        <v>金</v>
      </c>
      <c r="IX40" s="441"/>
      <c r="IY40" s="441"/>
      <c r="IZ40" s="441"/>
      <c r="JA40" s="441"/>
      <c r="JB40" s="433">
        <f>IF(OR(IW40="日",IW40="祝",IW40=0,AND(IW40="土",別紙2【最初に入力】!$U$6=""))," ",IF(JE40="×",TIME(0,0,0),IF(IZ40&gt;TIMEVALUE(JB14),IF(IX40&lt;=TIMEVALUE(JB14),IZ40-TIMEVALUE(JB14),IZ40-IX40),TIME(0,0,0))))</f>
        <v>0</v>
      </c>
      <c r="JC40" s="409"/>
      <c r="JD40" s="434"/>
      <c r="JE40" s="52"/>
      <c r="JF40" s="435"/>
      <c r="JG40" s="436"/>
      <c r="JH40" s="437"/>
      <c r="JI40" s="438"/>
      <c r="JJ40" s="439"/>
      <c r="JK40" s="439"/>
      <c r="JL40" s="440"/>
      <c r="JM40" s="40">
        <f>IV40</f>
        <v>26</v>
      </c>
      <c r="JN40" s="41" t="str">
        <f>IW40</f>
        <v>金</v>
      </c>
      <c r="JO40" s="441"/>
      <c r="JP40" s="441"/>
      <c r="JQ40" s="441"/>
      <c r="JR40" s="441"/>
      <c r="JS40" s="433">
        <f>IF(OR(JN40="日",JN40="祝",JN40=0,AND(JN40="土",別紙2【最初に入力】!$U$6=""))," ",IF(JV40="×",TIME(0,0,0),IF(JQ40&gt;TIMEVALUE(JS14),IF(JO40&lt;=TIMEVALUE(JS14),JQ40-TIMEVALUE(JS14),JQ40-JO40),TIME(0,0,0))))</f>
        <v>0</v>
      </c>
      <c r="JT40" s="409"/>
      <c r="JU40" s="434"/>
      <c r="JV40" s="52"/>
      <c r="JW40" s="435"/>
      <c r="JX40" s="436"/>
      <c r="JY40" s="437"/>
      <c r="JZ40" s="438"/>
      <c r="KA40" s="439"/>
      <c r="KB40" s="439"/>
      <c r="KC40" s="440"/>
      <c r="KD40" s="40">
        <f>JM40</f>
        <v>26</v>
      </c>
      <c r="KE40" s="41" t="str">
        <f>JN40</f>
        <v>金</v>
      </c>
      <c r="KF40" s="441"/>
      <c r="KG40" s="441"/>
      <c r="KH40" s="441"/>
      <c r="KI40" s="441"/>
      <c r="KJ40" s="433">
        <f>IF(OR(KE40="日",KE40="祝",KE40=0,AND(KE40="土",別紙2【最初に入力】!$U$6=""))," ",IF(KM40="×",TIME(0,0,0),IF(KH40&gt;TIMEVALUE(KJ14),IF(KF40&lt;=TIMEVALUE(KJ14),KH40-TIMEVALUE(KJ14),KH40-KF40),TIME(0,0,0))))</f>
        <v>0</v>
      </c>
      <c r="KK40" s="409"/>
      <c r="KL40" s="434"/>
      <c r="KM40" s="52"/>
      <c r="KN40" s="435"/>
      <c r="KO40" s="436"/>
      <c r="KP40" s="437"/>
      <c r="KQ40" s="438"/>
      <c r="KR40" s="439"/>
      <c r="KS40" s="439"/>
      <c r="KT40" s="440"/>
      <c r="KU40" s="40">
        <f>KD40</f>
        <v>26</v>
      </c>
      <c r="KV40" s="41" t="str">
        <f>KE40</f>
        <v>金</v>
      </c>
      <c r="KW40" s="441"/>
      <c r="KX40" s="441"/>
      <c r="KY40" s="441"/>
      <c r="KZ40" s="441"/>
      <c r="LA40" s="433">
        <f>IF(OR(KV40="日",KV40="祝",KV40=0,AND(KV40="土",別紙2【最初に入力】!$U$6=""))," ",IF(LD40="×",TIME(0,0,0),IF(KY40&gt;TIMEVALUE(LA14),IF(KW40&lt;=TIMEVALUE(LA14),KY40-TIMEVALUE(LA14),KY40-KW40),TIME(0,0,0))))</f>
        <v>0</v>
      </c>
      <c r="LB40" s="409"/>
      <c r="LC40" s="434"/>
      <c r="LD40" s="52"/>
      <c r="LE40" s="435"/>
      <c r="LF40" s="436"/>
      <c r="LG40" s="437"/>
      <c r="LH40" s="438"/>
      <c r="LI40" s="439"/>
      <c r="LJ40" s="439"/>
      <c r="LK40" s="440"/>
      <c r="LL40" s="40">
        <f t="shared" si="0"/>
        <v>26</v>
      </c>
      <c r="LM40" s="41" t="str">
        <f t="shared" si="1"/>
        <v>金</v>
      </c>
      <c r="LN40" s="441"/>
      <c r="LO40" s="441"/>
      <c r="LP40" s="441"/>
      <c r="LQ40" s="441"/>
      <c r="LR40" s="433">
        <f>IF(OR(LM40="日",LM40="祝",LM40=0,AND(LM40="土",別紙2【最初に入力】!$U$6=""))," ",IF(LU40="×",TIME(0,0,0),IF(LP40&gt;TIMEVALUE(LR14),IF(LN40&lt;=TIMEVALUE(LR14),LP40-TIMEVALUE(LR14),LP40-LN40),TIME(0,0,0))))</f>
        <v>0</v>
      </c>
      <c r="LS40" s="409"/>
      <c r="LT40" s="434"/>
      <c r="LU40" s="52"/>
      <c r="LV40" s="435"/>
      <c r="LW40" s="436"/>
      <c r="LX40" s="437"/>
      <c r="LY40" s="438"/>
      <c r="LZ40" s="439"/>
      <c r="MA40" s="439"/>
      <c r="MB40" s="440"/>
    </row>
    <row r="41" spans="1:341" ht="15" customHeight="1">
      <c r="A41" s="40">
        <f>DAY(DATE(別紙2【最初に入力】!$Y$1,別紙2【最初に入力】!$D$4,A40+1))</f>
        <v>27</v>
      </c>
      <c r="B41" s="41" t="str">
        <f>IF(IFERROR(MATCH(DATE(別紙2【最初に入力】!$Y$1,別紙2【最初に入力】!$D$4,$A41),万年カレンダー・祝日!$K$2:$K$27,0),0)&gt;=1,"祝",TEXT(WEEKDAY(DATE(別紙2【最初に入力】!$Y$1,別紙2【最初に入力】!$D$4,$A41)),"aaa"))</f>
        <v>土</v>
      </c>
      <c r="C41" s="441"/>
      <c r="D41" s="441"/>
      <c r="E41" s="441"/>
      <c r="F41" s="441"/>
      <c r="G41" s="433" t="str">
        <f>IF(OR(B41="日",B41="祝",B41=0,AND(B41="土",別紙2【最初に入力】!$U$6=""))," ",IF(J41="×",TIME(0,0,0),IF(E41&gt;TIMEVALUE(G14),IF(C41&lt;=TIMEVALUE(G14),E41-TIMEVALUE(G14),E41-C41),TIME(0,0,0))))</f>
        <v xml:space="preserve"> </v>
      </c>
      <c r="H41" s="409"/>
      <c r="I41" s="434"/>
      <c r="J41" s="52"/>
      <c r="K41" s="435"/>
      <c r="L41" s="436"/>
      <c r="M41" s="437"/>
      <c r="N41" s="438"/>
      <c r="O41" s="439"/>
      <c r="P41" s="439"/>
      <c r="Q41" s="440"/>
      <c r="R41" s="40">
        <f>A41</f>
        <v>27</v>
      </c>
      <c r="S41" s="41" t="str">
        <f>B41</f>
        <v>土</v>
      </c>
      <c r="T41" s="441"/>
      <c r="U41" s="441"/>
      <c r="V41" s="441"/>
      <c r="W41" s="441"/>
      <c r="X41" s="433" t="str">
        <f>IF(OR(S41="日",S41="祝",S41=0,AND(S41="土",別紙2【最初に入力】!$U$6=""))," ",IF(AA41="×",TIME(0,0,0),IF(V41&gt;TIMEVALUE(X14),IF(T41&lt;=TIMEVALUE(X14),V41-TIMEVALUE(X14),V41-T41),TIME(0,0,0))))</f>
        <v xml:space="preserve"> </v>
      </c>
      <c r="Y41" s="409"/>
      <c r="Z41" s="434"/>
      <c r="AA41" s="52"/>
      <c r="AB41" s="435"/>
      <c r="AC41" s="436"/>
      <c r="AD41" s="437"/>
      <c r="AE41" s="438"/>
      <c r="AF41" s="439"/>
      <c r="AG41" s="439"/>
      <c r="AH41" s="440"/>
      <c r="AI41" s="40">
        <f>R41</f>
        <v>27</v>
      </c>
      <c r="AJ41" s="41" t="str">
        <f>S41</f>
        <v>土</v>
      </c>
      <c r="AK41" s="441"/>
      <c r="AL41" s="441"/>
      <c r="AM41" s="441"/>
      <c r="AN41" s="441"/>
      <c r="AO41" s="433" t="str">
        <f>IF(OR(AJ41="日",AJ41="祝",AJ41=0,AND(AJ41="土",別紙2【最初に入力】!$U$6=""))," ",IF(AR41="×",TIME(0,0,0),IF(AM41&gt;TIMEVALUE(AO14),IF(AK41&lt;=TIMEVALUE(AO14),AM41-TIMEVALUE(AO14),AM41-AK41),TIME(0,0,0))))</f>
        <v xml:space="preserve"> </v>
      </c>
      <c r="AP41" s="409"/>
      <c r="AQ41" s="434"/>
      <c r="AR41" s="52"/>
      <c r="AS41" s="435"/>
      <c r="AT41" s="436"/>
      <c r="AU41" s="437"/>
      <c r="AV41" s="438"/>
      <c r="AW41" s="439"/>
      <c r="AX41" s="439"/>
      <c r="AY41" s="440"/>
      <c r="AZ41" s="40">
        <f>AI41</f>
        <v>27</v>
      </c>
      <c r="BA41" s="41" t="str">
        <f>AJ41</f>
        <v>土</v>
      </c>
      <c r="BB41" s="441"/>
      <c r="BC41" s="441"/>
      <c r="BD41" s="441"/>
      <c r="BE41" s="441"/>
      <c r="BF41" s="433" t="str">
        <f>IF(OR(BA41="日",BA41="祝",BA41=0,AND(BA41="土",別紙2【最初に入力】!$U$6=""))," ",IF(BI41="×",TIME(0,0,0),IF(BD41&gt;TIMEVALUE(BF14),IF(BB41&lt;=TIMEVALUE(BF14),BD41-TIMEVALUE(BF14),BD41-BB41),TIME(0,0,0))))</f>
        <v xml:space="preserve"> </v>
      </c>
      <c r="BG41" s="409"/>
      <c r="BH41" s="434"/>
      <c r="BI41" s="52"/>
      <c r="BJ41" s="435"/>
      <c r="BK41" s="436"/>
      <c r="BL41" s="437"/>
      <c r="BM41" s="438"/>
      <c r="BN41" s="439"/>
      <c r="BO41" s="439"/>
      <c r="BP41" s="440"/>
      <c r="BQ41" s="40">
        <f>AZ41</f>
        <v>27</v>
      </c>
      <c r="BR41" s="41" t="str">
        <f>BA41</f>
        <v>土</v>
      </c>
      <c r="BS41" s="441"/>
      <c r="BT41" s="441"/>
      <c r="BU41" s="441"/>
      <c r="BV41" s="441"/>
      <c r="BW41" s="433" t="str">
        <f>IF(OR(BR41="日",BR41="祝",BR41=0,AND(BR41="土",別紙2【最初に入力】!$U$6=""))," ",IF(BZ41="×",TIME(0,0,0),IF(BU41&gt;TIMEVALUE(BW14),IF(BS41&lt;=TIMEVALUE(BW14),BU41-TIMEVALUE(BW14),BU41-BS41),TIME(0,0,0))))</f>
        <v xml:space="preserve"> </v>
      </c>
      <c r="BX41" s="409"/>
      <c r="BY41" s="434"/>
      <c r="BZ41" s="52"/>
      <c r="CA41" s="435"/>
      <c r="CB41" s="436"/>
      <c r="CC41" s="437"/>
      <c r="CD41" s="438"/>
      <c r="CE41" s="439"/>
      <c r="CF41" s="439"/>
      <c r="CG41" s="440"/>
      <c r="CH41" s="40">
        <f>BQ41</f>
        <v>27</v>
      </c>
      <c r="CI41" s="41" t="str">
        <f>BR41</f>
        <v>土</v>
      </c>
      <c r="CJ41" s="441"/>
      <c r="CK41" s="441"/>
      <c r="CL41" s="441"/>
      <c r="CM41" s="441"/>
      <c r="CN41" s="433" t="str">
        <f>IF(OR(CI41="日",CI41="祝",CI41=0,AND(CI41="土",別紙2【最初に入力】!$U$6=""))," ",IF(CQ41="×",TIME(0,0,0),IF(CL41&gt;TIMEVALUE(CN14),IF(CJ41&lt;=TIMEVALUE(CN14),CL41-TIMEVALUE(CN14),CL41-CJ41),TIME(0,0,0))))</f>
        <v xml:space="preserve"> </v>
      </c>
      <c r="CO41" s="409"/>
      <c r="CP41" s="434"/>
      <c r="CQ41" s="52"/>
      <c r="CR41" s="435"/>
      <c r="CS41" s="436"/>
      <c r="CT41" s="437"/>
      <c r="CU41" s="438"/>
      <c r="CV41" s="439"/>
      <c r="CW41" s="439"/>
      <c r="CX41" s="440"/>
      <c r="CY41" s="40">
        <f>CH41</f>
        <v>27</v>
      </c>
      <c r="CZ41" s="41" t="str">
        <f>CI41</f>
        <v>土</v>
      </c>
      <c r="DA41" s="441"/>
      <c r="DB41" s="441"/>
      <c r="DC41" s="441"/>
      <c r="DD41" s="441"/>
      <c r="DE41" s="433" t="str">
        <f>IF(OR(CZ41="日",CZ41="祝",CZ41=0,AND(CZ41="土",別紙2【最初に入力】!$U$6=""))," ",IF(DH41="×",TIME(0,0,0),IF(DC41&gt;TIMEVALUE(DE14),IF(DA41&lt;=TIMEVALUE(DE14),DC41-TIMEVALUE(DE14),DC41-DA41),TIME(0,0,0))))</f>
        <v xml:space="preserve"> </v>
      </c>
      <c r="DF41" s="409"/>
      <c r="DG41" s="434"/>
      <c r="DH41" s="52"/>
      <c r="DI41" s="435"/>
      <c r="DJ41" s="436"/>
      <c r="DK41" s="437"/>
      <c r="DL41" s="438"/>
      <c r="DM41" s="439"/>
      <c r="DN41" s="439"/>
      <c r="DO41" s="440"/>
      <c r="DP41" s="40">
        <f>CY41</f>
        <v>27</v>
      </c>
      <c r="DQ41" s="41" t="str">
        <f>CZ41</f>
        <v>土</v>
      </c>
      <c r="DR41" s="441"/>
      <c r="DS41" s="441"/>
      <c r="DT41" s="441"/>
      <c r="DU41" s="441"/>
      <c r="DV41" s="433" t="str">
        <f>IF(OR(DQ41="日",DQ41="祝",DQ41=0,AND(DQ41="土",別紙2【最初に入力】!$U$6=""))," ",IF(DY41="×",TIME(0,0,0),IF(DT41&gt;TIMEVALUE(DV14),IF(DR41&lt;=TIMEVALUE(DV14),DT41-TIMEVALUE(DV14),DT41-DR41),TIME(0,0,0))))</f>
        <v xml:space="preserve"> </v>
      </c>
      <c r="DW41" s="409"/>
      <c r="DX41" s="434"/>
      <c r="DY41" s="52"/>
      <c r="DZ41" s="435"/>
      <c r="EA41" s="436"/>
      <c r="EB41" s="437"/>
      <c r="EC41" s="438"/>
      <c r="ED41" s="439"/>
      <c r="EE41" s="439"/>
      <c r="EF41" s="440"/>
      <c r="EG41" s="40">
        <f>DP41</f>
        <v>27</v>
      </c>
      <c r="EH41" s="41" t="str">
        <f>DQ41</f>
        <v>土</v>
      </c>
      <c r="EI41" s="441"/>
      <c r="EJ41" s="441"/>
      <c r="EK41" s="441"/>
      <c r="EL41" s="441"/>
      <c r="EM41" s="433" t="str">
        <f>IF(OR(EH41="日",EH41="祝",EH41=0,AND(EH41="土",別紙2【最初に入力】!$U$6=""))," ",IF(EP41="×",TIME(0,0,0),IF(EK41&gt;TIMEVALUE(EM14),IF(EI41&lt;=TIMEVALUE(EM14),EK41-TIMEVALUE(EM14),EK41-EI41),TIME(0,0,0))))</f>
        <v xml:space="preserve"> </v>
      </c>
      <c r="EN41" s="409"/>
      <c r="EO41" s="434"/>
      <c r="EP41" s="52"/>
      <c r="EQ41" s="435"/>
      <c r="ER41" s="436"/>
      <c r="ES41" s="437"/>
      <c r="ET41" s="438"/>
      <c r="EU41" s="439"/>
      <c r="EV41" s="439"/>
      <c r="EW41" s="440"/>
      <c r="EX41" s="40">
        <f>EG41</f>
        <v>27</v>
      </c>
      <c r="EY41" s="41" t="str">
        <f>EH41</f>
        <v>土</v>
      </c>
      <c r="EZ41" s="441"/>
      <c r="FA41" s="441"/>
      <c r="FB41" s="441"/>
      <c r="FC41" s="441"/>
      <c r="FD41" s="433" t="str">
        <f>IF(OR(EY41="日",EY41="祝",EY41=0,AND(EY41="土",別紙2【最初に入力】!$U$6=""))," ",IF(FG41="×",TIME(0,0,0),IF(FB41&gt;TIMEVALUE(FD14),IF(EZ41&lt;=TIMEVALUE(FD14),FB41-TIMEVALUE(FD14),FB41-EZ41),TIME(0,0,0))))</f>
        <v xml:space="preserve"> </v>
      </c>
      <c r="FE41" s="409"/>
      <c r="FF41" s="434"/>
      <c r="FG41" s="52"/>
      <c r="FH41" s="435"/>
      <c r="FI41" s="436"/>
      <c r="FJ41" s="437"/>
      <c r="FK41" s="438"/>
      <c r="FL41" s="439"/>
      <c r="FM41" s="439"/>
      <c r="FN41" s="440"/>
      <c r="FO41" s="40">
        <f>EX41</f>
        <v>27</v>
      </c>
      <c r="FP41" s="41" t="str">
        <f>EY41</f>
        <v>土</v>
      </c>
      <c r="FQ41" s="441"/>
      <c r="FR41" s="441"/>
      <c r="FS41" s="441"/>
      <c r="FT41" s="441"/>
      <c r="FU41" s="433" t="str">
        <f>IF(OR(FP41="日",FP41="祝",FP41=0,AND(FP41="土",別紙2【最初に入力】!$U$6=""))," ",IF(FX41="×",TIME(0,0,0),IF(FS41&gt;TIMEVALUE(FU14),IF(FQ41&lt;=TIMEVALUE(FU14),FS41-TIMEVALUE(FU14),FS41-FQ41),TIME(0,0,0))))</f>
        <v xml:space="preserve"> </v>
      </c>
      <c r="FV41" s="409"/>
      <c r="FW41" s="434"/>
      <c r="FX41" s="52"/>
      <c r="FY41" s="435"/>
      <c r="FZ41" s="436"/>
      <c r="GA41" s="437"/>
      <c r="GB41" s="438"/>
      <c r="GC41" s="439"/>
      <c r="GD41" s="439"/>
      <c r="GE41" s="440"/>
      <c r="GF41" s="40">
        <f>FO41</f>
        <v>27</v>
      </c>
      <c r="GG41" s="41" t="str">
        <f>FP41</f>
        <v>土</v>
      </c>
      <c r="GH41" s="441"/>
      <c r="GI41" s="441"/>
      <c r="GJ41" s="441"/>
      <c r="GK41" s="441"/>
      <c r="GL41" s="433" t="str">
        <f>IF(OR(GG41="日",GG41="祝",GG41=0,AND(GG41="土",別紙2【最初に入力】!$U$6=""))," ",IF(GO41="×",TIME(0,0,0),IF(GJ41&gt;TIMEVALUE(GL14),IF(GH41&lt;=TIMEVALUE(GL14),GJ41-TIMEVALUE(GL14),GJ41-GH41),TIME(0,0,0))))</f>
        <v xml:space="preserve"> </v>
      </c>
      <c r="GM41" s="409"/>
      <c r="GN41" s="434"/>
      <c r="GO41" s="52"/>
      <c r="GP41" s="435"/>
      <c r="GQ41" s="436"/>
      <c r="GR41" s="437"/>
      <c r="GS41" s="438"/>
      <c r="GT41" s="439"/>
      <c r="GU41" s="439"/>
      <c r="GV41" s="440"/>
      <c r="GW41" s="40">
        <f>GF41</f>
        <v>27</v>
      </c>
      <c r="GX41" s="41" t="str">
        <f>GG41</f>
        <v>土</v>
      </c>
      <c r="GY41" s="441"/>
      <c r="GZ41" s="441"/>
      <c r="HA41" s="441"/>
      <c r="HB41" s="441"/>
      <c r="HC41" s="433" t="str">
        <f>IF(OR(GX41="日",GX41="祝",GX41=0,AND(GX41="土",別紙2【最初に入力】!$U$6=""))," ",IF(HF41="×",TIME(0,0,0),IF(HA41&gt;TIMEVALUE(HC14),IF(GY41&lt;=TIMEVALUE(HC14),HA41-TIMEVALUE(HC14),HA41-GY41),TIME(0,0,0))))</f>
        <v xml:space="preserve"> </v>
      </c>
      <c r="HD41" s="409"/>
      <c r="HE41" s="434"/>
      <c r="HF41" s="52"/>
      <c r="HG41" s="435"/>
      <c r="HH41" s="436"/>
      <c r="HI41" s="437"/>
      <c r="HJ41" s="438"/>
      <c r="HK41" s="439"/>
      <c r="HL41" s="439"/>
      <c r="HM41" s="440"/>
      <c r="HN41" s="40">
        <f>GW41</f>
        <v>27</v>
      </c>
      <c r="HO41" s="41" t="str">
        <f>GX41</f>
        <v>土</v>
      </c>
      <c r="HP41" s="441"/>
      <c r="HQ41" s="441"/>
      <c r="HR41" s="441"/>
      <c r="HS41" s="441"/>
      <c r="HT41" s="433" t="str">
        <f>IF(OR(HO41="日",HO41="祝",HO41=0,AND(HO41="土",別紙2【最初に入力】!$U$6=""))," ",IF(HW41="×",TIME(0,0,0),IF(HR41&gt;TIMEVALUE(HT14),IF(HP41&lt;=TIMEVALUE(HT14),HR41-TIMEVALUE(HT14),HR41-HP41),TIME(0,0,0))))</f>
        <v xml:space="preserve"> </v>
      </c>
      <c r="HU41" s="409"/>
      <c r="HV41" s="434"/>
      <c r="HW41" s="52"/>
      <c r="HX41" s="435"/>
      <c r="HY41" s="436"/>
      <c r="HZ41" s="437"/>
      <c r="IA41" s="438"/>
      <c r="IB41" s="439"/>
      <c r="IC41" s="439"/>
      <c r="ID41" s="440"/>
      <c r="IE41" s="40">
        <f>HN41</f>
        <v>27</v>
      </c>
      <c r="IF41" s="41" t="str">
        <f>HO41</f>
        <v>土</v>
      </c>
      <c r="IG41" s="441"/>
      <c r="IH41" s="441"/>
      <c r="II41" s="441"/>
      <c r="IJ41" s="441"/>
      <c r="IK41" s="433" t="str">
        <f>IF(OR(IF41="日",IF41="祝",IF41=0,AND(IF41="土",別紙2【最初に入力】!$U$6=""))," ",IF(IN41="×",TIME(0,0,0),IF(II41&gt;TIMEVALUE(IK14),IF(IG41&lt;=TIMEVALUE(IK14),II41-TIMEVALUE(IK14),II41-IG41),TIME(0,0,0))))</f>
        <v xml:space="preserve"> </v>
      </c>
      <c r="IL41" s="409"/>
      <c r="IM41" s="434"/>
      <c r="IN41" s="52"/>
      <c r="IO41" s="435"/>
      <c r="IP41" s="436"/>
      <c r="IQ41" s="437"/>
      <c r="IR41" s="438"/>
      <c r="IS41" s="439"/>
      <c r="IT41" s="439"/>
      <c r="IU41" s="440"/>
      <c r="IV41" s="40">
        <f>IE41</f>
        <v>27</v>
      </c>
      <c r="IW41" s="41" t="str">
        <f>IF41</f>
        <v>土</v>
      </c>
      <c r="IX41" s="441"/>
      <c r="IY41" s="441"/>
      <c r="IZ41" s="441"/>
      <c r="JA41" s="441"/>
      <c r="JB41" s="433" t="str">
        <f>IF(OR(IW41="日",IW41="祝",IW41=0,AND(IW41="土",別紙2【最初に入力】!$U$6=""))," ",IF(JE41="×",TIME(0,0,0),IF(IZ41&gt;TIMEVALUE(JB14),IF(IX41&lt;=TIMEVALUE(JB14),IZ41-TIMEVALUE(JB14),IZ41-IX41),TIME(0,0,0))))</f>
        <v xml:space="preserve"> </v>
      </c>
      <c r="JC41" s="409"/>
      <c r="JD41" s="434"/>
      <c r="JE41" s="52"/>
      <c r="JF41" s="435"/>
      <c r="JG41" s="436"/>
      <c r="JH41" s="437"/>
      <c r="JI41" s="438"/>
      <c r="JJ41" s="439"/>
      <c r="JK41" s="439"/>
      <c r="JL41" s="440"/>
      <c r="JM41" s="40">
        <f>IV41</f>
        <v>27</v>
      </c>
      <c r="JN41" s="41" t="str">
        <f>IW41</f>
        <v>土</v>
      </c>
      <c r="JO41" s="441"/>
      <c r="JP41" s="441"/>
      <c r="JQ41" s="441"/>
      <c r="JR41" s="441"/>
      <c r="JS41" s="433" t="str">
        <f>IF(OR(JN41="日",JN41="祝",JN41=0,AND(JN41="土",別紙2【最初に入力】!$U$6=""))," ",IF(JV41="×",TIME(0,0,0),IF(JQ41&gt;TIMEVALUE(JS14),IF(JO41&lt;=TIMEVALUE(JS14),JQ41-TIMEVALUE(JS14),JQ41-JO41),TIME(0,0,0))))</f>
        <v xml:space="preserve"> </v>
      </c>
      <c r="JT41" s="409"/>
      <c r="JU41" s="434"/>
      <c r="JV41" s="52"/>
      <c r="JW41" s="435"/>
      <c r="JX41" s="436"/>
      <c r="JY41" s="437"/>
      <c r="JZ41" s="438"/>
      <c r="KA41" s="439"/>
      <c r="KB41" s="439"/>
      <c r="KC41" s="440"/>
      <c r="KD41" s="40">
        <f>JM41</f>
        <v>27</v>
      </c>
      <c r="KE41" s="41" t="str">
        <f>JN41</f>
        <v>土</v>
      </c>
      <c r="KF41" s="441"/>
      <c r="KG41" s="441"/>
      <c r="KH41" s="441"/>
      <c r="KI41" s="441"/>
      <c r="KJ41" s="433" t="str">
        <f>IF(OR(KE41="日",KE41="祝",KE41=0,AND(KE41="土",別紙2【最初に入力】!$U$6=""))," ",IF(KM41="×",TIME(0,0,0),IF(KH41&gt;TIMEVALUE(KJ14),IF(KF41&lt;=TIMEVALUE(KJ14),KH41-TIMEVALUE(KJ14),KH41-KF41),TIME(0,0,0))))</f>
        <v xml:space="preserve"> </v>
      </c>
      <c r="KK41" s="409"/>
      <c r="KL41" s="434"/>
      <c r="KM41" s="52"/>
      <c r="KN41" s="435"/>
      <c r="KO41" s="436"/>
      <c r="KP41" s="437"/>
      <c r="KQ41" s="438"/>
      <c r="KR41" s="439"/>
      <c r="KS41" s="439"/>
      <c r="KT41" s="440"/>
      <c r="KU41" s="40">
        <f>KD41</f>
        <v>27</v>
      </c>
      <c r="KV41" s="41" t="str">
        <f>KE41</f>
        <v>土</v>
      </c>
      <c r="KW41" s="441"/>
      <c r="KX41" s="441"/>
      <c r="KY41" s="441"/>
      <c r="KZ41" s="441"/>
      <c r="LA41" s="433" t="str">
        <f>IF(OR(KV41="日",KV41="祝",KV41=0,AND(KV41="土",別紙2【最初に入力】!$U$6=""))," ",IF(LD41="×",TIME(0,0,0),IF(KY41&gt;TIMEVALUE(LA14),IF(KW41&lt;=TIMEVALUE(LA14),KY41-TIMEVALUE(LA14),KY41-KW41),TIME(0,0,0))))</f>
        <v xml:space="preserve"> </v>
      </c>
      <c r="LB41" s="409"/>
      <c r="LC41" s="434"/>
      <c r="LD41" s="52"/>
      <c r="LE41" s="435"/>
      <c r="LF41" s="436"/>
      <c r="LG41" s="437"/>
      <c r="LH41" s="438"/>
      <c r="LI41" s="439"/>
      <c r="LJ41" s="439"/>
      <c r="LK41" s="440"/>
      <c r="LL41" s="40">
        <f t="shared" si="0"/>
        <v>27</v>
      </c>
      <c r="LM41" s="41" t="str">
        <f t="shared" si="1"/>
        <v>土</v>
      </c>
      <c r="LN41" s="441"/>
      <c r="LO41" s="441"/>
      <c r="LP41" s="441"/>
      <c r="LQ41" s="441"/>
      <c r="LR41" s="433" t="str">
        <f>IF(OR(LM41="日",LM41="祝",LM41=0,AND(LM41="土",別紙2【最初に入力】!$U$6=""))," ",IF(LU41="×",TIME(0,0,0),IF(LP41&gt;TIMEVALUE(LR14),IF(LN41&lt;=TIMEVALUE(LR14),LP41-TIMEVALUE(LR14),LP41-LN41),TIME(0,0,0))))</f>
        <v xml:space="preserve"> </v>
      </c>
      <c r="LS41" s="409"/>
      <c r="LT41" s="434"/>
      <c r="LU41" s="52"/>
      <c r="LV41" s="435"/>
      <c r="LW41" s="436"/>
      <c r="LX41" s="437"/>
      <c r="LY41" s="438"/>
      <c r="LZ41" s="439"/>
      <c r="MA41" s="439"/>
      <c r="MB41" s="440"/>
    </row>
    <row r="42" spans="1:341" ht="15" customHeight="1">
      <c r="A42" s="40">
        <f>DAY(DATE(別紙2【最初に入力】!$Y$1,別紙2【最初に入力】!$D$4,A41+1))</f>
        <v>28</v>
      </c>
      <c r="B42" s="41" t="str">
        <f>IF(IFERROR(MATCH(DATE(別紙2【最初に入力】!$Y$1,別紙2【最初に入力】!$D$4,$A42),万年カレンダー・祝日!$K$2:$K$27,0),0)&gt;=1,"祝",TEXT(WEEKDAY(DATE(別紙2【最初に入力】!$Y$1,別紙2【最初に入力】!$D$4,$A42)),"aaa"))</f>
        <v>日</v>
      </c>
      <c r="C42" s="441"/>
      <c r="D42" s="441"/>
      <c r="E42" s="441"/>
      <c r="F42" s="441"/>
      <c r="G42" s="433" t="str">
        <f>IF(OR(B42="日",B42="祝",B42=0,AND(B42="土",別紙2【最初に入力】!$U$6=""))," ",IF(J42="×",TIME(0,0,0),IF(E42&gt;TIMEVALUE(G14),IF(C42&lt;=TIMEVALUE(G14),E42-TIMEVALUE(G14),E42-C42),TIME(0,0,0))))</f>
        <v xml:space="preserve"> </v>
      </c>
      <c r="H42" s="409"/>
      <c r="I42" s="434"/>
      <c r="J42" s="52"/>
      <c r="K42" s="435"/>
      <c r="L42" s="436"/>
      <c r="M42" s="437"/>
      <c r="N42" s="438"/>
      <c r="O42" s="439"/>
      <c r="P42" s="439"/>
      <c r="Q42" s="440"/>
      <c r="R42" s="40">
        <f>A42</f>
        <v>28</v>
      </c>
      <c r="S42" s="41" t="str">
        <f>B42</f>
        <v>日</v>
      </c>
      <c r="T42" s="441"/>
      <c r="U42" s="441"/>
      <c r="V42" s="441"/>
      <c r="W42" s="441"/>
      <c r="X42" s="433" t="str">
        <f>IF(OR(S42="日",S42="祝",S42=0,AND(S42="土",別紙2【最初に入力】!$U$6=""))," ",IF(AA42="×",TIME(0,0,0),IF(V42&gt;TIMEVALUE(X14),IF(T42&lt;=TIMEVALUE(X14),V42-TIMEVALUE(X14),V42-T42),TIME(0,0,0))))</f>
        <v xml:space="preserve"> </v>
      </c>
      <c r="Y42" s="409"/>
      <c r="Z42" s="434"/>
      <c r="AA42" s="52"/>
      <c r="AB42" s="435"/>
      <c r="AC42" s="436"/>
      <c r="AD42" s="437"/>
      <c r="AE42" s="438"/>
      <c r="AF42" s="439"/>
      <c r="AG42" s="439"/>
      <c r="AH42" s="440"/>
      <c r="AI42" s="40">
        <f>R42</f>
        <v>28</v>
      </c>
      <c r="AJ42" s="41" t="str">
        <f>S42</f>
        <v>日</v>
      </c>
      <c r="AK42" s="441"/>
      <c r="AL42" s="441"/>
      <c r="AM42" s="441"/>
      <c r="AN42" s="441"/>
      <c r="AO42" s="433" t="str">
        <f>IF(OR(AJ42="日",AJ42="祝",AJ42=0,AND(AJ42="土",別紙2【最初に入力】!$U$6=""))," ",IF(AR42="×",TIME(0,0,0),IF(AM42&gt;TIMEVALUE(AO14),IF(AK42&lt;=TIMEVALUE(AO14),AM42-TIMEVALUE(AO14),AM42-AK42),TIME(0,0,0))))</f>
        <v xml:space="preserve"> </v>
      </c>
      <c r="AP42" s="409"/>
      <c r="AQ42" s="434"/>
      <c r="AR42" s="52"/>
      <c r="AS42" s="435"/>
      <c r="AT42" s="436"/>
      <c r="AU42" s="437"/>
      <c r="AV42" s="438"/>
      <c r="AW42" s="439"/>
      <c r="AX42" s="439"/>
      <c r="AY42" s="440"/>
      <c r="AZ42" s="40">
        <f>AI42</f>
        <v>28</v>
      </c>
      <c r="BA42" s="41" t="str">
        <f>AJ42</f>
        <v>日</v>
      </c>
      <c r="BB42" s="441"/>
      <c r="BC42" s="441"/>
      <c r="BD42" s="441"/>
      <c r="BE42" s="441"/>
      <c r="BF42" s="433" t="str">
        <f>IF(OR(BA42="日",BA42="祝",BA42=0,AND(BA42="土",別紙2【最初に入力】!$U$6=""))," ",IF(BI42="×",TIME(0,0,0),IF(BD42&gt;TIMEVALUE(BF14),IF(BB42&lt;=TIMEVALUE(BF14),BD42-TIMEVALUE(BF14),BD42-BB42),TIME(0,0,0))))</f>
        <v xml:space="preserve"> </v>
      </c>
      <c r="BG42" s="409"/>
      <c r="BH42" s="434"/>
      <c r="BI42" s="52"/>
      <c r="BJ42" s="435"/>
      <c r="BK42" s="436"/>
      <c r="BL42" s="437"/>
      <c r="BM42" s="438"/>
      <c r="BN42" s="439"/>
      <c r="BO42" s="439"/>
      <c r="BP42" s="440"/>
      <c r="BQ42" s="40">
        <f>AZ42</f>
        <v>28</v>
      </c>
      <c r="BR42" s="41" t="str">
        <f>BA42</f>
        <v>日</v>
      </c>
      <c r="BS42" s="441"/>
      <c r="BT42" s="441"/>
      <c r="BU42" s="441"/>
      <c r="BV42" s="441"/>
      <c r="BW42" s="433" t="str">
        <f>IF(OR(BR42="日",BR42="祝",BR42=0,AND(BR42="土",別紙2【最初に入力】!$U$6=""))," ",IF(BZ42="×",TIME(0,0,0),IF(BU42&gt;TIMEVALUE(BW14),IF(BS42&lt;=TIMEVALUE(BW14),BU42-TIMEVALUE(BW14),BU42-BS42),TIME(0,0,0))))</f>
        <v xml:space="preserve"> </v>
      </c>
      <c r="BX42" s="409"/>
      <c r="BY42" s="434"/>
      <c r="BZ42" s="52"/>
      <c r="CA42" s="435"/>
      <c r="CB42" s="436"/>
      <c r="CC42" s="437"/>
      <c r="CD42" s="438"/>
      <c r="CE42" s="439"/>
      <c r="CF42" s="439"/>
      <c r="CG42" s="440"/>
      <c r="CH42" s="40">
        <f>BQ42</f>
        <v>28</v>
      </c>
      <c r="CI42" s="41" t="str">
        <f>BR42</f>
        <v>日</v>
      </c>
      <c r="CJ42" s="441"/>
      <c r="CK42" s="441"/>
      <c r="CL42" s="441"/>
      <c r="CM42" s="441"/>
      <c r="CN42" s="433" t="str">
        <f>IF(OR(CI42="日",CI42="祝",CI42=0,AND(CI42="土",別紙2【最初に入力】!$U$6=""))," ",IF(CQ42="×",TIME(0,0,0),IF(CL42&gt;TIMEVALUE(CN14),IF(CJ42&lt;=TIMEVALUE(CN14),CL42-TIMEVALUE(CN14),CL42-CJ42),TIME(0,0,0))))</f>
        <v xml:space="preserve"> </v>
      </c>
      <c r="CO42" s="409"/>
      <c r="CP42" s="434"/>
      <c r="CQ42" s="52"/>
      <c r="CR42" s="435"/>
      <c r="CS42" s="436"/>
      <c r="CT42" s="437"/>
      <c r="CU42" s="438"/>
      <c r="CV42" s="439"/>
      <c r="CW42" s="439"/>
      <c r="CX42" s="440"/>
      <c r="CY42" s="40">
        <f>CH42</f>
        <v>28</v>
      </c>
      <c r="CZ42" s="41" t="str">
        <f>CI42</f>
        <v>日</v>
      </c>
      <c r="DA42" s="441"/>
      <c r="DB42" s="441"/>
      <c r="DC42" s="441"/>
      <c r="DD42" s="441"/>
      <c r="DE42" s="433" t="str">
        <f>IF(OR(CZ42="日",CZ42="祝",CZ42=0,AND(CZ42="土",別紙2【最初に入力】!$U$6=""))," ",IF(DH42="×",TIME(0,0,0),IF(DC42&gt;TIMEVALUE(DE14),IF(DA42&lt;=TIMEVALUE(DE14),DC42-TIMEVALUE(DE14),DC42-DA42),TIME(0,0,0))))</f>
        <v xml:space="preserve"> </v>
      </c>
      <c r="DF42" s="409"/>
      <c r="DG42" s="434"/>
      <c r="DH42" s="52"/>
      <c r="DI42" s="435"/>
      <c r="DJ42" s="436"/>
      <c r="DK42" s="437"/>
      <c r="DL42" s="438"/>
      <c r="DM42" s="439"/>
      <c r="DN42" s="439"/>
      <c r="DO42" s="440"/>
      <c r="DP42" s="40">
        <f>CY42</f>
        <v>28</v>
      </c>
      <c r="DQ42" s="41" t="str">
        <f>CZ42</f>
        <v>日</v>
      </c>
      <c r="DR42" s="441"/>
      <c r="DS42" s="441"/>
      <c r="DT42" s="441"/>
      <c r="DU42" s="441"/>
      <c r="DV42" s="433" t="str">
        <f>IF(OR(DQ42="日",DQ42="祝",DQ42=0,AND(DQ42="土",別紙2【最初に入力】!$U$6=""))," ",IF(DY42="×",TIME(0,0,0),IF(DT42&gt;TIMEVALUE(DV14),IF(DR42&lt;=TIMEVALUE(DV14),DT42-TIMEVALUE(DV14),DT42-DR42),TIME(0,0,0))))</f>
        <v xml:space="preserve"> </v>
      </c>
      <c r="DW42" s="409"/>
      <c r="DX42" s="434"/>
      <c r="DY42" s="52"/>
      <c r="DZ42" s="435"/>
      <c r="EA42" s="436"/>
      <c r="EB42" s="437"/>
      <c r="EC42" s="438"/>
      <c r="ED42" s="439"/>
      <c r="EE42" s="439"/>
      <c r="EF42" s="440"/>
      <c r="EG42" s="40">
        <f>DP42</f>
        <v>28</v>
      </c>
      <c r="EH42" s="41" t="str">
        <f>DQ42</f>
        <v>日</v>
      </c>
      <c r="EI42" s="441"/>
      <c r="EJ42" s="441"/>
      <c r="EK42" s="441"/>
      <c r="EL42" s="441"/>
      <c r="EM42" s="433" t="str">
        <f>IF(OR(EH42="日",EH42="祝",EH42=0,AND(EH42="土",別紙2【最初に入力】!$U$6=""))," ",IF(EP42="×",TIME(0,0,0),IF(EK42&gt;TIMEVALUE(EM14),IF(EI42&lt;=TIMEVALUE(EM14),EK42-TIMEVALUE(EM14),EK42-EI42),TIME(0,0,0))))</f>
        <v xml:space="preserve"> </v>
      </c>
      <c r="EN42" s="409"/>
      <c r="EO42" s="434"/>
      <c r="EP42" s="52"/>
      <c r="EQ42" s="435"/>
      <c r="ER42" s="436"/>
      <c r="ES42" s="437"/>
      <c r="ET42" s="438"/>
      <c r="EU42" s="439"/>
      <c r="EV42" s="439"/>
      <c r="EW42" s="440"/>
      <c r="EX42" s="40">
        <f>EG42</f>
        <v>28</v>
      </c>
      <c r="EY42" s="41" t="str">
        <f>EH42</f>
        <v>日</v>
      </c>
      <c r="EZ42" s="441"/>
      <c r="FA42" s="441"/>
      <c r="FB42" s="441"/>
      <c r="FC42" s="441"/>
      <c r="FD42" s="433" t="str">
        <f>IF(OR(EY42="日",EY42="祝",EY42=0,AND(EY42="土",別紙2【最初に入力】!$U$6=""))," ",IF(FG42="×",TIME(0,0,0),IF(FB42&gt;TIMEVALUE(FD14),IF(EZ42&lt;=TIMEVALUE(FD14),FB42-TIMEVALUE(FD14),FB42-EZ42),TIME(0,0,0))))</f>
        <v xml:space="preserve"> </v>
      </c>
      <c r="FE42" s="409"/>
      <c r="FF42" s="434"/>
      <c r="FG42" s="52"/>
      <c r="FH42" s="435"/>
      <c r="FI42" s="436"/>
      <c r="FJ42" s="437"/>
      <c r="FK42" s="438"/>
      <c r="FL42" s="439"/>
      <c r="FM42" s="439"/>
      <c r="FN42" s="440"/>
      <c r="FO42" s="40">
        <f>EX42</f>
        <v>28</v>
      </c>
      <c r="FP42" s="41" t="str">
        <f>EY42</f>
        <v>日</v>
      </c>
      <c r="FQ42" s="441"/>
      <c r="FR42" s="441"/>
      <c r="FS42" s="441"/>
      <c r="FT42" s="441"/>
      <c r="FU42" s="433" t="str">
        <f>IF(OR(FP42="日",FP42="祝",FP42=0,AND(FP42="土",別紙2【最初に入力】!$U$6=""))," ",IF(FX42="×",TIME(0,0,0),IF(FS42&gt;TIMEVALUE(FU14),IF(FQ42&lt;=TIMEVALUE(FU14),FS42-TIMEVALUE(FU14),FS42-FQ42),TIME(0,0,0))))</f>
        <v xml:space="preserve"> </v>
      </c>
      <c r="FV42" s="409"/>
      <c r="FW42" s="434"/>
      <c r="FX42" s="52"/>
      <c r="FY42" s="435"/>
      <c r="FZ42" s="436"/>
      <c r="GA42" s="437"/>
      <c r="GB42" s="438"/>
      <c r="GC42" s="439"/>
      <c r="GD42" s="439"/>
      <c r="GE42" s="440"/>
      <c r="GF42" s="40">
        <f>FO42</f>
        <v>28</v>
      </c>
      <c r="GG42" s="41" t="str">
        <f>FP42</f>
        <v>日</v>
      </c>
      <c r="GH42" s="441"/>
      <c r="GI42" s="441"/>
      <c r="GJ42" s="441"/>
      <c r="GK42" s="441"/>
      <c r="GL42" s="433" t="str">
        <f>IF(OR(GG42="日",GG42="祝",GG42=0,AND(GG42="土",別紙2【最初に入力】!$U$6=""))," ",IF(GO42="×",TIME(0,0,0),IF(GJ42&gt;TIMEVALUE(GL14),IF(GH42&lt;=TIMEVALUE(GL14),GJ42-TIMEVALUE(GL14),GJ42-GH42),TIME(0,0,0))))</f>
        <v xml:space="preserve"> </v>
      </c>
      <c r="GM42" s="409"/>
      <c r="GN42" s="434"/>
      <c r="GO42" s="52"/>
      <c r="GP42" s="435"/>
      <c r="GQ42" s="436"/>
      <c r="GR42" s="437"/>
      <c r="GS42" s="438"/>
      <c r="GT42" s="439"/>
      <c r="GU42" s="439"/>
      <c r="GV42" s="440"/>
      <c r="GW42" s="40">
        <f>GF42</f>
        <v>28</v>
      </c>
      <c r="GX42" s="41" t="str">
        <f>GG42</f>
        <v>日</v>
      </c>
      <c r="GY42" s="441"/>
      <c r="GZ42" s="441"/>
      <c r="HA42" s="441"/>
      <c r="HB42" s="441"/>
      <c r="HC42" s="433" t="str">
        <f>IF(OR(GX42="日",GX42="祝",GX42=0,AND(GX42="土",別紙2【最初に入力】!$U$6=""))," ",IF(HF42="×",TIME(0,0,0),IF(HA42&gt;TIMEVALUE(HC14),IF(GY42&lt;=TIMEVALUE(HC14),HA42-TIMEVALUE(HC14),HA42-GY42),TIME(0,0,0))))</f>
        <v xml:space="preserve"> </v>
      </c>
      <c r="HD42" s="409"/>
      <c r="HE42" s="434"/>
      <c r="HF42" s="52"/>
      <c r="HG42" s="435"/>
      <c r="HH42" s="436"/>
      <c r="HI42" s="437"/>
      <c r="HJ42" s="438"/>
      <c r="HK42" s="439"/>
      <c r="HL42" s="439"/>
      <c r="HM42" s="440"/>
      <c r="HN42" s="40">
        <f>GW42</f>
        <v>28</v>
      </c>
      <c r="HO42" s="41" t="str">
        <f>GX42</f>
        <v>日</v>
      </c>
      <c r="HP42" s="441"/>
      <c r="HQ42" s="441"/>
      <c r="HR42" s="441"/>
      <c r="HS42" s="441"/>
      <c r="HT42" s="433" t="str">
        <f>IF(OR(HO42="日",HO42="祝",HO42=0,AND(HO42="土",別紙2【最初に入力】!$U$6=""))," ",IF(HW42="×",TIME(0,0,0),IF(HR42&gt;TIMEVALUE(HT14),IF(HP42&lt;=TIMEVALUE(HT14),HR42-TIMEVALUE(HT14),HR42-HP42),TIME(0,0,0))))</f>
        <v xml:space="preserve"> </v>
      </c>
      <c r="HU42" s="409"/>
      <c r="HV42" s="434"/>
      <c r="HW42" s="52"/>
      <c r="HX42" s="435"/>
      <c r="HY42" s="436"/>
      <c r="HZ42" s="437"/>
      <c r="IA42" s="438"/>
      <c r="IB42" s="439"/>
      <c r="IC42" s="439"/>
      <c r="ID42" s="440"/>
      <c r="IE42" s="40">
        <f>HN42</f>
        <v>28</v>
      </c>
      <c r="IF42" s="41" t="str">
        <f>HO42</f>
        <v>日</v>
      </c>
      <c r="IG42" s="441"/>
      <c r="IH42" s="441"/>
      <c r="II42" s="441"/>
      <c r="IJ42" s="441"/>
      <c r="IK42" s="433" t="str">
        <f>IF(OR(IF42="日",IF42="祝",IF42=0,AND(IF42="土",別紙2【最初に入力】!$U$6=""))," ",IF(IN42="×",TIME(0,0,0),IF(II42&gt;TIMEVALUE(IK14),IF(IG42&lt;=TIMEVALUE(IK14),II42-TIMEVALUE(IK14),II42-IG42),TIME(0,0,0))))</f>
        <v xml:space="preserve"> </v>
      </c>
      <c r="IL42" s="409"/>
      <c r="IM42" s="434"/>
      <c r="IN42" s="52"/>
      <c r="IO42" s="435"/>
      <c r="IP42" s="436"/>
      <c r="IQ42" s="437"/>
      <c r="IR42" s="438"/>
      <c r="IS42" s="439"/>
      <c r="IT42" s="439"/>
      <c r="IU42" s="440"/>
      <c r="IV42" s="40">
        <f>IE42</f>
        <v>28</v>
      </c>
      <c r="IW42" s="41" t="str">
        <f>IF42</f>
        <v>日</v>
      </c>
      <c r="IX42" s="441"/>
      <c r="IY42" s="441"/>
      <c r="IZ42" s="441"/>
      <c r="JA42" s="441"/>
      <c r="JB42" s="433" t="str">
        <f>IF(OR(IW42="日",IW42="祝",IW42=0,AND(IW42="土",別紙2【最初に入力】!$U$6=""))," ",IF(JE42="×",TIME(0,0,0),IF(IZ42&gt;TIMEVALUE(JB14),IF(IX42&lt;=TIMEVALUE(JB14),IZ42-TIMEVALUE(JB14),IZ42-IX42),TIME(0,0,0))))</f>
        <v xml:space="preserve"> </v>
      </c>
      <c r="JC42" s="409"/>
      <c r="JD42" s="434"/>
      <c r="JE42" s="52"/>
      <c r="JF42" s="435"/>
      <c r="JG42" s="436"/>
      <c r="JH42" s="437"/>
      <c r="JI42" s="438"/>
      <c r="JJ42" s="439"/>
      <c r="JK42" s="439"/>
      <c r="JL42" s="440"/>
      <c r="JM42" s="40">
        <f>IV42</f>
        <v>28</v>
      </c>
      <c r="JN42" s="41" t="str">
        <f>IW42</f>
        <v>日</v>
      </c>
      <c r="JO42" s="441"/>
      <c r="JP42" s="441"/>
      <c r="JQ42" s="441"/>
      <c r="JR42" s="441"/>
      <c r="JS42" s="433" t="str">
        <f>IF(OR(JN42="日",JN42="祝",JN42=0,AND(JN42="土",別紙2【最初に入力】!$U$6=""))," ",IF(JV42="×",TIME(0,0,0),IF(JQ42&gt;TIMEVALUE(JS14),IF(JO42&lt;=TIMEVALUE(JS14),JQ42-TIMEVALUE(JS14),JQ42-JO42),TIME(0,0,0))))</f>
        <v xml:space="preserve"> </v>
      </c>
      <c r="JT42" s="409"/>
      <c r="JU42" s="434"/>
      <c r="JV42" s="52"/>
      <c r="JW42" s="435"/>
      <c r="JX42" s="436"/>
      <c r="JY42" s="437"/>
      <c r="JZ42" s="438"/>
      <c r="KA42" s="439"/>
      <c r="KB42" s="439"/>
      <c r="KC42" s="440"/>
      <c r="KD42" s="40">
        <f>JM42</f>
        <v>28</v>
      </c>
      <c r="KE42" s="41" t="str">
        <f>JN42</f>
        <v>日</v>
      </c>
      <c r="KF42" s="441"/>
      <c r="KG42" s="441"/>
      <c r="KH42" s="441"/>
      <c r="KI42" s="441"/>
      <c r="KJ42" s="433" t="str">
        <f>IF(OR(KE42="日",KE42="祝",KE42=0,AND(KE42="土",別紙2【最初に入力】!$U$6=""))," ",IF(KM42="×",TIME(0,0,0),IF(KH42&gt;TIMEVALUE(KJ14),IF(KF42&lt;=TIMEVALUE(KJ14),KH42-TIMEVALUE(KJ14),KH42-KF42),TIME(0,0,0))))</f>
        <v xml:space="preserve"> </v>
      </c>
      <c r="KK42" s="409"/>
      <c r="KL42" s="434"/>
      <c r="KM42" s="52"/>
      <c r="KN42" s="435"/>
      <c r="KO42" s="436"/>
      <c r="KP42" s="437"/>
      <c r="KQ42" s="438"/>
      <c r="KR42" s="439"/>
      <c r="KS42" s="439"/>
      <c r="KT42" s="440"/>
      <c r="KU42" s="40">
        <f>KD42</f>
        <v>28</v>
      </c>
      <c r="KV42" s="41" t="str">
        <f>KE42</f>
        <v>日</v>
      </c>
      <c r="KW42" s="441"/>
      <c r="KX42" s="441"/>
      <c r="KY42" s="441"/>
      <c r="KZ42" s="441"/>
      <c r="LA42" s="433" t="str">
        <f>IF(OR(KV42="日",KV42="祝",KV42=0,AND(KV42="土",別紙2【最初に入力】!$U$6=""))," ",IF(LD42="×",TIME(0,0,0),IF(KY42&gt;TIMEVALUE(LA14),IF(KW42&lt;=TIMEVALUE(LA14),KY42-TIMEVALUE(LA14),KY42-KW42),TIME(0,0,0))))</f>
        <v xml:space="preserve"> </v>
      </c>
      <c r="LB42" s="409"/>
      <c r="LC42" s="434"/>
      <c r="LD42" s="52"/>
      <c r="LE42" s="435"/>
      <c r="LF42" s="436"/>
      <c r="LG42" s="437"/>
      <c r="LH42" s="438"/>
      <c r="LI42" s="439"/>
      <c r="LJ42" s="439"/>
      <c r="LK42" s="440"/>
      <c r="LL42" s="40">
        <f t="shared" si="0"/>
        <v>28</v>
      </c>
      <c r="LM42" s="41" t="str">
        <f t="shared" si="1"/>
        <v>日</v>
      </c>
      <c r="LN42" s="441"/>
      <c r="LO42" s="441"/>
      <c r="LP42" s="441"/>
      <c r="LQ42" s="441"/>
      <c r="LR42" s="433" t="str">
        <f>IF(OR(LM42="日",LM42="祝",LM42=0,AND(LM42="土",別紙2【最初に入力】!$U$6=""))," ",IF(LU42="×",TIME(0,0,0),IF(LP42&gt;TIMEVALUE(LR14),IF(LN42&lt;=TIMEVALUE(LR14),LP42-TIMEVALUE(LR14),LP42-LN42),TIME(0,0,0))))</f>
        <v xml:space="preserve"> </v>
      </c>
      <c r="LS42" s="409"/>
      <c r="LT42" s="434"/>
      <c r="LU42" s="52"/>
      <c r="LV42" s="435"/>
      <c r="LW42" s="436"/>
      <c r="LX42" s="437"/>
      <c r="LY42" s="438"/>
      <c r="LZ42" s="439"/>
      <c r="MA42" s="439"/>
      <c r="MB42" s="440"/>
    </row>
    <row r="43" spans="1:341" ht="15" customHeight="1">
      <c r="A43" s="40">
        <f>DAY(DATE(別紙2【最初に入力】!$Y$1,別紙2【最初に入力】!$D$4,A42+1))</f>
        <v>29</v>
      </c>
      <c r="B43" s="41" t="str">
        <f>IF(IFERROR(MATCH(DATE(別紙2【最初に入力】!$Y$1,別紙2【最初に入力】!$D$4,$A43),万年カレンダー・祝日!$K$2:$K$27,0),0)&gt;=1,"祝",TEXT(WEEKDAY(DATE(別紙2【最初に入力】!$Y$1,別紙2【最初に入力】!$D$4,$A43)),"aaa"))</f>
        <v>祝</v>
      </c>
      <c r="C43" s="441"/>
      <c r="D43" s="441"/>
      <c r="E43" s="441"/>
      <c r="F43" s="441"/>
      <c r="G43" s="433" t="str">
        <f>IF(OR(B43="日",B43="祝",B43=0,AND(B43="土",別紙2【最初に入力】!$U$6=""))," ",IF(J43="×",TIME(0,0,0),IF(E43&gt;TIMEVALUE(G14),IF(C43&lt;=TIMEVALUE(G14),E43-TIMEVALUE(G14),E43-C43),TIME(0,0,0))))</f>
        <v xml:space="preserve"> </v>
      </c>
      <c r="H43" s="409"/>
      <c r="I43" s="434"/>
      <c r="J43" s="52"/>
      <c r="K43" s="435"/>
      <c r="L43" s="436"/>
      <c r="M43" s="437"/>
      <c r="N43" s="438"/>
      <c r="O43" s="439"/>
      <c r="P43" s="439"/>
      <c r="Q43" s="440"/>
      <c r="R43" s="40">
        <f>A43</f>
        <v>29</v>
      </c>
      <c r="S43" s="41" t="str">
        <f>B43</f>
        <v>祝</v>
      </c>
      <c r="T43" s="441"/>
      <c r="U43" s="441"/>
      <c r="V43" s="441"/>
      <c r="W43" s="441"/>
      <c r="X43" s="433" t="str">
        <f>IF(OR(S43="日",S43="祝",S43=0,AND(S43="土",別紙2【最初に入力】!$U$6=""))," ",IF(AA43="×",TIME(0,0,0),IF(V43&gt;TIMEVALUE(X14),IF(T43&lt;=TIMEVALUE(X14),V43-TIMEVALUE(X14),V43-T43),TIME(0,0,0))))</f>
        <v xml:space="preserve"> </v>
      </c>
      <c r="Y43" s="409"/>
      <c r="Z43" s="434"/>
      <c r="AA43" s="52"/>
      <c r="AB43" s="435"/>
      <c r="AC43" s="436"/>
      <c r="AD43" s="437"/>
      <c r="AE43" s="438"/>
      <c r="AF43" s="439"/>
      <c r="AG43" s="439"/>
      <c r="AH43" s="440"/>
      <c r="AI43" s="40">
        <f>R43</f>
        <v>29</v>
      </c>
      <c r="AJ43" s="41" t="str">
        <f>S43</f>
        <v>祝</v>
      </c>
      <c r="AK43" s="441"/>
      <c r="AL43" s="441"/>
      <c r="AM43" s="441"/>
      <c r="AN43" s="441"/>
      <c r="AO43" s="433" t="str">
        <f>IF(OR(AJ43="日",AJ43="祝",AJ43=0,AND(AJ43="土",別紙2【最初に入力】!$U$6=""))," ",IF(AR43="×",TIME(0,0,0),IF(AM43&gt;TIMEVALUE(AO14),IF(AK43&lt;=TIMEVALUE(AO14),AM43-TIMEVALUE(AO14),AM43-AK43),TIME(0,0,0))))</f>
        <v xml:space="preserve"> </v>
      </c>
      <c r="AP43" s="409"/>
      <c r="AQ43" s="434"/>
      <c r="AR43" s="52"/>
      <c r="AS43" s="435"/>
      <c r="AT43" s="436"/>
      <c r="AU43" s="437"/>
      <c r="AV43" s="438"/>
      <c r="AW43" s="439"/>
      <c r="AX43" s="439"/>
      <c r="AY43" s="440"/>
      <c r="AZ43" s="40">
        <f>AI43</f>
        <v>29</v>
      </c>
      <c r="BA43" s="41" t="str">
        <f>AJ43</f>
        <v>祝</v>
      </c>
      <c r="BB43" s="441"/>
      <c r="BC43" s="441"/>
      <c r="BD43" s="441"/>
      <c r="BE43" s="441"/>
      <c r="BF43" s="433" t="str">
        <f>IF(OR(BA43="日",BA43="祝",BA43=0,AND(BA43="土",別紙2【最初に入力】!$U$6=""))," ",IF(BI43="×",TIME(0,0,0),IF(BD43&gt;TIMEVALUE(BF14),IF(BB43&lt;=TIMEVALUE(BF14),BD43-TIMEVALUE(BF14),BD43-BB43),TIME(0,0,0))))</f>
        <v xml:space="preserve"> </v>
      </c>
      <c r="BG43" s="409"/>
      <c r="BH43" s="434"/>
      <c r="BI43" s="52"/>
      <c r="BJ43" s="435"/>
      <c r="BK43" s="436"/>
      <c r="BL43" s="437"/>
      <c r="BM43" s="438"/>
      <c r="BN43" s="439"/>
      <c r="BO43" s="439"/>
      <c r="BP43" s="440"/>
      <c r="BQ43" s="40">
        <f>AZ43</f>
        <v>29</v>
      </c>
      <c r="BR43" s="41" t="str">
        <f>BA43</f>
        <v>祝</v>
      </c>
      <c r="BS43" s="441"/>
      <c r="BT43" s="441"/>
      <c r="BU43" s="441"/>
      <c r="BV43" s="441"/>
      <c r="BW43" s="433" t="str">
        <f>IF(OR(BR43="日",BR43="祝",BR43=0,AND(BR43="土",別紙2【最初に入力】!$U$6=""))," ",IF(BZ43="×",TIME(0,0,0),IF(BU43&gt;TIMEVALUE(BW14),IF(BS43&lt;=TIMEVALUE(BW14),BU43-TIMEVALUE(BW14),BU43-BS43),TIME(0,0,0))))</f>
        <v xml:space="preserve"> </v>
      </c>
      <c r="BX43" s="409"/>
      <c r="BY43" s="434"/>
      <c r="BZ43" s="52"/>
      <c r="CA43" s="435"/>
      <c r="CB43" s="436"/>
      <c r="CC43" s="437"/>
      <c r="CD43" s="438"/>
      <c r="CE43" s="439"/>
      <c r="CF43" s="439"/>
      <c r="CG43" s="440"/>
      <c r="CH43" s="40">
        <f>BQ43</f>
        <v>29</v>
      </c>
      <c r="CI43" s="41" t="str">
        <f>BR43</f>
        <v>祝</v>
      </c>
      <c r="CJ43" s="441"/>
      <c r="CK43" s="441"/>
      <c r="CL43" s="441"/>
      <c r="CM43" s="441"/>
      <c r="CN43" s="433" t="str">
        <f>IF(OR(CI43="日",CI43="祝",CI43=0,AND(CI43="土",別紙2【最初に入力】!$U$6=""))," ",IF(CQ43="×",TIME(0,0,0),IF(CL43&gt;TIMEVALUE(CN14),IF(CJ43&lt;=TIMEVALUE(CN14),CL43-TIMEVALUE(CN14),CL43-CJ43),TIME(0,0,0))))</f>
        <v xml:space="preserve"> </v>
      </c>
      <c r="CO43" s="409"/>
      <c r="CP43" s="434"/>
      <c r="CQ43" s="52"/>
      <c r="CR43" s="435"/>
      <c r="CS43" s="436"/>
      <c r="CT43" s="437"/>
      <c r="CU43" s="438"/>
      <c r="CV43" s="439"/>
      <c r="CW43" s="439"/>
      <c r="CX43" s="440"/>
      <c r="CY43" s="40">
        <f>CH43</f>
        <v>29</v>
      </c>
      <c r="CZ43" s="41" t="str">
        <f>CI43</f>
        <v>祝</v>
      </c>
      <c r="DA43" s="441"/>
      <c r="DB43" s="441"/>
      <c r="DC43" s="441"/>
      <c r="DD43" s="441"/>
      <c r="DE43" s="433" t="str">
        <f>IF(OR(CZ43="日",CZ43="祝",CZ43=0,AND(CZ43="土",別紙2【最初に入力】!$U$6=""))," ",IF(DH43="×",TIME(0,0,0),IF(DC43&gt;TIMEVALUE(DE14),IF(DA43&lt;=TIMEVALUE(DE14),DC43-TIMEVALUE(DE14),DC43-DA43),TIME(0,0,0))))</f>
        <v xml:space="preserve"> </v>
      </c>
      <c r="DF43" s="409"/>
      <c r="DG43" s="434"/>
      <c r="DH43" s="52"/>
      <c r="DI43" s="435"/>
      <c r="DJ43" s="436"/>
      <c r="DK43" s="437"/>
      <c r="DL43" s="438"/>
      <c r="DM43" s="439"/>
      <c r="DN43" s="439"/>
      <c r="DO43" s="440"/>
      <c r="DP43" s="40">
        <f>CY43</f>
        <v>29</v>
      </c>
      <c r="DQ43" s="41" t="str">
        <f>CZ43</f>
        <v>祝</v>
      </c>
      <c r="DR43" s="441"/>
      <c r="DS43" s="441"/>
      <c r="DT43" s="441"/>
      <c r="DU43" s="441"/>
      <c r="DV43" s="433" t="str">
        <f>IF(OR(DQ43="日",DQ43="祝",DQ43=0,AND(DQ43="土",別紙2【最初に入力】!$U$6=""))," ",IF(DY43="×",TIME(0,0,0),IF(DT43&gt;TIMEVALUE(DV14),IF(DR43&lt;=TIMEVALUE(DV14),DT43-TIMEVALUE(DV14),DT43-DR43),TIME(0,0,0))))</f>
        <v xml:space="preserve"> </v>
      </c>
      <c r="DW43" s="409"/>
      <c r="DX43" s="434"/>
      <c r="DY43" s="52"/>
      <c r="DZ43" s="435"/>
      <c r="EA43" s="436"/>
      <c r="EB43" s="437"/>
      <c r="EC43" s="438"/>
      <c r="ED43" s="439"/>
      <c r="EE43" s="439"/>
      <c r="EF43" s="440"/>
      <c r="EG43" s="40">
        <f>DP43</f>
        <v>29</v>
      </c>
      <c r="EH43" s="41" t="str">
        <f>DQ43</f>
        <v>祝</v>
      </c>
      <c r="EI43" s="441"/>
      <c r="EJ43" s="441"/>
      <c r="EK43" s="441"/>
      <c r="EL43" s="441"/>
      <c r="EM43" s="433" t="str">
        <f>IF(OR(EH43="日",EH43="祝",EH43=0,AND(EH43="土",別紙2【最初に入力】!$U$6=""))," ",IF(EP43="×",TIME(0,0,0),IF(EK43&gt;TIMEVALUE(EM14),IF(EI43&lt;=TIMEVALUE(EM14),EK43-TIMEVALUE(EM14),EK43-EI43),TIME(0,0,0))))</f>
        <v xml:space="preserve"> </v>
      </c>
      <c r="EN43" s="409"/>
      <c r="EO43" s="434"/>
      <c r="EP43" s="52"/>
      <c r="EQ43" s="435"/>
      <c r="ER43" s="436"/>
      <c r="ES43" s="437"/>
      <c r="ET43" s="438"/>
      <c r="EU43" s="439"/>
      <c r="EV43" s="439"/>
      <c r="EW43" s="440"/>
      <c r="EX43" s="40">
        <f>EG43</f>
        <v>29</v>
      </c>
      <c r="EY43" s="41" t="str">
        <f>EH43</f>
        <v>祝</v>
      </c>
      <c r="EZ43" s="441"/>
      <c r="FA43" s="441"/>
      <c r="FB43" s="441"/>
      <c r="FC43" s="441"/>
      <c r="FD43" s="433" t="str">
        <f>IF(OR(EY43="日",EY43="祝",EY43=0,AND(EY43="土",別紙2【最初に入力】!$U$6=""))," ",IF(FG43="×",TIME(0,0,0),IF(FB43&gt;TIMEVALUE(FD14),IF(EZ43&lt;=TIMEVALUE(FD14),FB43-TIMEVALUE(FD14),FB43-EZ43),TIME(0,0,0))))</f>
        <v xml:space="preserve"> </v>
      </c>
      <c r="FE43" s="409"/>
      <c r="FF43" s="434"/>
      <c r="FG43" s="52"/>
      <c r="FH43" s="435"/>
      <c r="FI43" s="436"/>
      <c r="FJ43" s="437"/>
      <c r="FK43" s="438"/>
      <c r="FL43" s="439"/>
      <c r="FM43" s="439"/>
      <c r="FN43" s="440"/>
      <c r="FO43" s="40">
        <f>EX43</f>
        <v>29</v>
      </c>
      <c r="FP43" s="41" t="str">
        <f>EY43</f>
        <v>祝</v>
      </c>
      <c r="FQ43" s="441"/>
      <c r="FR43" s="441"/>
      <c r="FS43" s="441"/>
      <c r="FT43" s="441"/>
      <c r="FU43" s="433" t="str">
        <f>IF(OR(FP43="日",FP43="祝",FP43=0,AND(FP43="土",別紙2【最初に入力】!$U$6=""))," ",IF(FX43="×",TIME(0,0,0),IF(FS43&gt;TIMEVALUE(FU14),IF(FQ43&lt;=TIMEVALUE(FU14),FS43-TIMEVALUE(FU14),FS43-FQ43),TIME(0,0,0))))</f>
        <v xml:space="preserve"> </v>
      </c>
      <c r="FV43" s="409"/>
      <c r="FW43" s="434"/>
      <c r="FX43" s="52"/>
      <c r="FY43" s="435"/>
      <c r="FZ43" s="436"/>
      <c r="GA43" s="437"/>
      <c r="GB43" s="438"/>
      <c r="GC43" s="439"/>
      <c r="GD43" s="439"/>
      <c r="GE43" s="440"/>
      <c r="GF43" s="40">
        <f>FO43</f>
        <v>29</v>
      </c>
      <c r="GG43" s="41" t="str">
        <f>FP43</f>
        <v>祝</v>
      </c>
      <c r="GH43" s="441"/>
      <c r="GI43" s="441"/>
      <c r="GJ43" s="441"/>
      <c r="GK43" s="441"/>
      <c r="GL43" s="433" t="str">
        <f>IF(OR(GG43="日",GG43="祝",GG43=0,AND(GG43="土",別紙2【最初に入力】!$U$6=""))," ",IF(GO43="×",TIME(0,0,0),IF(GJ43&gt;TIMEVALUE(GL14),IF(GH43&lt;=TIMEVALUE(GL14),GJ43-TIMEVALUE(GL14),GJ43-GH43),TIME(0,0,0))))</f>
        <v xml:space="preserve"> </v>
      </c>
      <c r="GM43" s="409"/>
      <c r="GN43" s="434"/>
      <c r="GO43" s="52"/>
      <c r="GP43" s="435"/>
      <c r="GQ43" s="436"/>
      <c r="GR43" s="437"/>
      <c r="GS43" s="438"/>
      <c r="GT43" s="439"/>
      <c r="GU43" s="439"/>
      <c r="GV43" s="440"/>
      <c r="GW43" s="40">
        <f>GF43</f>
        <v>29</v>
      </c>
      <c r="GX43" s="41" t="str">
        <f>GG43</f>
        <v>祝</v>
      </c>
      <c r="GY43" s="441"/>
      <c r="GZ43" s="441"/>
      <c r="HA43" s="441"/>
      <c r="HB43" s="441"/>
      <c r="HC43" s="433" t="str">
        <f>IF(OR(GX43="日",GX43="祝",GX43=0,AND(GX43="土",別紙2【最初に入力】!$U$6=""))," ",IF(HF43="×",TIME(0,0,0),IF(HA43&gt;TIMEVALUE(HC14),IF(GY43&lt;=TIMEVALUE(HC14),HA43-TIMEVALUE(HC14),HA43-GY43),TIME(0,0,0))))</f>
        <v xml:space="preserve"> </v>
      </c>
      <c r="HD43" s="409"/>
      <c r="HE43" s="434"/>
      <c r="HF43" s="52"/>
      <c r="HG43" s="435"/>
      <c r="HH43" s="436"/>
      <c r="HI43" s="437"/>
      <c r="HJ43" s="438"/>
      <c r="HK43" s="439"/>
      <c r="HL43" s="439"/>
      <c r="HM43" s="440"/>
      <c r="HN43" s="40">
        <f>GW43</f>
        <v>29</v>
      </c>
      <c r="HO43" s="41" t="str">
        <f>GX43</f>
        <v>祝</v>
      </c>
      <c r="HP43" s="441"/>
      <c r="HQ43" s="441"/>
      <c r="HR43" s="441"/>
      <c r="HS43" s="441"/>
      <c r="HT43" s="433" t="str">
        <f>IF(OR(HO43="日",HO43="祝",HO43=0,AND(HO43="土",別紙2【最初に入力】!$U$6=""))," ",IF(HW43="×",TIME(0,0,0),IF(HR43&gt;TIMEVALUE(HT14),IF(HP43&lt;=TIMEVALUE(HT14),HR43-TIMEVALUE(HT14),HR43-HP43),TIME(0,0,0))))</f>
        <v xml:space="preserve"> </v>
      </c>
      <c r="HU43" s="409"/>
      <c r="HV43" s="434"/>
      <c r="HW43" s="52"/>
      <c r="HX43" s="435"/>
      <c r="HY43" s="436"/>
      <c r="HZ43" s="437"/>
      <c r="IA43" s="438"/>
      <c r="IB43" s="439"/>
      <c r="IC43" s="439"/>
      <c r="ID43" s="440"/>
      <c r="IE43" s="40">
        <f>HN43</f>
        <v>29</v>
      </c>
      <c r="IF43" s="41" t="str">
        <f>HO43</f>
        <v>祝</v>
      </c>
      <c r="IG43" s="441"/>
      <c r="IH43" s="441"/>
      <c r="II43" s="441"/>
      <c r="IJ43" s="441"/>
      <c r="IK43" s="433" t="str">
        <f>IF(OR(IF43="日",IF43="祝",IF43=0,AND(IF43="土",別紙2【最初に入力】!$U$6=""))," ",IF(IN43="×",TIME(0,0,0),IF(II43&gt;TIMEVALUE(IK14),IF(IG43&lt;=TIMEVALUE(IK14),II43-TIMEVALUE(IK14),II43-IG43),TIME(0,0,0))))</f>
        <v xml:space="preserve"> </v>
      </c>
      <c r="IL43" s="409"/>
      <c r="IM43" s="434"/>
      <c r="IN43" s="52"/>
      <c r="IO43" s="435"/>
      <c r="IP43" s="436"/>
      <c r="IQ43" s="437"/>
      <c r="IR43" s="438"/>
      <c r="IS43" s="439"/>
      <c r="IT43" s="439"/>
      <c r="IU43" s="440"/>
      <c r="IV43" s="40">
        <f>IE43</f>
        <v>29</v>
      </c>
      <c r="IW43" s="41" t="str">
        <f>IF43</f>
        <v>祝</v>
      </c>
      <c r="IX43" s="441"/>
      <c r="IY43" s="441"/>
      <c r="IZ43" s="441"/>
      <c r="JA43" s="441"/>
      <c r="JB43" s="433" t="str">
        <f>IF(OR(IW43="日",IW43="祝",IW43=0,AND(IW43="土",別紙2【最初に入力】!$U$6=""))," ",IF(JE43="×",TIME(0,0,0),IF(IZ43&gt;TIMEVALUE(JB14),IF(IX43&lt;=TIMEVALUE(JB14),IZ43-TIMEVALUE(JB14),IZ43-IX43),TIME(0,0,0))))</f>
        <v xml:space="preserve"> </v>
      </c>
      <c r="JC43" s="409"/>
      <c r="JD43" s="434"/>
      <c r="JE43" s="52"/>
      <c r="JF43" s="435"/>
      <c r="JG43" s="436"/>
      <c r="JH43" s="437"/>
      <c r="JI43" s="438"/>
      <c r="JJ43" s="439"/>
      <c r="JK43" s="439"/>
      <c r="JL43" s="440"/>
      <c r="JM43" s="40">
        <f>IV43</f>
        <v>29</v>
      </c>
      <c r="JN43" s="41" t="str">
        <f>IW43</f>
        <v>祝</v>
      </c>
      <c r="JO43" s="441"/>
      <c r="JP43" s="441"/>
      <c r="JQ43" s="441"/>
      <c r="JR43" s="441"/>
      <c r="JS43" s="433" t="str">
        <f>IF(OR(JN43="日",JN43="祝",JN43=0,AND(JN43="土",別紙2【最初に入力】!$U$6=""))," ",IF(JV43="×",TIME(0,0,0),IF(JQ43&gt;TIMEVALUE(JS14),IF(JO43&lt;=TIMEVALUE(JS14),JQ43-TIMEVALUE(JS14),JQ43-JO43),TIME(0,0,0))))</f>
        <v xml:space="preserve"> </v>
      </c>
      <c r="JT43" s="409"/>
      <c r="JU43" s="434"/>
      <c r="JV43" s="52"/>
      <c r="JW43" s="435"/>
      <c r="JX43" s="436"/>
      <c r="JY43" s="437"/>
      <c r="JZ43" s="438"/>
      <c r="KA43" s="439"/>
      <c r="KB43" s="439"/>
      <c r="KC43" s="440"/>
      <c r="KD43" s="40">
        <f>JM43</f>
        <v>29</v>
      </c>
      <c r="KE43" s="41" t="str">
        <f>JN43</f>
        <v>祝</v>
      </c>
      <c r="KF43" s="441"/>
      <c r="KG43" s="441"/>
      <c r="KH43" s="441"/>
      <c r="KI43" s="441"/>
      <c r="KJ43" s="433" t="str">
        <f>IF(OR(KE43="日",KE43="祝",KE43=0,AND(KE43="土",別紙2【最初に入力】!$U$6=""))," ",IF(KM43="×",TIME(0,0,0),IF(KH43&gt;TIMEVALUE(KJ14),IF(KF43&lt;=TIMEVALUE(KJ14),KH43-TIMEVALUE(KJ14),KH43-KF43),TIME(0,0,0))))</f>
        <v xml:space="preserve"> </v>
      </c>
      <c r="KK43" s="409"/>
      <c r="KL43" s="434"/>
      <c r="KM43" s="52"/>
      <c r="KN43" s="435"/>
      <c r="KO43" s="436"/>
      <c r="KP43" s="437"/>
      <c r="KQ43" s="438"/>
      <c r="KR43" s="439"/>
      <c r="KS43" s="439"/>
      <c r="KT43" s="440"/>
      <c r="KU43" s="40">
        <f>KD43</f>
        <v>29</v>
      </c>
      <c r="KV43" s="41" t="str">
        <f>KE43</f>
        <v>祝</v>
      </c>
      <c r="KW43" s="441"/>
      <c r="KX43" s="441"/>
      <c r="KY43" s="441"/>
      <c r="KZ43" s="441"/>
      <c r="LA43" s="433" t="str">
        <f>IF(OR(KV43="日",KV43="祝",KV43=0,AND(KV43="土",別紙2【最初に入力】!$U$6=""))," ",IF(LD43="×",TIME(0,0,0),IF(KY43&gt;TIMEVALUE(LA14),IF(KW43&lt;=TIMEVALUE(LA14),KY43-TIMEVALUE(LA14),KY43-KW43),TIME(0,0,0))))</f>
        <v xml:space="preserve"> </v>
      </c>
      <c r="LB43" s="409"/>
      <c r="LC43" s="434"/>
      <c r="LD43" s="52"/>
      <c r="LE43" s="435"/>
      <c r="LF43" s="436"/>
      <c r="LG43" s="437"/>
      <c r="LH43" s="438"/>
      <c r="LI43" s="439"/>
      <c r="LJ43" s="439"/>
      <c r="LK43" s="440"/>
      <c r="LL43" s="40">
        <f t="shared" si="0"/>
        <v>29</v>
      </c>
      <c r="LM43" s="41" t="str">
        <f t="shared" si="1"/>
        <v>祝</v>
      </c>
      <c r="LN43" s="441"/>
      <c r="LO43" s="441"/>
      <c r="LP43" s="441"/>
      <c r="LQ43" s="441"/>
      <c r="LR43" s="433" t="str">
        <f>IF(OR(LM43="日",LM43="祝",LM43=0,AND(LM43="土",別紙2【最初に入力】!$U$6=""))," ",IF(LU43="×",TIME(0,0,0),IF(LP43&gt;TIMEVALUE(LR14),IF(LN43&lt;=TIMEVALUE(LR14),LP43-TIMEVALUE(LR14),LP43-LN43),TIME(0,0,0))))</f>
        <v xml:space="preserve"> </v>
      </c>
      <c r="LS43" s="409"/>
      <c r="LT43" s="434"/>
      <c r="LU43" s="52"/>
      <c r="LV43" s="435"/>
      <c r="LW43" s="436"/>
      <c r="LX43" s="437"/>
      <c r="LY43" s="438"/>
      <c r="LZ43" s="439"/>
      <c r="MA43" s="439"/>
      <c r="MB43" s="440"/>
    </row>
    <row r="44" spans="1:341" ht="15" customHeight="1">
      <c r="A44" s="40">
        <f>DAY(DATE(別紙2【最初に入力】!$Y$1,別紙2【最初に入力】!$D$4,A43+1))</f>
        <v>30</v>
      </c>
      <c r="B44" s="41" t="str">
        <f>IF(IFERROR(MATCH(DATE(別紙2【最初に入力】!$Y$1,別紙2【最初に入力】!$D$4,$A44),万年カレンダー・祝日!$K$2:$K$27,0),0)&gt;=1,"祝",TEXT(WEEKDAY(DATE(別紙2【最初に入力】!$Y$1,別紙2【最初に入力】!$D$4,$A44)),"aaa"))</f>
        <v>火</v>
      </c>
      <c r="C44" s="441"/>
      <c r="D44" s="441"/>
      <c r="E44" s="441"/>
      <c r="F44" s="441"/>
      <c r="G44" s="433">
        <f>IF(OR(B44="日",B44="祝",B44=0,AND(B44="土",別紙2【最初に入力】!$U$6=""))," ",IF(J44="×",TIME(0,0,0),IF(E44&gt;TIMEVALUE(G14),IF(C44&lt;=TIMEVALUE(G14),E44-TIMEVALUE(G14),E44-C44),TIME(0,0,0))))</f>
        <v>0</v>
      </c>
      <c r="H44" s="409"/>
      <c r="I44" s="434"/>
      <c r="J44" s="52"/>
      <c r="K44" s="435"/>
      <c r="L44" s="436"/>
      <c r="M44" s="437"/>
      <c r="N44" s="438"/>
      <c r="O44" s="439"/>
      <c r="P44" s="439"/>
      <c r="Q44" s="440"/>
      <c r="R44" s="40">
        <f>A44</f>
        <v>30</v>
      </c>
      <c r="S44" s="41" t="str">
        <f>B44</f>
        <v>火</v>
      </c>
      <c r="T44" s="441"/>
      <c r="U44" s="441"/>
      <c r="V44" s="441"/>
      <c r="W44" s="441"/>
      <c r="X44" s="433">
        <f>IF(OR(S44="日",S44="祝",S44=0,AND(S44="土",別紙2【最初に入力】!$U$6=""))," ",IF(AA44="×",TIME(0,0,0),IF(V44&gt;TIMEVALUE(X14),IF(T44&lt;=TIMEVALUE(X14),V44-TIMEVALUE(X14),V44-T44),TIME(0,0,0))))</f>
        <v>0</v>
      </c>
      <c r="Y44" s="409"/>
      <c r="Z44" s="434"/>
      <c r="AA44" s="52"/>
      <c r="AB44" s="435"/>
      <c r="AC44" s="436"/>
      <c r="AD44" s="437"/>
      <c r="AE44" s="438"/>
      <c r="AF44" s="439"/>
      <c r="AG44" s="439"/>
      <c r="AH44" s="440"/>
      <c r="AI44" s="40">
        <f>R44</f>
        <v>30</v>
      </c>
      <c r="AJ44" s="41" t="str">
        <f>S44</f>
        <v>火</v>
      </c>
      <c r="AK44" s="441"/>
      <c r="AL44" s="441"/>
      <c r="AM44" s="441"/>
      <c r="AN44" s="441"/>
      <c r="AO44" s="433">
        <f>IF(OR(AJ44="日",AJ44="祝",AJ44=0,AND(AJ44="土",別紙2【最初に入力】!$U$6=""))," ",IF(AR44="×",TIME(0,0,0),IF(AM44&gt;TIMEVALUE(AO14),IF(AK44&lt;=TIMEVALUE(AO14),AM44-TIMEVALUE(AO14),AM44-AK44),TIME(0,0,0))))</f>
        <v>0</v>
      </c>
      <c r="AP44" s="409"/>
      <c r="AQ44" s="434"/>
      <c r="AR44" s="52"/>
      <c r="AS44" s="435"/>
      <c r="AT44" s="436"/>
      <c r="AU44" s="437"/>
      <c r="AV44" s="438"/>
      <c r="AW44" s="439"/>
      <c r="AX44" s="439"/>
      <c r="AY44" s="440"/>
      <c r="AZ44" s="40">
        <f>AI44</f>
        <v>30</v>
      </c>
      <c r="BA44" s="41" t="str">
        <f>AJ44</f>
        <v>火</v>
      </c>
      <c r="BB44" s="441"/>
      <c r="BC44" s="441"/>
      <c r="BD44" s="441"/>
      <c r="BE44" s="441"/>
      <c r="BF44" s="433">
        <f>IF(OR(BA44="日",BA44="祝",BA44=0,AND(BA44="土",別紙2【最初に入力】!$U$6=""))," ",IF(BI44="×",TIME(0,0,0),IF(BD44&gt;TIMEVALUE(BF14),IF(BB44&lt;=TIMEVALUE(BF14),BD44-TIMEVALUE(BF14),BD44-BB44),TIME(0,0,0))))</f>
        <v>0</v>
      </c>
      <c r="BG44" s="409"/>
      <c r="BH44" s="434"/>
      <c r="BI44" s="52"/>
      <c r="BJ44" s="435"/>
      <c r="BK44" s="436"/>
      <c r="BL44" s="437"/>
      <c r="BM44" s="438"/>
      <c r="BN44" s="439"/>
      <c r="BO44" s="439"/>
      <c r="BP44" s="440"/>
      <c r="BQ44" s="40">
        <f>AZ44</f>
        <v>30</v>
      </c>
      <c r="BR44" s="41" t="str">
        <f>BA44</f>
        <v>火</v>
      </c>
      <c r="BS44" s="441"/>
      <c r="BT44" s="441"/>
      <c r="BU44" s="441"/>
      <c r="BV44" s="441"/>
      <c r="BW44" s="433">
        <f>IF(OR(BR44="日",BR44="祝",BR44=0,AND(BR44="土",別紙2【最初に入力】!$U$6=""))," ",IF(BZ44="×",TIME(0,0,0),IF(BU44&gt;TIMEVALUE(BW14),IF(BS44&lt;=TIMEVALUE(BW14),BU44-TIMEVALUE(BW14),BU44-BS44),TIME(0,0,0))))</f>
        <v>0</v>
      </c>
      <c r="BX44" s="409"/>
      <c r="BY44" s="434"/>
      <c r="BZ44" s="52"/>
      <c r="CA44" s="435"/>
      <c r="CB44" s="436"/>
      <c r="CC44" s="437"/>
      <c r="CD44" s="438"/>
      <c r="CE44" s="439"/>
      <c r="CF44" s="439"/>
      <c r="CG44" s="440"/>
      <c r="CH44" s="40">
        <f>BQ44</f>
        <v>30</v>
      </c>
      <c r="CI44" s="41" t="str">
        <f>BR44</f>
        <v>火</v>
      </c>
      <c r="CJ44" s="441"/>
      <c r="CK44" s="441"/>
      <c r="CL44" s="441"/>
      <c r="CM44" s="441"/>
      <c r="CN44" s="433">
        <f>IF(OR(CI44="日",CI44="祝",CI44=0,AND(CI44="土",別紙2【最初に入力】!$U$6=""))," ",IF(CQ44="×",TIME(0,0,0),IF(CL44&gt;TIMEVALUE(CN14),IF(CJ44&lt;=TIMEVALUE(CN14),CL44-TIMEVALUE(CN14),CL44-CJ44),TIME(0,0,0))))</f>
        <v>0</v>
      </c>
      <c r="CO44" s="409"/>
      <c r="CP44" s="434"/>
      <c r="CQ44" s="52"/>
      <c r="CR44" s="435"/>
      <c r="CS44" s="436"/>
      <c r="CT44" s="437"/>
      <c r="CU44" s="438"/>
      <c r="CV44" s="439"/>
      <c r="CW44" s="439"/>
      <c r="CX44" s="440"/>
      <c r="CY44" s="40">
        <f>CH44</f>
        <v>30</v>
      </c>
      <c r="CZ44" s="41" t="str">
        <f>CI44</f>
        <v>火</v>
      </c>
      <c r="DA44" s="441"/>
      <c r="DB44" s="441"/>
      <c r="DC44" s="441"/>
      <c r="DD44" s="441"/>
      <c r="DE44" s="433">
        <f>IF(OR(CZ44="日",CZ44="祝",CZ44=0,AND(CZ44="土",別紙2【最初に入力】!$U$6=""))," ",IF(DH44="×",TIME(0,0,0),IF(DC44&gt;TIMEVALUE(DE14),IF(DA44&lt;=TIMEVALUE(DE14),DC44-TIMEVALUE(DE14),DC44-DA44),TIME(0,0,0))))</f>
        <v>0</v>
      </c>
      <c r="DF44" s="409"/>
      <c r="DG44" s="434"/>
      <c r="DH44" s="52"/>
      <c r="DI44" s="435"/>
      <c r="DJ44" s="436"/>
      <c r="DK44" s="437"/>
      <c r="DL44" s="438"/>
      <c r="DM44" s="439"/>
      <c r="DN44" s="439"/>
      <c r="DO44" s="440"/>
      <c r="DP44" s="40">
        <f>CY44</f>
        <v>30</v>
      </c>
      <c r="DQ44" s="41" t="str">
        <f>CZ44</f>
        <v>火</v>
      </c>
      <c r="DR44" s="441"/>
      <c r="DS44" s="441"/>
      <c r="DT44" s="441"/>
      <c r="DU44" s="441"/>
      <c r="DV44" s="433">
        <f>IF(OR(DQ44="日",DQ44="祝",DQ44=0,AND(DQ44="土",別紙2【最初に入力】!$U$6=""))," ",IF(DY44="×",TIME(0,0,0),IF(DT44&gt;TIMEVALUE(DV14),IF(DR44&lt;=TIMEVALUE(DV14),DT44-TIMEVALUE(DV14),DT44-DR44),TIME(0,0,0))))</f>
        <v>0</v>
      </c>
      <c r="DW44" s="409"/>
      <c r="DX44" s="434"/>
      <c r="DY44" s="52"/>
      <c r="DZ44" s="435"/>
      <c r="EA44" s="436"/>
      <c r="EB44" s="437"/>
      <c r="EC44" s="438"/>
      <c r="ED44" s="439"/>
      <c r="EE44" s="439"/>
      <c r="EF44" s="440"/>
      <c r="EG44" s="40">
        <f>DP44</f>
        <v>30</v>
      </c>
      <c r="EH44" s="41" t="str">
        <f>DQ44</f>
        <v>火</v>
      </c>
      <c r="EI44" s="441"/>
      <c r="EJ44" s="441"/>
      <c r="EK44" s="441"/>
      <c r="EL44" s="441"/>
      <c r="EM44" s="433">
        <f>IF(OR(EH44="日",EH44="祝",EH44=0,AND(EH44="土",別紙2【最初に入力】!$U$6=""))," ",IF(EP44="×",TIME(0,0,0),IF(EK44&gt;TIMEVALUE(EM14),IF(EI44&lt;=TIMEVALUE(EM14),EK44-TIMEVALUE(EM14),EK44-EI44),TIME(0,0,0))))</f>
        <v>0</v>
      </c>
      <c r="EN44" s="409"/>
      <c r="EO44" s="434"/>
      <c r="EP44" s="52"/>
      <c r="EQ44" s="435"/>
      <c r="ER44" s="436"/>
      <c r="ES44" s="437"/>
      <c r="ET44" s="438"/>
      <c r="EU44" s="439"/>
      <c r="EV44" s="439"/>
      <c r="EW44" s="440"/>
      <c r="EX44" s="40">
        <f>EG44</f>
        <v>30</v>
      </c>
      <c r="EY44" s="41" t="str">
        <f>EH44</f>
        <v>火</v>
      </c>
      <c r="EZ44" s="441"/>
      <c r="FA44" s="441"/>
      <c r="FB44" s="441"/>
      <c r="FC44" s="441"/>
      <c r="FD44" s="433">
        <f>IF(OR(EY44="日",EY44="祝",EY44=0,AND(EY44="土",別紙2【最初に入力】!$U$6=""))," ",IF(FG44="×",TIME(0,0,0),IF(FB44&gt;TIMEVALUE(FD14),IF(EZ44&lt;=TIMEVALUE(FD14),FB44-TIMEVALUE(FD14),FB44-EZ44),TIME(0,0,0))))</f>
        <v>0</v>
      </c>
      <c r="FE44" s="409"/>
      <c r="FF44" s="434"/>
      <c r="FG44" s="52"/>
      <c r="FH44" s="435"/>
      <c r="FI44" s="436"/>
      <c r="FJ44" s="437"/>
      <c r="FK44" s="438"/>
      <c r="FL44" s="439"/>
      <c r="FM44" s="439"/>
      <c r="FN44" s="440"/>
      <c r="FO44" s="40">
        <f>EX44</f>
        <v>30</v>
      </c>
      <c r="FP44" s="41" t="str">
        <f>EY44</f>
        <v>火</v>
      </c>
      <c r="FQ44" s="441"/>
      <c r="FR44" s="441"/>
      <c r="FS44" s="441"/>
      <c r="FT44" s="441"/>
      <c r="FU44" s="433">
        <f>IF(OR(FP44="日",FP44="祝",FP44=0,AND(FP44="土",別紙2【最初に入力】!$U$6=""))," ",IF(FX44="×",TIME(0,0,0),IF(FS44&gt;TIMEVALUE(FU14),IF(FQ44&lt;=TIMEVALUE(FU14),FS44-TIMEVALUE(FU14),FS44-FQ44),TIME(0,0,0))))</f>
        <v>0</v>
      </c>
      <c r="FV44" s="409"/>
      <c r="FW44" s="434"/>
      <c r="FX44" s="52"/>
      <c r="FY44" s="435"/>
      <c r="FZ44" s="436"/>
      <c r="GA44" s="437"/>
      <c r="GB44" s="438"/>
      <c r="GC44" s="439"/>
      <c r="GD44" s="439"/>
      <c r="GE44" s="440"/>
      <c r="GF44" s="40">
        <f>FO44</f>
        <v>30</v>
      </c>
      <c r="GG44" s="41" t="str">
        <f>FP44</f>
        <v>火</v>
      </c>
      <c r="GH44" s="441"/>
      <c r="GI44" s="441"/>
      <c r="GJ44" s="441"/>
      <c r="GK44" s="441"/>
      <c r="GL44" s="433">
        <f>IF(OR(GG44="日",GG44="祝",GG44=0,AND(GG44="土",別紙2【最初に入力】!$U$6=""))," ",IF(GO44="×",TIME(0,0,0),IF(GJ44&gt;TIMEVALUE(GL14),IF(GH44&lt;=TIMEVALUE(GL14),GJ44-TIMEVALUE(GL14),GJ44-GH44),TIME(0,0,0))))</f>
        <v>0</v>
      </c>
      <c r="GM44" s="409"/>
      <c r="GN44" s="434"/>
      <c r="GO44" s="52"/>
      <c r="GP44" s="435"/>
      <c r="GQ44" s="436"/>
      <c r="GR44" s="437"/>
      <c r="GS44" s="438"/>
      <c r="GT44" s="439"/>
      <c r="GU44" s="439"/>
      <c r="GV44" s="440"/>
      <c r="GW44" s="40">
        <f>GF44</f>
        <v>30</v>
      </c>
      <c r="GX44" s="41" t="str">
        <f>GG44</f>
        <v>火</v>
      </c>
      <c r="GY44" s="441"/>
      <c r="GZ44" s="441"/>
      <c r="HA44" s="441"/>
      <c r="HB44" s="441"/>
      <c r="HC44" s="433">
        <f>IF(OR(GX44="日",GX44="祝",GX44=0,AND(GX44="土",別紙2【最初に入力】!$U$6=""))," ",IF(HF44="×",TIME(0,0,0),IF(HA44&gt;TIMEVALUE(HC14),IF(GY44&lt;=TIMEVALUE(HC14),HA44-TIMEVALUE(HC14),HA44-GY44),TIME(0,0,0))))</f>
        <v>0</v>
      </c>
      <c r="HD44" s="409"/>
      <c r="HE44" s="434"/>
      <c r="HF44" s="52"/>
      <c r="HG44" s="435"/>
      <c r="HH44" s="436"/>
      <c r="HI44" s="437"/>
      <c r="HJ44" s="438"/>
      <c r="HK44" s="439"/>
      <c r="HL44" s="439"/>
      <c r="HM44" s="440"/>
      <c r="HN44" s="40">
        <f>GW44</f>
        <v>30</v>
      </c>
      <c r="HO44" s="41" t="str">
        <f>GX44</f>
        <v>火</v>
      </c>
      <c r="HP44" s="441"/>
      <c r="HQ44" s="441"/>
      <c r="HR44" s="441"/>
      <c r="HS44" s="441"/>
      <c r="HT44" s="433">
        <f>IF(OR(HO44="日",HO44="祝",HO44=0,AND(HO44="土",別紙2【最初に入力】!$U$6=""))," ",IF(HW44="×",TIME(0,0,0),IF(HR44&gt;TIMEVALUE(HT14),IF(HP44&lt;=TIMEVALUE(HT14),HR44-TIMEVALUE(HT14),HR44-HP44),TIME(0,0,0))))</f>
        <v>0</v>
      </c>
      <c r="HU44" s="409"/>
      <c r="HV44" s="434"/>
      <c r="HW44" s="52"/>
      <c r="HX44" s="435"/>
      <c r="HY44" s="436"/>
      <c r="HZ44" s="437"/>
      <c r="IA44" s="438"/>
      <c r="IB44" s="439"/>
      <c r="IC44" s="439"/>
      <c r="ID44" s="440"/>
      <c r="IE44" s="40">
        <f>HN44</f>
        <v>30</v>
      </c>
      <c r="IF44" s="41" t="str">
        <f>HO44</f>
        <v>火</v>
      </c>
      <c r="IG44" s="441"/>
      <c r="IH44" s="441"/>
      <c r="II44" s="441"/>
      <c r="IJ44" s="441"/>
      <c r="IK44" s="433">
        <f>IF(OR(IF44="日",IF44="祝",IF44=0,AND(IF44="土",別紙2【最初に入力】!$U$6=""))," ",IF(IN44="×",TIME(0,0,0),IF(II44&gt;TIMEVALUE(IK14),IF(IG44&lt;=TIMEVALUE(IK14),II44-TIMEVALUE(IK14),II44-IG44),TIME(0,0,0))))</f>
        <v>0</v>
      </c>
      <c r="IL44" s="409"/>
      <c r="IM44" s="434"/>
      <c r="IN44" s="52"/>
      <c r="IO44" s="435"/>
      <c r="IP44" s="436"/>
      <c r="IQ44" s="437"/>
      <c r="IR44" s="438"/>
      <c r="IS44" s="439"/>
      <c r="IT44" s="439"/>
      <c r="IU44" s="440"/>
      <c r="IV44" s="40">
        <f>IE44</f>
        <v>30</v>
      </c>
      <c r="IW44" s="41" t="str">
        <f>IF44</f>
        <v>火</v>
      </c>
      <c r="IX44" s="441"/>
      <c r="IY44" s="441"/>
      <c r="IZ44" s="441"/>
      <c r="JA44" s="441"/>
      <c r="JB44" s="433">
        <f>IF(OR(IW44="日",IW44="祝",IW44=0,AND(IW44="土",別紙2【最初に入力】!$U$6=""))," ",IF(JE44="×",TIME(0,0,0),IF(IZ44&gt;TIMEVALUE(JB14),IF(IX44&lt;=TIMEVALUE(JB14),IZ44-TIMEVALUE(JB14),IZ44-IX44),TIME(0,0,0))))</f>
        <v>0</v>
      </c>
      <c r="JC44" s="409"/>
      <c r="JD44" s="434"/>
      <c r="JE44" s="52"/>
      <c r="JF44" s="435"/>
      <c r="JG44" s="436"/>
      <c r="JH44" s="437"/>
      <c r="JI44" s="438"/>
      <c r="JJ44" s="439"/>
      <c r="JK44" s="439"/>
      <c r="JL44" s="440"/>
      <c r="JM44" s="40">
        <f>IV44</f>
        <v>30</v>
      </c>
      <c r="JN44" s="41" t="str">
        <f>IW44</f>
        <v>火</v>
      </c>
      <c r="JO44" s="441"/>
      <c r="JP44" s="441"/>
      <c r="JQ44" s="441"/>
      <c r="JR44" s="441"/>
      <c r="JS44" s="433">
        <f>IF(OR(JN44="日",JN44="祝",JN44=0,AND(JN44="土",別紙2【最初に入力】!$U$6=""))," ",IF(JV44="×",TIME(0,0,0),IF(JQ44&gt;TIMEVALUE(JS14),IF(JO44&lt;=TIMEVALUE(JS14),JQ44-TIMEVALUE(JS14),JQ44-JO44),TIME(0,0,0))))</f>
        <v>0</v>
      </c>
      <c r="JT44" s="409"/>
      <c r="JU44" s="434"/>
      <c r="JV44" s="52"/>
      <c r="JW44" s="435"/>
      <c r="JX44" s="436"/>
      <c r="JY44" s="437"/>
      <c r="JZ44" s="438"/>
      <c r="KA44" s="439"/>
      <c r="KB44" s="439"/>
      <c r="KC44" s="440"/>
      <c r="KD44" s="40">
        <f>JM44</f>
        <v>30</v>
      </c>
      <c r="KE44" s="41" t="str">
        <f>JN44</f>
        <v>火</v>
      </c>
      <c r="KF44" s="441"/>
      <c r="KG44" s="441"/>
      <c r="KH44" s="441"/>
      <c r="KI44" s="441"/>
      <c r="KJ44" s="433">
        <f>IF(OR(KE44="日",KE44="祝",KE44=0,AND(KE44="土",別紙2【最初に入力】!$U$6=""))," ",IF(KM44="×",TIME(0,0,0),IF(KH44&gt;TIMEVALUE(KJ14),IF(KF44&lt;=TIMEVALUE(KJ14),KH44-TIMEVALUE(KJ14),KH44-KF44),TIME(0,0,0))))</f>
        <v>0</v>
      </c>
      <c r="KK44" s="409"/>
      <c r="KL44" s="434"/>
      <c r="KM44" s="52"/>
      <c r="KN44" s="435"/>
      <c r="KO44" s="436"/>
      <c r="KP44" s="437"/>
      <c r="KQ44" s="438"/>
      <c r="KR44" s="439"/>
      <c r="KS44" s="439"/>
      <c r="KT44" s="440"/>
      <c r="KU44" s="40">
        <f>KD44</f>
        <v>30</v>
      </c>
      <c r="KV44" s="41" t="str">
        <f>KE44</f>
        <v>火</v>
      </c>
      <c r="KW44" s="441"/>
      <c r="KX44" s="441"/>
      <c r="KY44" s="441"/>
      <c r="KZ44" s="441"/>
      <c r="LA44" s="433">
        <f>IF(OR(KV44="日",KV44="祝",KV44=0,AND(KV44="土",別紙2【最初に入力】!$U$6=""))," ",IF(LD44="×",TIME(0,0,0),IF(KY44&gt;TIMEVALUE(LA14),IF(KW44&lt;=TIMEVALUE(LA14),KY44-TIMEVALUE(LA14),KY44-KW44),TIME(0,0,0))))</f>
        <v>0</v>
      </c>
      <c r="LB44" s="409"/>
      <c r="LC44" s="434"/>
      <c r="LD44" s="52"/>
      <c r="LE44" s="435"/>
      <c r="LF44" s="436"/>
      <c r="LG44" s="437"/>
      <c r="LH44" s="438"/>
      <c r="LI44" s="439"/>
      <c r="LJ44" s="439"/>
      <c r="LK44" s="440"/>
      <c r="LL44" s="40">
        <f t="shared" si="0"/>
        <v>30</v>
      </c>
      <c r="LM44" s="41" t="str">
        <f t="shared" si="1"/>
        <v>火</v>
      </c>
      <c r="LN44" s="441"/>
      <c r="LO44" s="441"/>
      <c r="LP44" s="441"/>
      <c r="LQ44" s="441"/>
      <c r="LR44" s="433">
        <f>IF(OR(LM44="日",LM44="祝",LM44=0,AND(LM44="土",別紙2【最初に入力】!$U$6=""))," ",IF(LU44="×",TIME(0,0,0),IF(LP44&gt;TIMEVALUE(LR14),IF(LN44&lt;=TIMEVALUE(LR14),LP44-TIMEVALUE(LR14),LP44-LN44),TIME(0,0,0))))</f>
        <v>0</v>
      </c>
      <c r="LS44" s="409"/>
      <c r="LT44" s="434"/>
      <c r="LU44" s="52"/>
      <c r="LV44" s="435"/>
      <c r="LW44" s="436"/>
      <c r="LX44" s="437"/>
      <c r="LY44" s="438"/>
      <c r="LZ44" s="439"/>
      <c r="MA44" s="439"/>
      <c r="MB44" s="440"/>
    </row>
    <row r="45" spans="1:341" ht="15" customHeight="1">
      <c r="A45" s="40">
        <f>DAY(DATE(別紙2【最初に入力】!$Y$1,別紙2【最初に入力】!$D$4,A44+1))</f>
        <v>1</v>
      </c>
      <c r="B45" s="41" t="str">
        <f>IF(IFERROR(MATCH(DATE(別紙2【最初に入力】!$Y$1,別紙2【最初に入力】!$D$4,$A45),万年カレンダー・祝日!$K$2:$K$27,0),0)&gt;=1,"祝",TEXT(WEEKDAY(DATE(別紙2【最初に入力】!$Y$1,別紙2【最初に入力】!$D$4,$A45)),"aaa"))</f>
        <v>月</v>
      </c>
      <c r="C45" s="441"/>
      <c r="D45" s="441"/>
      <c r="E45" s="441"/>
      <c r="F45" s="441"/>
      <c r="G45" s="433">
        <f>IF(OR(B45="日",B45="祝",B45=0,AND(B45="土",別紙2【最初に入力】!$U$6=""))," ",IF(J45="×",TIME(0,0,0),IF(E45&gt;TIMEVALUE(G14),IF(C45&lt;=TIMEVALUE(G14),E45-TIMEVALUE(G14),E45-C45),TIME(0,0,0))))</f>
        <v>0</v>
      </c>
      <c r="H45" s="409"/>
      <c r="I45" s="434"/>
      <c r="J45" s="52"/>
      <c r="K45" s="435"/>
      <c r="L45" s="436"/>
      <c r="M45" s="437"/>
      <c r="N45" s="438"/>
      <c r="O45" s="439"/>
      <c r="P45" s="439"/>
      <c r="Q45" s="440"/>
      <c r="R45" s="40">
        <f>A45</f>
        <v>1</v>
      </c>
      <c r="S45" s="41" t="str">
        <f>B45</f>
        <v>月</v>
      </c>
      <c r="T45" s="441"/>
      <c r="U45" s="441"/>
      <c r="V45" s="441"/>
      <c r="W45" s="441"/>
      <c r="X45" s="433">
        <f>IF(OR(S45="日",S45="祝",S45=0,AND(S45="土",別紙2【最初に入力】!$U$6=""))," ",IF(AA45="×",TIME(0,0,0),IF(V45&gt;TIMEVALUE(X14),IF(T45&lt;=TIMEVALUE(X14),V45-TIMEVALUE(X14),V45-T45),TIME(0,0,0))))</f>
        <v>0</v>
      </c>
      <c r="Y45" s="409"/>
      <c r="Z45" s="434"/>
      <c r="AA45" s="52"/>
      <c r="AB45" s="435"/>
      <c r="AC45" s="436"/>
      <c r="AD45" s="437"/>
      <c r="AE45" s="438"/>
      <c r="AF45" s="439"/>
      <c r="AG45" s="439"/>
      <c r="AH45" s="440"/>
      <c r="AI45" s="40">
        <f>R45</f>
        <v>1</v>
      </c>
      <c r="AJ45" s="41" t="str">
        <f>S45</f>
        <v>月</v>
      </c>
      <c r="AK45" s="441"/>
      <c r="AL45" s="441"/>
      <c r="AM45" s="441"/>
      <c r="AN45" s="441"/>
      <c r="AO45" s="433">
        <f>IF(OR(AJ45="日",AJ45="祝",AJ45=0,AND(AJ45="土",別紙2【最初に入力】!$U$6=""))," ",IF(AR45="×",TIME(0,0,0),IF(AM45&gt;TIMEVALUE(AO14),IF(AK45&lt;=TIMEVALUE(AO14),AM45-TIMEVALUE(AO14),AM45-AK45),TIME(0,0,0))))</f>
        <v>0</v>
      </c>
      <c r="AP45" s="409"/>
      <c r="AQ45" s="434"/>
      <c r="AR45" s="52"/>
      <c r="AS45" s="435"/>
      <c r="AT45" s="436"/>
      <c r="AU45" s="437"/>
      <c r="AV45" s="438"/>
      <c r="AW45" s="439"/>
      <c r="AX45" s="439"/>
      <c r="AY45" s="440"/>
      <c r="AZ45" s="40">
        <f>AI45</f>
        <v>1</v>
      </c>
      <c r="BA45" s="41" t="str">
        <f>AJ45</f>
        <v>月</v>
      </c>
      <c r="BB45" s="441"/>
      <c r="BC45" s="441"/>
      <c r="BD45" s="441"/>
      <c r="BE45" s="441"/>
      <c r="BF45" s="433">
        <f>IF(OR(BA45="日",BA45="祝",BA45=0,AND(BA45="土",別紙2【最初に入力】!$U$6=""))," ",IF(BI45="×",TIME(0,0,0),IF(BD45&gt;TIMEVALUE(BF14),IF(BB45&lt;=TIMEVALUE(BF14),BD45-TIMEVALUE(BF14),BD45-BB45),TIME(0,0,0))))</f>
        <v>0</v>
      </c>
      <c r="BG45" s="409"/>
      <c r="BH45" s="434"/>
      <c r="BI45" s="52"/>
      <c r="BJ45" s="435"/>
      <c r="BK45" s="436"/>
      <c r="BL45" s="437"/>
      <c r="BM45" s="438"/>
      <c r="BN45" s="439"/>
      <c r="BO45" s="439"/>
      <c r="BP45" s="440"/>
      <c r="BQ45" s="40">
        <f>AZ45</f>
        <v>1</v>
      </c>
      <c r="BR45" s="41" t="str">
        <f>BA45</f>
        <v>月</v>
      </c>
      <c r="BS45" s="441"/>
      <c r="BT45" s="441"/>
      <c r="BU45" s="441"/>
      <c r="BV45" s="441"/>
      <c r="BW45" s="433">
        <f>IF(OR(BR45="日",BR45="祝",BR45=0,AND(BR45="土",別紙2【最初に入力】!$U$6=""))," ",IF(BZ45="×",TIME(0,0,0),IF(BU45&gt;TIMEVALUE(BW14),IF(BS45&lt;=TIMEVALUE(BW14),BU45-TIMEVALUE(BW14),BU45-BS45),TIME(0,0,0))))</f>
        <v>0</v>
      </c>
      <c r="BX45" s="409"/>
      <c r="BY45" s="434"/>
      <c r="BZ45" s="52"/>
      <c r="CA45" s="435"/>
      <c r="CB45" s="436"/>
      <c r="CC45" s="437"/>
      <c r="CD45" s="438"/>
      <c r="CE45" s="439"/>
      <c r="CF45" s="439"/>
      <c r="CG45" s="440"/>
      <c r="CH45" s="40">
        <f>BQ45</f>
        <v>1</v>
      </c>
      <c r="CI45" s="41" t="str">
        <f>BR45</f>
        <v>月</v>
      </c>
      <c r="CJ45" s="441"/>
      <c r="CK45" s="441"/>
      <c r="CL45" s="441"/>
      <c r="CM45" s="441"/>
      <c r="CN45" s="433">
        <f>IF(OR(CI45="日",CI45="祝",CI45=0,AND(CI45="土",別紙2【最初に入力】!$U$6=""))," ",IF(CQ45="×",TIME(0,0,0),IF(CL45&gt;TIMEVALUE(CN14),IF(CJ45&lt;=TIMEVALUE(CN14),CL45-TIMEVALUE(CN14),CL45-CJ45),TIME(0,0,0))))</f>
        <v>0</v>
      </c>
      <c r="CO45" s="409"/>
      <c r="CP45" s="434"/>
      <c r="CQ45" s="52"/>
      <c r="CR45" s="435"/>
      <c r="CS45" s="436"/>
      <c r="CT45" s="437"/>
      <c r="CU45" s="438"/>
      <c r="CV45" s="439"/>
      <c r="CW45" s="439"/>
      <c r="CX45" s="440"/>
      <c r="CY45" s="40">
        <f>CH45</f>
        <v>1</v>
      </c>
      <c r="CZ45" s="41" t="str">
        <f>CI45</f>
        <v>月</v>
      </c>
      <c r="DA45" s="441"/>
      <c r="DB45" s="441"/>
      <c r="DC45" s="441"/>
      <c r="DD45" s="441"/>
      <c r="DE45" s="433">
        <f>IF(OR(CZ45="日",CZ45="祝",CZ45=0,AND(CZ45="土",別紙2【最初に入力】!$U$6=""))," ",IF(DH45="×",TIME(0,0,0),IF(DC45&gt;TIMEVALUE(DE14),IF(DA45&lt;=TIMEVALUE(DE14),DC45-TIMEVALUE(DE14),DC45-DA45),TIME(0,0,0))))</f>
        <v>0</v>
      </c>
      <c r="DF45" s="409"/>
      <c r="DG45" s="434"/>
      <c r="DH45" s="52"/>
      <c r="DI45" s="435"/>
      <c r="DJ45" s="436"/>
      <c r="DK45" s="437"/>
      <c r="DL45" s="438"/>
      <c r="DM45" s="439"/>
      <c r="DN45" s="439"/>
      <c r="DO45" s="440"/>
      <c r="DP45" s="40">
        <f>CY45</f>
        <v>1</v>
      </c>
      <c r="DQ45" s="41" t="str">
        <f>CZ45</f>
        <v>月</v>
      </c>
      <c r="DR45" s="441"/>
      <c r="DS45" s="441"/>
      <c r="DT45" s="441"/>
      <c r="DU45" s="441"/>
      <c r="DV45" s="433">
        <f>IF(OR(DQ45="日",DQ45="祝",DQ45=0,AND(DQ45="土",別紙2【最初に入力】!$U$6=""))," ",IF(DY45="×",TIME(0,0,0),IF(DT45&gt;TIMEVALUE(DV14),IF(DR45&lt;=TIMEVALUE(DV14),DT45-TIMEVALUE(DV14),DT45-DR45),TIME(0,0,0))))</f>
        <v>0</v>
      </c>
      <c r="DW45" s="409"/>
      <c r="DX45" s="434"/>
      <c r="DY45" s="52"/>
      <c r="DZ45" s="435"/>
      <c r="EA45" s="436"/>
      <c r="EB45" s="437"/>
      <c r="EC45" s="438"/>
      <c r="ED45" s="439"/>
      <c r="EE45" s="439"/>
      <c r="EF45" s="440"/>
      <c r="EG45" s="40">
        <f>DP45</f>
        <v>1</v>
      </c>
      <c r="EH45" s="41" t="str">
        <f>DQ45</f>
        <v>月</v>
      </c>
      <c r="EI45" s="441"/>
      <c r="EJ45" s="441"/>
      <c r="EK45" s="441"/>
      <c r="EL45" s="441"/>
      <c r="EM45" s="433">
        <f>IF(OR(EH45="日",EH45="祝",EH45=0,AND(EH45="土",別紙2【最初に入力】!$U$6=""))," ",IF(EP45="×",TIME(0,0,0),IF(EK45&gt;TIMEVALUE(EM14),IF(EI45&lt;=TIMEVALUE(EM14),EK45-TIMEVALUE(EM14),EK45-EI45),TIME(0,0,0))))</f>
        <v>0</v>
      </c>
      <c r="EN45" s="409"/>
      <c r="EO45" s="434"/>
      <c r="EP45" s="52"/>
      <c r="EQ45" s="435"/>
      <c r="ER45" s="436"/>
      <c r="ES45" s="437"/>
      <c r="ET45" s="438"/>
      <c r="EU45" s="439"/>
      <c r="EV45" s="439"/>
      <c r="EW45" s="440"/>
      <c r="EX45" s="40">
        <f>EG45</f>
        <v>1</v>
      </c>
      <c r="EY45" s="41" t="str">
        <f>EH45</f>
        <v>月</v>
      </c>
      <c r="EZ45" s="441"/>
      <c r="FA45" s="441"/>
      <c r="FB45" s="441"/>
      <c r="FC45" s="441"/>
      <c r="FD45" s="433">
        <f>IF(OR(EY45="日",EY45="祝",EY45=0,AND(EY45="土",別紙2【最初に入力】!$U$6=""))," ",IF(FG45="×",TIME(0,0,0),IF(FB45&gt;TIMEVALUE(FD14),IF(EZ45&lt;=TIMEVALUE(FD14),FB45-TIMEVALUE(FD14),FB45-EZ45),TIME(0,0,0))))</f>
        <v>0</v>
      </c>
      <c r="FE45" s="409"/>
      <c r="FF45" s="434"/>
      <c r="FG45" s="52"/>
      <c r="FH45" s="435"/>
      <c r="FI45" s="436"/>
      <c r="FJ45" s="437"/>
      <c r="FK45" s="438"/>
      <c r="FL45" s="439"/>
      <c r="FM45" s="439"/>
      <c r="FN45" s="440"/>
      <c r="FO45" s="40">
        <f>EX45</f>
        <v>1</v>
      </c>
      <c r="FP45" s="41" t="str">
        <f>EY45</f>
        <v>月</v>
      </c>
      <c r="FQ45" s="441"/>
      <c r="FR45" s="441"/>
      <c r="FS45" s="441"/>
      <c r="FT45" s="441"/>
      <c r="FU45" s="433">
        <f>IF(OR(FP45="日",FP45="祝",FP45=0,AND(FP45="土",別紙2【最初に入力】!$U$6=""))," ",IF(FX45="×",TIME(0,0,0),IF(FS45&gt;TIMEVALUE(FU14),IF(FQ45&lt;=TIMEVALUE(FU14),FS45-TIMEVALUE(FU14),FS45-FQ45),TIME(0,0,0))))</f>
        <v>0</v>
      </c>
      <c r="FV45" s="409"/>
      <c r="FW45" s="434"/>
      <c r="FX45" s="52"/>
      <c r="FY45" s="435"/>
      <c r="FZ45" s="436"/>
      <c r="GA45" s="437"/>
      <c r="GB45" s="438"/>
      <c r="GC45" s="439"/>
      <c r="GD45" s="439"/>
      <c r="GE45" s="440"/>
      <c r="GF45" s="40">
        <f>FO45</f>
        <v>1</v>
      </c>
      <c r="GG45" s="41" t="str">
        <f>FP45</f>
        <v>月</v>
      </c>
      <c r="GH45" s="441"/>
      <c r="GI45" s="441"/>
      <c r="GJ45" s="441"/>
      <c r="GK45" s="441"/>
      <c r="GL45" s="433">
        <f>IF(OR(GG45="日",GG45="祝",GG45=0,AND(GG45="土",別紙2【最初に入力】!$U$6=""))," ",IF(GO45="×",TIME(0,0,0),IF(GJ45&gt;TIMEVALUE(GL14),IF(GH45&lt;=TIMEVALUE(GL14),GJ45-TIMEVALUE(GL14),GJ45-GH45),TIME(0,0,0))))</f>
        <v>0</v>
      </c>
      <c r="GM45" s="409"/>
      <c r="GN45" s="434"/>
      <c r="GO45" s="52"/>
      <c r="GP45" s="435"/>
      <c r="GQ45" s="436"/>
      <c r="GR45" s="437"/>
      <c r="GS45" s="438"/>
      <c r="GT45" s="439"/>
      <c r="GU45" s="439"/>
      <c r="GV45" s="440"/>
      <c r="GW45" s="40">
        <f>GF45</f>
        <v>1</v>
      </c>
      <c r="GX45" s="41" t="str">
        <f>GG45</f>
        <v>月</v>
      </c>
      <c r="GY45" s="441"/>
      <c r="GZ45" s="441"/>
      <c r="HA45" s="441"/>
      <c r="HB45" s="441"/>
      <c r="HC45" s="433">
        <f>IF(OR(GX45="日",GX45="祝",GX45=0,AND(GX45="土",別紙2【最初に入力】!$U$6=""))," ",IF(HF45="×",TIME(0,0,0),IF(HA45&gt;TIMEVALUE(HC14),IF(GY45&lt;=TIMEVALUE(HC14),HA45-TIMEVALUE(HC14),HA45-GY45),TIME(0,0,0))))</f>
        <v>0</v>
      </c>
      <c r="HD45" s="409"/>
      <c r="HE45" s="434"/>
      <c r="HF45" s="52"/>
      <c r="HG45" s="435"/>
      <c r="HH45" s="436"/>
      <c r="HI45" s="437"/>
      <c r="HJ45" s="438"/>
      <c r="HK45" s="439"/>
      <c r="HL45" s="439"/>
      <c r="HM45" s="440"/>
      <c r="HN45" s="40">
        <f>GW45</f>
        <v>1</v>
      </c>
      <c r="HO45" s="41" t="str">
        <f>GX45</f>
        <v>月</v>
      </c>
      <c r="HP45" s="441"/>
      <c r="HQ45" s="441"/>
      <c r="HR45" s="441"/>
      <c r="HS45" s="441"/>
      <c r="HT45" s="433">
        <f>IF(OR(HO45="日",HO45="祝",HO45=0,AND(HO45="土",別紙2【最初に入力】!$U$6=""))," ",IF(HW45="×",TIME(0,0,0),IF(HR45&gt;TIMEVALUE(HT14),IF(HP45&lt;=TIMEVALUE(HT14),HR45-TIMEVALUE(HT14),HR45-HP45),TIME(0,0,0))))</f>
        <v>0</v>
      </c>
      <c r="HU45" s="409"/>
      <c r="HV45" s="434"/>
      <c r="HW45" s="52"/>
      <c r="HX45" s="435"/>
      <c r="HY45" s="436"/>
      <c r="HZ45" s="437"/>
      <c r="IA45" s="438"/>
      <c r="IB45" s="439"/>
      <c r="IC45" s="439"/>
      <c r="ID45" s="440"/>
      <c r="IE45" s="40">
        <f>HN45</f>
        <v>1</v>
      </c>
      <c r="IF45" s="41" t="str">
        <f>HO45</f>
        <v>月</v>
      </c>
      <c r="IG45" s="441"/>
      <c r="IH45" s="441"/>
      <c r="II45" s="441"/>
      <c r="IJ45" s="441"/>
      <c r="IK45" s="433">
        <f>IF(OR(IF45="日",IF45="祝",IF45=0,AND(IF45="土",別紙2【最初に入力】!$U$6=""))," ",IF(IN45="×",TIME(0,0,0),IF(II45&gt;TIMEVALUE(IK14),IF(IG45&lt;=TIMEVALUE(IK14),II45-TIMEVALUE(IK14),II45-IG45),TIME(0,0,0))))</f>
        <v>0</v>
      </c>
      <c r="IL45" s="409"/>
      <c r="IM45" s="434"/>
      <c r="IN45" s="52"/>
      <c r="IO45" s="435"/>
      <c r="IP45" s="436"/>
      <c r="IQ45" s="437"/>
      <c r="IR45" s="438"/>
      <c r="IS45" s="439"/>
      <c r="IT45" s="439"/>
      <c r="IU45" s="440"/>
      <c r="IV45" s="40">
        <f>IE45</f>
        <v>1</v>
      </c>
      <c r="IW45" s="41" t="str">
        <f>IF45</f>
        <v>月</v>
      </c>
      <c r="IX45" s="441"/>
      <c r="IY45" s="441"/>
      <c r="IZ45" s="441"/>
      <c r="JA45" s="441"/>
      <c r="JB45" s="433">
        <f>IF(OR(IW45="日",IW45="祝",IW45=0,AND(IW45="土",別紙2【最初に入力】!$U$6=""))," ",IF(JE45="×",TIME(0,0,0),IF(IZ45&gt;TIMEVALUE(JB14),IF(IX45&lt;=TIMEVALUE(JB14),IZ45-TIMEVALUE(JB14),IZ45-IX45),TIME(0,0,0))))</f>
        <v>0</v>
      </c>
      <c r="JC45" s="409"/>
      <c r="JD45" s="434"/>
      <c r="JE45" s="52"/>
      <c r="JF45" s="435"/>
      <c r="JG45" s="436"/>
      <c r="JH45" s="437"/>
      <c r="JI45" s="438"/>
      <c r="JJ45" s="439"/>
      <c r="JK45" s="439"/>
      <c r="JL45" s="440"/>
      <c r="JM45" s="40">
        <f>IV45</f>
        <v>1</v>
      </c>
      <c r="JN45" s="41" t="str">
        <f>IW45</f>
        <v>月</v>
      </c>
      <c r="JO45" s="441"/>
      <c r="JP45" s="441"/>
      <c r="JQ45" s="441"/>
      <c r="JR45" s="441"/>
      <c r="JS45" s="433">
        <f>IF(OR(JN45="日",JN45="祝",JN45=0,AND(JN45="土",別紙2【最初に入力】!$U$6=""))," ",IF(JV45="×",TIME(0,0,0),IF(JQ45&gt;TIMEVALUE(JS14),IF(JO45&lt;=TIMEVALUE(JS14),JQ45-TIMEVALUE(JS14),JQ45-JO45),TIME(0,0,0))))</f>
        <v>0</v>
      </c>
      <c r="JT45" s="409"/>
      <c r="JU45" s="434"/>
      <c r="JV45" s="52"/>
      <c r="JW45" s="435"/>
      <c r="JX45" s="436"/>
      <c r="JY45" s="437"/>
      <c r="JZ45" s="438"/>
      <c r="KA45" s="439"/>
      <c r="KB45" s="439"/>
      <c r="KC45" s="440"/>
      <c r="KD45" s="40">
        <f>JM45</f>
        <v>1</v>
      </c>
      <c r="KE45" s="41" t="str">
        <f>JN45</f>
        <v>月</v>
      </c>
      <c r="KF45" s="441"/>
      <c r="KG45" s="441"/>
      <c r="KH45" s="441"/>
      <c r="KI45" s="441"/>
      <c r="KJ45" s="433">
        <f>IF(OR(KE45="日",KE45="祝",KE45=0,AND(KE45="土",別紙2【最初に入力】!$U$6=""))," ",IF(KM45="×",TIME(0,0,0),IF(KH45&gt;TIMEVALUE(KJ14),IF(KF45&lt;=TIMEVALUE(KJ14),KH45-TIMEVALUE(KJ14),KH45-KF45),TIME(0,0,0))))</f>
        <v>0</v>
      </c>
      <c r="KK45" s="409"/>
      <c r="KL45" s="434"/>
      <c r="KM45" s="52"/>
      <c r="KN45" s="435"/>
      <c r="KO45" s="436"/>
      <c r="KP45" s="437"/>
      <c r="KQ45" s="438"/>
      <c r="KR45" s="439"/>
      <c r="KS45" s="439"/>
      <c r="KT45" s="440"/>
      <c r="KU45" s="40">
        <f>KD45</f>
        <v>1</v>
      </c>
      <c r="KV45" s="41" t="str">
        <f>KE45</f>
        <v>月</v>
      </c>
      <c r="KW45" s="441"/>
      <c r="KX45" s="441"/>
      <c r="KY45" s="441"/>
      <c r="KZ45" s="441"/>
      <c r="LA45" s="433">
        <f>IF(OR(KV45="日",KV45="祝",KV45=0,AND(KV45="土",別紙2【最初に入力】!$U$6=""))," ",IF(LD45="×",TIME(0,0,0),IF(KY45&gt;TIMEVALUE(LA14),IF(KW45&lt;=TIMEVALUE(LA14),KY45-TIMEVALUE(LA14),KY45-KW45),TIME(0,0,0))))</f>
        <v>0</v>
      </c>
      <c r="LB45" s="409"/>
      <c r="LC45" s="434"/>
      <c r="LD45" s="52"/>
      <c r="LE45" s="435"/>
      <c r="LF45" s="436"/>
      <c r="LG45" s="437"/>
      <c r="LH45" s="438"/>
      <c r="LI45" s="439"/>
      <c r="LJ45" s="439"/>
      <c r="LK45" s="440"/>
      <c r="LL45" s="40">
        <f t="shared" si="0"/>
        <v>1</v>
      </c>
      <c r="LM45" s="41" t="str">
        <f t="shared" si="1"/>
        <v>月</v>
      </c>
      <c r="LN45" s="441"/>
      <c r="LO45" s="441"/>
      <c r="LP45" s="441"/>
      <c r="LQ45" s="441"/>
      <c r="LR45" s="433">
        <f>IF(OR(LM45="日",LM45="祝",LM45=0,AND(LM45="土",別紙2【最初に入力】!$U$6=""))," ",IF(LU45="×",TIME(0,0,0),IF(LP45&gt;TIMEVALUE(LR14),IF(LN45&lt;=TIMEVALUE(LR14),LP45-TIMEVALUE(LR14),LP45-LN45),TIME(0,0,0))))</f>
        <v>0</v>
      </c>
      <c r="LS45" s="409"/>
      <c r="LT45" s="434"/>
      <c r="LU45" s="52"/>
      <c r="LV45" s="435"/>
      <c r="LW45" s="436"/>
      <c r="LX45" s="437"/>
      <c r="LY45" s="438"/>
      <c r="LZ45" s="439"/>
      <c r="MA45" s="439"/>
      <c r="MB45" s="440"/>
    </row>
    <row r="46" spans="1:341" ht="24.75" customHeight="1">
      <c r="A46" s="452" t="s">
        <v>132</v>
      </c>
      <c r="B46" s="452"/>
      <c r="C46" s="452"/>
      <c r="D46" s="452"/>
      <c r="E46" s="452"/>
      <c r="F46" s="452"/>
      <c r="G46" s="462">
        <f>SUM(G15:I45)</f>
        <v>0</v>
      </c>
      <c r="H46" s="463"/>
      <c r="I46" s="463"/>
      <c r="J46" s="464"/>
      <c r="K46" s="465">
        <f>SUM(K15:M45)</f>
        <v>0</v>
      </c>
      <c r="L46" s="466"/>
      <c r="M46" s="467"/>
      <c r="N46" s="468"/>
      <c r="O46" s="469"/>
      <c r="P46" s="469"/>
      <c r="Q46" s="470"/>
      <c r="R46" s="452" t="s">
        <v>132</v>
      </c>
      <c r="S46" s="452"/>
      <c r="T46" s="452"/>
      <c r="U46" s="452"/>
      <c r="V46" s="452"/>
      <c r="W46" s="452"/>
      <c r="X46" s="462">
        <f>SUM(X15:Z45)</f>
        <v>0</v>
      </c>
      <c r="Y46" s="463"/>
      <c r="Z46" s="463"/>
      <c r="AA46" s="464"/>
      <c r="AB46" s="465">
        <f>SUM(AB15:AD45)</f>
        <v>0</v>
      </c>
      <c r="AC46" s="466"/>
      <c r="AD46" s="467"/>
      <c r="AE46" s="468"/>
      <c r="AF46" s="469"/>
      <c r="AG46" s="469"/>
      <c r="AH46" s="470"/>
      <c r="AI46" s="452" t="s">
        <v>132</v>
      </c>
      <c r="AJ46" s="452"/>
      <c r="AK46" s="452"/>
      <c r="AL46" s="452"/>
      <c r="AM46" s="452"/>
      <c r="AN46" s="452"/>
      <c r="AO46" s="462">
        <f>SUM(AO15:AQ45)</f>
        <v>0</v>
      </c>
      <c r="AP46" s="463"/>
      <c r="AQ46" s="463"/>
      <c r="AR46" s="464"/>
      <c r="AS46" s="465">
        <f>SUM(AS15:AU45)</f>
        <v>0</v>
      </c>
      <c r="AT46" s="466"/>
      <c r="AU46" s="467"/>
      <c r="AV46" s="468"/>
      <c r="AW46" s="469"/>
      <c r="AX46" s="469"/>
      <c r="AY46" s="470"/>
      <c r="AZ46" s="452" t="s">
        <v>132</v>
      </c>
      <c r="BA46" s="452"/>
      <c r="BB46" s="452"/>
      <c r="BC46" s="452"/>
      <c r="BD46" s="452"/>
      <c r="BE46" s="452"/>
      <c r="BF46" s="462">
        <f>SUM(BF15:BH45)</f>
        <v>0</v>
      </c>
      <c r="BG46" s="463"/>
      <c r="BH46" s="463"/>
      <c r="BI46" s="464"/>
      <c r="BJ46" s="465">
        <f>SUM(BJ15:BL45)</f>
        <v>0</v>
      </c>
      <c r="BK46" s="466"/>
      <c r="BL46" s="467"/>
      <c r="BM46" s="468"/>
      <c r="BN46" s="469"/>
      <c r="BO46" s="469"/>
      <c r="BP46" s="470"/>
      <c r="BQ46" s="452" t="s">
        <v>132</v>
      </c>
      <c r="BR46" s="452"/>
      <c r="BS46" s="452"/>
      <c r="BT46" s="452"/>
      <c r="BU46" s="452"/>
      <c r="BV46" s="452"/>
      <c r="BW46" s="462">
        <f>SUM(BW15:BY45)</f>
        <v>0</v>
      </c>
      <c r="BX46" s="463"/>
      <c r="BY46" s="463"/>
      <c r="BZ46" s="464"/>
      <c r="CA46" s="465">
        <f>SUM(CA15:CC45)</f>
        <v>0</v>
      </c>
      <c r="CB46" s="466"/>
      <c r="CC46" s="467"/>
      <c r="CD46" s="468"/>
      <c r="CE46" s="469"/>
      <c r="CF46" s="469"/>
      <c r="CG46" s="470"/>
      <c r="CH46" s="452" t="s">
        <v>132</v>
      </c>
      <c r="CI46" s="452"/>
      <c r="CJ46" s="452"/>
      <c r="CK46" s="452"/>
      <c r="CL46" s="452"/>
      <c r="CM46" s="452"/>
      <c r="CN46" s="462">
        <f>SUM(CN15:CP45)</f>
        <v>0</v>
      </c>
      <c r="CO46" s="463"/>
      <c r="CP46" s="463"/>
      <c r="CQ46" s="464"/>
      <c r="CR46" s="465">
        <f>SUM(CR15:CT45)</f>
        <v>0</v>
      </c>
      <c r="CS46" s="466"/>
      <c r="CT46" s="467"/>
      <c r="CU46" s="468"/>
      <c r="CV46" s="469"/>
      <c r="CW46" s="469"/>
      <c r="CX46" s="470"/>
      <c r="CY46" s="452" t="s">
        <v>132</v>
      </c>
      <c r="CZ46" s="452"/>
      <c r="DA46" s="452"/>
      <c r="DB46" s="452"/>
      <c r="DC46" s="452"/>
      <c r="DD46" s="452"/>
      <c r="DE46" s="462">
        <f>SUM(DE15:DG45)</f>
        <v>0</v>
      </c>
      <c r="DF46" s="463"/>
      <c r="DG46" s="463"/>
      <c r="DH46" s="464"/>
      <c r="DI46" s="465">
        <f>SUM(DI15:DK45)</f>
        <v>0</v>
      </c>
      <c r="DJ46" s="466"/>
      <c r="DK46" s="467"/>
      <c r="DL46" s="468"/>
      <c r="DM46" s="469"/>
      <c r="DN46" s="469"/>
      <c r="DO46" s="470"/>
      <c r="DP46" s="452" t="s">
        <v>132</v>
      </c>
      <c r="DQ46" s="452"/>
      <c r="DR46" s="452"/>
      <c r="DS46" s="452"/>
      <c r="DT46" s="452"/>
      <c r="DU46" s="452"/>
      <c r="DV46" s="462">
        <f>SUM(DV15:DX45)</f>
        <v>0</v>
      </c>
      <c r="DW46" s="463"/>
      <c r="DX46" s="463"/>
      <c r="DY46" s="464"/>
      <c r="DZ46" s="465">
        <f>SUM(DZ15:EB45)</f>
        <v>0</v>
      </c>
      <c r="EA46" s="466"/>
      <c r="EB46" s="467"/>
      <c r="EC46" s="468"/>
      <c r="ED46" s="469"/>
      <c r="EE46" s="469"/>
      <c r="EF46" s="470"/>
      <c r="EG46" s="452" t="s">
        <v>132</v>
      </c>
      <c r="EH46" s="452"/>
      <c r="EI46" s="452"/>
      <c r="EJ46" s="452"/>
      <c r="EK46" s="452"/>
      <c r="EL46" s="452"/>
      <c r="EM46" s="462">
        <f>SUM(EM15:EO45)</f>
        <v>0</v>
      </c>
      <c r="EN46" s="463"/>
      <c r="EO46" s="463"/>
      <c r="EP46" s="464"/>
      <c r="EQ46" s="465">
        <f>SUM(EQ15:ES45)</f>
        <v>0</v>
      </c>
      <c r="ER46" s="466"/>
      <c r="ES46" s="467"/>
      <c r="ET46" s="468"/>
      <c r="EU46" s="469"/>
      <c r="EV46" s="469"/>
      <c r="EW46" s="470"/>
      <c r="EX46" s="452" t="s">
        <v>132</v>
      </c>
      <c r="EY46" s="452"/>
      <c r="EZ46" s="452"/>
      <c r="FA46" s="452"/>
      <c r="FB46" s="452"/>
      <c r="FC46" s="452"/>
      <c r="FD46" s="462">
        <f>SUM(FD15:FF45)</f>
        <v>0</v>
      </c>
      <c r="FE46" s="463"/>
      <c r="FF46" s="463"/>
      <c r="FG46" s="464"/>
      <c r="FH46" s="465">
        <f>SUM(FH15:FJ45)</f>
        <v>0</v>
      </c>
      <c r="FI46" s="466"/>
      <c r="FJ46" s="467"/>
      <c r="FK46" s="468"/>
      <c r="FL46" s="469"/>
      <c r="FM46" s="469"/>
      <c r="FN46" s="470"/>
      <c r="FO46" s="452" t="s">
        <v>132</v>
      </c>
      <c r="FP46" s="452"/>
      <c r="FQ46" s="452"/>
      <c r="FR46" s="452"/>
      <c r="FS46" s="452"/>
      <c r="FT46" s="452"/>
      <c r="FU46" s="462">
        <f>SUM(FU15:FW45)</f>
        <v>0</v>
      </c>
      <c r="FV46" s="463"/>
      <c r="FW46" s="463"/>
      <c r="FX46" s="464"/>
      <c r="FY46" s="465">
        <f>SUM(FY15:GA45)</f>
        <v>0</v>
      </c>
      <c r="FZ46" s="466"/>
      <c r="GA46" s="467"/>
      <c r="GB46" s="468"/>
      <c r="GC46" s="469"/>
      <c r="GD46" s="469"/>
      <c r="GE46" s="470"/>
      <c r="GF46" s="452" t="s">
        <v>132</v>
      </c>
      <c r="GG46" s="452"/>
      <c r="GH46" s="452"/>
      <c r="GI46" s="452"/>
      <c r="GJ46" s="452"/>
      <c r="GK46" s="452"/>
      <c r="GL46" s="462">
        <f>SUM(GL15:GN45)</f>
        <v>0</v>
      </c>
      <c r="GM46" s="463"/>
      <c r="GN46" s="463"/>
      <c r="GO46" s="464"/>
      <c r="GP46" s="465">
        <f>SUM(GP15:GR45)</f>
        <v>0</v>
      </c>
      <c r="GQ46" s="466"/>
      <c r="GR46" s="467"/>
      <c r="GS46" s="468"/>
      <c r="GT46" s="469"/>
      <c r="GU46" s="469"/>
      <c r="GV46" s="470"/>
      <c r="GW46" s="452" t="s">
        <v>132</v>
      </c>
      <c r="GX46" s="452"/>
      <c r="GY46" s="452"/>
      <c r="GZ46" s="452"/>
      <c r="HA46" s="452"/>
      <c r="HB46" s="452"/>
      <c r="HC46" s="462">
        <f>SUM(HC15:HE45)</f>
        <v>0</v>
      </c>
      <c r="HD46" s="463"/>
      <c r="HE46" s="463"/>
      <c r="HF46" s="464"/>
      <c r="HG46" s="465">
        <f>SUM(HG15:HI45)</f>
        <v>0</v>
      </c>
      <c r="HH46" s="466"/>
      <c r="HI46" s="467"/>
      <c r="HJ46" s="468"/>
      <c r="HK46" s="469"/>
      <c r="HL46" s="469"/>
      <c r="HM46" s="470"/>
      <c r="HN46" s="452" t="s">
        <v>132</v>
      </c>
      <c r="HO46" s="452"/>
      <c r="HP46" s="452"/>
      <c r="HQ46" s="452"/>
      <c r="HR46" s="452"/>
      <c r="HS46" s="452"/>
      <c r="HT46" s="462">
        <f>SUM(HT15:HV45)</f>
        <v>0</v>
      </c>
      <c r="HU46" s="463"/>
      <c r="HV46" s="463"/>
      <c r="HW46" s="464"/>
      <c r="HX46" s="465">
        <f>SUM(HX15:HZ45)</f>
        <v>0</v>
      </c>
      <c r="HY46" s="466"/>
      <c r="HZ46" s="467"/>
      <c r="IA46" s="468"/>
      <c r="IB46" s="469"/>
      <c r="IC46" s="469"/>
      <c r="ID46" s="470"/>
      <c r="IE46" s="452" t="s">
        <v>132</v>
      </c>
      <c r="IF46" s="452"/>
      <c r="IG46" s="452"/>
      <c r="IH46" s="452"/>
      <c r="II46" s="452"/>
      <c r="IJ46" s="452"/>
      <c r="IK46" s="462">
        <f>SUM(IK15:IM45)</f>
        <v>0</v>
      </c>
      <c r="IL46" s="463"/>
      <c r="IM46" s="463"/>
      <c r="IN46" s="464"/>
      <c r="IO46" s="465">
        <f>SUM(IO15:IQ45)</f>
        <v>0</v>
      </c>
      <c r="IP46" s="466"/>
      <c r="IQ46" s="467"/>
      <c r="IR46" s="468"/>
      <c r="IS46" s="469"/>
      <c r="IT46" s="469"/>
      <c r="IU46" s="470"/>
      <c r="IV46" s="452" t="s">
        <v>132</v>
      </c>
      <c r="IW46" s="452"/>
      <c r="IX46" s="452"/>
      <c r="IY46" s="452"/>
      <c r="IZ46" s="452"/>
      <c r="JA46" s="452"/>
      <c r="JB46" s="462">
        <f>SUM(JB15:JD45)</f>
        <v>0</v>
      </c>
      <c r="JC46" s="463"/>
      <c r="JD46" s="463"/>
      <c r="JE46" s="464"/>
      <c r="JF46" s="465">
        <f>SUM(JF15:JH45)</f>
        <v>0</v>
      </c>
      <c r="JG46" s="466"/>
      <c r="JH46" s="467"/>
      <c r="JI46" s="468"/>
      <c r="JJ46" s="469"/>
      <c r="JK46" s="469"/>
      <c r="JL46" s="470"/>
      <c r="JM46" s="452" t="s">
        <v>132</v>
      </c>
      <c r="JN46" s="452"/>
      <c r="JO46" s="452"/>
      <c r="JP46" s="452"/>
      <c r="JQ46" s="452"/>
      <c r="JR46" s="452"/>
      <c r="JS46" s="462">
        <f>SUM(JS15:JU45)</f>
        <v>0</v>
      </c>
      <c r="JT46" s="463"/>
      <c r="JU46" s="463"/>
      <c r="JV46" s="464"/>
      <c r="JW46" s="465">
        <f>SUM(JW15:JY45)</f>
        <v>0</v>
      </c>
      <c r="JX46" s="466"/>
      <c r="JY46" s="467"/>
      <c r="JZ46" s="468"/>
      <c r="KA46" s="469"/>
      <c r="KB46" s="469"/>
      <c r="KC46" s="470"/>
      <c r="KD46" s="452" t="s">
        <v>132</v>
      </c>
      <c r="KE46" s="452"/>
      <c r="KF46" s="452"/>
      <c r="KG46" s="452"/>
      <c r="KH46" s="452"/>
      <c r="KI46" s="452"/>
      <c r="KJ46" s="462">
        <f>SUM(KJ15:KL45)</f>
        <v>0</v>
      </c>
      <c r="KK46" s="463"/>
      <c r="KL46" s="463"/>
      <c r="KM46" s="464"/>
      <c r="KN46" s="465">
        <f>SUM(KN15:KP45)</f>
        <v>0</v>
      </c>
      <c r="KO46" s="466"/>
      <c r="KP46" s="467"/>
      <c r="KQ46" s="468"/>
      <c r="KR46" s="469"/>
      <c r="KS46" s="469"/>
      <c r="KT46" s="470"/>
      <c r="KU46" s="452" t="s">
        <v>132</v>
      </c>
      <c r="KV46" s="452"/>
      <c r="KW46" s="452"/>
      <c r="KX46" s="452"/>
      <c r="KY46" s="452"/>
      <c r="KZ46" s="452"/>
      <c r="LA46" s="462">
        <f>SUM(LA15:LC45)</f>
        <v>0</v>
      </c>
      <c r="LB46" s="463"/>
      <c r="LC46" s="463"/>
      <c r="LD46" s="464"/>
      <c r="LE46" s="465">
        <f>SUM(LE15:LG45)</f>
        <v>0</v>
      </c>
      <c r="LF46" s="466"/>
      <c r="LG46" s="467"/>
      <c r="LH46" s="468"/>
      <c r="LI46" s="469"/>
      <c r="LJ46" s="469"/>
      <c r="LK46" s="470"/>
      <c r="LL46" s="452" t="s">
        <v>132</v>
      </c>
      <c r="LM46" s="452"/>
      <c r="LN46" s="452"/>
      <c r="LO46" s="452"/>
      <c r="LP46" s="452"/>
      <c r="LQ46" s="452"/>
      <c r="LR46" s="462">
        <f>SUM(LR15:LT45)</f>
        <v>0</v>
      </c>
      <c r="LS46" s="463"/>
      <c r="LT46" s="463"/>
      <c r="LU46" s="464"/>
      <c r="LV46" s="465">
        <f>SUM(LV15:LX45)</f>
        <v>0</v>
      </c>
      <c r="LW46" s="466"/>
      <c r="LX46" s="467"/>
      <c r="LY46" s="468"/>
      <c r="LZ46" s="469"/>
      <c r="MA46" s="469"/>
      <c r="MB46" s="470"/>
    </row>
    <row r="47" spans="1:341" ht="39" customHeight="1">
      <c r="A47" s="451" t="s">
        <v>133</v>
      </c>
      <c r="B47" s="452"/>
      <c r="C47" s="452"/>
      <c r="D47" s="452"/>
      <c r="E47" s="452"/>
      <c r="F47" s="452"/>
      <c r="G47" s="455">
        <f>G46-K46</f>
        <v>0</v>
      </c>
      <c r="H47" s="456"/>
      <c r="I47" s="456"/>
      <c r="J47" s="456"/>
      <c r="K47" s="456"/>
      <c r="L47" s="456"/>
      <c r="M47" s="456"/>
      <c r="N47" s="457" t="s">
        <v>116</v>
      </c>
      <c r="O47" s="457"/>
      <c r="P47" s="457"/>
      <c r="Q47" s="457"/>
      <c r="R47" s="451" t="s">
        <v>133</v>
      </c>
      <c r="S47" s="452"/>
      <c r="T47" s="452"/>
      <c r="U47" s="452"/>
      <c r="V47" s="452"/>
      <c r="W47" s="452"/>
      <c r="X47" s="455">
        <f>X46-AB46</f>
        <v>0</v>
      </c>
      <c r="Y47" s="456"/>
      <c r="Z47" s="456"/>
      <c r="AA47" s="456"/>
      <c r="AB47" s="456"/>
      <c r="AC47" s="456"/>
      <c r="AD47" s="456"/>
      <c r="AE47" s="457" t="s">
        <v>116</v>
      </c>
      <c r="AF47" s="457"/>
      <c r="AG47" s="457"/>
      <c r="AH47" s="457"/>
      <c r="AI47" s="451" t="s">
        <v>133</v>
      </c>
      <c r="AJ47" s="452"/>
      <c r="AK47" s="452"/>
      <c r="AL47" s="452"/>
      <c r="AM47" s="452"/>
      <c r="AN47" s="452"/>
      <c r="AO47" s="455">
        <f>AO46-AS46</f>
        <v>0</v>
      </c>
      <c r="AP47" s="456"/>
      <c r="AQ47" s="456"/>
      <c r="AR47" s="456"/>
      <c r="AS47" s="456"/>
      <c r="AT47" s="456"/>
      <c r="AU47" s="456"/>
      <c r="AV47" s="457" t="s">
        <v>116</v>
      </c>
      <c r="AW47" s="457"/>
      <c r="AX47" s="457"/>
      <c r="AY47" s="457"/>
      <c r="AZ47" s="451" t="s">
        <v>133</v>
      </c>
      <c r="BA47" s="452"/>
      <c r="BB47" s="452"/>
      <c r="BC47" s="452"/>
      <c r="BD47" s="452"/>
      <c r="BE47" s="452"/>
      <c r="BF47" s="455">
        <f>BF46-BJ46</f>
        <v>0</v>
      </c>
      <c r="BG47" s="456"/>
      <c r="BH47" s="456"/>
      <c r="BI47" s="456"/>
      <c r="BJ47" s="456"/>
      <c r="BK47" s="456"/>
      <c r="BL47" s="456"/>
      <c r="BM47" s="457" t="s">
        <v>116</v>
      </c>
      <c r="BN47" s="457"/>
      <c r="BO47" s="457"/>
      <c r="BP47" s="457"/>
      <c r="BQ47" s="451" t="s">
        <v>133</v>
      </c>
      <c r="BR47" s="452"/>
      <c r="BS47" s="452"/>
      <c r="BT47" s="452"/>
      <c r="BU47" s="452"/>
      <c r="BV47" s="452"/>
      <c r="BW47" s="455">
        <f>BW46-CA46</f>
        <v>0</v>
      </c>
      <c r="BX47" s="456"/>
      <c r="BY47" s="456"/>
      <c r="BZ47" s="456"/>
      <c r="CA47" s="456"/>
      <c r="CB47" s="456"/>
      <c r="CC47" s="456"/>
      <c r="CD47" s="457" t="s">
        <v>116</v>
      </c>
      <c r="CE47" s="457"/>
      <c r="CF47" s="457"/>
      <c r="CG47" s="457"/>
      <c r="CH47" s="451" t="s">
        <v>133</v>
      </c>
      <c r="CI47" s="452"/>
      <c r="CJ47" s="452"/>
      <c r="CK47" s="452"/>
      <c r="CL47" s="452"/>
      <c r="CM47" s="452"/>
      <c r="CN47" s="455">
        <f>CN46-CR46</f>
        <v>0</v>
      </c>
      <c r="CO47" s="456"/>
      <c r="CP47" s="456"/>
      <c r="CQ47" s="456"/>
      <c r="CR47" s="456"/>
      <c r="CS47" s="456"/>
      <c r="CT47" s="456"/>
      <c r="CU47" s="457" t="s">
        <v>116</v>
      </c>
      <c r="CV47" s="457"/>
      <c r="CW47" s="457"/>
      <c r="CX47" s="457"/>
      <c r="CY47" s="451" t="s">
        <v>133</v>
      </c>
      <c r="CZ47" s="452"/>
      <c r="DA47" s="452"/>
      <c r="DB47" s="452"/>
      <c r="DC47" s="452"/>
      <c r="DD47" s="452"/>
      <c r="DE47" s="455">
        <f>DE46-DI46</f>
        <v>0</v>
      </c>
      <c r="DF47" s="456"/>
      <c r="DG47" s="456"/>
      <c r="DH47" s="456"/>
      <c r="DI47" s="456"/>
      <c r="DJ47" s="456"/>
      <c r="DK47" s="456"/>
      <c r="DL47" s="457" t="s">
        <v>116</v>
      </c>
      <c r="DM47" s="457"/>
      <c r="DN47" s="457"/>
      <c r="DO47" s="457"/>
      <c r="DP47" s="451" t="s">
        <v>133</v>
      </c>
      <c r="DQ47" s="452"/>
      <c r="DR47" s="452"/>
      <c r="DS47" s="452"/>
      <c r="DT47" s="452"/>
      <c r="DU47" s="452"/>
      <c r="DV47" s="455">
        <f>DV46-DZ46</f>
        <v>0</v>
      </c>
      <c r="DW47" s="456"/>
      <c r="DX47" s="456"/>
      <c r="DY47" s="456"/>
      <c r="DZ47" s="456"/>
      <c r="EA47" s="456"/>
      <c r="EB47" s="456"/>
      <c r="EC47" s="457" t="s">
        <v>116</v>
      </c>
      <c r="ED47" s="457"/>
      <c r="EE47" s="457"/>
      <c r="EF47" s="457"/>
      <c r="EG47" s="451" t="s">
        <v>133</v>
      </c>
      <c r="EH47" s="452"/>
      <c r="EI47" s="452"/>
      <c r="EJ47" s="452"/>
      <c r="EK47" s="452"/>
      <c r="EL47" s="452"/>
      <c r="EM47" s="455">
        <f>EM46-EQ46</f>
        <v>0</v>
      </c>
      <c r="EN47" s="456"/>
      <c r="EO47" s="456"/>
      <c r="EP47" s="456"/>
      <c r="EQ47" s="456"/>
      <c r="ER47" s="456"/>
      <c r="ES47" s="456"/>
      <c r="ET47" s="457" t="s">
        <v>116</v>
      </c>
      <c r="EU47" s="457"/>
      <c r="EV47" s="457"/>
      <c r="EW47" s="457"/>
      <c r="EX47" s="451" t="s">
        <v>133</v>
      </c>
      <c r="EY47" s="452"/>
      <c r="EZ47" s="452"/>
      <c r="FA47" s="452"/>
      <c r="FB47" s="452"/>
      <c r="FC47" s="452"/>
      <c r="FD47" s="455">
        <f>FD46-FH46</f>
        <v>0</v>
      </c>
      <c r="FE47" s="456"/>
      <c r="FF47" s="456"/>
      <c r="FG47" s="456"/>
      <c r="FH47" s="456"/>
      <c r="FI47" s="456"/>
      <c r="FJ47" s="456"/>
      <c r="FK47" s="457" t="s">
        <v>116</v>
      </c>
      <c r="FL47" s="457"/>
      <c r="FM47" s="457"/>
      <c r="FN47" s="457"/>
      <c r="FO47" s="451" t="s">
        <v>133</v>
      </c>
      <c r="FP47" s="452"/>
      <c r="FQ47" s="452"/>
      <c r="FR47" s="452"/>
      <c r="FS47" s="452"/>
      <c r="FT47" s="452"/>
      <c r="FU47" s="455">
        <f>FU46-FY46</f>
        <v>0</v>
      </c>
      <c r="FV47" s="456"/>
      <c r="FW47" s="456"/>
      <c r="FX47" s="456"/>
      <c r="FY47" s="456"/>
      <c r="FZ47" s="456"/>
      <c r="GA47" s="456"/>
      <c r="GB47" s="457" t="s">
        <v>116</v>
      </c>
      <c r="GC47" s="457"/>
      <c r="GD47" s="457"/>
      <c r="GE47" s="457"/>
      <c r="GF47" s="451" t="s">
        <v>133</v>
      </c>
      <c r="GG47" s="452"/>
      <c r="GH47" s="452"/>
      <c r="GI47" s="452"/>
      <c r="GJ47" s="452"/>
      <c r="GK47" s="452"/>
      <c r="GL47" s="455">
        <f>GL46-GP46</f>
        <v>0</v>
      </c>
      <c r="GM47" s="456"/>
      <c r="GN47" s="456"/>
      <c r="GO47" s="456"/>
      <c r="GP47" s="456"/>
      <c r="GQ47" s="456"/>
      <c r="GR47" s="456"/>
      <c r="GS47" s="457" t="s">
        <v>116</v>
      </c>
      <c r="GT47" s="457"/>
      <c r="GU47" s="457"/>
      <c r="GV47" s="457"/>
      <c r="GW47" s="451" t="s">
        <v>133</v>
      </c>
      <c r="GX47" s="452"/>
      <c r="GY47" s="452"/>
      <c r="GZ47" s="452"/>
      <c r="HA47" s="452"/>
      <c r="HB47" s="452"/>
      <c r="HC47" s="455">
        <f>HC46-HG46</f>
        <v>0</v>
      </c>
      <c r="HD47" s="456"/>
      <c r="HE47" s="456"/>
      <c r="HF47" s="456"/>
      <c r="HG47" s="456"/>
      <c r="HH47" s="456"/>
      <c r="HI47" s="456"/>
      <c r="HJ47" s="457" t="s">
        <v>116</v>
      </c>
      <c r="HK47" s="457"/>
      <c r="HL47" s="457"/>
      <c r="HM47" s="457"/>
      <c r="HN47" s="451" t="s">
        <v>133</v>
      </c>
      <c r="HO47" s="452"/>
      <c r="HP47" s="452"/>
      <c r="HQ47" s="452"/>
      <c r="HR47" s="452"/>
      <c r="HS47" s="452"/>
      <c r="HT47" s="455">
        <f>HT46-HX46</f>
        <v>0</v>
      </c>
      <c r="HU47" s="456"/>
      <c r="HV47" s="456"/>
      <c r="HW47" s="456"/>
      <c r="HX47" s="456"/>
      <c r="HY47" s="456"/>
      <c r="HZ47" s="456"/>
      <c r="IA47" s="457" t="s">
        <v>116</v>
      </c>
      <c r="IB47" s="457"/>
      <c r="IC47" s="457"/>
      <c r="ID47" s="457"/>
      <c r="IE47" s="451" t="s">
        <v>133</v>
      </c>
      <c r="IF47" s="452"/>
      <c r="IG47" s="452"/>
      <c r="IH47" s="452"/>
      <c r="II47" s="452"/>
      <c r="IJ47" s="452"/>
      <c r="IK47" s="455">
        <f>IK46-IO46</f>
        <v>0</v>
      </c>
      <c r="IL47" s="456"/>
      <c r="IM47" s="456"/>
      <c r="IN47" s="456"/>
      <c r="IO47" s="456"/>
      <c r="IP47" s="456"/>
      <c r="IQ47" s="456"/>
      <c r="IR47" s="457" t="s">
        <v>116</v>
      </c>
      <c r="IS47" s="457"/>
      <c r="IT47" s="457"/>
      <c r="IU47" s="457"/>
      <c r="IV47" s="451" t="s">
        <v>133</v>
      </c>
      <c r="IW47" s="452"/>
      <c r="IX47" s="452"/>
      <c r="IY47" s="452"/>
      <c r="IZ47" s="452"/>
      <c r="JA47" s="452"/>
      <c r="JB47" s="455">
        <f>JB46-JF46</f>
        <v>0</v>
      </c>
      <c r="JC47" s="456"/>
      <c r="JD47" s="456"/>
      <c r="JE47" s="456"/>
      <c r="JF47" s="456"/>
      <c r="JG47" s="456"/>
      <c r="JH47" s="456"/>
      <c r="JI47" s="457" t="s">
        <v>116</v>
      </c>
      <c r="JJ47" s="457"/>
      <c r="JK47" s="457"/>
      <c r="JL47" s="457"/>
      <c r="JM47" s="451" t="s">
        <v>133</v>
      </c>
      <c r="JN47" s="452"/>
      <c r="JO47" s="452"/>
      <c r="JP47" s="452"/>
      <c r="JQ47" s="452"/>
      <c r="JR47" s="452"/>
      <c r="JS47" s="455">
        <f>JS46-JW46</f>
        <v>0</v>
      </c>
      <c r="JT47" s="456"/>
      <c r="JU47" s="456"/>
      <c r="JV47" s="456"/>
      <c r="JW47" s="456"/>
      <c r="JX47" s="456"/>
      <c r="JY47" s="456"/>
      <c r="JZ47" s="457" t="s">
        <v>116</v>
      </c>
      <c r="KA47" s="457"/>
      <c r="KB47" s="457"/>
      <c r="KC47" s="457"/>
      <c r="KD47" s="451" t="s">
        <v>133</v>
      </c>
      <c r="KE47" s="452"/>
      <c r="KF47" s="452"/>
      <c r="KG47" s="452"/>
      <c r="KH47" s="452"/>
      <c r="KI47" s="452"/>
      <c r="KJ47" s="455">
        <f>KJ46-KN46</f>
        <v>0</v>
      </c>
      <c r="KK47" s="456"/>
      <c r="KL47" s="456"/>
      <c r="KM47" s="456"/>
      <c r="KN47" s="456"/>
      <c r="KO47" s="456"/>
      <c r="KP47" s="456"/>
      <c r="KQ47" s="457" t="s">
        <v>116</v>
      </c>
      <c r="KR47" s="457"/>
      <c r="KS47" s="457"/>
      <c r="KT47" s="457"/>
      <c r="KU47" s="451" t="s">
        <v>133</v>
      </c>
      <c r="KV47" s="452"/>
      <c r="KW47" s="452"/>
      <c r="KX47" s="452"/>
      <c r="KY47" s="452"/>
      <c r="KZ47" s="452"/>
      <c r="LA47" s="455">
        <f>LA46-LE46</f>
        <v>0</v>
      </c>
      <c r="LB47" s="456"/>
      <c r="LC47" s="456"/>
      <c r="LD47" s="456"/>
      <c r="LE47" s="456"/>
      <c r="LF47" s="456"/>
      <c r="LG47" s="456"/>
      <c r="LH47" s="457" t="s">
        <v>116</v>
      </c>
      <c r="LI47" s="457"/>
      <c r="LJ47" s="457"/>
      <c r="LK47" s="457"/>
      <c r="LL47" s="451" t="s">
        <v>133</v>
      </c>
      <c r="LM47" s="452"/>
      <c r="LN47" s="452"/>
      <c r="LO47" s="452"/>
      <c r="LP47" s="452"/>
      <c r="LQ47" s="452"/>
      <c r="LR47" s="455">
        <f>LR46-LV46</f>
        <v>0</v>
      </c>
      <c r="LS47" s="456"/>
      <c r="LT47" s="456"/>
      <c r="LU47" s="456"/>
      <c r="LV47" s="456"/>
      <c r="LW47" s="456"/>
      <c r="LX47" s="456"/>
      <c r="LY47" s="457" t="s">
        <v>116</v>
      </c>
      <c r="LZ47" s="457"/>
      <c r="MA47" s="457"/>
      <c r="MB47" s="457"/>
      <c r="MC47" s="42"/>
    </row>
    <row r="48" spans="1:341" ht="17.25" customHeight="1">
      <c r="A48" s="43" t="s">
        <v>123</v>
      </c>
      <c r="B48" s="44"/>
      <c r="C48" s="44" t="s">
        <v>128</v>
      </c>
      <c r="D48" s="44"/>
      <c r="E48" s="44"/>
      <c r="F48" s="44"/>
      <c r="G48" s="44"/>
      <c r="H48" s="44"/>
      <c r="I48" s="45"/>
      <c r="J48" s="45"/>
      <c r="K48" s="45"/>
      <c r="L48" s="45"/>
      <c r="M48" s="45"/>
      <c r="N48" s="45"/>
      <c r="O48" s="45"/>
      <c r="P48" s="45"/>
      <c r="Q48" s="45"/>
      <c r="R48" s="43" t="s">
        <v>123</v>
      </c>
      <c r="S48" s="44"/>
      <c r="T48" s="44" t="s">
        <v>128</v>
      </c>
      <c r="U48" s="44"/>
      <c r="V48" s="44"/>
      <c r="W48" s="44"/>
      <c r="X48" s="44"/>
      <c r="Y48" s="44"/>
      <c r="Z48" s="45"/>
      <c r="AA48" s="45"/>
      <c r="AB48" s="45"/>
      <c r="AC48" s="45"/>
      <c r="AD48" s="45"/>
      <c r="AE48" s="45"/>
      <c r="AF48" s="45"/>
      <c r="AG48" s="45"/>
      <c r="AH48" s="45"/>
      <c r="AI48" s="43" t="s">
        <v>123</v>
      </c>
      <c r="AJ48" s="44"/>
      <c r="AK48" s="44" t="s">
        <v>128</v>
      </c>
      <c r="AL48" s="44"/>
      <c r="AM48" s="44"/>
      <c r="AN48" s="44"/>
      <c r="AO48" s="44"/>
      <c r="AP48" s="44"/>
      <c r="AQ48" s="45"/>
      <c r="AR48" s="45"/>
      <c r="AS48" s="45"/>
      <c r="AT48" s="45"/>
      <c r="AU48" s="45"/>
      <c r="AV48" s="45"/>
      <c r="AW48" s="45"/>
      <c r="AX48" s="45"/>
      <c r="AY48" s="45"/>
      <c r="AZ48" s="43" t="s">
        <v>123</v>
      </c>
      <c r="BA48" s="44"/>
      <c r="BB48" s="44" t="s">
        <v>128</v>
      </c>
      <c r="BC48" s="44"/>
      <c r="BD48" s="44"/>
      <c r="BE48" s="44"/>
      <c r="BF48" s="44"/>
      <c r="BG48" s="44"/>
      <c r="BH48" s="45"/>
      <c r="BI48" s="45"/>
      <c r="BJ48" s="45"/>
      <c r="BK48" s="45"/>
      <c r="BL48" s="45"/>
      <c r="BM48" s="45"/>
      <c r="BN48" s="45"/>
      <c r="BO48" s="45"/>
      <c r="BP48" s="45"/>
      <c r="BQ48" s="43" t="s">
        <v>123</v>
      </c>
      <c r="BR48" s="44"/>
      <c r="BS48" s="44" t="s">
        <v>128</v>
      </c>
      <c r="BT48" s="44"/>
      <c r="BU48" s="44"/>
      <c r="BV48" s="44"/>
      <c r="BW48" s="44"/>
      <c r="BX48" s="44"/>
      <c r="BY48" s="45"/>
      <c r="BZ48" s="45"/>
      <c r="CA48" s="45"/>
      <c r="CB48" s="45"/>
      <c r="CC48" s="45"/>
      <c r="CD48" s="45"/>
      <c r="CE48" s="45"/>
      <c r="CF48" s="45"/>
      <c r="CG48" s="45"/>
      <c r="CH48" s="43" t="s">
        <v>123</v>
      </c>
      <c r="CI48" s="44"/>
      <c r="CJ48" s="44" t="s">
        <v>128</v>
      </c>
      <c r="CK48" s="44"/>
      <c r="CL48" s="44"/>
      <c r="CM48" s="44"/>
      <c r="CN48" s="44"/>
      <c r="CO48" s="44"/>
      <c r="CP48" s="45"/>
      <c r="CQ48" s="45"/>
      <c r="CR48" s="45"/>
      <c r="CS48" s="45"/>
      <c r="CT48" s="45"/>
      <c r="CU48" s="45"/>
      <c r="CV48" s="45"/>
      <c r="CW48" s="45"/>
      <c r="CX48" s="45"/>
      <c r="CY48" s="43" t="s">
        <v>123</v>
      </c>
      <c r="CZ48" s="44"/>
      <c r="DA48" s="44" t="s">
        <v>128</v>
      </c>
      <c r="DB48" s="44"/>
      <c r="DC48" s="44"/>
      <c r="DD48" s="44"/>
      <c r="DE48" s="44"/>
      <c r="DF48" s="44"/>
      <c r="DG48" s="45"/>
      <c r="DH48" s="45"/>
      <c r="DI48" s="45"/>
      <c r="DJ48" s="45"/>
      <c r="DK48" s="45"/>
      <c r="DL48" s="45"/>
      <c r="DM48" s="45"/>
      <c r="DN48" s="45"/>
      <c r="DO48" s="45"/>
      <c r="DP48" s="43" t="s">
        <v>123</v>
      </c>
      <c r="DQ48" s="44"/>
      <c r="DR48" s="44" t="s">
        <v>128</v>
      </c>
      <c r="DS48" s="44"/>
      <c r="DT48" s="44"/>
      <c r="DU48" s="44"/>
      <c r="DV48" s="44"/>
      <c r="DW48" s="44"/>
      <c r="DX48" s="45"/>
      <c r="DY48" s="45"/>
      <c r="DZ48" s="45"/>
      <c r="EA48" s="45"/>
      <c r="EB48" s="45"/>
      <c r="EC48" s="45"/>
      <c r="ED48" s="45"/>
      <c r="EE48" s="45"/>
      <c r="EF48" s="45"/>
      <c r="EG48" s="43" t="s">
        <v>123</v>
      </c>
      <c r="EH48" s="44"/>
      <c r="EI48" s="44" t="s">
        <v>128</v>
      </c>
      <c r="EJ48" s="44"/>
      <c r="EK48" s="44"/>
      <c r="EL48" s="44"/>
      <c r="EM48" s="44"/>
      <c r="EN48" s="44"/>
      <c r="EO48" s="45"/>
      <c r="EP48" s="45"/>
      <c r="EQ48" s="45"/>
      <c r="ER48" s="45"/>
      <c r="ES48" s="45"/>
      <c r="ET48" s="45"/>
      <c r="EU48" s="45"/>
      <c r="EV48" s="45"/>
      <c r="EW48" s="45"/>
      <c r="EX48" s="43" t="s">
        <v>123</v>
      </c>
      <c r="EY48" s="44"/>
      <c r="EZ48" s="44" t="s">
        <v>128</v>
      </c>
      <c r="FA48" s="44"/>
      <c r="FB48" s="44"/>
      <c r="FC48" s="44"/>
      <c r="FD48" s="44"/>
      <c r="FE48" s="44"/>
      <c r="FF48" s="45"/>
      <c r="FG48" s="45"/>
      <c r="FH48" s="45"/>
      <c r="FI48" s="45"/>
      <c r="FJ48" s="45"/>
      <c r="FK48" s="45"/>
      <c r="FL48" s="45"/>
      <c r="FM48" s="45"/>
      <c r="FN48" s="45"/>
      <c r="FO48" s="43" t="s">
        <v>123</v>
      </c>
      <c r="FP48" s="44"/>
      <c r="FQ48" s="44" t="s">
        <v>128</v>
      </c>
      <c r="FR48" s="44"/>
      <c r="FS48" s="44"/>
      <c r="FT48" s="44"/>
      <c r="FU48" s="44"/>
      <c r="FV48" s="44"/>
      <c r="FW48" s="45"/>
      <c r="FX48" s="45"/>
      <c r="FY48" s="45"/>
      <c r="FZ48" s="45"/>
      <c r="GA48" s="45"/>
      <c r="GB48" s="45"/>
      <c r="GC48" s="45"/>
      <c r="GD48" s="45"/>
      <c r="GE48" s="45"/>
      <c r="GF48" s="43" t="s">
        <v>123</v>
      </c>
      <c r="GG48" s="44"/>
      <c r="GH48" s="44" t="s">
        <v>128</v>
      </c>
      <c r="GI48" s="44"/>
      <c r="GJ48" s="44"/>
      <c r="GK48" s="44"/>
      <c r="GL48" s="44"/>
      <c r="GM48" s="44"/>
      <c r="GN48" s="45"/>
      <c r="GO48" s="45"/>
      <c r="GP48" s="45"/>
      <c r="GQ48" s="45"/>
      <c r="GR48" s="45"/>
      <c r="GS48" s="45"/>
      <c r="GT48" s="45"/>
      <c r="GU48" s="45"/>
      <c r="GV48" s="45"/>
      <c r="GW48" s="43" t="s">
        <v>123</v>
      </c>
      <c r="GX48" s="44"/>
      <c r="GY48" s="44" t="s">
        <v>128</v>
      </c>
      <c r="GZ48" s="44"/>
      <c r="HA48" s="44"/>
      <c r="HB48" s="44"/>
      <c r="HC48" s="44"/>
      <c r="HD48" s="44"/>
      <c r="HE48" s="45"/>
      <c r="HF48" s="45"/>
      <c r="HG48" s="45"/>
      <c r="HH48" s="45"/>
      <c r="HI48" s="45"/>
      <c r="HJ48" s="45"/>
      <c r="HK48" s="45"/>
      <c r="HL48" s="45"/>
      <c r="HM48" s="45"/>
      <c r="HN48" s="43" t="s">
        <v>123</v>
      </c>
      <c r="HO48" s="44"/>
      <c r="HP48" s="44" t="s">
        <v>128</v>
      </c>
      <c r="HQ48" s="44"/>
      <c r="HR48" s="44"/>
      <c r="HS48" s="44"/>
      <c r="HT48" s="44"/>
      <c r="HU48" s="44"/>
      <c r="HV48" s="45"/>
      <c r="HW48" s="45"/>
      <c r="HX48" s="45"/>
      <c r="HY48" s="45"/>
      <c r="HZ48" s="45"/>
      <c r="IA48" s="45"/>
      <c r="IB48" s="45"/>
      <c r="IC48" s="45"/>
      <c r="ID48" s="45"/>
      <c r="IE48" s="43" t="s">
        <v>123</v>
      </c>
      <c r="IF48" s="44"/>
      <c r="IG48" s="44" t="s">
        <v>128</v>
      </c>
      <c r="IH48" s="44"/>
      <c r="II48" s="44"/>
      <c r="IJ48" s="44"/>
      <c r="IK48" s="44"/>
      <c r="IL48" s="44"/>
      <c r="IM48" s="45"/>
      <c r="IN48" s="45"/>
      <c r="IO48" s="45"/>
      <c r="IP48" s="45"/>
      <c r="IQ48" s="45"/>
      <c r="IR48" s="45"/>
      <c r="IS48" s="45"/>
      <c r="IT48" s="45"/>
      <c r="IU48" s="45"/>
      <c r="IV48" s="43" t="s">
        <v>123</v>
      </c>
      <c r="IW48" s="44"/>
      <c r="IX48" s="44" t="s">
        <v>128</v>
      </c>
      <c r="IY48" s="44"/>
      <c r="IZ48" s="44"/>
      <c r="JA48" s="44"/>
      <c r="JB48" s="44"/>
      <c r="JC48" s="44"/>
      <c r="JD48" s="45"/>
      <c r="JE48" s="45"/>
      <c r="JF48" s="45"/>
      <c r="JG48" s="45"/>
      <c r="JH48" s="45"/>
      <c r="JI48" s="45"/>
      <c r="JJ48" s="45"/>
      <c r="JK48" s="45"/>
      <c r="JL48" s="45"/>
      <c r="JM48" s="43" t="s">
        <v>123</v>
      </c>
      <c r="JN48" s="44"/>
      <c r="JO48" s="44" t="s">
        <v>128</v>
      </c>
      <c r="JP48" s="44"/>
      <c r="JQ48" s="44"/>
      <c r="JR48" s="44"/>
      <c r="JS48" s="44"/>
      <c r="JT48" s="44"/>
      <c r="JU48" s="45"/>
      <c r="JV48" s="45"/>
      <c r="JW48" s="45"/>
      <c r="JX48" s="45"/>
      <c r="JY48" s="45"/>
      <c r="JZ48" s="45"/>
      <c r="KA48" s="45"/>
      <c r="KB48" s="45"/>
      <c r="KC48" s="45"/>
      <c r="KD48" s="43" t="s">
        <v>123</v>
      </c>
      <c r="KE48" s="44"/>
      <c r="KF48" s="44" t="s">
        <v>128</v>
      </c>
      <c r="KG48" s="44"/>
      <c r="KH48" s="44"/>
      <c r="KI48" s="44"/>
      <c r="KJ48" s="44"/>
      <c r="KK48" s="44"/>
      <c r="KL48" s="45"/>
      <c r="KM48" s="45"/>
      <c r="KN48" s="45"/>
      <c r="KO48" s="45"/>
      <c r="KP48" s="45"/>
      <c r="KQ48" s="45"/>
      <c r="KR48" s="45"/>
      <c r="KS48" s="45"/>
      <c r="KT48" s="45"/>
      <c r="KU48" s="43" t="s">
        <v>123</v>
      </c>
      <c r="KV48" s="44"/>
      <c r="KW48" s="44" t="s">
        <v>128</v>
      </c>
      <c r="KX48" s="44"/>
      <c r="KY48" s="44"/>
      <c r="KZ48" s="44"/>
      <c r="LA48" s="44"/>
      <c r="LB48" s="44"/>
      <c r="LC48" s="45"/>
      <c r="LD48" s="45"/>
      <c r="LE48" s="45"/>
      <c r="LF48" s="45"/>
      <c r="LG48" s="45"/>
      <c r="LH48" s="45"/>
      <c r="LI48" s="45"/>
      <c r="LJ48" s="45"/>
      <c r="LK48" s="45"/>
      <c r="LL48" s="43" t="s">
        <v>123</v>
      </c>
      <c r="LM48" s="44"/>
      <c r="LN48" s="44" t="s">
        <v>128</v>
      </c>
      <c r="LO48" s="44"/>
      <c r="LP48" s="44"/>
      <c r="LQ48" s="44"/>
      <c r="LR48" s="44"/>
      <c r="LS48" s="44"/>
      <c r="LT48" s="45"/>
      <c r="LU48" s="45"/>
      <c r="LV48" s="45"/>
      <c r="LW48" s="45"/>
      <c r="LX48" s="45"/>
      <c r="LY48" s="45"/>
      <c r="LZ48" s="45"/>
      <c r="MA48" s="45"/>
      <c r="MB48" s="45"/>
      <c r="MC48" s="45"/>
    </row>
    <row r="49" spans="1:341" ht="17.25" customHeight="1">
      <c r="A49" s="43" t="s">
        <v>123</v>
      </c>
      <c r="B49" s="44"/>
      <c r="C49" s="44" t="s">
        <v>117</v>
      </c>
      <c r="D49" s="44"/>
      <c r="E49" s="44"/>
      <c r="F49" s="44"/>
      <c r="G49" s="44"/>
      <c r="H49" s="44"/>
      <c r="I49" s="45"/>
      <c r="J49" s="45"/>
      <c r="K49" s="45"/>
      <c r="L49" s="45"/>
      <c r="M49" s="45"/>
      <c r="N49" s="45"/>
      <c r="O49" s="45"/>
      <c r="P49" s="45"/>
      <c r="Q49" s="45"/>
      <c r="R49" s="43" t="s">
        <v>123</v>
      </c>
      <c r="S49" s="44"/>
      <c r="T49" s="44" t="s">
        <v>117</v>
      </c>
      <c r="U49" s="44"/>
      <c r="V49" s="44"/>
      <c r="W49" s="44"/>
      <c r="X49" s="44"/>
      <c r="Y49" s="44"/>
      <c r="Z49" s="45"/>
      <c r="AA49" s="45"/>
      <c r="AB49" s="45"/>
      <c r="AC49" s="45"/>
      <c r="AD49" s="45"/>
      <c r="AE49" s="45"/>
      <c r="AF49" s="45"/>
      <c r="AG49" s="45"/>
      <c r="AH49" s="45"/>
      <c r="AI49" s="43" t="s">
        <v>123</v>
      </c>
      <c r="AJ49" s="44"/>
      <c r="AK49" s="44" t="s">
        <v>117</v>
      </c>
      <c r="AL49" s="44"/>
      <c r="AM49" s="44"/>
      <c r="AN49" s="44"/>
      <c r="AO49" s="44"/>
      <c r="AP49" s="44"/>
      <c r="AQ49" s="45"/>
      <c r="AR49" s="45"/>
      <c r="AS49" s="45"/>
      <c r="AT49" s="45"/>
      <c r="AU49" s="45"/>
      <c r="AV49" s="45"/>
      <c r="AW49" s="45"/>
      <c r="AX49" s="45"/>
      <c r="AY49" s="45"/>
      <c r="AZ49" s="43" t="s">
        <v>123</v>
      </c>
      <c r="BA49" s="44"/>
      <c r="BB49" s="44" t="s">
        <v>117</v>
      </c>
      <c r="BC49" s="44"/>
      <c r="BD49" s="44"/>
      <c r="BE49" s="44"/>
      <c r="BF49" s="44"/>
      <c r="BG49" s="44"/>
      <c r="BH49" s="45"/>
      <c r="BI49" s="45"/>
      <c r="BJ49" s="45"/>
      <c r="BK49" s="45"/>
      <c r="BL49" s="45"/>
      <c r="BM49" s="45"/>
      <c r="BN49" s="45"/>
      <c r="BO49" s="45"/>
      <c r="BP49" s="45"/>
      <c r="BQ49" s="43" t="s">
        <v>123</v>
      </c>
      <c r="BR49" s="44"/>
      <c r="BS49" s="44" t="s">
        <v>117</v>
      </c>
      <c r="BT49" s="44"/>
      <c r="BU49" s="44"/>
      <c r="BV49" s="44"/>
      <c r="BW49" s="44"/>
      <c r="BX49" s="44"/>
      <c r="BY49" s="45"/>
      <c r="BZ49" s="45"/>
      <c r="CA49" s="45"/>
      <c r="CB49" s="45"/>
      <c r="CC49" s="45"/>
      <c r="CD49" s="45"/>
      <c r="CE49" s="45"/>
      <c r="CF49" s="45"/>
      <c r="CG49" s="45"/>
      <c r="CH49" s="43" t="s">
        <v>123</v>
      </c>
      <c r="CI49" s="44"/>
      <c r="CJ49" s="44" t="s">
        <v>117</v>
      </c>
      <c r="CK49" s="44"/>
      <c r="CL49" s="44"/>
      <c r="CM49" s="44"/>
      <c r="CN49" s="44"/>
      <c r="CO49" s="44"/>
      <c r="CP49" s="45"/>
      <c r="CQ49" s="45"/>
      <c r="CR49" s="45"/>
      <c r="CS49" s="45"/>
      <c r="CT49" s="45"/>
      <c r="CU49" s="45"/>
      <c r="CV49" s="45"/>
      <c r="CW49" s="45"/>
      <c r="CX49" s="45"/>
      <c r="CY49" s="43" t="s">
        <v>123</v>
      </c>
      <c r="CZ49" s="44"/>
      <c r="DA49" s="44" t="s">
        <v>117</v>
      </c>
      <c r="DB49" s="44"/>
      <c r="DC49" s="44"/>
      <c r="DD49" s="44"/>
      <c r="DE49" s="44"/>
      <c r="DF49" s="44"/>
      <c r="DG49" s="45"/>
      <c r="DH49" s="45"/>
      <c r="DI49" s="45"/>
      <c r="DJ49" s="45"/>
      <c r="DK49" s="45"/>
      <c r="DL49" s="45"/>
      <c r="DM49" s="45"/>
      <c r="DN49" s="45"/>
      <c r="DO49" s="45"/>
      <c r="DP49" s="43" t="s">
        <v>123</v>
      </c>
      <c r="DQ49" s="44"/>
      <c r="DR49" s="44" t="s">
        <v>117</v>
      </c>
      <c r="DS49" s="44"/>
      <c r="DT49" s="44"/>
      <c r="DU49" s="44"/>
      <c r="DV49" s="44"/>
      <c r="DW49" s="44"/>
      <c r="DX49" s="45"/>
      <c r="DY49" s="45"/>
      <c r="DZ49" s="45"/>
      <c r="EA49" s="45"/>
      <c r="EB49" s="45"/>
      <c r="EC49" s="45"/>
      <c r="ED49" s="45"/>
      <c r="EE49" s="45"/>
      <c r="EF49" s="45"/>
      <c r="EG49" s="43" t="s">
        <v>123</v>
      </c>
      <c r="EH49" s="44"/>
      <c r="EI49" s="44" t="s">
        <v>117</v>
      </c>
      <c r="EJ49" s="44"/>
      <c r="EK49" s="44"/>
      <c r="EL49" s="44"/>
      <c r="EM49" s="44"/>
      <c r="EN49" s="44"/>
      <c r="EO49" s="45"/>
      <c r="EP49" s="45"/>
      <c r="EQ49" s="45"/>
      <c r="ER49" s="45"/>
      <c r="ES49" s="45"/>
      <c r="ET49" s="45"/>
      <c r="EU49" s="45"/>
      <c r="EV49" s="45"/>
      <c r="EW49" s="45"/>
      <c r="EX49" s="43" t="s">
        <v>123</v>
      </c>
      <c r="EY49" s="44"/>
      <c r="EZ49" s="44" t="s">
        <v>117</v>
      </c>
      <c r="FA49" s="44"/>
      <c r="FB49" s="44"/>
      <c r="FC49" s="44"/>
      <c r="FD49" s="44"/>
      <c r="FE49" s="44"/>
      <c r="FF49" s="45"/>
      <c r="FG49" s="45"/>
      <c r="FH49" s="45"/>
      <c r="FI49" s="45"/>
      <c r="FJ49" s="45"/>
      <c r="FK49" s="45"/>
      <c r="FL49" s="45"/>
      <c r="FM49" s="45"/>
      <c r="FN49" s="45"/>
      <c r="FO49" s="43" t="s">
        <v>123</v>
      </c>
      <c r="FP49" s="44"/>
      <c r="FQ49" s="44" t="s">
        <v>117</v>
      </c>
      <c r="FR49" s="44"/>
      <c r="FS49" s="44"/>
      <c r="FT49" s="44"/>
      <c r="FU49" s="44"/>
      <c r="FV49" s="44"/>
      <c r="FW49" s="45"/>
      <c r="FX49" s="45"/>
      <c r="FY49" s="45"/>
      <c r="FZ49" s="45"/>
      <c r="GA49" s="45"/>
      <c r="GB49" s="45"/>
      <c r="GC49" s="45"/>
      <c r="GD49" s="45"/>
      <c r="GE49" s="45"/>
      <c r="GF49" s="43" t="s">
        <v>123</v>
      </c>
      <c r="GG49" s="44"/>
      <c r="GH49" s="44" t="s">
        <v>117</v>
      </c>
      <c r="GI49" s="44"/>
      <c r="GJ49" s="44"/>
      <c r="GK49" s="44"/>
      <c r="GL49" s="44"/>
      <c r="GM49" s="44"/>
      <c r="GN49" s="45"/>
      <c r="GO49" s="45"/>
      <c r="GP49" s="45"/>
      <c r="GQ49" s="45"/>
      <c r="GR49" s="45"/>
      <c r="GS49" s="45"/>
      <c r="GT49" s="45"/>
      <c r="GU49" s="45"/>
      <c r="GV49" s="45"/>
      <c r="GW49" s="43" t="s">
        <v>123</v>
      </c>
      <c r="GX49" s="44"/>
      <c r="GY49" s="44" t="s">
        <v>117</v>
      </c>
      <c r="GZ49" s="44"/>
      <c r="HA49" s="44"/>
      <c r="HB49" s="44"/>
      <c r="HC49" s="44"/>
      <c r="HD49" s="44"/>
      <c r="HE49" s="45"/>
      <c r="HF49" s="45"/>
      <c r="HG49" s="45"/>
      <c r="HH49" s="45"/>
      <c r="HI49" s="45"/>
      <c r="HJ49" s="45"/>
      <c r="HK49" s="45"/>
      <c r="HL49" s="45"/>
      <c r="HM49" s="45"/>
      <c r="HN49" s="43" t="s">
        <v>123</v>
      </c>
      <c r="HO49" s="44"/>
      <c r="HP49" s="44" t="s">
        <v>117</v>
      </c>
      <c r="HQ49" s="44"/>
      <c r="HR49" s="44"/>
      <c r="HS49" s="44"/>
      <c r="HT49" s="44"/>
      <c r="HU49" s="44"/>
      <c r="HV49" s="45"/>
      <c r="HW49" s="45"/>
      <c r="HX49" s="45"/>
      <c r="HY49" s="45"/>
      <c r="HZ49" s="45"/>
      <c r="IA49" s="45"/>
      <c r="IB49" s="45"/>
      <c r="IC49" s="45"/>
      <c r="ID49" s="45"/>
      <c r="IE49" s="43" t="s">
        <v>123</v>
      </c>
      <c r="IF49" s="44"/>
      <c r="IG49" s="44" t="s">
        <v>117</v>
      </c>
      <c r="IH49" s="44"/>
      <c r="II49" s="44"/>
      <c r="IJ49" s="44"/>
      <c r="IK49" s="44"/>
      <c r="IL49" s="44"/>
      <c r="IM49" s="45"/>
      <c r="IN49" s="45"/>
      <c r="IO49" s="45"/>
      <c r="IP49" s="45"/>
      <c r="IQ49" s="45"/>
      <c r="IR49" s="45"/>
      <c r="IS49" s="45"/>
      <c r="IT49" s="45"/>
      <c r="IU49" s="45"/>
      <c r="IV49" s="43" t="s">
        <v>123</v>
      </c>
      <c r="IW49" s="44"/>
      <c r="IX49" s="44" t="s">
        <v>117</v>
      </c>
      <c r="IY49" s="44"/>
      <c r="IZ49" s="44"/>
      <c r="JA49" s="44"/>
      <c r="JB49" s="44"/>
      <c r="JC49" s="44"/>
      <c r="JD49" s="45"/>
      <c r="JE49" s="45"/>
      <c r="JF49" s="45"/>
      <c r="JG49" s="45"/>
      <c r="JH49" s="45"/>
      <c r="JI49" s="45"/>
      <c r="JJ49" s="45"/>
      <c r="JK49" s="45"/>
      <c r="JL49" s="45"/>
      <c r="JM49" s="43" t="s">
        <v>123</v>
      </c>
      <c r="JN49" s="44"/>
      <c r="JO49" s="44" t="s">
        <v>117</v>
      </c>
      <c r="JP49" s="44"/>
      <c r="JQ49" s="44"/>
      <c r="JR49" s="44"/>
      <c r="JS49" s="44"/>
      <c r="JT49" s="44"/>
      <c r="JU49" s="45"/>
      <c r="JV49" s="45"/>
      <c r="JW49" s="45"/>
      <c r="JX49" s="45"/>
      <c r="JY49" s="45"/>
      <c r="JZ49" s="45"/>
      <c r="KA49" s="45"/>
      <c r="KB49" s="45"/>
      <c r="KC49" s="45"/>
      <c r="KD49" s="43" t="s">
        <v>123</v>
      </c>
      <c r="KE49" s="44"/>
      <c r="KF49" s="44" t="s">
        <v>117</v>
      </c>
      <c r="KG49" s="44"/>
      <c r="KH49" s="44"/>
      <c r="KI49" s="44"/>
      <c r="KJ49" s="44"/>
      <c r="KK49" s="44"/>
      <c r="KL49" s="45"/>
      <c r="KM49" s="45"/>
      <c r="KN49" s="45"/>
      <c r="KO49" s="45"/>
      <c r="KP49" s="45"/>
      <c r="KQ49" s="45"/>
      <c r="KR49" s="45"/>
      <c r="KS49" s="45"/>
      <c r="KT49" s="45"/>
      <c r="KU49" s="43" t="s">
        <v>123</v>
      </c>
      <c r="KV49" s="44"/>
      <c r="KW49" s="44" t="s">
        <v>117</v>
      </c>
      <c r="KX49" s="44"/>
      <c r="KY49" s="44"/>
      <c r="KZ49" s="44"/>
      <c r="LA49" s="44"/>
      <c r="LB49" s="44"/>
      <c r="LC49" s="45"/>
      <c r="LD49" s="45"/>
      <c r="LE49" s="45"/>
      <c r="LF49" s="45"/>
      <c r="LG49" s="45"/>
      <c r="LH49" s="45"/>
      <c r="LI49" s="45"/>
      <c r="LJ49" s="45"/>
      <c r="LK49" s="45"/>
      <c r="LL49" s="43" t="s">
        <v>123</v>
      </c>
      <c r="LM49" s="44"/>
      <c r="LN49" s="44" t="s">
        <v>117</v>
      </c>
      <c r="LO49" s="44"/>
      <c r="LP49" s="44"/>
      <c r="LQ49" s="44"/>
      <c r="LR49" s="44"/>
      <c r="LS49" s="44"/>
      <c r="LT49" s="45"/>
      <c r="LU49" s="45"/>
      <c r="LV49" s="45"/>
      <c r="LW49" s="45"/>
      <c r="LX49" s="45"/>
      <c r="LY49" s="45"/>
      <c r="LZ49" s="45"/>
      <c r="MA49" s="45"/>
      <c r="MB49" s="45"/>
      <c r="MC49" s="45"/>
    </row>
    <row r="50" spans="1:341" ht="17.25" customHeight="1">
      <c r="A50" s="46" t="s">
        <v>123</v>
      </c>
      <c r="B50" s="45"/>
      <c r="C50" s="272" t="e">
        <f>"延長保育事業の時間とは、勤務が"&amp;別紙2【最初に入力】!AJ7&amp;"を超えた場合の時間数の合計とする。"</f>
        <v>#N/A</v>
      </c>
      <c r="D50" s="47"/>
      <c r="E50" s="47"/>
      <c r="F50" s="47"/>
      <c r="G50" s="47"/>
      <c r="H50" s="47"/>
      <c r="I50" s="47"/>
      <c r="J50" s="47"/>
      <c r="K50" s="47"/>
      <c r="L50" s="47"/>
      <c r="M50" s="47"/>
      <c r="N50" s="47"/>
      <c r="O50" s="47"/>
      <c r="P50" s="47"/>
      <c r="Q50" s="47"/>
      <c r="R50" s="46" t="s">
        <v>123</v>
      </c>
      <c r="S50" s="45"/>
      <c r="T50" s="272" t="e">
        <f>C50</f>
        <v>#N/A</v>
      </c>
      <c r="U50" s="47"/>
      <c r="V50" s="47"/>
      <c r="W50" s="47"/>
      <c r="X50" s="47"/>
      <c r="Y50" s="47"/>
      <c r="Z50" s="47"/>
      <c r="AA50" s="47"/>
      <c r="AB50" s="47"/>
      <c r="AC50" s="47"/>
      <c r="AD50" s="47"/>
      <c r="AE50" s="47"/>
      <c r="AF50" s="47"/>
      <c r="AG50" s="47"/>
      <c r="AH50" s="47"/>
      <c r="AI50" s="46" t="s">
        <v>123</v>
      </c>
      <c r="AJ50" s="45"/>
      <c r="AK50" s="272" t="e">
        <f>T50</f>
        <v>#N/A</v>
      </c>
      <c r="AL50" s="47"/>
      <c r="AM50" s="47"/>
      <c r="AN50" s="47"/>
      <c r="AO50" s="47"/>
      <c r="AP50" s="47"/>
      <c r="AQ50" s="47"/>
      <c r="AR50" s="47"/>
      <c r="AS50" s="47"/>
      <c r="AT50" s="47"/>
      <c r="AU50" s="47"/>
      <c r="AV50" s="47"/>
      <c r="AW50" s="47"/>
      <c r="AX50" s="47"/>
      <c r="AY50" s="47"/>
      <c r="AZ50" s="46" t="s">
        <v>123</v>
      </c>
      <c r="BA50" s="45"/>
      <c r="BB50" s="272" t="e">
        <f>AK50</f>
        <v>#N/A</v>
      </c>
      <c r="BC50" s="47"/>
      <c r="BD50" s="47"/>
      <c r="BE50" s="47"/>
      <c r="BF50" s="47"/>
      <c r="BG50" s="47"/>
      <c r="BH50" s="47"/>
      <c r="BI50" s="47"/>
      <c r="BJ50" s="47"/>
      <c r="BK50" s="47"/>
      <c r="BL50" s="47"/>
      <c r="BM50" s="47"/>
      <c r="BN50" s="47"/>
      <c r="BO50" s="47"/>
      <c r="BP50" s="47"/>
      <c r="BQ50" s="46" t="s">
        <v>123</v>
      </c>
      <c r="BR50" s="45"/>
      <c r="BS50" s="272" t="e">
        <f>BB50</f>
        <v>#N/A</v>
      </c>
      <c r="BT50" s="47"/>
      <c r="BU50" s="47"/>
      <c r="BV50" s="47"/>
      <c r="BW50" s="47"/>
      <c r="BX50" s="47"/>
      <c r="BY50" s="47"/>
      <c r="BZ50" s="47"/>
      <c r="CA50" s="47"/>
      <c r="CB50" s="47"/>
      <c r="CC50" s="47"/>
      <c r="CD50" s="47"/>
      <c r="CE50" s="47"/>
      <c r="CF50" s="47"/>
      <c r="CG50" s="47"/>
      <c r="CH50" s="46" t="s">
        <v>123</v>
      </c>
      <c r="CI50" s="45"/>
      <c r="CJ50" s="272" t="e">
        <f>BS50</f>
        <v>#N/A</v>
      </c>
      <c r="CK50" s="47"/>
      <c r="CL50" s="47"/>
      <c r="CM50" s="47"/>
      <c r="CN50" s="47"/>
      <c r="CO50" s="47"/>
      <c r="CP50" s="47"/>
      <c r="CQ50" s="47"/>
      <c r="CR50" s="47"/>
      <c r="CS50" s="47"/>
      <c r="CT50" s="47"/>
      <c r="CU50" s="47"/>
      <c r="CV50" s="47"/>
      <c r="CW50" s="47"/>
      <c r="CX50" s="47"/>
      <c r="CY50" s="46" t="s">
        <v>123</v>
      </c>
      <c r="CZ50" s="45"/>
      <c r="DA50" s="272" t="e">
        <f>CJ50</f>
        <v>#N/A</v>
      </c>
      <c r="DB50" s="47"/>
      <c r="DC50" s="47"/>
      <c r="DD50" s="47"/>
      <c r="DE50" s="47"/>
      <c r="DF50" s="47"/>
      <c r="DG50" s="47"/>
      <c r="DH50" s="47"/>
      <c r="DI50" s="47"/>
      <c r="DJ50" s="47"/>
      <c r="DK50" s="47"/>
      <c r="DL50" s="47"/>
      <c r="DM50" s="47"/>
      <c r="DN50" s="47"/>
      <c r="DO50" s="47"/>
      <c r="DP50" s="46" t="s">
        <v>123</v>
      </c>
      <c r="DQ50" s="45"/>
      <c r="DR50" s="272" t="e">
        <f>DA50</f>
        <v>#N/A</v>
      </c>
      <c r="DS50" s="47"/>
      <c r="DT50" s="47"/>
      <c r="DU50" s="47"/>
      <c r="DV50" s="47"/>
      <c r="DW50" s="47"/>
      <c r="DX50" s="47"/>
      <c r="DY50" s="47"/>
      <c r="DZ50" s="47"/>
      <c r="EA50" s="47"/>
      <c r="EB50" s="47"/>
      <c r="EC50" s="47"/>
      <c r="ED50" s="47"/>
      <c r="EE50" s="47"/>
      <c r="EF50" s="47"/>
      <c r="EG50" s="46" t="s">
        <v>123</v>
      </c>
      <c r="EH50" s="45"/>
      <c r="EI50" s="272" t="e">
        <f>DR50</f>
        <v>#N/A</v>
      </c>
      <c r="EJ50" s="47"/>
      <c r="EK50" s="47"/>
      <c r="EL50" s="47"/>
      <c r="EM50" s="47"/>
      <c r="EN50" s="47"/>
      <c r="EO50" s="47"/>
      <c r="EP50" s="47"/>
      <c r="EQ50" s="47"/>
      <c r="ER50" s="47"/>
      <c r="ES50" s="47"/>
      <c r="ET50" s="47"/>
      <c r="EU50" s="47"/>
      <c r="EV50" s="47"/>
      <c r="EW50" s="47"/>
      <c r="EX50" s="46" t="s">
        <v>123</v>
      </c>
      <c r="EY50" s="45"/>
      <c r="EZ50" s="272" t="e">
        <f>EI50</f>
        <v>#N/A</v>
      </c>
      <c r="FA50" s="47"/>
      <c r="FB50" s="47"/>
      <c r="FC50" s="47"/>
      <c r="FD50" s="47"/>
      <c r="FE50" s="47"/>
      <c r="FF50" s="47"/>
      <c r="FG50" s="47"/>
      <c r="FH50" s="47"/>
      <c r="FI50" s="47"/>
      <c r="FJ50" s="47"/>
      <c r="FK50" s="47"/>
      <c r="FL50" s="47"/>
      <c r="FM50" s="47"/>
      <c r="FN50" s="47"/>
      <c r="FO50" s="46" t="s">
        <v>123</v>
      </c>
      <c r="FP50" s="45"/>
      <c r="FQ50" s="272" t="e">
        <f>EZ50</f>
        <v>#N/A</v>
      </c>
      <c r="FR50" s="47"/>
      <c r="FS50" s="47"/>
      <c r="FT50" s="47"/>
      <c r="FU50" s="47"/>
      <c r="FV50" s="47"/>
      <c r="FW50" s="47"/>
      <c r="FX50" s="47"/>
      <c r="FY50" s="47"/>
      <c r="FZ50" s="47"/>
      <c r="GA50" s="47"/>
      <c r="GB50" s="47"/>
      <c r="GC50" s="47"/>
      <c r="GD50" s="47"/>
      <c r="GE50" s="47"/>
      <c r="GF50" s="46" t="s">
        <v>123</v>
      </c>
      <c r="GG50" s="45"/>
      <c r="GH50" s="272" t="e">
        <f>FQ50</f>
        <v>#N/A</v>
      </c>
      <c r="GI50" s="47"/>
      <c r="GJ50" s="47"/>
      <c r="GK50" s="47"/>
      <c r="GL50" s="47"/>
      <c r="GM50" s="47"/>
      <c r="GN50" s="47"/>
      <c r="GO50" s="47"/>
      <c r="GP50" s="47"/>
      <c r="GQ50" s="47"/>
      <c r="GR50" s="47"/>
      <c r="GS50" s="47"/>
      <c r="GT50" s="47"/>
      <c r="GU50" s="47"/>
      <c r="GV50" s="47"/>
      <c r="GW50" s="46" t="s">
        <v>123</v>
      </c>
      <c r="GX50" s="45"/>
      <c r="GY50" s="272" t="e">
        <f>GH50</f>
        <v>#N/A</v>
      </c>
      <c r="GZ50" s="47"/>
      <c r="HA50" s="47"/>
      <c r="HB50" s="47"/>
      <c r="HC50" s="47"/>
      <c r="HD50" s="47"/>
      <c r="HE50" s="47"/>
      <c r="HF50" s="47"/>
      <c r="HG50" s="47"/>
      <c r="HH50" s="47"/>
      <c r="HI50" s="47"/>
      <c r="HJ50" s="47"/>
      <c r="HK50" s="47"/>
      <c r="HL50" s="47"/>
      <c r="HM50" s="47"/>
      <c r="HN50" s="46" t="s">
        <v>123</v>
      </c>
      <c r="HO50" s="45"/>
      <c r="HP50" s="272" t="e">
        <f>GY50</f>
        <v>#N/A</v>
      </c>
      <c r="HQ50" s="47"/>
      <c r="HR50" s="47"/>
      <c r="HS50" s="47"/>
      <c r="HT50" s="47"/>
      <c r="HU50" s="47"/>
      <c r="HV50" s="47"/>
      <c r="HW50" s="47"/>
      <c r="HX50" s="47"/>
      <c r="HY50" s="47"/>
      <c r="HZ50" s="47"/>
      <c r="IA50" s="47"/>
      <c r="IB50" s="47"/>
      <c r="IC50" s="47"/>
      <c r="ID50" s="47"/>
      <c r="IE50" s="46" t="s">
        <v>123</v>
      </c>
      <c r="IF50" s="45"/>
      <c r="IG50" s="272" t="e">
        <f>HP50</f>
        <v>#N/A</v>
      </c>
      <c r="IH50" s="47"/>
      <c r="II50" s="47"/>
      <c r="IJ50" s="47"/>
      <c r="IK50" s="47"/>
      <c r="IL50" s="47"/>
      <c r="IM50" s="47"/>
      <c r="IN50" s="47"/>
      <c r="IO50" s="47"/>
      <c r="IP50" s="47"/>
      <c r="IQ50" s="47"/>
      <c r="IR50" s="47"/>
      <c r="IS50" s="47"/>
      <c r="IT50" s="47"/>
      <c r="IU50" s="47"/>
      <c r="IV50" s="46" t="s">
        <v>123</v>
      </c>
      <c r="IW50" s="45"/>
      <c r="IX50" s="272" t="e">
        <f>IG50</f>
        <v>#N/A</v>
      </c>
      <c r="IY50" s="47"/>
      <c r="IZ50" s="47"/>
      <c r="JA50" s="47"/>
      <c r="JB50" s="47"/>
      <c r="JC50" s="47"/>
      <c r="JD50" s="47"/>
      <c r="JE50" s="47"/>
      <c r="JF50" s="47"/>
      <c r="JG50" s="47"/>
      <c r="JH50" s="47"/>
      <c r="JI50" s="47"/>
      <c r="JJ50" s="47"/>
      <c r="JK50" s="47"/>
      <c r="JL50" s="47"/>
      <c r="JM50" s="46" t="s">
        <v>123</v>
      </c>
      <c r="JN50" s="45"/>
      <c r="JO50" s="272" t="e">
        <f>IX50</f>
        <v>#N/A</v>
      </c>
      <c r="JP50" s="47"/>
      <c r="JQ50" s="47"/>
      <c r="JR50" s="47"/>
      <c r="JS50" s="47"/>
      <c r="JT50" s="47"/>
      <c r="JU50" s="47"/>
      <c r="JV50" s="47"/>
      <c r="JW50" s="47"/>
      <c r="JX50" s="47"/>
      <c r="JY50" s="47"/>
      <c r="JZ50" s="47"/>
      <c r="KA50" s="47"/>
      <c r="KB50" s="47"/>
      <c r="KC50" s="47"/>
      <c r="KD50" s="46" t="s">
        <v>123</v>
      </c>
      <c r="KE50" s="45"/>
      <c r="KF50" s="272" t="e">
        <f>JO50</f>
        <v>#N/A</v>
      </c>
      <c r="KG50" s="47"/>
      <c r="KH50" s="47"/>
      <c r="KI50" s="47"/>
      <c r="KJ50" s="47"/>
      <c r="KK50" s="47"/>
      <c r="KL50" s="47"/>
      <c r="KM50" s="47"/>
      <c r="KN50" s="47"/>
      <c r="KO50" s="47"/>
      <c r="KP50" s="47"/>
      <c r="KQ50" s="47"/>
      <c r="KR50" s="47"/>
      <c r="KS50" s="47"/>
      <c r="KT50" s="47"/>
      <c r="KU50" s="46" t="s">
        <v>123</v>
      </c>
      <c r="KV50" s="45"/>
      <c r="KW50" s="272" t="e">
        <f>KF50</f>
        <v>#N/A</v>
      </c>
      <c r="KX50" s="47"/>
      <c r="KY50" s="47"/>
      <c r="KZ50" s="47"/>
      <c r="LA50" s="47"/>
      <c r="LB50" s="47"/>
      <c r="LC50" s="47"/>
      <c r="LD50" s="47"/>
      <c r="LE50" s="47"/>
      <c r="LF50" s="47"/>
      <c r="LG50" s="47"/>
      <c r="LH50" s="47"/>
      <c r="LI50" s="47"/>
      <c r="LJ50" s="47"/>
      <c r="LK50" s="47"/>
      <c r="LL50" s="46" t="s">
        <v>123</v>
      </c>
      <c r="LM50" s="45"/>
      <c r="LN50" s="272" t="e">
        <f>KW50</f>
        <v>#N/A</v>
      </c>
      <c r="LO50" s="47"/>
      <c r="LP50" s="47"/>
      <c r="LQ50" s="47"/>
      <c r="LR50" s="47"/>
      <c r="LS50" s="47"/>
      <c r="LT50" s="47"/>
      <c r="LU50" s="47"/>
      <c r="LV50" s="47"/>
      <c r="LW50" s="47"/>
      <c r="LX50" s="47"/>
      <c r="LY50" s="47"/>
      <c r="LZ50" s="47"/>
      <c r="MA50" s="47"/>
      <c r="MB50" s="47"/>
      <c r="MC50" s="47"/>
    </row>
    <row r="51" spans="1:341" ht="15" customHeight="1">
      <c r="A51" s="45"/>
      <c r="B51" s="45"/>
      <c r="C51" s="48"/>
      <c r="D51" s="48"/>
      <c r="E51" s="48"/>
      <c r="F51" s="48"/>
      <c r="G51" s="48"/>
      <c r="H51" s="48"/>
      <c r="I51" s="48"/>
      <c r="J51" s="48"/>
      <c r="K51" s="48"/>
      <c r="L51" s="48"/>
      <c r="M51" s="48"/>
      <c r="N51" s="48"/>
      <c r="O51" s="48"/>
      <c r="P51" s="48"/>
      <c r="Q51" s="48"/>
      <c r="R51" s="45"/>
      <c r="S51" s="45"/>
      <c r="T51" s="48"/>
      <c r="U51" s="48"/>
      <c r="V51" s="48"/>
      <c r="W51" s="48"/>
      <c r="X51" s="48"/>
      <c r="Y51" s="48"/>
      <c r="Z51" s="48"/>
      <c r="AA51" s="48"/>
      <c r="AB51" s="48"/>
      <c r="AC51" s="48"/>
      <c r="AD51" s="48"/>
      <c r="AE51" s="48"/>
      <c r="AF51" s="48"/>
      <c r="AG51" s="48"/>
      <c r="AH51" s="48"/>
      <c r="AI51" s="45"/>
      <c r="AJ51" s="45"/>
      <c r="AK51" s="48"/>
      <c r="AL51" s="48"/>
      <c r="AM51" s="48"/>
      <c r="AN51" s="48"/>
      <c r="AO51" s="48"/>
      <c r="AP51" s="48"/>
      <c r="AQ51" s="48"/>
      <c r="AR51" s="48"/>
      <c r="AS51" s="48"/>
      <c r="AT51" s="48"/>
      <c r="AU51" s="48"/>
      <c r="AV51" s="48"/>
      <c r="AW51" s="48"/>
      <c r="AX51" s="48"/>
      <c r="AY51" s="48"/>
      <c r="AZ51" s="45"/>
      <c r="BA51" s="45"/>
      <c r="BB51" s="48"/>
      <c r="BC51" s="48"/>
      <c r="BD51" s="48"/>
      <c r="BE51" s="48"/>
      <c r="BF51" s="48"/>
      <c r="BG51" s="48"/>
      <c r="BH51" s="48"/>
      <c r="BI51" s="48"/>
      <c r="BJ51" s="48"/>
      <c r="BK51" s="48"/>
      <c r="BL51" s="48"/>
      <c r="BM51" s="48"/>
      <c r="BN51" s="48"/>
      <c r="BO51" s="48"/>
      <c r="BP51" s="48"/>
      <c r="BQ51" s="45"/>
      <c r="BR51" s="45"/>
      <c r="BS51" s="48"/>
      <c r="BT51" s="48"/>
      <c r="BU51" s="48"/>
      <c r="BV51" s="48"/>
      <c r="BW51" s="48"/>
      <c r="BX51" s="48"/>
      <c r="BY51" s="48"/>
      <c r="BZ51" s="48"/>
      <c r="CA51" s="48"/>
      <c r="CB51" s="48"/>
      <c r="CC51" s="48"/>
      <c r="CD51" s="48"/>
      <c r="CE51" s="48"/>
      <c r="CF51" s="48"/>
      <c r="CG51" s="48"/>
      <c r="CH51" s="45"/>
      <c r="CI51" s="45"/>
      <c r="CJ51" s="48"/>
      <c r="CK51" s="48"/>
      <c r="CL51" s="48"/>
      <c r="CM51" s="48"/>
      <c r="CN51" s="48"/>
      <c r="CO51" s="48"/>
      <c r="CP51" s="48"/>
      <c r="CQ51" s="48"/>
      <c r="CR51" s="48"/>
      <c r="CS51" s="48"/>
      <c r="CT51" s="48"/>
      <c r="CU51" s="48"/>
      <c r="CV51" s="48"/>
      <c r="CW51" s="48"/>
      <c r="CX51" s="48"/>
      <c r="CY51" s="45"/>
      <c r="CZ51" s="45"/>
      <c r="DA51" s="48"/>
      <c r="DB51" s="48"/>
      <c r="DC51" s="48"/>
      <c r="DD51" s="48"/>
      <c r="DE51" s="48"/>
      <c r="DF51" s="48"/>
      <c r="DG51" s="48"/>
      <c r="DH51" s="48"/>
      <c r="DI51" s="48"/>
      <c r="DJ51" s="48"/>
      <c r="DK51" s="48"/>
      <c r="DL51" s="48"/>
      <c r="DM51" s="48"/>
      <c r="DN51" s="48"/>
      <c r="DO51" s="48"/>
      <c r="DP51" s="45"/>
      <c r="DQ51" s="45"/>
      <c r="DR51" s="48"/>
      <c r="DS51" s="48"/>
      <c r="DT51" s="48"/>
      <c r="DU51" s="48"/>
      <c r="DV51" s="48"/>
      <c r="DW51" s="48"/>
      <c r="DX51" s="48"/>
      <c r="DY51" s="48"/>
      <c r="DZ51" s="48"/>
      <c r="EA51" s="48"/>
      <c r="EB51" s="48"/>
      <c r="EC51" s="48"/>
      <c r="ED51" s="48"/>
      <c r="EE51" s="48"/>
      <c r="EF51" s="48"/>
      <c r="EG51" s="45"/>
      <c r="EH51" s="45"/>
      <c r="EI51" s="48"/>
      <c r="EJ51" s="48"/>
      <c r="EK51" s="48"/>
      <c r="EL51" s="48"/>
      <c r="EM51" s="48"/>
      <c r="EN51" s="48"/>
      <c r="EO51" s="48"/>
      <c r="EP51" s="48"/>
      <c r="EQ51" s="48"/>
      <c r="ER51" s="48"/>
      <c r="ES51" s="48"/>
      <c r="ET51" s="48"/>
      <c r="EU51" s="48"/>
      <c r="EV51" s="48"/>
      <c r="EW51" s="48"/>
      <c r="EX51" s="45"/>
      <c r="EY51" s="45"/>
      <c r="EZ51" s="48"/>
      <c r="FA51" s="48"/>
      <c r="FB51" s="48"/>
      <c r="FC51" s="48"/>
      <c r="FD51" s="48"/>
      <c r="FE51" s="48"/>
      <c r="FF51" s="48"/>
      <c r="FG51" s="48"/>
      <c r="FH51" s="48"/>
      <c r="FI51" s="48"/>
      <c r="FJ51" s="48"/>
      <c r="FK51" s="48"/>
      <c r="FL51" s="48"/>
      <c r="FM51" s="48"/>
      <c r="FN51" s="48"/>
      <c r="FO51" s="45"/>
      <c r="FP51" s="45"/>
      <c r="FQ51" s="48"/>
      <c r="FR51" s="48"/>
      <c r="FS51" s="48"/>
      <c r="FT51" s="48"/>
      <c r="FU51" s="48"/>
      <c r="FV51" s="48"/>
      <c r="FW51" s="48"/>
      <c r="FX51" s="48"/>
      <c r="FY51" s="48"/>
      <c r="FZ51" s="48"/>
      <c r="GA51" s="48"/>
      <c r="GB51" s="48"/>
      <c r="GC51" s="48"/>
      <c r="GD51" s="48"/>
      <c r="GE51" s="48"/>
      <c r="GF51" s="45"/>
      <c r="GG51" s="45"/>
      <c r="GH51" s="48"/>
      <c r="GI51" s="48"/>
      <c r="GJ51" s="48"/>
      <c r="GK51" s="48"/>
      <c r="GL51" s="48"/>
      <c r="GM51" s="48"/>
      <c r="GN51" s="48"/>
      <c r="GO51" s="48"/>
      <c r="GP51" s="48"/>
      <c r="GQ51" s="48"/>
      <c r="GR51" s="48"/>
      <c r="GS51" s="48"/>
      <c r="GT51" s="48"/>
      <c r="GU51" s="48"/>
      <c r="GV51" s="48"/>
      <c r="GW51" s="45"/>
      <c r="GX51" s="45"/>
      <c r="GY51" s="48"/>
      <c r="GZ51" s="48"/>
      <c r="HA51" s="48"/>
      <c r="HB51" s="48"/>
      <c r="HC51" s="48"/>
      <c r="HD51" s="48"/>
      <c r="HE51" s="48"/>
      <c r="HF51" s="48"/>
      <c r="HG51" s="48"/>
      <c r="HH51" s="48"/>
      <c r="HI51" s="48"/>
      <c r="HJ51" s="48"/>
      <c r="HK51" s="48"/>
      <c r="HL51" s="48"/>
      <c r="HM51" s="48"/>
      <c r="HN51" s="45"/>
      <c r="HO51" s="45"/>
      <c r="HP51" s="48"/>
      <c r="HQ51" s="48"/>
      <c r="HR51" s="48"/>
      <c r="HS51" s="48"/>
      <c r="HT51" s="48"/>
      <c r="HU51" s="48"/>
      <c r="HV51" s="48"/>
      <c r="HW51" s="48"/>
      <c r="HX51" s="48"/>
      <c r="HY51" s="48"/>
      <c r="HZ51" s="48"/>
      <c r="IA51" s="48"/>
      <c r="IB51" s="48"/>
      <c r="IC51" s="48"/>
      <c r="ID51" s="48"/>
      <c r="IE51" s="45"/>
      <c r="IF51" s="45"/>
      <c r="IG51" s="48"/>
      <c r="IH51" s="48"/>
      <c r="II51" s="48"/>
      <c r="IJ51" s="48"/>
      <c r="IK51" s="48"/>
      <c r="IL51" s="48"/>
      <c r="IM51" s="48"/>
      <c r="IN51" s="48"/>
      <c r="IO51" s="48"/>
      <c r="IP51" s="48"/>
      <c r="IQ51" s="48"/>
      <c r="IR51" s="48"/>
      <c r="IS51" s="48"/>
      <c r="IT51" s="48"/>
      <c r="IU51" s="48"/>
      <c r="IV51" s="45"/>
      <c r="IW51" s="45"/>
      <c r="IX51" s="48"/>
      <c r="IY51" s="48"/>
      <c r="IZ51" s="48"/>
      <c r="JA51" s="48"/>
      <c r="JB51" s="48"/>
      <c r="JC51" s="48"/>
      <c r="JD51" s="48"/>
      <c r="JE51" s="48"/>
      <c r="JF51" s="48"/>
      <c r="JG51" s="48"/>
      <c r="JH51" s="48"/>
      <c r="JI51" s="48"/>
      <c r="JJ51" s="48"/>
      <c r="JK51" s="48"/>
      <c r="JL51" s="48"/>
      <c r="JM51" s="45"/>
      <c r="JN51" s="45"/>
      <c r="JO51" s="48"/>
      <c r="JP51" s="48"/>
      <c r="JQ51" s="48"/>
      <c r="JR51" s="48"/>
      <c r="JS51" s="48"/>
      <c r="JT51" s="48"/>
      <c r="JU51" s="48"/>
      <c r="JV51" s="48"/>
      <c r="JW51" s="48"/>
      <c r="JX51" s="48"/>
      <c r="JY51" s="48"/>
      <c r="JZ51" s="48"/>
      <c r="KA51" s="48"/>
      <c r="KB51" s="48"/>
      <c r="KC51" s="48"/>
      <c r="KD51" s="45"/>
      <c r="KE51" s="45"/>
      <c r="KF51" s="48"/>
      <c r="KG51" s="48"/>
      <c r="KH51" s="48"/>
      <c r="KI51" s="48"/>
      <c r="KJ51" s="48"/>
      <c r="KK51" s="48"/>
      <c r="KL51" s="48"/>
      <c r="KM51" s="48"/>
      <c r="KN51" s="48"/>
      <c r="KO51" s="48"/>
      <c r="KP51" s="48"/>
      <c r="KQ51" s="48"/>
      <c r="KR51" s="48"/>
      <c r="KS51" s="48"/>
      <c r="KT51" s="48"/>
      <c r="KU51" s="45"/>
      <c r="KV51" s="45"/>
      <c r="KW51" s="48"/>
      <c r="KX51" s="48"/>
      <c r="KY51" s="48"/>
      <c r="KZ51" s="48"/>
      <c r="LA51" s="48"/>
      <c r="LB51" s="48"/>
      <c r="LC51" s="48"/>
      <c r="LD51" s="48"/>
      <c r="LE51" s="48"/>
      <c r="LF51" s="48"/>
      <c r="LG51" s="48"/>
      <c r="LH51" s="48"/>
      <c r="LI51" s="48"/>
      <c r="LJ51" s="48"/>
      <c r="LK51" s="48"/>
      <c r="LL51" s="45"/>
      <c r="LM51" s="45"/>
      <c r="LN51" s="48"/>
      <c r="LO51" s="48"/>
      <c r="LP51" s="48"/>
      <c r="LQ51" s="48"/>
      <c r="LR51" s="48"/>
      <c r="LS51" s="48"/>
      <c r="LT51" s="48"/>
      <c r="LU51" s="48"/>
      <c r="LV51" s="48"/>
      <c r="LW51" s="48"/>
      <c r="LX51" s="48"/>
      <c r="LY51" s="48"/>
      <c r="LZ51" s="48"/>
      <c r="MA51" s="48"/>
      <c r="MB51" s="48"/>
      <c r="MC51" s="49"/>
    </row>
    <row r="52" spans="1:341" ht="12.75" customHeight="1">
      <c r="A52" s="50"/>
      <c r="B52" s="45"/>
      <c r="C52" s="47"/>
      <c r="D52" s="47"/>
      <c r="E52" s="47"/>
      <c r="F52" s="47"/>
      <c r="G52" s="47"/>
      <c r="H52" s="47"/>
      <c r="I52" s="47"/>
      <c r="J52" s="47"/>
      <c r="K52" s="47"/>
      <c r="L52" s="47"/>
      <c r="M52" s="47"/>
      <c r="N52" s="47"/>
      <c r="O52" s="47"/>
      <c r="P52" s="47"/>
      <c r="Q52" s="47"/>
      <c r="R52" s="50"/>
      <c r="S52" s="45"/>
      <c r="T52" s="47"/>
      <c r="U52" s="47"/>
      <c r="V52" s="47"/>
      <c r="W52" s="47"/>
      <c r="X52" s="47"/>
      <c r="Y52" s="47"/>
      <c r="Z52" s="47"/>
      <c r="AA52" s="47"/>
      <c r="AB52" s="47"/>
      <c r="AC52" s="47"/>
      <c r="AD52" s="47"/>
      <c r="AE52" s="47"/>
      <c r="AF52" s="47"/>
      <c r="AG52" s="47"/>
      <c r="AH52" s="47"/>
      <c r="AI52" s="50"/>
      <c r="AJ52" s="45"/>
      <c r="AK52" s="47"/>
      <c r="AL52" s="47"/>
      <c r="AM52" s="47"/>
      <c r="AN52" s="47"/>
      <c r="AO52" s="47"/>
      <c r="AP52" s="47"/>
      <c r="AQ52" s="47"/>
      <c r="AR52" s="47"/>
      <c r="AS52" s="47"/>
      <c r="AT52" s="47"/>
      <c r="AU52" s="47"/>
      <c r="AV52" s="47"/>
      <c r="AW52" s="47"/>
      <c r="AX52" s="47"/>
      <c r="AY52" s="47"/>
      <c r="AZ52" s="50"/>
      <c r="BA52" s="45"/>
      <c r="BB52" s="47"/>
      <c r="BC52" s="47"/>
      <c r="BD52" s="47"/>
      <c r="BE52" s="47"/>
      <c r="BF52" s="47"/>
      <c r="BG52" s="47"/>
      <c r="BH52" s="47"/>
      <c r="BI52" s="47"/>
      <c r="BJ52" s="47"/>
      <c r="BK52" s="47"/>
      <c r="BL52" s="47"/>
      <c r="BM52" s="47"/>
      <c r="BN52" s="47"/>
      <c r="BO52" s="47"/>
      <c r="BP52" s="47"/>
      <c r="BQ52" s="50"/>
      <c r="BR52" s="45"/>
      <c r="BS52" s="47"/>
      <c r="BT52" s="47"/>
      <c r="BU52" s="47"/>
      <c r="BV52" s="47"/>
      <c r="BW52" s="47"/>
      <c r="BX52" s="47"/>
      <c r="BY52" s="47"/>
      <c r="BZ52" s="47"/>
      <c r="CA52" s="47"/>
      <c r="CB52" s="47"/>
      <c r="CC52" s="47"/>
      <c r="CD52" s="47"/>
      <c r="CE52" s="47"/>
      <c r="CF52" s="47"/>
      <c r="CG52" s="47"/>
      <c r="CH52" s="50"/>
      <c r="CI52" s="45"/>
      <c r="CJ52" s="47"/>
      <c r="CK52" s="47"/>
      <c r="CL52" s="47"/>
      <c r="CM52" s="47"/>
      <c r="CN52" s="47"/>
      <c r="CO52" s="47"/>
      <c r="CP52" s="47"/>
      <c r="CQ52" s="47"/>
      <c r="CR52" s="47"/>
      <c r="CS52" s="47"/>
      <c r="CT52" s="47"/>
      <c r="CU52" s="47"/>
      <c r="CV52" s="47"/>
      <c r="CW52" s="47"/>
      <c r="CX52" s="47"/>
      <c r="CY52" s="50"/>
      <c r="CZ52" s="45"/>
      <c r="DA52" s="47"/>
      <c r="DB52" s="47"/>
      <c r="DC52" s="47"/>
      <c r="DD52" s="47"/>
      <c r="DE52" s="47"/>
      <c r="DF52" s="47"/>
      <c r="DG52" s="47"/>
      <c r="DH52" s="47"/>
      <c r="DI52" s="47"/>
      <c r="DJ52" s="47"/>
      <c r="DK52" s="47"/>
      <c r="DL52" s="47"/>
      <c r="DM52" s="47"/>
      <c r="DN52" s="47"/>
      <c r="DO52" s="47"/>
      <c r="DP52" s="50"/>
      <c r="DQ52" s="45"/>
      <c r="DR52" s="47"/>
      <c r="DS52" s="47"/>
      <c r="DT52" s="47"/>
      <c r="DU52" s="47"/>
      <c r="DV52" s="47"/>
      <c r="DW52" s="47"/>
      <c r="DX52" s="47"/>
      <c r="DY52" s="47"/>
      <c r="DZ52" s="47"/>
      <c r="EA52" s="47"/>
      <c r="EB52" s="47"/>
      <c r="EC52" s="47"/>
      <c r="ED52" s="47"/>
      <c r="EE52" s="47"/>
      <c r="EF52" s="47"/>
      <c r="EG52" s="50"/>
      <c r="EH52" s="45"/>
      <c r="EI52" s="47"/>
      <c r="EJ52" s="47"/>
      <c r="EK52" s="47"/>
      <c r="EL52" s="47"/>
      <c r="EM52" s="47"/>
      <c r="EN52" s="47"/>
      <c r="EO52" s="47"/>
      <c r="EP52" s="47"/>
      <c r="EQ52" s="47"/>
      <c r="ER52" s="47"/>
      <c r="ES52" s="47"/>
      <c r="ET52" s="47"/>
      <c r="EU52" s="47"/>
      <c r="EV52" s="47"/>
      <c r="EW52" s="47"/>
      <c r="EX52" s="50"/>
      <c r="EY52" s="45"/>
      <c r="EZ52" s="47"/>
      <c r="FA52" s="47"/>
      <c r="FB52" s="47"/>
      <c r="FC52" s="47"/>
      <c r="FD52" s="47"/>
      <c r="FE52" s="47"/>
      <c r="FF52" s="47"/>
      <c r="FG52" s="47"/>
      <c r="FH52" s="47"/>
      <c r="FI52" s="47"/>
      <c r="FJ52" s="47"/>
      <c r="FK52" s="47"/>
      <c r="FL52" s="47"/>
      <c r="FM52" s="47"/>
      <c r="FN52" s="47"/>
      <c r="FO52" s="50"/>
      <c r="FP52" s="45"/>
      <c r="FQ52" s="47"/>
      <c r="FR52" s="47"/>
      <c r="FS52" s="47"/>
      <c r="FT52" s="47"/>
      <c r="FU52" s="47"/>
      <c r="FV52" s="47"/>
      <c r="FW52" s="47"/>
      <c r="FX52" s="47"/>
      <c r="FY52" s="47"/>
      <c r="FZ52" s="47"/>
      <c r="GA52" s="47"/>
      <c r="GB52" s="47"/>
      <c r="GC52" s="47"/>
      <c r="GD52" s="47"/>
      <c r="GE52" s="47"/>
      <c r="GF52" s="50"/>
      <c r="GG52" s="45"/>
      <c r="GH52" s="47"/>
      <c r="GI52" s="47"/>
      <c r="GJ52" s="47"/>
      <c r="GK52" s="47"/>
      <c r="GL52" s="47"/>
      <c r="GM52" s="47"/>
      <c r="GN52" s="47"/>
      <c r="GO52" s="47"/>
      <c r="GP52" s="47"/>
      <c r="GQ52" s="47"/>
      <c r="GR52" s="47"/>
      <c r="GS52" s="47"/>
      <c r="GT52" s="47"/>
      <c r="GU52" s="47"/>
      <c r="GV52" s="47"/>
      <c r="GW52" s="50"/>
      <c r="GX52" s="45"/>
      <c r="GY52" s="47"/>
      <c r="GZ52" s="47"/>
      <c r="HA52" s="47"/>
      <c r="HB52" s="47"/>
      <c r="HC52" s="47"/>
      <c r="HD52" s="47"/>
      <c r="HE52" s="47"/>
      <c r="HF52" s="47"/>
      <c r="HG52" s="47"/>
      <c r="HH52" s="47"/>
      <c r="HI52" s="47"/>
      <c r="HJ52" s="47"/>
      <c r="HK52" s="47"/>
      <c r="HL52" s="47"/>
      <c r="HM52" s="47"/>
      <c r="HN52" s="50"/>
      <c r="HO52" s="45"/>
      <c r="HP52" s="47"/>
      <c r="HQ52" s="47"/>
      <c r="HR52" s="47"/>
      <c r="HS52" s="47"/>
      <c r="HT52" s="47"/>
      <c r="HU52" s="47"/>
      <c r="HV52" s="47"/>
      <c r="HW52" s="47"/>
      <c r="HX52" s="47"/>
      <c r="HY52" s="47"/>
      <c r="HZ52" s="47"/>
      <c r="IA52" s="47"/>
      <c r="IB52" s="47"/>
      <c r="IC52" s="47"/>
      <c r="ID52" s="47"/>
      <c r="IE52" s="50"/>
      <c r="IF52" s="45"/>
      <c r="IG52" s="47"/>
      <c r="IH52" s="47"/>
      <c r="II52" s="47"/>
      <c r="IJ52" s="47"/>
      <c r="IK52" s="47"/>
      <c r="IL52" s="47"/>
      <c r="IM52" s="47"/>
      <c r="IN52" s="47"/>
      <c r="IO52" s="47"/>
      <c r="IP52" s="47"/>
      <c r="IQ52" s="47"/>
      <c r="IR52" s="47"/>
      <c r="IS52" s="47"/>
      <c r="IT52" s="47"/>
      <c r="IU52" s="47"/>
      <c r="IV52" s="50"/>
      <c r="IW52" s="45"/>
      <c r="IX52" s="47"/>
      <c r="IY52" s="47"/>
      <c r="IZ52" s="47"/>
      <c r="JA52" s="47"/>
      <c r="JB52" s="47"/>
      <c r="JC52" s="47"/>
      <c r="JD52" s="47"/>
      <c r="JE52" s="47"/>
      <c r="JF52" s="47"/>
      <c r="JG52" s="47"/>
      <c r="JH52" s="47"/>
      <c r="JI52" s="47"/>
      <c r="JJ52" s="47"/>
      <c r="JK52" s="47"/>
      <c r="JL52" s="47"/>
      <c r="JM52" s="50"/>
      <c r="JN52" s="45"/>
      <c r="JO52" s="47"/>
      <c r="JP52" s="47"/>
      <c r="JQ52" s="47"/>
      <c r="JR52" s="47"/>
      <c r="JS52" s="47"/>
      <c r="JT52" s="47"/>
      <c r="JU52" s="47"/>
      <c r="JV52" s="47"/>
      <c r="JW52" s="47"/>
      <c r="JX52" s="47"/>
      <c r="JY52" s="47"/>
      <c r="JZ52" s="47"/>
      <c r="KA52" s="47"/>
      <c r="KB52" s="47"/>
      <c r="KC52" s="47"/>
      <c r="KD52" s="50"/>
      <c r="KE52" s="45"/>
      <c r="KF52" s="47"/>
      <c r="KG52" s="47"/>
      <c r="KH52" s="47"/>
      <c r="KI52" s="47"/>
      <c r="KJ52" s="47"/>
      <c r="KK52" s="47"/>
      <c r="KL52" s="47"/>
      <c r="KM52" s="47"/>
      <c r="KN52" s="47"/>
      <c r="KO52" s="47"/>
      <c r="KP52" s="47"/>
      <c r="KQ52" s="47"/>
      <c r="KR52" s="47"/>
      <c r="KS52" s="47"/>
      <c r="KT52" s="47"/>
      <c r="KU52" s="50"/>
      <c r="KV52" s="45"/>
      <c r="KW52" s="47"/>
      <c r="KX52" s="47"/>
      <c r="KY52" s="47"/>
      <c r="KZ52" s="47"/>
      <c r="LA52" s="47"/>
      <c r="LB52" s="47"/>
      <c r="LC52" s="47"/>
      <c r="LD52" s="47"/>
      <c r="LE52" s="47"/>
      <c r="LF52" s="47"/>
      <c r="LG52" s="47"/>
      <c r="LH52" s="47"/>
      <c r="LI52" s="47"/>
      <c r="LJ52" s="47"/>
      <c r="LK52" s="47"/>
      <c r="LL52" s="50"/>
      <c r="LM52" s="45"/>
      <c r="LN52" s="47"/>
      <c r="LO52" s="47"/>
      <c r="LP52" s="47"/>
      <c r="LQ52" s="47"/>
      <c r="LR52" s="47"/>
      <c r="LS52" s="47"/>
      <c r="LT52" s="47"/>
      <c r="LU52" s="47"/>
      <c r="LV52" s="47"/>
      <c r="LW52" s="47"/>
      <c r="LX52" s="47"/>
      <c r="LY52" s="47"/>
      <c r="LZ52" s="47"/>
      <c r="MA52" s="47"/>
      <c r="MB52" s="47"/>
      <c r="MC52" s="47"/>
    </row>
    <row r="53" spans="1:341">
      <c r="A53" s="45"/>
      <c r="B53" s="45"/>
      <c r="C53" s="47"/>
      <c r="D53" s="47"/>
      <c r="E53" s="47"/>
      <c r="F53" s="47"/>
      <c r="G53" s="47"/>
      <c r="H53" s="47"/>
      <c r="I53" s="47"/>
      <c r="J53" s="47"/>
      <c r="K53" s="47"/>
      <c r="L53" s="47"/>
      <c r="M53" s="47"/>
      <c r="N53" s="47"/>
      <c r="O53" s="47"/>
      <c r="P53" s="47"/>
      <c r="Q53" s="47"/>
      <c r="R53" s="45"/>
      <c r="S53" s="45"/>
      <c r="T53" s="47"/>
      <c r="U53" s="47"/>
      <c r="V53" s="47"/>
      <c r="W53" s="47"/>
      <c r="X53" s="47"/>
      <c r="Y53" s="47"/>
      <c r="Z53" s="47"/>
      <c r="AA53" s="47"/>
      <c r="AB53" s="47"/>
      <c r="AC53" s="47"/>
      <c r="AD53" s="47"/>
      <c r="AE53" s="47"/>
      <c r="AF53" s="47"/>
      <c r="AG53" s="47"/>
      <c r="AH53" s="47"/>
      <c r="AI53" s="45"/>
      <c r="AJ53" s="45"/>
      <c r="AK53" s="47"/>
      <c r="AL53" s="47"/>
      <c r="AM53" s="47"/>
      <c r="AN53" s="47"/>
      <c r="AO53" s="47"/>
      <c r="AP53" s="47"/>
      <c r="AQ53" s="47"/>
      <c r="AR53" s="47"/>
      <c r="AS53" s="47"/>
      <c r="AT53" s="47"/>
      <c r="AU53" s="47"/>
      <c r="AV53" s="47"/>
      <c r="AW53" s="47"/>
      <c r="AX53" s="47"/>
      <c r="AY53" s="47"/>
      <c r="AZ53" s="45"/>
      <c r="BA53" s="45"/>
      <c r="BB53" s="47"/>
      <c r="BC53" s="47"/>
      <c r="BD53" s="47"/>
      <c r="BE53" s="47"/>
      <c r="BF53" s="47"/>
      <c r="BG53" s="47"/>
      <c r="BH53" s="47"/>
      <c r="BI53" s="47"/>
      <c r="BJ53" s="47"/>
      <c r="BK53" s="47"/>
      <c r="BL53" s="47"/>
      <c r="BM53" s="47"/>
      <c r="BN53" s="47"/>
      <c r="BO53" s="47"/>
      <c r="BP53" s="47"/>
      <c r="BQ53" s="45"/>
      <c r="BR53" s="45"/>
      <c r="BS53" s="47"/>
      <c r="BT53" s="47"/>
      <c r="BU53" s="47"/>
      <c r="BV53" s="47"/>
      <c r="BW53" s="47"/>
      <c r="BX53" s="47"/>
      <c r="BY53" s="47"/>
      <c r="BZ53" s="47"/>
      <c r="CA53" s="47"/>
      <c r="CB53" s="47"/>
      <c r="CC53" s="47"/>
      <c r="CD53" s="47"/>
      <c r="CE53" s="47"/>
      <c r="CF53" s="47"/>
      <c r="CG53" s="47"/>
      <c r="CH53" s="45"/>
      <c r="CI53" s="45"/>
      <c r="CJ53" s="47"/>
      <c r="CK53" s="47"/>
      <c r="CL53" s="47"/>
      <c r="CM53" s="47"/>
      <c r="CN53" s="47"/>
      <c r="CO53" s="47"/>
      <c r="CP53" s="47"/>
      <c r="CQ53" s="47"/>
      <c r="CR53" s="47"/>
      <c r="CS53" s="47"/>
      <c r="CT53" s="47"/>
      <c r="CU53" s="47"/>
      <c r="CV53" s="47"/>
      <c r="CW53" s="47"/>
      <c r="CX53" s="47"/>
      <c r="CY53" s="45"/>
      <c r="CZ53" s="45"/>
      <c r="DA53" s="47"/>
      <c r="DB53" s="47"/>
      <c r="DC53" s="47"/>
      <c r="DD53" s="47"/>
      <c r="DE53" s="47"/>
      <c r="DF53" s="47"/>
      <c r="DG53" s="47"/>
      <c r="DH53" s="47"/>
      <c r="DI53" s="47"/>
      <c r="DJ53" s="47"/>
      <c r="DK53" s="47"/>
      <c r="DL53" s="47"/>
      <c r="DM53" s="47"/>
      <c r="DN53" s="47"/>
      <c r="DO53" s="47"/>
      <c r="DP53" s="45"/>
      <c r="DQ53" s="45"/>
      <c r="DR53" s="47"/>
      <c r="DS53" s="47"/>
      <c r="DT53" s="47"/>
      <c r="DU53" s="47"/>
      <c r="DV53" s="47"/>
      <c r="DW53" s="47"/>
      <c r="DX53" s="47"/>
      <c r="DY53" s="47"/>
      <c r="DZ53" s="47"/>
      <c r="EA53" s="47"/>
      <c r="EB53" s="47"/>
      <c r="EC53" s="47"/>
      <c r="ED53" s="47"/>
      <c r="EE53" s="47"/>
      <c r="EF53" s="47"/>
      <c r="EG53" s="45"/>
      <c r="EH53" s="45"/>
      <c r="EI53" s="47"/>
      <c r="EJ53" s="47"/>
      <c r="EK53" s="47"/>
      <c r="EL53" s="47"/>
      <c r="EM53" s="47"/>
      <c r="EN53" s="47"/>
      <c r="EO53" s="47"/>
      <c r="EP53" s="47"/>
      <c r="EQ53" s="47"/>
      <c r="ER53" s="47"/>
      <c r="ES53" s="47"/>
      <c r="ET53" s="47"/>
      <c r="EU53" s="47"/>
      <c r="EV53" s="47"/>
      <c r="EW53" s="47"/>
      <c r="EX53" s="45"/>
      <c r="EY53" s="45"/>
      <c r="EZ53" s="47"/>
      <c r="FA53" s="47"/>
      <c r="FB53" s="47"/>
      <c r="FC53" s="47"/>
      <c r="FD53" s="47"/>
      <c r="FE53" s="47"/>
      <c r="FF53" s="47"/>
      <c r="FG53" s="47"/>
      <c r="FH53" s="47"/>
      <c r="FI53" s="47"/>
      <c r="FJ53" s="47"/>
      <c r="FK53" s="47"/>
      <c r="FL53" s="47"/>
      <c r="FM53" s="47"/>
      <c r="FN53" s="47"/>
      <c r="FO53" s="45"/>
      <c r="FP53" s="45"/>
      <c r="FQ53" s="47"/>
      <c r="FR53" s="47"/>
      <c r="FS53" s="47"/>
      <c r="FT53" s="47"/>
      <c r="FU53" s="47"/>
      <c r="FV53" s="47"/>
      <c r="FW53" s="47"/>
      <c r="FX53" s="47"/>
      <c r="FY53" s="47"/>
      <c r="FZ53" s="47"/>
      <c r="GA53" s="47"/>
      <c r="GB53" s="47"/>
      <c r="GC53" s="47"/>
      <c r="GD53" s="47"/>
      <c r="GE53" s="47"/>
      <c r="GF53" s="45"/>
      <c r="GG53" s="45"/>
      <c r="GH53" s="47"/>
      <c r="GI53" s="47"/>
      <c r="GJ53" s="47"/>
      <c r="GK53" s="47"/>
      <c r="GL53" s="47"/>
      <c r="GM53" s="47"/>
      <c r="GN53" s="47"/>
      <c r="GO53" s="47"/>
      <c r="GP53" s="47"/>
      <c r="GQ53" s="47"/>
      <c r="GR53" s="47"/>
      <c r="GS53" s="47"/>
      <c r="GT53" s="47"/>
      <c r="GU53" s="47"/>
      <c r="GV53" s="47"/>
      <c r="GW53" s="45"/>
      <c r="GX53" s="45"/>
      <c r="GY53" s="47"/>
      <c r="GZ53" s="47"/>
      <c r="HA53" s="47"/>
      <c r="HB53" s="47"/>
      <c r="HC53" s="47"/>
      <c r="HD53" s="47"/>
      <c r="HE53" s="47"/>
      <c r="HF53" s="47"/>
      <c r="HG53" s="47"/>
      <c r="HH53" s="47"/>
      <c r="HI53" s="47"/>
      <c r="HJ53" s="47"/>
      <c r="HK53" s="47"/>
      <c r="HL53" s="47"/>
      <c r="HM53" s="47"/>
      <c r="HN53" s="45"/>
      <c r="HO53" s="45"/>
      <c r="HP53" s="47"/>
      <c r="HQ53" s="47"/>
      <c r="HR53" s="47"/>
      <c r="HS53" s="47"/>
      <c r="HT53" s="47"/>
      <c r="HU53" s="47"/>
      <c r="HV53" s="47"/>
      <c r="HW53" s="47"/>
      <c r="HX53" s="47"/>
      <c r="HY53" s="47"/>
      <c r="HZ53" s="47"/>
      <c r="IA53" s="47"/>
      <c r="IB53" s="47"/>
      <c r="IC53" s="47"/>
      <c r="ID53" s="47"/>
      <c r="IE53" s="45"/>
      <c r="IF53" s="45"/>
      <c r="IG53" s="47"/>
      <c r="IH53" s="47"/>
      <c r="II53" s="47"/>
      <c r="IJ53" s="47"/>
      <c r="IK53" s="47"/>
      <c r="IL53" s="47"/>
      <c r="IM53" s="47"/>
      <c r="IN53" s="47"/>
      <c r="IO53" s="47"/>
      <c r="IP53" s="47"/>
      <c r="IQ53" s="47"/>
      <c r="IR53" s="47"/>
      <c r="IS53" s="47"/>
      <c r="IT53" s="47"/>
      <c r="IU53" s="47"/>
      <c r="IV53" s="45"/>
      <c r="IW53" s="45"/>
      <c r="IX53" s="47"/>
      <c r="IY53" s="47"/>
      <c r="IZ53" s="47"/>
      <c r="JA53" s="47"/>
      <c r="JB53" s="47"/>
      <c r="JC53" s="47"/>
      <c r="JD53" s="47"/>
      <c r="JE53" s="47"/>
      <c r="JF53" s="47"/>
      <c r="JG53" s="47"/>
      <c r="JH53" s="47"/>
      <c r="JI53" s="47"/>
      <c r="JJ53" s="47"/>
      <c r="JK53" s="47"/>
      <c r="JL53" s="47"/>
      <c r="JM53" s="45"/>
      <c r="JN53" s="45"/>
      <c r="JO53" s="47"/>
      <c r="JP53" s="47"/>
      <c r="JQ53" s="47"/>
      <c r="JR53" s="47"/>
      <c r="JS53" s="47"/>
      <c r="JT53" s="47"/>
      <c r="JU53" s="47"/>
      <c r="JV53" s="47"/>
      <c r="JW53" s="47"/>
      <c r="JX53" s="47"/>
      <c r="JY53" s="47"/>
      <c r="JZ53" s="47"/>
      <c r="KA53" s="47"/>
      <c r="KB53" s="47"/>
      <c r="KC53" s="47"/>
      <c r="KD53" s="45"/>
      <c r="KE53" s="45"/>
      <c r="KF53" s="47"/>
      <c r="KG53" s="47"/>
      <c r="KH53" s="47"/>
      <c r="KI53" s="47"/>
      <c r="KJ53" s="47"/>
      <c r="KK53" s="47"/>
      <c r="KL53" s="47"/>
      <c r="KM53" s="47"/>
      <c r="KN53" s="47"/>
      <c r="KO53" s="47"/>
      <c r="KP53" s="47"/>
      <c r="KQ53" s="47"/>
      <c r="KR53" s="47"/>
      <c r="KS53" s="47"/>
      <c r="KT53" s="47"/>
      <c r="KU53" s="45"/>
      <c r="KV53" s="45"/>
      <c r="KW53" s="47"/>
      <c r="KX53" s="47"/>
      <c r="KY53" s="47"/>
      <c r="KZ53" s="47"/>
      <c r="LA53" s="47"/>
      <c r="LB53" s="47"/>
      <c r="LC53" s="47"/>
      <c r="LD53" s="47"/>
      <c r="LE53" s="47"/>
      <c r="LF53" s="47"/>
      <c r="LG53" s="47"/>
      <c r="LH53" s="47"/>
      <c r="LI53" s="47"/>
      <c r="LJ53" s="47"/>
      <c r="LK53" s="47"/>
      <c r="LL53" s="45"/>
      <c r="LM53" s="45"/>
      <c r="LN53" s="47"/>
      <c r="LO53" s="47"/>
      <c r="LP53" s="47"/>
      <c r="LQ53" s="47"/>
      <c r="LR53" s="47"/>
      <c r="LS53" s="47"/>
      <c r="LT53" s="47"/>
      <c r="LU53" s="47"/>
      <c r="LV53" s="47"/>
      <c r="LW53" s="47"/>
      <c r="LX53" s="47"/>
      <c r="LY53" s="47"/>
      <c r="LZ53" s="47"/>
      <c r="MA53" s="47"/>
      <c r="MB53" s="47"/>
      <c r="MC53" s="47"/>
    </row>
  </sheetData>
  <sheetProtection sheet="1" selectLockedCells="1"/>
  <protectedRanges>
    <protectedRange sqref="K13:Q14 K9:Q12 M15:Q45 Q47 Q8 K8:O8 MA2:MA3 P2:P3 AB13:AH14 AB9:AH12 AD15:AH45 AH47 AH8 AB8:AF8 K46:Q46 AG2:AG3 AS13:AY14 AS9:AY12 AU15:AY45 AY47 AY8 AS8:AW8 AB46:AH46 AX2:AX3 BJ13:BP14 BJ9:BP12 BL15:BP45 BP47 BP8 BJ8:BN8 AS46:AY46 BO2:BO3 CA13:CG14 CA9:CG12 CC15:CG45 CG47 CG8 CA8:CE8 BJ46:BP46 CF2:CF3 CR13:CX14 CR9:CX12 CT15:CX45 CX47 CX8 CR8:CV8 CA46:CG46 CW2:CW3 DI13:DO14 DI9:DO12 DK15:DO45 DO47 DO8 DI8:DM8 CR46:CX46 DN2:DN3 DZ13:EF14 DZ9:EF12 EB15:EF45 EF47 EF8 DZ8:ED8 DI46:DO46 EE2:EE3 EQ13:EW14 EQ9:EW12 ES15:EW45 EW47 EW8 EQ8:EU8 DZ46:EF46 EV2:EV3 FH13:FN14 FH9:FN12 FJ15:FN45 FN47 FN8 FH8:FL8 EQ46:EW46 FM2:FM3 FY13:GE14 FY9:GE12 GA15:GE45 GE47 GE8 FY8:GC8 FH46:FN46 GD2:GD3 GP13:GV14 GP9:GV12 GR15:GV45 GV47 GV8 GP8:GT8 FY46:GE46 GU2:GU3 HG13:HM14 HG9:HM12 HI15:HM45 HM47 HM8 HG8:HK8 GP46:GV46 HL2:HL3 HX13:ID14 HX9:ID12 HZ15:ID45 ID47 ID8 HX8:IB8 HG46:HM46 IC2:IC3 IO13:IU14 IO9:IU12 IQ15:IU45 IU47 IU8 IO8:IS8 HX46:ID46 IT2:IT3 JF13:JL14 JF9:JL12 JH15:JL45 JL47 JL8 JF8:JJ8 IO46:IU46 JK2:JK3 JW13:KC14 JW9:KC12 JY15:KC45 KC47 KC8 JW8:KA8 JF46:JL46 KB2:KB3 KN13:KT14 KN9:KT12 KP15:KT45 KT47 KT8 KN8:KR8 JW46:KC46 KS2:KS3 LE13:LK14 LE9:LK12 LG15:LK45 LK47 LK8 LE8:LI8 KN46:KT46 LJ2:LJ3 LV13:MB14 LV46:MC46 LX15:MB45 LV9:MC12 MB47:MC47 LV8:LZ8 MB8:MC8 LE46:LK46" name="範囲4"/>
    <protectedRange sqref="B15:F45 S15:W45 AJ15:AN45 BA15:BE45 BR15:BV45 CI15:CM45 CZ15:DD45 DQ15:DU45 EH15:EL45 EY15:FC45 FP15:FT45 GG15:GK45 GX15:HB45 HO15:HS45 IF15:IJ45 IW15:JA45 JN15:JR45 KE15:KI45 KV15:KZ45 LM15:LQ45" name="２"/>
    <protectedRange sqref="M5 L3:L4 M1:M3 A4:J5 A1:K3 AD5 AC3:AC4 AD1:AD3 R4:AA5 AU5 AT3:AT4 AU1:AU3 AI4:AR5 R1:AB3 AI1:AS3 BL5 BK3:BK4 BL1:BL3 AZ4:BI5 AZ1:BJ3 CC5 CB3:CB4 CC1:CC3 BQ4:BZ5 BQ1:CA3 CT5 CS3:CS4 CT1:CT3 CH4:CQ5 CH1:CR3 DK5 DJ3:DJ4 DK1:DK3 CY4:DH5 CY1:DI3 EB5 EA3:EA4 EB1:EB3 DP4:DY5 DP1:DZ3 ES5 ER3:ER4 ES1:ES3 EG4:EP5 EG1:EQ3 FJ5 FI3:FI4 FJ1:FJ3 EX4:FG5 EX1:FH3 GA5 FZ3:FZ4 GA1:GA3 FO4:FX5 FO1:FY3 GR5 GQ3:GQ4 GR1:GR3 GF4:GO5 GF1:GP3 HI5 HH3:HH4 HI1:HI3 GW4:HF5 GW1:HG3 HZ5 HY3:HY4 HZ1:HZ3 HN4:HW5 HN1:HX3 IQ5 IP3:IP4 IQ1:IQ3 IE4:IN5 IE1:IO3 JH5 JG3:JG4 JH1:JH3 IV4:JE5 IV1:JF3 JY5 JX3:JX4 JY1:JY3 JM4:JV5 JM1:JW3 KP5 KO3:KO4 KP1:KP3 KD4:KM5 KD1:KN3 LG5 LF3:LF4 LG1:LG3 KU4:LD5 KU1:LE3 LX5 LW3:LW4 LX1:LX3 LL4:LU5 LL1:LV3 LY4:MC5 N4:Q5 AE4:AH5 AV4:AY5 BM4:BP5 CD4:CG5 CU4:CX5 DL4:DO5 EC4:EF5 ET4:EW5 FK4:FN5 GB4:GE5 GS4:GV5 HJ4:HM5 IA4:ID5 IR4:IU5 JI4:JL5 JZ4:KC5 KQ4:KT5 LH4:LK5" name="３"/>
  </protectedRanges>
  <mergeCells count="3780">
    <mergeCell ref="B4:D5"/>
    <mergeCell ref="E4:J5"/>
    <mergeCell ref="L4:O5"/>
    <mergeCell ref="P4:Q5"/>
    <mergeCell ref="A8:A12"/>
    <mergeCell ref="B8:B12"/>
    <mergeCell ref="C8:D12"/>
    <mergeCell ref="E8:F12"/>
    <mergeCell ref="G8:J8"/>
    <mergeCell ref="K8:M8"/>
    <mergeCell ref="G10:I12"/>
    <mergeCell ref="N8:Q12"/>
    <mergeCell ref="G9:J9"/>
    <mergeCell ref="K9:M9"/>
    <mergeCell ref="A7:Q7"/>
    <mergeCell ref="L3:M3"/>
    <mergeCell ref="E16:F16"/>
    <mergeCell ref="N16:Q16"/>
    <mergeCell ref="C15:D15"/>
    <mergeCell ref="E15:F15"/>
    <mergeCell ref="K15:M15"/>
    <mergeCell ref="N15:Q15"/>
    <mergeCell ref="N3:O3"/>
    <mergeCell ref="P3:Q3"/>
    <mergeCell ref="C17:D17"/>
    <mergeCell ref="E17:F17"/>
    <mergeCell ref="G16:I16"/>
    <mergeCell ref="K16:M16"/>
    <mergeCell ref="G17:I17"/>
    <mergeCell ref="K17:M17"/>
    <mergeCell ref="C16:D16"/>
    <mergeCell ref="N17:Q17"/>
    <mergeCell ref="N13:Q13"/>
    <mergeCell ref="J10:J13"/>
    <mergeCell ref="C13:D13"/>
    <mergeCell ref="E13:F13"/>
    <mergeCell ref="G13:I13"/>
    <mergeCell ref="G15:I15"/>
    <mergeCell ref="K13:M13"/>
    <mergeCell ref="K10:M12"/>
    <mergeCell ref="C20:D20"/>
    <mergeCell ref="E20:F20"/>
    <mergeCell ref="N20:Q20"/>
    <mergeCell ref="C21:D21"/>
    <mergeCell ref="E21:F21"/>
    <mergeCell ref="G20:I20"/>
    <mergeCell ref="K20:M20"/>
    <mergeCell ref="G21:I21"/>
    <mergeCell ref="K21:M21"/>
    <mergeCell ref="N21:Q21"/>
    <mergeCell ref="C18:D18"/>
    <mergeCell ref="E18:F18"/>
    <mergeCell ref="N18:Q18"/>
    <mergeCell ref="C19:D19"/>
    <mergeCell ref="E19:F19"/>
    <mergeCell ref="G18:I18"/>
    <mergeCell ref="K18:M18"/>
    <mergeCell ref="G19:I19"/>
    <mergeCell ref="K19:M19"/>
    <mergeCell ref="N19:Q19"/>
    <mergeCell ref="C24:D24"/>
    <mergeCell ref="E24:F24"/>
    <mergeCell ref="N24:Q24"/>
    <mergeCell ref="C25:D25"/>
    <mergeCell ref="E25:F25"/>
    <mergeCell ref="G24:I24"/>
    <mergeCell ref="K24:M24"/>
    <mergeCell ref="G25:I25"/>
    <mergeCell ref="K25:M25"/>
    <mergeCell ref="N25:Q25"/>
    <mergeCell ref="C22:D22"/>
    <mergeCell ref="E22:F22"/>
    <mergeCell ref="N22:Q22"/>
    <mergeCell ref="C23:D23"/>
    <mergeCell ref="E23:F23"/>
    <mergeCell ref="G22:I22"/>
    <mergeCell ref="K22:M22"/>
    <mergeCell ref="G23:I23"/>
    <mergeCell ref="K23:M23"/>
    <mergeCell ref="N23:Q23"/>
    <mergeCell ref="C28:D28"/>
    <mergeCell ref="E28:F28"/>
    <mergeCell ref="N28:Q28"/>
    <mergeCell ref="C29:D29"/>
    <mergeCell ref="E29:F29"/>
    <mergeCell ref="G28:I28"/>
    <mergeCell ref="K28:M28"/>
    <mergeCell ref="G29:I29"/>
    <mergeCell ref="K29:M29"/>
    <mergeCell ref="N29:Q29"/>
    <mergeCell ref="C26:D26"/>
    <mergeCell ref="E26:F26"/>
    <mergeCell ref="N26:Q26"/>
    <mergeCell ref="C27:D27"/>
    <mergeCell ref="E27:F27"/>
    <mergeCell ref="G26:I26"/>
    <mergeCell ref="K26:M26"/>
    <mergeCell ref="G27:I27"/>
    <mergeCell ref="K27:M27"/>
    <mergeCell ref="N27:Q27"/>
    <mergeCell ref="C32:D32"/>
    <mergeCell ref="E32:F32"/>
    <mergeCell ref="N32:Q32"/>
    <mergeCell ref="C33:D33"/>
    <mergeCell ref="E33:F33"/>
    <mergeCell ref="G32:I32"/>
    <mergeCell ref="K32:M32"/>
    <mergeCell ref="G33:I33"/>
    <mergeCell ref="K33:M33"/>
    <mergeCell ref="N33:Q33"/>
    <mergeCell ref="C30:D30"/>
    <mergeCell ref="E30:F30"/>
    <mergeCell ref="N30:Q30"/>
    <mergeCell ref="C31:D31"/>
    <mergeCell ref="E31:F31"/>
    <mergeCell ref="G30:I30"/>
    <mergeCell ref="K30:M30"/>
    <mergeCell ref="G31:I31"/>
    <mergeCell ref="K31:M31"/>
    <mergeCell ref="N31:Q31"/>
    <mergeCell ref="C36:D36"/>
    <mergeCell ref="E36:F36"/>
    <mergeCell ref="N36:Q36"/>
    <mergeCell ref="C37:D37"/>
    <mergeCell ref="E37:F37"/>
    <mergeCell ref="G36:I36"/>
    <mergeCell ref="K36:M36"/>
    <mergeCell ref="G37:I37"/>
    <mergeCell ref="K37:M37"/>
    <mergeCell ref="N37:Q37"/>
    <mergeCell ref="C34:D34"/>
    <mergeCell ref="E34:F34"/>
    <mergeCell ref="N34:Q34"/>
    <mergeCell ref="C35:D35"/>
    <mergeCell ref="E35:F35"/>
    <mergeCell ref="G34:I34"/>
    <mergeCell ref="K34:M34"/>
    <mergeCell ref="G35:I35"/>
    <mergeCell ref="K35:M35"/>
    <mergeCell ref="N35:Q35"/>
    <mergeCell ref="N42:Q42"/>
    <mergeCell ref="C43:D43"/>
    <mergeCell ref="E43:F43"/>
    <mergeCell ref="G42:I42"/>
    <mergeCell ref="N43:Q43"/>
    <mergeCell ref="C40:D40"/>
    <mergeCell ref="E40:F40"/>
    <mergeCell ref="N40:Q40"/>
    <mergeCell ref="C41:D41"/>
    <mergeCell ref="E41:F41"/>
    <mergeCell ref="G40:I40"/>
    <mergeCell ref="K40:M40"/>
    <mergeCell ref="G41:I41"/>
    <mergeCell ref="K41:M41"/>
    <mergeCell ref="N41:Q41"/>
    <mergeCell ref="C38:D38"/>
    <mergeCell ref="E38:F38"/>
    <mergeCell ref="N38:Q38"/>
    <mergeCell ref="C39:D39"/>
    <mergeCell ref="E39:F39"/>
    <mergeCell ref="G38:I38"/>
    <mergeCell ref="K38:M38"/>
    <mergeCell ref="G39:I39"/>
    <mergeCell ref="K39:M39"/>
    <mergeCell ref="N39:Q39"/>
    <mergeCell ref="L2:Q2"/>
    <mergeCell ref="J2:K2"/>
    <mergeCell ref="AA2:AB2"/>
    <mergeCell ref="AC2:AH2"/>
    <mergeCell ref="AC3:AD3"/>
    <mergeCell ref="AE3:AF3"/>
    <mergeCell ref="AG3:AH3"/>
    <mergeCell ref="C45:D45"/>
    <mergeCell ref="E45:F45"/>
    <mergeCell ref="K45:M45"/>
    <mergeCell ref="A46:F46"/>
    <mergeCell ref="A47:F47"/>
    <mergeCell ref="G44:I44"/>
    <mergeCell ref="K44:M44"/>
    <mergeCell ref="G45:I45"/>
    <mergeCell ref="G47:M47"/>
    <mergeCell ref="N47:Q47"/>
    <mergeCell ref="N45:Q45"/>
    <mergeCell ref="C44:D44"/>
    <mergeCell ref="E44:F44"/>
    <mergeCell ref="N44:Q44"/>
    <mergeCell ref="G46:J46"/>
    <mergeCell ref="T45:U45"/>
    <mergeCell ref="K42:M42"/>
    <mergeCell ref="G43:I43"/>
    <mergeCell ref="K43:M43"/>
    <mergeCell ref="K46:M46"/>
    <mergeCell ref="N46:Q46"/>
    <mergeCell ref="C42:D42"/>
    <mergeCell ref="E42:F42"/>
    <mergeCell ref="T15:U15"/>
    <mergeCell ref="V15:W15"/>
    <mergeCell ref="X15:Z15"/>
    <mergeCell ref="AB15:AD15"/>
    <mergeCell ref="AE15:AH15"/>
    <mergeCell ref="T16:U16"/>
    <mergeCell ref="V16:W16"/>
    <mergeCell ref="X16:Z16"/>
    <mergeCell ref="AB16:AD16"/>
    <mergeCell ref="AE16:AH16"/>
    <mergeCell ref="S4:U5"/>
    <mergeCell ref="V4:AA5"/>
    <mergeCell ref="AC4:AF5"/>
    <mergeCell ref="AG4:AH5"/>
    <mergeCell ref="R7:AH7"/>
    <mergeCell ref="R8:R12"/>
    <mergeCell ref="S8:S12"/>
    <mergeCell ref="T8:U12"/>
    <mergeCell ref="V8:W12"/>
    <mergeCell ref="X8:AA8"/>
    <mergeCell ref="AB8:AD8"/>
    <mergeCell ref="AE8:AH12"/>
    <mergeCell ref="X9:AA9"/>
    <mergeCell ref="AB9:AD9"/>
    <mergeCell ref="X10:Z12"/>
    <mergeCell ref="AA10:AA13"/>
    <mergeCell ref="AB10:AD12"/>
    <mergeCell ref="T13:U13"/>
    <mergeCell ref="V13:W13"/>
    <mergeCell ref="X13:Z13"/>
    <mergeCell ref="AB13:AD13"/>
    <mergeCell ref="AE13:AH13"/>
    <mergeCell ref="T19:U19"/>
    <mergeCell ref="V19:W19"/>
    <mergeCell ref="X19:Z19"/>
    <mergeCell ref="AB19:AD19"/>
    <mergeCell ref="AE19:AH19"/>
    <mergeCell ref="T20:U20"/>
    <mergeCell ref="V20:W20"/>
    <mergeCell ref="X20:Z20"/>
    <mergeCell ref="AB20:AD20"/>
    <mergeCell ref="AE20:AH20"/>
    <mergeCell ref="T17:U17"/>
    <mergeCell ref="V17:W17"/>
    <mergeCell ref="X17:Z17"/>
    <mergeCell ref="AB17:AD17"/>
    <mergeCell ref="AE17:AH17"/>
    <mergeCell ref="T18:U18"/>
    <mergeCell ref="V18:W18"/>
    <mergeCell ref="X18:Z18"/>
    <mergeCell ref="AB18:AD18"/>
    <mergeCell ref="AE18:AH18"/>
    <mergeCell ref="T23:U23"/>
    <mergeCell ref="V23:W23"/>
    <mergeCell ref="X23:Z23"/>
    <mergeCell ref="AB23:AD23"/>
    <mergeCell ref="AE23:AH23"/>
    <mergeCell ref="T24:U24"/>
    <mergeCell ref="V24:W24"/>
    <mergeCell ref="X24:Z24"/>
    <mergeCell ref="AB24:AD24"/>
    <mergeCell ref="AE24:AH24"/>
    <mergeCell ref="T21:U21"/>
    <mergeCell ref="V21:W21"/>
    <mergeCell ref="X21:Z21"/>
    <mergeCell ref="AB21:AD21"/>
    <mergeCell ref="AE21:AH21"/>
    <mergeCell ref="T22:U22"/>
    <mergeCell ref="V22:W22"/>
    <mergeCell ref="X22:Z22"/>
    <mergeCell ref="AB22:AD22"/>
    <mergeCell ref="AE22:AH22"/>
    <mergeCell ref="T27:U27"/>
    <mergeCell ref="V27:W27"/>
    <mergeCell ref="X27:Z27"/>
    <mergeCell ref="AB27:AD27"/>
    <mergeCell ref="AE27:AH27"/>
    <mergeCell ref="T28:U28"/>
    <mergeCell ref="V28:W28"/>
    <mergeCell ref="X28:Z28"/>
    <mergeCell ref="AB28:AD28"/>
    <mergeCell ref="AE28:AH28"/>
    <mergeCell ref="T25:U25"/>
    <mergeCell ref="V25:W25"/>
    <mergeCell ref="X25:Z25"/>
    <mergeCell ref="AB25:AD25"/>
    <mergeCell ref="AE25:AH25"/>
    <mergeCell ref="T26:U26"/>
    <mergeCell ref="V26:W26"/>
    <mergeCell ref="X26:Z26"/>
    <mergeCell ref="AB26:AD26"/>
    <mergeCell ref="AE26:AH26"/>
    <mergeCell ref="T31:U31"/>
    <mergeCell ref="V31:W31"/>
    <mergeCell ref="X31:Z31"/>
    <mergeCell ref="AB31:AD31"/>
    <mergeCell ref="AE31:AH31"/>
    <mergeCell ref="T32:U32"/>
    <mergeCell ref="V32:W32"/>
    <mergeCell ref="X32:Z32"/>
    <mergeCell ref="AB32:AD32"/>
    <mergeCell ref="AE32:AH32"/>
    <mergeCell ref="T29:U29"/>
    <mergeCell ref="V29:W29"/>
    <mergeCell ref="X29:Z29"/>
    <mergeCell ref="AB29:AD29"/>
    <mergeCell ref="AE29:AH29"/>
    <mergeCell ref="T30:U30"/>
    <mergeCell ref="V30:W30"/>
    <mergeCell ref="X30:Z30"/>
    <mergeCell ref="AB30:AD30"/>
    <mergeCell ref="AE30:AH30"/>
    <mergeCell ref="T38:U38"/>
    <mergeCell ref="V38:W38"/>
    <mergeCell ref="X38:Z38"/>
    <mergeCell ref="AB38:AD38"/>
    <mergeCell ref="AE38:AH38"/>
    <mergeCell ref="T35:U35"/>
    <mergeCell ref="V35:W35"/>
    <mergeCell ref="X35:Z35"/>
    <mergeCell ref="AB35:AD35"/>
    <mergeCell ref="AE35:AH35"/>
    <mergeCell ref="T36:U36"/>
    <mergeCell ref="V36:W36"/>
    <mergeCell ref="X36:Z36"/>
    <mergeCell ref="AB36:AD36"/>
    <mergeCell ref="AE36:AH36"/>
    <mergeCell ref="T33:U33"/>
    <mergeCell ref="V33:W33"/>
    <mergeCell ref="X33:Z33"/>
    <mergeCell ref="AB33:AD33"/>
    <mergeCell ref="AE33:AH33"/>
    <mergeCell ref="T34:U34"/>
    <mergeCell ref="V34:W34"/>
    <mergeCell ref="X34:Z34"/>
    <mergeCell ref="AB34:AD34"/>
    <mergeCell ref="AE34:AH34"/>
    <mergeCell ref="R47:W47"/>
    <mergeCell ref="X47:AD47"/>
    <mergeCell ref="AE47:AH47"/>
    <mergeCell ref="T43:U43"/>
    <mergeCell ref="V43:W43"/>
    <mergeCell ref="X43:Z43"/>
    <mergeCell ref="AB43:AD43"/>
    <mergeCell ref="AE43:AH43"/>
    <mergeCell ref="T44:U44"/>
    <mergeCell ref="V44:W44"/>
    <mergeCell ref="X44:Z44"/>
    <mergeCell ref="AB44:AD44"/>
    <mergeCell ref="AE44:AH44"/>
    <mergeCell ref="T41:U41"/>
    <mergeCell ref="V41:W41"/>
    <mergeCell ref="X41:Z41"/>
    <mergeCell ref="AB41:AD41"/>
    <mergeCell ref="AE41:AH41"/>
    <mergeCell ref="T42:U42"/>
    <mergeCell ref="V42:W42"/>
    <mergeCell ref="X42:Z42"/>
    <mergeCell ref="AB42:AD42"/>
    <mergeCell ref="AE42:AH42"/>
    <mergeCell ref="AR2:AS2"/>
    <mergeCell ref="AT2:AY2"/>
    <mergeCell ref="AT3:AU3"/>
    <mergeCell ref="AV3:AW3"/>
    <mergeCell ref="AX3:AY3"/>
    <mergeCell ref="AJ4:AL5"/>
    <mergeCell ref="AM4:AR5"/>
    <mergeCell ref="AT4:AW5"/>
    <mergeCell ref="AX4:AY5"/>
    <mergeCell ref="V45:W45"/>
    <mergeCell ref="X45:Z45"/>
    <mergeCell ref="AB45:AD45"/>
    <mergeCell ref="AE45:AH45"/>
    <mergeCell ref="R46:W46"/>
    <mergeCell ref="X46:AA46"/>
    <mergeCell ref="AB46:AD46"/>
    <mergeCell ref="AE46:AH46"/>
    <mergeCell ref="T39:U39"/>
    <mergeCell ref="V39:W39"/>
    <mergeCell ref="X39:Z39"/>
    <mergeCell ref="AB39:AD39"/>
    <mergeCell ref="AE39:AH39"/>
    <mergeCell ref="T40:U40"/>
    <mergeCell ref="V40:W40"/>
    <mergeCell ref="X40:Z40"/>
    <mergeCell ref="AB40:AD40"/>
    <mergeCell ref="AE40:AH40"/>
    <mergeCell ref="T37:U37"/>
    <mergeCell ref="V37:W37"/>
    <mergeCell ref="X37:Z37"/>
    <mergeCell ref="AB37:AD37"/>
    <mergeCell ref="AE37:AH37"/>
    <mergeCell ref="AK15:AL15"/>
    <mergeCell ref="AM15:AN15"/>
    <mergeCell ref="AO15:AQ15"/>
    <mergeCell ref="AS15:AU15"/>
    <mergeCell ref="AV15:AY15"/>
    <mergeCell ref="AK16:AL16"/>
    <mergeCell ref="AM16:AN16"/>
    <mergeCell ref="AO16:AQ16"/>
    <mergeCell ref="AS16:AU16"/>
    <mergeCell ref="AV16:AY16"/>
    <mergeCell ref="AI7:AY7"/>
    <mergeCell ref="AI8:AI12"/>
    <mergeCell ref="AJ8:AJ12"/>
    <mergeCell ref="AK8:AL12"/>
    <mergeCell ref="AM8:AN12"/>
    <mergeCell ref="AO8:AR8"/>
    <mergeCell ref="AS8:AU8"/>
    <mergeCell ref="AV8:AY12"/>
    <mergeCell ref="AO9:AR9"/>
    <mergeCell ref="AS9:AU9"/>
    <mergeCell ref="AO10:AQ12"/>
    <mergeCell ref="AR10:AR13"/>
    <mergeCell ref="AS10:AU12"/>
    <mergeCell ref="AK13:AL13"/>
    <mergeCell ref="AM13:AN13"/>
    <mergeCell ref="AO13:AQ13"/>
    <mergeCell ref="AS13:AU13"/>
    <mergeCell ref="AV13:AY13"/>
    <mergeCell ref="AK19:AL19"/>
    <mergeCell ref="AM19:AN19"/>
    <mergeCell ref="AO19:AQ19"/>
    <mergeCell ref="AS19:AU19"/>
    <mergeCell ref="AV19:AY19"/>
    <mergeCell ref="AK20:AL20"/>
    <mergeCell ref="AM20:AN20"/>
    <mergeCell ref="AO20:AQ20"/>
    <mergeCell ref="AS20:AU20"/>
    <mergeCell ref="AV20:AY20"/>
    <mergeCell ref="AK17:AL17"/>
    <mergeCell ref="AM17:AN17"/>
    <mergeCell ref="AO17:AQ17"/>
    <mergeCell ref="AS17:AU17"/>
    <mergeCell ref="AV17:AY17"/>
    <mergeCell ref="AK18:AL18"/>
    <mergeCell ref="AM18:AN18"/>
    <mergeCell ref="AO18:AQ18"/>
    <mergeCell ref="AS18:AU18"/>
    <mergeCell ref="AV18:AY18"/>
    <mergeCell ref="AK23:AL23"/>
    <mergeCell ref="AM23:AN23"/>
    <mergeCell ref="AO23:AQ23"/>
    <mergeCell ref="AS23:AU23"/>
    <mergeCell ref="AV23:AY23"/>
    <mergeCell ref="AK24:AL24"/>
    <mergeCell ref="AM24:AN24"/>
    <mergeCell ref="AO24:AQ24"/>
    <mergeCell ref="AS24:AU24"/>
    <mergeCell ref="AV24:AY24"/>
    <mergeCell ref="AK21:AL21"/>
    <mergeCell ref="AM21:AN21"/>
    <mergeCell ref="AO21:AQ21"/>
    <mergeCell ref="AS21:AU21"/>
    <mergeCell ref="AV21:AY21"/>
    <mergeCell ref="AK22:AL22"/>
    <mergeCell ref="AM22:AN22"/>
    <mergeCell ref="AO22:AQ22"/>
    <mergeCell ref="AS22:AU22"/>
    <mergeCell ref="AV22:AY22"/>
    <mergeCell ref="AK27:AL27"/>
    <mergeCell ref="AM27:AN27"/>
    <mergeCell ref="AO27:AQ27"/>
    <mergeCell ref="AS27:AU27"/>
    <mergeCell ref="AV27:AY27"/>
    <mergeCell ref="AK28:AL28"/>
    <mergeCell ref="AM28:AN28"/>
    <mergeCell ref="AO28:AQ28"/>
    <mergeCell ref="AS28:AU28"/>
    <mergeCell ref="AV28:AY28"/>
    <mergeCell ref="AK25:AL25"/>
    <mergeCell ref="AM25:AN25"/>
    <mergeCell ref="AO25:AQ25"/>
    <mergeCell ref="AS25:AU25"/>
    <mergeCell ref="AV25:AY25"/>
    <mergeCell ref="AK26:AL26"/>
    <mergeCell ref="AM26:AN26"/>
    <mergeCell ref="AO26:AQ26"/>
    <mergeCell ref="AS26:AU26"/>
    <mergeCell ref="AV26:AY26"/>
    <mergeCell ref="AK31:AL31"/>
    <mergeCell ref="AM31:AN31"/>
    <mergeCell ref="AO31:AQ31"/>
    <mergeCell ref="AS31:AU31"/>
    <mergeCell ref="AV31:AY31"/>
    <mergeCell ref="AK32:AL32"/>
    <mergeCell ref="AM32:AN32"/>
    <mergeCell ref="AO32:AQ32"/>
    <mergeCell ref="AS32:AU32"/>
    <mergeCell ref="AV32:AY32"/>
    <mergeCell ref="AK29:AL29"/>
    <mergeCell ref="AM29:AN29"/>
    <mergeCell ref="AO29:AQ29"/>
    <mergeCell ref="AS29:AU29"/>
    <mergeCell ref="AV29:AY29"/>
    <mergeCell ref="AK30:AL30"/>
    <mergeCell ref="AM30:AN30"/>
    <mergeCell ref="AO30:AQ30"/>
    <mergeCell ref="AS30:AU30"/>
    <mergeCell ref="AV30:AY30"/>
    <mergeCell ref="AK35:AL35"/>
    <mergeCell ref="AM35:AN35"/>
    <mergeCell ref="AO35:AQ35"/>
    <mergeCell ref="AS35:AU35"/>
    <mergeCell ref="AV35:AY35"/>
    <mergeCell ref="AK36:AL36"/>
    <mergeCell ref="AM36:AN36"/>
    <mergeCell ref="AO36:AQ36"/>
    <mergeCell ref="AS36:AU36"/>
    <mergeCell ref="AV36:AY36"/>
    <mergeCell ref="AK33:AL33"/>
    <mergeCell ref="AM33:AN33"/>
    <mergeCell ref="AO33:AQ33"/>
    <mergeCell ref="AS33:AU33"/>
    <mergeCell ref="AV33:AY33"/>
    <mergeCell ref="AK34:AL34"/>
    <mergeCell ref="AM34:AN34"/>
    <mergeCell ref="AO34:AQ34"/>
    <mergeCell ref="AS34:AU34"/>
    <mergeCell ref="AV34:AY34"/>
    <mergeCell ref="AK39:AL39"/>
    <mergeCell ref="AM39:AN39"/>
    <mergeCell ref="AO39:AQ39"/>
    <mergeCell ref="AS39:AU39"/>
    <mergeCell ref="AV39:AY39"/>
    <mergeCell ref="AK40:AL40"/>
    <mergeCell ref="AM40:AN40"/>
    <mergeCell ref="AO40:AQ40"/>
    <mergeCell ref="AS40:AU40"/>
    <mergeCell ref="AV40:AY40"/>
    <mergeCell ref="AK37:AL37"/>
    <mergeCell ref="AM37:AN37"/>
    <mergeCell ref="AO37:AQ37"/>
    <mergeCell ref="AS37:AU37"/>
    <mergeCell ref="AV37:AY37"/>
    <mergeCell ref="AK38:AL38"/>
    <mergeCell ref="AM38:AN38"/>
    <mergeCell ref="AO38:AQ38"/>
    <mergeCell ref="AS38:AU38"/>
    <mergeCell ref="AV38:AY38"/>
    <mergeCell ref="BJ9:BL9"/>
    <mergeCell ref="BF10:BH12"/>
    <mergeCell ref="BI10:BI13"/>
    <mergeCell ref="AK45:AL45"/>
    <mergeCell ref="AM45:AN45"/>
    <mergeCell ref="AO45:AQ45"/>
    <mergeCell ref="AS45:AU45"/>
    <mergeCell ref="AV45:AY45"/>
    <mergeCell ref="AI46:AN46"/>
    <mergeCell ref="AO46:AR46"/>
    <mergeCell ref="AS46:AU46"/>
    <mergeCell ref="AV46:AY46"/>
    <mergeCell ref="AK43:AL43"/>
    <mergeCell ref="AM43:AN43"/>
    <mergeCell ref="AO43:AQ43"/>
    <mergeCell ref="AS43:AU43"/>
    <mergeCell ref="AV43:AY43"/>
    <mergeCell ref="AK44:AL44"/>
    <mergeCell ref="AM44:AN44"/>
    <mergeCell ref="AO44:AQ44"/>
    <mergeCell ref="AS44:AU44"/>
    <mergeCell ref="AV44:AY44"/>
    <mergeCell ref="AK41:AL41"/>
    <mergeCell ref="AM41:AN41"/>
    <mergeCell ref="AO41:AQ41"/>
    <mergeCell ref="AS41:AU41"/>
    <mergeCell ref="AV41:AY41"/>
    <mergeCell ref="AK42:AL42"/>
    <mergeCell ref="AM42:AN42"/>
    <mergeCell ref="AO42:AQ42"/>
    <mergeCell ref="AS42:AU42"/>
    <mergeCell ref="AV42:AY42"/>
    <mergeCell ref="BJ10:BL12"/>
    <mergeCell ref="BB13:BC13"/>
    <mergeCell ref="BD13:BE13"/>
    <mergeCell ref="BF13:BH13"/>
    <mergeCell ref="BJ13:BL13"/>
    <mergeCell ref="BM13:BP13"/>
    <mergeCell ref="BB15:BC15"/>
    <mergeCell ref="BD15:BE15"/>
    <mergeCell ref="BF15:BH15"/>
    <mergeCell ref="BJ15:BL15"/>
    <mergeCell ref="BM15:BP15"/>
    <mergeCell ref="AI47:AN47"/>
    <mergeCell ref="AO47:AU47"/>
    <mergeCell ref="AV47:AY47"/>
    <mergeCell ref="BI2:BJ2"/>
    <mergeCell ref="BK2:BP2"/>
    <mergeCell ref="BK3:BL3"/>
    <mergeCell ref="BM3:BN3"/>
    <mergeCell ref="BO3:BP3"/>
    <mergeCell ref="BA4:BC5"/>
    <mergeCell ref="BD4:BI5"/>
    <mergeCell ref="BK4:BN5"/>
    <mergeCell ref="BO4:BP5"/>
    <mergeCell ref="AZ7:BP7"/>
    <mergeCell ref="AZ8:AZ12"/>
    <mergeCell ref="BA8:BA12"/>
    <mergeCell ref="BB8:BC12"/>
    <mergeCell ref="BD8:BE12"/>
    <mergeCell ref="BF8:BI8"/>
    <mergeCell ref="BJ8:BL8"/>
    <mergeCell ref="BM8:BP12"/>
    <mergeCell ref="BF9:BI9"/>
    <mergeCell ref="BB18:BC18"/>
    <mergeCell ref="BD18:BE18"/>
    <mergeCell ref="BF18:BH18"/>
    <mergeCell ref="BJ18:BL18"/>
    <mergeCell ref="BM18:BP18"/>
    <mergeCell ref="BB19:BC19"/>
    <mergeCell ref="BD19:BE19"/>
    <mergeCell ref="BF19:BH19"/>
    <mergeCell ref="BJ19:BL19"/>
    <mergeCell ref="BM19:BP19"/>
    <mergeCell ref="BB16:BC16"/>
    <mergeCell ref="BD16:BE16"/>
    <mergeCell ref="BF16:BH16"/>
    <mergeCell ref="BJ16:BL16"/>
    <mergeCell ref="BM16:BP16"/>
    <mergeCell ref="BB17:BC17"/>
    <mergeCell ref="BD17:BE17"/>
    <mergeCell ref="BF17:BH17"/>
    <mergeCell ref="BJ17:BL17"/>
    <mergeCell ref="BM17:BP17"/>
    <mergeCell ref="BB22:BC22"/>
    <mergeCell ref="BD22:BE22"/>
    <mergeCell ref="BF22:BH22"/>
    <mergeCell ref="BJ22:BL22"/>
    <mergeCell ref="BM22:BP22"/>
    <mergeCell ref="BB23:BC23"/>
    <mergeCell ref="BD23:BE23"/>
    <mergeCell ref="BF23:BH23"/>
    <mergeCell ref="BJ23:BL23"/>
    <mergeCell ref="BM23:BP23"/>
    <mergeCell ref="BB20:BC20"/>
    <mergeCell ref="BD20:BE20"/>
    <mergeCell ref="BF20:BH20"/>
    <mergeCell ref="BJ20:BL20"/>
    <mergeCell ref="BM20:BP20"/>
    <mergeCell ref="BB21:BC21"/>
    <mergeCell ref="BD21:BE21"/>
    <mergeCell ref="BF21:BH21"/>
    <mergeCell ref="BJ21:BL21"/>
    <mergeCell ref="BM21:BP21"/>
    <mergeCell ref="BB26:BC26"/>
    <mergeCell ref="BD26:BE26"/>
    <mergeCell ref="BF26:BH26"/>
    <mergeCell ref="BJ26:BL26"/>
    <mergeCell ref="BM26:BP26"/>
    <mergeCell ref="BB27:BC27"/>
    <mergeCell ref="BD27:BE27"/>
    <mergeCell ref="BF27:BH27"/>
    <mergeCell ref="BJ27:BL27"/>
    <mergeCell ref="BM27:BP27"/>
    <mergeCell ref="BB24:BC24"/>
    <mergeCell ref="BD24:BE24"/>
    <mergeCell ref="BF24:BH24"/>
    <mergeCell ref="BJ24:BL24"/>
    <mergeCell ref="BM24:BP24"/>
    <mergeCell ref="BB25:BC25"/>
    <mergeCell ref="BD25:BE25"/>
    <mergeCell ref="BF25:BH25"/>
    <mergeCell ref="BJ25:BL25"/>
    <mergeCell ref="BM25:BP25"/>
    <mergeCell ref="BB30:BC30"/>
    <mergeCell ref="BD30:BE30"/>
    <mergeCell ref="BF30:BH30"/>
    <mergeCell ref="BJ30:BL30"/>
    <mergeCell ref="BM30:BP30"/>
    <mergeCell ref="BB31:BC31"/>
    <mergeCell ref="BD31:BE31"/>
    <mergeCell ref="BF31:BH31"/>
    <mergeCell ref="BJ31:BL31"/>
    <mergeCell ref="BM31:BP31"/>
    <mergeCell ref="BB28:BC28"/>
    <mergeCell ref="BD28:BE28"/>
    <mergeCell ref="BF28:BH28"/>
    <mergeCell ref="BJ28:BL28"/>
    <mergeCell ref="BM28:BP28"/>
    <mergeCell ref="BB29:BC29"/>
    <mergeCell ref="BD29:BE29"/>
    <mergeCell ref="BF29:BH29"/>
    <mergeCell ref="BJ29:BL29"/>
    <mergeCell ref="BM29:BP29"/>
    <mergeCell ref="BB34:BC34"/>
    <mergeCell ref="BD34:BE34"/>
    <mergeCell ref="BF34:BH34"/>
    <mergeCell ref="BJ34:BL34"/>
    <mergeCell ref="BM34:BP34"/>
    <mergeCell ref="BB35:BC35"/>
    <mergeCell ref="BD35:BE35"/>
    <mergeCell ref="BF35:BH35"/>
    <mergeCell ref="BJ35:BL35"/>
    <mergeCell ref="BM35:BP35"/>
    <mergeCell ref="BB32:BC32"/>
    <mergeCell ref="BD32:BE32"/>
    <mergeCell ref="BF32:BH32"/>
    <mergeCell ref="BJ32:BL32"/>
    <mergeCell ref="BM32:BP32"/>
    <mergeCell ref="BB33:BC33"/>
    <mergeCell ref="BD33:BE33"/>
    <mergeCell ref="BF33:BH33"/>
    <mergeCell ref="BJ33:BL33"/>
    <mergeCell ref="BM33:BP33"/>
    <mergeCell ref="BB38:BC38"/>
    <mergeCell ref="BD38:BE38"/>
    <mergeCell ref="BF38:BH38"/>
    <mergeCell ref="BJ38:BL38"/>
    <mergeCell ref="BM38:BP38"/>
    <mergeCell ref="BB39:BC39"/>
    <mergeCell ref="BD39:BE39"/>
    <mergeCell ref="BF39:BH39"/>
    <mergeCell ref="BJ39:BL39"/>
    <mergeCell ref="BM39:BP39"/>
    <mergeCell ref="BB36:BC36"/>
    <mergeCell ref="BD36:BE36"/>
    <mergeCell ref="BF36:BH36"/>
    <mergeCell ref="BJ36:BL36"/>
    <mergeCell ref="BM36:BP36"/>
    <mergeCell ref="BB37:BC37"/>
    <mergeCell ref="BD37:BE37"/>
    <mergeCell ref="BF37:BH37"/>
    <mergeCell ref="BJ37:BL37"/>
    <mergeCell ref="BM37:BP37"/>
    <mergeCell ref="BJ45:BL45"/>
    <mergeCell ref="BM45:BP45"/>
    <mergeCell ref="BB42:BC42"/>
    <mergeCell ref="BD42:BE42"/>
    <mergeCell ref="BF42:BH42"/>
    <mergeCell ref="BJ42:BL42"/>
    <mergeCell ref="BM42:BP42"/>
    <mergeCell ref="BB43:BC43"/>
    <mergeCell ref="BD43:BE43"/>
    <mergeCell ref="BF43:BH43"/>
    <mergeCell ref="BJ43:BL43"/>
    <mergeCell ref="BM43:BP43"/>
    <mergeCell ref="BB40:BC40"/>
    <mergeCell ref="BD40:BE40"/>
    <mergeCell ref="BF40:BH40"/>
    <mergeCell ref="BJ40:BL40"/>
    <mergeCell ref="BM40:BP40"/>
    <mergeCell ref="BB41:BC41"/>
    <mergeCell ref="BD41:BE41"/>
    <mergeCell ref="BF41:BH41"/>
    <mergeCell ref="BJ41:BL41"/>
    <mergeCell ref="BM41:BP41"/>
    <mergeCell ref="AZ46:BE46"/>
    <mergeCell ref="BF46:BI46"/>
    <mergeCell ref="BJ46:BL46"/>
    <mergeCell ref="BM46:BP46"/>
    <mergeCell ref="AZ47:BE47"/>
    <mergeCell ref="BF47:BL47"/>
    <mergeCell ref="BM47:BP47"/>
    <mergeCell ref="BZ2:CA2"/>
    <mergeCell ref="CB2:CG2"/>
    <mergeCell ref="CB3:CC3"/>
    <mergeCell ref="CD3:CE3"/>
    <mergeCell ref="CF3:CG3"/>
    <mergeCell ref="BR4:BT5"/>
    <mergeCell ref="BU4:BZ5"/>
    <mergeCell ref="CB4:CE5"/>
    <mergeCell ref="CF4:CG5"/>
    <mergeCell ref="BQ7:CG7"/>
    <mergeCell ref="BQ8:BQ12"/>
    <mergeCell ref="BR8:BR12"/>
    <mergeCell ref="BS8:BT12"/>
    <mergeCell ref="BU8:BV12"/>
    <mergeCell ref="BW8:BZ8"/>
    <mergeCell ref="CA8:CC8"/>
    <mergeCell ref="CD8:CG12"/>
    <mergeCell ref="BB44:BC44"/>
    <mergeCell ref="BD44:BE44"/>
    <mergeCell ref="BF44:BH44"/>
    <mergeCell ref="BJ44:BL44"/>
    <mergeCell ref="BM44:BP44"/>
    <mergeCell ref="BB45:BC45"/>
    <mergeCell ref="BD45:BE45"/>
    <mergeCell ref="BF45:BH45"/>
    <mergeCell ref="CD13:CG13"/>
    <mergeCell ref="BS15:BT15"/>
    <mergeCell ref="BU15:BV15"/>
    <mergeCell ref="BW15:BY15"/>
    <mergeCell ref="CA15:CC15"/>
    <mergeCell ref="CD15:CG15"/>
    <mergeCell ref="BS16:BT16"/>
    <mergeCell ref="BU16:BV16"/>
    <mergeCell ref="BW16:BY16"/>
    <mergeCell ref="CA16:CC16"/>
    <mergeCell ref="CD16:CG16"/>
    <mergeCell ref="BW9:BZ9"/>
    <mergeCell ref="CA9:CC9"/>
    <mergeCell ref="BW10:BY12"/>
    <mergeCell ref="BZ10:BZ13"/>
    <mergeCell ref="CA10:CC12"/>
    <mergeCell ref="BS13:BT13"/>
    <mergeCell ref="BU13:BV13"/>
    <mergeCell ref="BW13:BY13"/>
    <mergeCell ref="CA13:CC13"/>
    <mergeCell ref="BS19:BT19"/>
    <mergeCell ref="BU19:BV19"/>
    <mergeCell ref="BW19:BY19"/>
    <mergeCell ref="CA19:CC19"/>
    <mergeCell ref="CD19:CG19"/>
    <mergeCell ref="BS20:BT20"/>
    <mergeCell ref="BU20:BV20"/>
    <mergeCell ref="BW20:BY20"/>
    <mergeCell ref="CA20:CC20"/>
    <mergeCell ref="CD20:CG20"/>
    <mergeCell ref="BS17:BT17"/>
    <mergeCell ref="BU17:BV17"/>
    <mergeCell ref="BW17:BY17"/>
    <mergeCell ref="CA17:CC17"/>
    <mergeCell ref="CD17:CG17"/>
    <mergeCell ref="BS18:BT18"/>
    <mergeCell ref="BU18:BV18"/>
    <mergeCell ref="BW18:BY18"/>
    <mergeCell ref="CA18:CC18"/>
    <mergeCell ref="CD18:CG18"/>
    <mergeCell ref="BS23:BT23"/>
    <mergeCell ref="BU23:BV23"/>
    <mergeCell ref="BW23:BY23"/>
    <mergeCell ref="CA23:CC23"/>
    <mergeCell ref="CD23:CG23"/>
    <mergeCell ref="BS24:BT24"/>
    <mergeCell ref="BU24:BV24"/>
    <mergeCell ref="BW24:BY24"/>
    <mergeCell ref="CA24:CC24"/>
    <mergeCell ref="CD24:CG24"/>
    <mergeCell ref="BS21:BT21"/>
    <mergeCell ref="BU21:BV21"/>
    <mergeCell ref="BW21:BY21"/>
    <mergeCell ref="CA21:CC21"/>
    <mergeCell ref="CD21:CG21"/>
    <mergeCell ref="BS22:BT22"/>
    <mergeCell ref="BU22:BV22"/>
    <mergeCell ref="BW22:BY22"/>
    <mergeCell ref="CA22:CC22"/>
    <mergeCell ref="CD22:CG22"/>
    <mergeCell ref="BS27:BT27"/>
    <mergeCell ref="BU27:BV27"/>
    <mergeCell ref="BW27:BY27"/>
    <mergeCell ref="CA27:CC27"/>
    <mergeCell ref="CD27:CG27"/>
    <mergeCell ref="BS28:BT28"/>
    <mergeCell ref="BU28:BV28"/>
    <mergeCell ref="BW28:BY28"/>
    <mergeCell ref="CA28:CC28"/>
    <mergeCell ref="CD28:CG28"/>
    <mergeCell ref="BS25:BT25"/>
    <mergeCell ref="BU25:BV25"/>
    <mergeCell ref="BW25:BY25"/>
    <mergeCell ref="CA25:CC25"/>
    <mergeCell ref="CD25:CG25"/>
    <mergeCell ref="BS26:BT26"/>
    <mergeCell ref="BU26:BV26"/>
    <mergeCell ref="BW26:BY26"/>
    <mergeCell ref="CA26:CC26"/>
    <mergeCell ref="CD26:CG26"/>
    <mergeCell ref="BS31:BT31"/>
    <mergeCell ref="BU31:BV31"/>
    <mergeCell ref="BW31:BY31"/>
    <mergeCell ref="CA31:CC31"/>
    <mergeCell ref="CD31:CG31"/>
    <mergeCell ref="BS32:BT32"/>
    <mergeCell ref="BU32:BV32"/>
    <mergeCell ref="BW32:BY32"/>
    <mergeCell ref="CA32:CC32"/>
    <mergeCell ref="CD32:CG32"/>
    <mergeCell ref="BS29:BT29"/>
    <mergeCell ref="BU29:BV29"/>
    <mergeCell ref="BW29:BY29"/>
    <mergeCell ref="CA29:CC29"/>
    <mergeCell ref="CD29:CG29"/>
    <mergeCell ref="BS30:BT30"/>
    <mergeCell ref="BU30:BV30"/>
    <mergeCell ref="BW30:BY30"/>
    <mergeCell ref="CA30:CC30"/>
    <mergeCell ref="CD30:CG30"/>
    <mergeCell ref="BS35:BT35"/>
    <mergeCell ref="BU35:BV35"/>
    <mergeCell ref="BW35:BY35"/>
    <mergeCell ref="CA35:CC35"/>
    <mergeCell ref="CD35:CG35"/>
    <mergeCell ref="BS36:BT36"/>
    <mergeCell ref="BU36:BV36"/>
    <mergeCell ref="BW36:BY36"/>
    <mergeCell ref="CA36:CC36"/>
    <mergeCell ref="CD36:CG36"/>
    <mergeCell ref="BS33:BT33"/>
    <mergeCell ref="BU33:BV33"/>
    <mergeCell ref="BW33:BY33"/>
    <mergeCell ref="CA33:CC33"/>
    <mergeCell ref="CD33:CG33"/>
    <mergeCell ref="BS34:BT34"/>
    <mergeCell ref="BU34:BV34"/>
    <mergeCell ref="BW34:BY34"/>
    <mergeCell ref="CA34:CC34"/>
    <mergeCell ref="CD34:CG34"/>
    <mergeCell ref="BS39:BT39"/>
    <mergeCell ref="BU39:BV39"/>
    <mergeCell ref="BW39:BY39"/>
    <mergeCell ref="CA39:CC39"/>
    <mergeCell ref="CD39:CG39"/>
    <mergeCell ref="BS40:BT40"/>
    <mergeCell ref="BU40:BV40"/>
    <mergeCell ref="BW40:BY40"/>
    <mergeCell ref="CA40:CC40"/>
    <mergeCell ref="CD40:CG40"/>
    <mergeCell ref="BS37:BT37"/>
    <mergeCell ref="BU37:BV37"/>
    <mergeCell ref="BW37:BY37"/>
    <mergeCell ref="CA37:CC37"/>
    <mergeCell ref="CD37:CG37"/>
    <mergeCell ref="BS38:BT38"/>
    <mergeCell ref="BU38:BV38"/>
    <mergeCell ref="BW38:BY38"/>
    <mergeCell ref="CA38:CC38"/>
    <mergeCell ref="CD38:CG38"/>
    <mergeCell ref="CR9:CT9"/>
    <mergeCell ref="CN10:CP12"/>
    <mergeCell ref="CQ10:CQ13"/>
    <mergeCell ref="BS45:BT45"/>
    <mergeCell ref="BU45:BV45"/>
    <mergeCell ref="BW45:BY45"/>
    <mergeCell ref="CA45:CC45"/>
    <mergeCell ref="CD45:CG45"/>
    <mergeCell ref="BQ46:BV46"/>
    <mergeCell ref="BW46:BZ46"/>
    <mergeCell ref="CA46:CC46"/>
    <mergeCell ref="CD46:CG46"/>
    <mergeCell ref="BS43:BT43"/>
    <mergeCell ref="BU43:BV43"/>
    <mergeCell ref="BW43:BY43"/>
    <mergeCell ref="CA43:CC43"/>
    <mergeCell ref="CD43:CG43"/>
    <mergeCell ref="BS44:BT44"/>
    <mergeCell ref="BU44:BV44"/>
    <mergeCell ref="BW44:BY44"/>
    <mergeCell ref="CA44:CC44"/>
    <mergeCell ref="CD44:CG44"/>
    <mergeCell ref="BS41:BT41"/>
    <mergeCell ref="BU41:BV41"/>
    <mergeCell ref="BW41:BY41"/>
    <mergeCell ref="CA41:CC41"/>
    <mergeCell ref="CD41:CG41"/>
    <mergeCell ref="BS42:BT42"/>
    <mergeCell ref="BU42:BV42"/>
    <mergeCell ref="BW42:BY42"/>
    <mergeCell ref="CA42:CC42"/>
    <mergeCell ref="CD42:CG42"/>
    <mergeCell ref="CR10:CT12"/>
    <mergeCell ref="CJ13:CK13"/>
    <mergeCell ref="CL13:CM13"/>
    <mergeCell ref="CN13:CP13"/>
    <mergeCell ref="CR13:CT13"/>
    <mergeCell ref="CU13:CX13"/>
    <mergeCell ref="CJ15:CK15"/>
    <mergeCell ref="CL15:CM15"/>
    <mergeCell ref="CN15:CP15"/>
    <mergeCell ref="CR15:CT15"/>
    <mergeCell ref="CU15:CX15"/>
    <mergeCell ref="BQ47:BV47"/>
    <mergeCell ref="BW47:CC47"/>
    <mergeCell ref="CD47:CG47"/>
    <mergeCell ref="CQ2:CR2"/>
    <mergeCell ref="CS2:CX2"/>
    <mergeCell ref="CS3:CT3"/>
    <mergeCell ref="CU3:CV3"/>
    <mergeCell ref="CW3:CX3"/>
    <mergeCell ref="CI4:CK5"/>
    <mergeCell ref="CL4:CQ5"/>
    <mergeCell ref="CS4:CV5"/>
    <mergeCell ref="CW4:CX5"/>
    <mergeCell ref="CH7:CX7"/>
    <mergeCell ref="CH8:CH12"/>
    <mergeCell ref="CI8:CI12"/>
    <mergeCell ref="CJ8:CK12"/>
    <mergeCell ref="CL8:CM12"/>
    <mergeCell ref="CN8:CQ8"/>
    <mergeCell ref="CR8:CT8"/>
    <mergeCell ref="CU8:CX12"/>
    <mergeCell ref="CN9:CQ9"/>
    <mergeCell ref="CJ18:CK18"/>
    <mergeCell ref="CL18:CM18"/>
    <mergeCell ref="CN18:CP18"/>
    <mergeCell ref="CR18:CT18"/>
    <mergeCell ref="CU18:CX18"/>
    <mergeCell ref="CJ19:CK19"/>
    <mergeCell ref="CL19:CM19"/>
    <mergeCell ref="CN19:CP19"/>
    <mergeCell ref="CR19:CT19"/>
    <mergeCell ref="CU19:CX19"/>
    <mergeCell ref="CJ16:CK16"/>
    <mergeCell ref="CL16:CM16"/>
    <mergeCell ref="CN16:CP16"/>
    <mergeCell ref="CR16:CT16"/>
    <mergeCell ref="CU16:CX16"/>
    <mergeCell ref="CJ17:CK17"/>
    <mergeCell ref="CL17:CM17"/>
    <mergeCell ref="CN17:CP17"/>
    <mergeCell ref="CR17:CT17"/>
    <mergeCell ref="CU17:CX17"/>
    <mergeCell ref="CJ22:CK22"/>
    <mergeCell ref="CL22:CM22"/>
    <mergeCell ref="CN22:CP22"/>
    <mergeCell ref="CR22:CT22"/>
    <mergeCell ref="CU22:CX22"/>
    <mergeCell ref="CJ23:CK23"/>
    <mergeCell ref="CL23:CM23"/>
    <mergeCell ref="CN23:CP23"/>
    <mergeCell ref="CR23:CT23"/>
    <mergeCell ref="CU23:CX23"/>
    <mergeCell ref="CJ20:CK20"/>
    <mergeCell ref="CL20:CM20"/>
    <mergeCell ref="CN20:CP20"/>
    <mergeCell ref="CR20:CT20"/>
    <mergeCell ref="CU20:CX20"/>
    <mergeCell ref="CJ21:CK21"/>
    <mergeCell ref="CL21:CM21"/>
    <mergeCell ref="CN21:CP21"/>
    <mergeCell ref="CR21:CT21"/>
    <mergeCell ref="CU21:CX21"/>
    <mergeCell ref="CJ26:CK26"/>
    <mergeCell ref="CL26:CM26"/>
    <mergeCell ref="CN26:CP26"/>
    <mergeCell ref="CR26:CT26"/>
    <mergeCell ref="CU26:CX26"/>
    <mergeCell ref="CJ27:CK27"/>
    <mergeCell ref="CL27:CM27"/>
    <mergeCell ref="CN27:CP27"/>
    <mergeCell ref="CR27:CT27"/>
    <mergeCell ref="CU27:CX27"/>
    <mergeCell ref="CJ24:CK24"/>
    <mergeCell ref="CL24:CM24"/>
    <mergeCell ref="CN24:CP24"/>
    <mergeCell ref="CR24:CT24"/>
    <mergeCell ref="CU24:CX24"/>
    <mergeCell ref="CJ25:CK25"/>
    <mergeCell ref="CL25:CM25"/>
    <mergeCell ref="CN25:CP25"/>
    <mergeCell ref="CR25:CT25"/>
    <mergeCell ref="CU25:CX25"/>
    <mergeCell ref="CJ30:CK30"/>
    <mergeCell ref="CL30:CM30"/>
    <mergeCell ref="CN30:CP30"/>
    <mergeCell ref="CR30:CT30"/>
    <mergeCell ref="CU30:CX30"/>
    <mergeCell ref="CJ31:CK31"/>
    <mergeCell ref="CL31:CM31"/>
    <mergeCell ref="CN31:CP31"/>
    <mergeCell ref="CR31:CT31"/>
    <mergeCell ref="CU31:CX31"/>
    <mergeCell ref="CJ28:CK28"/>
    <mergeCell ref="CL28:CM28"/>
    <mergeCell ref="CN28:CP28"/>
    <mergeCell ref="CR28:CT28"/>
    <mergeCell ref="CU28:CX28"/>
    <mergeCell ref="CJ29:CK29"/>
    <mergeCell ref="CL29:CM29"/>
    <mergeCell ref="CN29:CP29"/>
    <mergeCell ref="CR29:CT29"/>
    <mergeCell ref="CU29:CX29"/>
    <mergeCell ref="CJ34:CK34"/>
    <mergeCell ref="CL34:CM34"/>
    <mergeCell ref="CN34:CP34"/>
    <mergeCell ref="CR34:CT34"/>
    <mergeCell ref="CU34:CX34"/>
    <mergeCell ref="CJ35:CK35"/>
    <mergeCell ref="CL35:CM35"/>
    <mergeCell ref="CN35:CP35"/>
    <mergeCell ref="CR35:CT35"/>
    <mergeCell ref="CU35:CX35"/>
    <mergeCell ref="CJ32:CK32"/>
    <mergeCell ref="CL32:CM32"/>
    <mergeCell ref="CN32:CP32"/>
    <mergeCell ref="CR32:CT32"/>
    <mergeCell ref="CU32:CX32"/>
    <mergeCell ref="CJ33:CK33"/>
    <mergeCell ref="CL33:CM33"/>
    <mergeCell ref="CN33:CP33"/>
    <mergeCell ref="CR33:CT33"/>
    <mergeCell ref="CU33:CX33"/>
    <mergeCell ref="CJ38:CK38"/>
    <mergeCell ref="CL38:CM38"/>
    <mergeCell ref="CN38:CP38"/>
    <mergeCell ref="CR38:CT38"/>
    <mergeCell ref="CU38:CX38"/>
    <mergeCell ref="CJ39:CK39"/>
    <mergeCell ref="CL39:CM39"/>
    <mergeCell ref="CN39:CP39"/>
    <mergeCell ref="CR39:CT39"/>
    <mergeCell ref="CU39:CX39"/>
    <mergeCell ref="CJ36:CK36"/>
    <mergeCell ref="CL36:CM36"/>
    <mergeCell ref="CN36:CP36"/>
    <mergeCell ref="CR36:CT36"/>
    <mergeCell ref="CU36:CX36"/>
    <mergeCell ref="CJ37:CK37"/>
    <mergeCell ref="CL37:CM37"/>
    <mergeCell ref="CN37:CP37"/>
    <mergeCell ref="CR37:CT37"/>
    <mergeCell ref="CU37:CX37"/>
    <mergeCell ref="CR45:CT45"/>
    <mergeCell ref="CU45:CX45"/>
    <mergeCell ref="CJ42:CK42"/>
    <mergeCell ref="CL42:CM42"/>
    <mergeCell ref="CN42:CP42"/>
    <mergeCell ref="CR42:CT42"/>
    <mergeCell ref="CU42:CX42"/>
    <mergeCell ref="CJ43:CK43"/>
    <mergeCell ref="CL43:CM43"/>
    <mergeCell ref="CN43:CP43"/>
    <mergeCell ref="CR43:CT43"/>
    <mergeCell ref="CU43:CX43"/>
    <mergeCell ref="CJ40:CK40"/>
    <mergeCell ref="CL40:CM40"/>
    <mergeCell ref="CN40:CP40"/>
    <mergeCell ref="CR40:CT40"/>
    <mergeCell ref="CU40:CX40"/>
    <mergeCell ref="CJ41:CK41"/>
    <mergeCell ref="CL41:CM41"/>
    <mergeCell ref="CN41:CP41"/>
    <mergeCell ref="CR41:CT41"/>
    <mergeCell ref="CU41:CX41"/>
    <mergeCell ref="CH46:CM46"/>
    <mergeCell ref="CN46:CQ46"/>
    <mergeCell ref="CR46:CT46"/>
    <mergeCell ref="CU46:CX46"/>
    <mergeCell ref="CH47:CM47"/>
    <mergeCell ref="CN47:CT47"/>
    <mergeCell ref="CU47:CX47"/>
    <mergeCell ref="DH2:DI2"/>
    <mergeCell ref="DJ2:DO2"/>
    <mergeCell ref="DJ3:DK3"/>
    <mergeCell ref="DL3:DM3"/>
    <mergeCell ref="DN3:DO3"/>
    <mergeCell ref="CZ4:DB5"/>
    <mergeCell ref="DC4:DH5"/>
    <mergeCell ref="DJ4:DM5"/>
    <mergeCell ref="DN4:DO5"/>
    <mergeCell ref="CY7:DO7"/>
    <mergeCell ref="CY8:CY12"/>
    <mergeCell ref="CZ8:CZ12"/>
    <mergeCell ref="DA8:DB12"/>
    <mergeCell ref="DC8:DD12"/>
    <mergeCell ref="DE8:DH8"/>
    <mergeCell ref="DI8:DK8"/>
    <mergeCell ref="DL8:DO12"/>
    <mergeCell ref="CJ44:CK44"/>
    <mergeCell ref="CL44:CM44"/>
    <mergeCell ref="CN44:CP44"/>
    <mergeCell ref="CR44:CT44"/>
    <mergeCell ref="CU44:CX44"/>
    <mergeCell ref="CJ45:CK45"/>
    <mergeCell ref="CL45:CM45"/>
    <mergeCell ref="CN45:CP45"/>
    <mergeCell ref="DL13:DO13"/>
    <mergeCell ref="DA15:DB15"/>
    <mergeCell ref="DC15:DD15"/>
    <mergeCell ref="DE15:DG15"/>
    <mergeCell ref="DI15:DK15"/>
    <mergeCell ref="DL15:DO15"/>
    <mergeCell ref="DA16:DB16"/>
    <mergeCell ref="DC16:DD16"/>
    <mergeCell ref="DE16:DG16"/>
    <mergeCell ref="DI16:DK16"/>
    <mergeCell ref="DL16:DO16"/>
    <mergeCell ref="DE9:DH9"/>
    <mergeCell ref="DI9:DK9"/>
    <mergeCell ref="DE10:DG12"/>
    <mergeCell ref="DH10:DH13"/>
    <mergeCell ref="DI10:DK12"/>
    <mergeCell ref="DA13:DB13"/>
    <mergeCell ref="DC13:DD13"/>
    <mergeCell ref="DE13:DG13"/>
    <mergeCell ref="DI13:DK13"/>
    <mergeCell ref="DA19:DB19"/>
    <mergeCell ref="DC19:DD19"/>
    <mergeCell ref="DE19:DG19"/>
    <mergeCell ref="DI19:DK19"/>
    <mergeCell ref="DL19:DO19"/>
    <mergeCell ref="DA20:DB20"/>
    <mergeCell ref="DC20:DD20"/>
    <mergeCell ref="DE20:DG20"/>
    <mergeCell ref="DI20:DK20"/>
    <mergeCell ref="DL20:DO20"/>
    <mergeCell ref="DA17:DB17"/>
    <mergeCell ref="DC17:DD17"/>
    <mergeCell ref="DE17:DG17"/>
    <mergeCell ref="DI17:DK17"/>
    <mergeCell ref="DL17:DO17"/>
    <mergeCell ref="DA18:DB18"/>
    <mergeCell ref="DC18:DD18"/>
    <mergeCell ref="DE18:DG18"/>
    <mergeCell ref="DI18:DK18"/>
    <mergeCell ref="DL18:DO18"/>
    <mergeCell ref="DA23:DB23"/>
    <mergeCell ref="DC23:DD23"/>
    <mergeCell ref="DE23:DG23"/>
    <mergeCell ref="DI23:DK23"/>
    <mergeCell ref="DL23:DO23"/>
    <mergeCell ref="DA24:DB24"/>
    <mergeCell ref="DC24:DD24"/>
    <mergeCell ref="DE24:DG24"/>
    <mergeCell ref="DI24:DK24"/>
    <mergeCell ref="DL24:DO24"/>
    <mergeCell ref="DA21:DB21"/>
    <mergeCell ref="DC21:DD21"/>
    <mergeCell ref="DE21:DG21"/>
    <mergeCell ref="DI21:DK21"/>
    <mergeCell ref="DL21:DO21"/>
    <mergeCell ref="DA22:DB22"/>
    <mergeCell ref="DC22:DD22"/>
    <mergeCell ref="DE22:DG22"/>
    <mergeCell ref="DI22:DK22"/>
    <mergeCell ref="DL22:DO22"/>
    <mergeCell ref="DA27:DB27"/>
    <mergeCell ref="DC27:DD27"/>
    <mergeCell ref="DE27:DG27"/>
    <mergeCell ref="DI27:DK27"/>
    <mergeCell ref="DL27:DO27"/>
    <mergeCell ref="DA28:DB28"/>
    <mergeCell ref="DC28:DD28"/>
    <mergeCell ref="DE28:DG28"/>
    <mergeCell ref="DI28:DK28"/>
    <mergeCell ref="DL28:DO28"/>
    <mergeCell ref="DA25:DB25"/>
    <mergeCell ref="DC25:DD25"/>
    <mergeCell ref="DE25:DG25"/>
    <mergeCell ref="DI25:DK25"/>
    <mergeCell ref="DL25:DO25"/>
    <mergeCell ref="DA26:DB26"/>
    <mergeCell ref="DC26:DD26"/>
    <mergeCell ref="DE26:DG26"/>
    <mergeCell ref="DI26:DK26"/>
    <mergeCell ref="DL26:DO26"/>
    <mergeCell ref="DA31:DB31"/>
    <mergeCell ref="DC31:DD31"/>
    <mergeCell ref="DE31:DG31"/>
    <mergeCell ref="DI31:DK31"/>
    <mergeCell ref="DL31:DO31"/>
    <mergeCell ref="DA32:DB32"/>
    <mergeCell ref="DC32:DD32"/>
    <mergeCell ref="DE32:DG32"/>
    <mergeCell ref="DI32:DK32"/>
    <mergeCell ref="DL32:DO32"/>
    <mergeCell ref="DA29:DB29"/>
    <mergeCell ref="DC29:DD29"/>
    <mergeCell ref="DE29:DG29"/>
    <mergeCell ref="DI29:DK29"/>
    <mergeCell ref="DL29:DO29"/>
    <mergeCell ref="DA30:DB30"/>
    <mergeCell ref="DC30:DD30"/>
    <mergeCell ref="DE30:DG30"/>
    <mergeCell ref="DI30:DK30"/>
    <mergeCell ref="DL30:DO30"/>
    <mergeCell ref="DA35:DB35"/>
    <mergeCell ref="DC35:DD35"/>
    <mergeCell ref="DE35:DG35"/>
    <mergeCell ref="DI35:DK35"/>
    <mergeCell ref="DL35:DO35"/>
    <mergeCell ref="DA36:DB36"/>
    <mergeCell ref="DC36:DD36"/>
    <mergeCell ref="DE36:DG36"/>
    <mergeCell ref="DI36:DK36"/>
    <mergeCell ref="DL36:DO36"/>
    <mergeCell ref="DA33:DB33"/>
    <mergeCell ref="DC33:DD33"/>
    <mergeCell ref="DE33:DG33"/>
    <mergeCell ref="DI33:DK33"/>
    <mergeCell ref="DL33:DO33"/>
    <mergeCell ref="DA34:DB34"/>
    <mergeCell ref="DC34:DD34"/>
    <mergeCell ref="DE34:DG34"/>
    <mergeCell ref="DI34:DK34"/>
    <mergeCell ref="DL34:DO34"/>
    <mergeCell ref="DA39:DB39"/>
    <mergeCell ref="DC39:DD39"/>
    <mergeCell ref="DE39:DG39"/>
    <mergeCell ref="DI39:DK39"/>
    <mergeCell ref="DL39:DO39"/>
    <mergeCell ref="DA40:DB40"/>
    <mergeCell ref="DC40:DD40"/>
    <mergeCell ref="DE40:DG40"/>
    <mergeCell ref="DI40:DK40"/>
    <mergeCell ref="DL40:DO40"/>
    <mergeCell ref="DA37:DB37"/>
    <mergeCell ref="DC37:DD37"/>
    <mergeCell ref="DE37:DG37"/>
    <mergeCell ref="DI37:DK37"/>
    <mergeCell ref="DL37:DO37"/>
    <mergeCell ref="DA38:DB38"/>
    <mergeCell ref="DC38:DD38"/>
    <mergeCell ref="DE38:DG38"/>
    <mergeCell ref="DI38:DK38"/>
    <mergeCell ref="DL38:DO38"/>
    <mergeCell ref="DZ9:EB9"/>
    <mergeCell ref="DV10:DX12"/>
    <mergeCell ref="DY10:DY13"/>
    <mergeCell ref="DA45:DB45"/>
    <mergeCell ref="DC45:DD45"/>
    <mergeCell ref="DE45:DG45"/>
    <mergeCell ref="DI45:DK45"/>
    <mergeCell ref="DL45:DO45"/>
    <mergeCell ref="CY46:DD46"/>
    <mergeCell ref="DE46:DH46"/>
    <mergeCell ref="DI46:DK46"/>
    <mergeCell ref="DL46:DO46"/>
    <mergeCell ref="DA43:DB43"/>
    <mergeCell ref="DC43:DD43"/>
    <mergeCell ref="DE43:DG43"/>
    <mergeCell ref="DI43:DK43"/>
    <mergeCell ref="DL43:DO43"/>
    <mergeCell ref="DA44:DB44"/>
    <mergeCell ref="DC44:DD44"/>
    <mergeCell ref="DE44:DG44"/>
    <mergeCell ref="DI44:DK44"/>
    <mergeCell ref="DL44:DO44"/>
    <mergeCell ref="DA41:DB41"/>
    <mergeCell ref="DC41:DD41"/>
    <mergeCell ref="DE41:DG41"/>
    <mergeCell ref="DI41:DK41"/>
    <mergeCell ref="DL41:DO41"/>
    <mergeCell ref="DA42:DB42"/>
    <mergeCell ref="DC42:DD42"/>
    <mergeCell ref="DE42:DG42"/>
    <mergeCell ref="DI42:DK42"/>
    <mergeCell ref="DL42:DO42"/>
    <mergeCell ref="DZ10:EB12"/>
    <mergeCell ref="DR13:DS13"/>
    <mergeCell ref="DT13:DU13"/>
    <mergeCell ref="DV13:DX13"/>
    <mergeCell ref="DZ13:EB13"/>
    <mergeCell ref="EC13:EF13"/>
    <mergeCell ref="DR15:DS15"/>
    <mergeCell ref="DT15:DU15"/>
    <mergeCell ref="DV15:DX15"/>
    <mergeCell ref="DZ15:EB15"/>
    <mergeCell ref="EC15:EF15"/>
    <mergeCell ref="CY47:DD47"/>
    <mergeCell ref="DE47:DK47"/>
    <mergeCell ref="DL47:DO47"/>
    <mergeCell ref="DY2:DZ2"/>
    <mergeCell ref="EA2:EF2"/>
    <mergeCell ref="EA3:EB3"/>
    <mergeCell ref="EC3:ED3"/>
    <mergeCell ref="EE3:EF3"/>
    <mergeCell ref="DQ4:DS5"/>
    <mergeCell ref="DT4:DY5"/>
    <mergeCell ref="EA4:ED5"/>
    <mergeCell ref="EE4:EF5"/>
    <mergeCell ref="DP7:EF7"/>
    <mergeCell ref="DP8:DP12"/>
    <mergeCell ref="DQ8:DQ12"/>
    <mergeCell ref="DR8:DS12"/>
    <mergeCell ref="DT8:DU12"/>
    <mergeCell ref="DV8:DY8"/>
    <mergeCell ref="DZ8:EB8"/>
    <mergeCell ref="EC8:EF12"/>
    <mergeCell ref="DV9:DY9"/>
    <mergeCell ref="DR18:DS18"/>
    <mergeCell ref="DT18:DU18"/>
    <mergeCell ref="DV18:DX18"/>
    <mergeCell ref="DZ18:EB18"/>
    <mergeCell ref="EC18:EF18"/>
    <mergeCell ref="DR19:DS19"/>
    <mergeCell ref="DT19:DU19"/>
    <mergeCell ref="DV19:DX19"/>
    <mergeCell ref="DZ19:EB19"/>
    <mergeCell ref="EC19:EF19"/>
    <mergeCell ref="DR16:DS16"/>
    <mergeCell ref="DT16:DU16"/>
    <mergeCell ref="DV16:DX16"/>
    <mergeCell ref="DZ16:EB16"/>
    <mergeCell ref="EC16:EF16"/>
    <mergeCell ref="DR17:DS17"/>
    <mergeCell ref="DT17:DU17"/>
    <mergeCell ref="DV17:DX17"/>
    <mergeCell ref="DZ17:EB17"/>
    <mergeCell ref="EC17:EF17"/>
    <mergeCell ref="DR22:DS22"/>
    <mergeCell ref="DT22:DU22"/>
    <mergeCell ref="DV22:DX22"/>
    <mergeCell ref="DZ22:EB22"/>
    <mergeCell ref="EC22:EF22"/>
    <mergeCell ref="DR23:DS23"/>
    <mergeCell ref="DT23:DU23"/>
    <mergeCell ref="DV23:DX23"/>
    <mergeCell ref="DZ23:EB23"/>
    <mergeCell ref="EC23:EF23"/>
    <mergeCell ref="DR20:DS20"/>
    <mergeCell ref="DT20:DU20"/>
    <mergeCell ref="DV20:DX20"/>
    <mergeCell ref="DZ20:EB20"/>
    <mergeCell ref="EC20:EF20"/>
    <mergeCell ref="DR21:DS21"/>
    <mergeCell ref="DT21:DU21"/>
    <mergeCell ref="DV21:DX21"/>
    <mergeCell ref="DZ21:EB21"/>
    <mergeCell ref="EC21:EF21"/>
    <mergeCell ref="DR26:DS26"/>
    <mergeCell ref="DT26:DU26"/>
    <mergeCell ref="DV26:DX26"/>
    <mergeCell ref="DZ26:EB26"/>
    <mergeCell ref="EC26:EF26"/>
    <mergeCell ref="DR27:DS27"/>
    <mergeCell ref="DT27:DU27"/>
    <mergeCell ref="DV27:DX27"/>
    <mergeCell ref="DZ27:EB27"/>
    <mergeCell ref="EC27:EF27"/>
    <mergeCell ref="DR24:DS24"/>
    <mergeCell ref="DT24:DU24"/>
    <mergeCell ref="DV24:DX24"/>
    <mergeCell ref="DZ24:EB24"/>
    <mergeCell ref="EC24:EF24"/>
    <mergeCell ref="DR25:DS25"/>
    <mergeCell ref="DT25:DU25"/>
    <mergeCell ref="DV25:DX25"/>
    <mergeCell ref="DZ25:EB25"/>
    <mergeCell ref="EC25:EF25"/>
    <mergeCell ref="DR30:DS30"/>
    <mergeCell ref="DT30:DU30"/>
    <mergeCell ref="DV30:DX30"/>
    <mergeCell ref="DZ30:EB30"/>
    <mergeCell ref="EC30:EF30"/>
    <mergeCell ref="DR31:DS31"/>
    <mergeCell ref="DT31:DU31"/>
    <mergeCell ref="DV31:DX31"/>
    <mergeCell ref="DZ31:EB31"/>
    <mergeCell ref="EC31:EF31"/>
    <mergeCell ref="DR28:DS28"/>
    <mergeCell ref="DT28:DU28"/>
    <mergeCell ref="DV28:DX28"/>
    <mergeCell ref="DZ28:EB28"/>
    <mergeCell ref="EC28:EF28"/>
    <mergeCell ref="DR29:DS29"/>
    <mergeCell ref="DT29:DU29"/>
    <mergeCell ref="DV29:DX29"/>
    <mergeCell ref="DZ29:EB29"/>
    <mergeCell ref="EC29:EF29"/>
    <mergeCell ref="DR34:DS34"/>
    <mergeCell ref="DT34:DU34"/>
    <mergeCell ref="DV34:DX34"/>
    <mergeCell ref="DZ34:EB34"/>
    <mergeCell ref="EC34:EF34"/>
    <mergeCell ref="DR35:DS35"/>
    <mergeCell ref="DT35:DU35"/>
    <mergeCell ref="DV35:DX35"/>
    <mergeCell ref="DZ35:EB35"/>
    <mergeCell ref="EC35:EF35"/>
    <mergeCell ref="DR32:DS32"/>
    <mergeCell ref="DT32:DU32"/>
    <mergeCell ref="DV32:DX32"/>
    <mergeCell ref="DZ32:EB32"/>
    <mergeCell ref="EC32:EF32"/>
    <mergeCell ref="DR33:DS33"/>
    <mergeCell ref="DT33:DU33"/>
    <mergeCell ref="DV33:DX33"/>
    <mergeCell ref="DZ33:EB33"/>
    <mergeCell ref="EC33:EF33"/>
    <mergeCell ref="DR38:DS38"/>
    <mergeCell ref="DT38:DU38"/>
    <mergeCell ref="DV38:DX38"/>
    <mergeCell ref="DZ38:EB38"/>
    <mergeCell ref="EC38:EF38"/>
    <mergeCell ref="DR39:DS39"/>
    <mergeCell ref="DT39:DU39"/>
    <mergeCell ref="DV39:DX39"/>
    <mergeCell ref="DZ39:EB39"/>
    <mergeCell ref="EC39:EF39"/>
    <mergeCell ref="DR36:DS36"/>
    <mergeCell ref="DT36:DU36"/>
    <mergeCell ref="DV36:DX36"/>
    <mergeCell ref="DZ36:EB36"/>
    <mergeCell ref="EC36:EF36"/>
    <mergeCell ref="DR37:DS37"/>
    <mergeCell ref="DT37:DU37"/>
    <mergeCell ref="DV37:DX37"/>
    <mergeCell ref="DZ37:EB37"/>
    <mergeCell ref="EC37:EF37"/>
    <mergeCell ref="DZ45:EB45"/>
    <mergeCell ref="EC45:EF45"/>
    <mergeCell ref="DR42:DS42"/>
    <mergeCell ref="DT42:DU42"/>
    <mergeCell ref="DV42:DX42"/>
    <mergeCell ref="DZ42:EB42"/>
    <mergeCell ref="EC42:EF42"/>
    <mergeCell ref="DR43:DS43"/>
    <mergeCell ref="DT43:DU43"/>
    <mergeCell ref="DV43:DX43"/>
    <mergeCell ref="DZ43:EB43"/>
    <mergeCell ref="EC43:EF43"/>
    <mergeCell ref="DR40:DS40"/>
    <mergeCell ref="DT40:DU40"/>
    <mergeCell ref="DV40:DX40"/>
    <mergeCell ref="DZ40:EB40"/>
    <mergeCell ref="EC40:EF40"/>
    <mergeCell ref="DR41:DS41"/>
    <mergeCell ref="DT41:DU41"/>
    <mergeCell ref="DV41:DX41"/>
    <mergeCell ref="DZ41:EB41"/>
    <mergeCell ref="EC41:EF41"/>
    <mergeCell ref="DP46:DU46"/>
    <mergeCell ref="DV46:DY46"/>
    <mergeCell ref="DZ46:EB46"/>
    <mergeCell ref="EC46:EF46"/>
    <mergeCell ref="DP47:DU47"/>
    <mergeCell ref="DV47:EB47"/>
    <mergeCell ref="EC47:EF47"/>
    <mergeCell ref="EP2:EQ2"/>
    <mergeCell ref="ER2:EW2"/>
    <mergeCell ref="ER3:ES3"/>
    <mergeCell ref="ET3:EU3"/>
    <mergeCell ref="EV3:EW3"/>
    <mergeCell ref="EH4:EJ5"/>
    <mergeCell ref="EK4:EP5"/>
    <mergeCell ref="ER4:EU5"/>
    <mergeCell ref="EV4:EW5"/>
    <mergeCell ref="EG7:EW7"/>
    <mergeCell ref="EG8:EG12"/>
    <mergeCell ref="EH8:EH12"/>
    <mergeCell ref="EI8:EJ12"/>
    <mergeCell ref="EK8:EL12"/>
    <mergeCell ref="EM8:EP8"/>
    <mergeCell ref="EQ8:ES8"/>
    <mergeCell ref="ET8:EW12"/>
    <mergeCell ref="DR44:DS44"/>
    <mergeCell ref="DT44:DU44"/>
    <mergeCell ref="DV44:DX44"/>
    <mergeCell ref="DZ44:EB44"/>
    <mergeCell ref="EC44:EF44"/>
    <mergeCell ref="DR45:DS45"/>
    <mergeCell ref="DT45:DU45"/>
    <mergeCell ref="DV45:DX45"/>
    <mergeCell ref="ET13:EW13"/>
    <mergeCell ref="EI15:EJ15"/>
    <mergeCell ref="EK15:EL15"/>
    <mergeCell ref="EM15:EO15"/>
    <mergeCell ref="EQ15:ES15"/>
    <mergeCell ref="ET15:EW15"/>
    <mergeCell ref="EI16:EJ16"/>
    <mergeCell ref="EK16:EL16"/>
    <mergeCell ref="EM16:EO16"/>
    <mergeCell ref="EQ16:ES16"/>
    <mergeCell ref="ET16:EW16"/>
    <mergeCell ref="EM9:EP9"/>
    <mergeCell ref="EQ9:ES9"/>
    <mergeCell ref="EM10:EO12"/>
    <mergeCell ref="EP10:EP13"/>
    <mergeCell ref="EQ10:ES12"/>
    <mergeCell ref="EI13:EJ13"/>
    <mergeCell ref="EK13:EL13"/>
    <mergeCell ref="EM13:EO13"/>
    <mergeCell ref="EQ13:ES13"/>
    <mergeCell ref="EI19:EJ19"/>
    <mergeCell ref="EK19:EL19"/>
    <mergeCell ref="EM19:EO19"/>
    <mergeCell ref="EQ19:ES19"/>
    <mergeCell ref="ET19:EW19"/>
    <mergeCell ref="EI20:EJ20"/>
    <mergeCell ref="EK20:EL20"/>
    <mergeCell ref="EM20:EO20"/>
    <mergeCell ref="EQ20:ES20"/>
    <mergeCell ref="ET20:EW20"/>
    <mergeCell ref="EI17:EJ17"/>
    <mergeCell ref="EK17:EL17"/>
    <mergeCell ref="EM17:EO17"/>
    <mergeCell ref="EQ17:ES17"/>
    <mergeCell ref="ET17:EW17"/>
    <mergeCell ref="EI18:EJ18"/>
    <mergeCell ref="EK18:EL18"/>
    <mergeCell ref="EM18:EO18"/>
    <mergeCell ref="EQ18:ES18"/>
    <mergeCell ref="ET18:EW18"/>
    <mergeCell ref="EI23:EJ23"/>
    <mergeCell ref="EK23:EL23"/>
    <mergeCell ref="EM23:EO23"/>
    <mergeCell ref="EQ23:ES23"/>
    <mergeCell ref="ET23:EW23"/>
    <mergeCell ref="EI24:EJ24"/>
    <mergeCell ref="EK24:EL24"/>
    <mergeCell ref="EM24:EO24"/>
    <mergeCell ref="EQ24:ES24"/>
    <mergeCell ref="ET24:EW24"/>
    <mergeCell ref="EI21:EJ21"/>
    <mergeCell ref="EK21:EL21"/>
    <mergeCell ref="EM21:EO21"/>
    <mergeCell ref="EQ21:ES21"/>
    <mergeCell ref="ET21:EW21"/>
    <mergeCell ref="EI22:EJ22"/>
    <mergeCell ref="EK22:EL22"/>
    <mergeCell ref="EM22:EO22"/>
    <mergeCell ref="EQ22:ES22"/>
    <mergeCell ref="ET22:EW22"/>
    <mergeCell ref="EI27:EJ27"/>
    <mergeCell ref="EK27:EL27"/>
    <mergeCell ref="EM27:EO27"/>
    <mergeCell ref="EQ27:ES27"/>
    <mergeCell ref="ET27:EW27"/>
    <mergeCell ref="EI28:EJ28"/>
    <mergeCell ref="EK28:EL28"/>
    <mergeCell ref="EM28:EO28"/>
    <mergeCell ref="EQ28:ES28"/>
    <mergeCell ref="ET28:EW28"/>
    <mergeCell ref="EI25:EJ25"/>
    <mergeCell ref="EK25:EL25"/>
    <mergeCell ref="EM25:EO25"/>
    <mergeCell ref="EQ25:ES25"/>
    <mergeCell ref="ET25:EW25"/>
    <mergeCell ref="EI26:EJ26"/>
    <mergeCell ref="EK26:EL26"/>
    <mergeCell ref="EM26:EO26"/>
    <mergeCell ref="EQ26:ES26"/>
    <mergeCell ref="ET26:EW26"/>
    <mergeCell ref="EI31:EJ31"/>
    <mergeCell ref="EK31:EL31"/>
    <mergeCell ref="EM31:EO31"/>
    <mergeCell ref="EQ31:ES31"/>
    <mergeCell ref="ET31:EW31"/>
    <mergeCell ref="EI32:EJ32"/>
    <mergeCell ref="EK32:EL32"/>
    <mergeCell ref="EM32:EO32"/>
    <mergeCell ref="EQ32:ES32"/>
    <mergeCell ref="ET32:EW32"/>
    <mergeCell ref="EI29:EJ29"/>
    <mergeCell ref="EK29:EL29"/>
    <mergeCell ref="EM29:EO29"/>
    <mergeCell ref="EQ29:ES29"/>
    <mergeCell ref="ET29:EW29"/>
    <mergeCell ref="EI30:EJ30"/>
    <mergeCell ref="EK30:EL30"/>
    <mergeCell ref="EM30:EO30"/>
    <mergeCell ref="EQ30:ES30"/>
    <mergeCell ref="ET30:EW30"/>
    <mergeCell ref="EI35:EJ35"/>
    <mergeCell ref="EK35:EL35"/>
    <mergeCell ref="EM35:EO35"/>
    <mergeCell ref="EQ35:ES35"/>
    <mergeCell ref="ET35:EW35"/>
    <mergeCell ref="EI36:EJ36"/>
    <mergeCell ref="EK36:EL36"/>
    <mergeCell ref="EM36:EO36"/>
    <mergeCell ref="EQ36:ES36"/>
    <mergeCell ref="ET36:EW36"/>
    <mergeCell ref="EI33:EJ33"/>
    <mergeCell ref="EK33:EL33"/>
    <mergeCell ref="EM33:EO33"/>
    <mergeCell ref="EQ33:ES33"/>
    <mergeCell ref="ET33:EW33"/>
    <mergeCell ref="EI34:EJ34"/>
    <mergeCell ref="EK34:EL34"/>
    <mergeCell ref="EM34:EO34"/>
    <mergeCell ref="EQ34:ES34"/>
    <mergeCell ref="ET34:EW34"/>
    <mergeCell ref="EI39:EJ39"/>
    <mergeCell ref="EK39:EL39"/>
    <mergeCell ref="EM39:EO39"/>
    <mergeCell ref="EQ39:ES39"/>
    <mergeCell ref="ET39:EW39"/>
    <mergeCell ref="EI40:EJ40"/>
    <mergeCell ref="EK40:EL40"/>
    <mergeCell ref="EM40:EO40"/>
    <mergeCell ref="EQ40:ES40"/>
    <mergeCell ref="ET40:EW40"/>
    <mergeCell ref="EI37:EJ37"/>
    <mergeCell ref="EK37:EL37"/>
    <mergeCell ref="EM37:EO37"/>
    <mergeCell ref="EQ37:ES37"/>
    <mergeCell ref="ET37:EW37"/>
    <mergeCell ref="EI38:EJ38"/>
    <mergeCell ref="EK38:EL38"/>
    <mergeCell ref="EM38:EO38"/>
    <mergeCell ref="EQ38:ES38"/>
    <mergeCell ref="ET38:EW38"/>
    <mergeCell ref="FH9:FJ9"/>
    <mergeCell ref="FD10:FF12"/>
    <mergeCell ref="FG10:FG13"/>
    <mergeCell ref="EI45:EJ45"/>
    <mergeCell ref="EK45:EL45"/>
    <mergeCell ref="EM45:EO45"/>
    <mergeCell ref="EQ45:ES45"/>
    <mergeCell ref="ET45:EW45"/>
    <mergeCell ref="EG46:EL46"/>
    <mergeCell ref="EM46:EP46"/>
    <mergeCell ref="EQ46:ES46"/>
    <mergeCell ref="ET46:EW46"/>
    <mergeCell ref="EI43:EJ43"/>
    <mergeCell ref="EK43:EL43"/>
    <mergeCell ref="EM43:EO43"/>
    <mergeCell ref="EQ43:ES43"/>
    <mergeCell ref="ET43:EW43"/>
    <mergeCell ref="EI44:EJ44"/>
    <mergeCell ref="EK44:EL44"/>
    <mergeCell ref="EM44:EO44"/>
    <mergeCell ref="EQ44:ES44"/>
    <mergeCell ref="ET44:EW44"/>
    <mergeCell ref="EI41:EJ41"/>
    <mergeCell ref="EK41:EL41"/>
    <mergeCell ref="EM41:EO41"/>
    <mergeCell ref="EQ41:ES41"/>
    <mergeCell ref="ET41:EW41"/>
    <mergeCell ref="EI42:EJ42"/>
    <mergeCell ref="EK42:EL42"/>
    <mergeCell ref="EM42:EO42"/>
    <mergeCell ref="EQ42:ES42"/>
    <mergeCell ref="ET42:EW42"/>
    <mergeCell ref="FH10:FJ12"/>
    <mergeCell ref="EZ13:FA13"/>
    <mergeCell ref="FB13:FC13"/>
    <mergeCell ref="FD13:FF13"/>
    <mergeCell ref="FH13:FJ13"/>
    <mergeCell ref="FK13:FN13"/>
    <mergeCell ref="EZ15:FA15"/>
    <mergeCell ref="FB15:FC15"/>
    <mergeCell ref="FD15:FF15"/>
    <mergeCell ref="FH15:FJ15"/>
    <mergeCell ref="FK15:FN15"/>
    <mergeCell ref="EG47:EL47"/>
    <mergeCell ref="EM47:ES47"/>
    <mergeCell ref="ET47:EW47"/>
    <mergeCell ref="FG2:FH2"/>
    <mergeCell ref="FI2:FN2"/>
    <mergeCell ref="FI3:FJ3"/>
    <mergeCell ref="FK3:FL3"/>
    <mergeCell ref="FM3:FN3"/>
    <mergeCell ref="EY4:FA5"/>
    <mergeCell ref="FB4:FG5"/>
    <mergeCell ref="FI4:FL5"/>
    <mergeCell ref="FM4:FN5"/>
    <mergeCell ref="EX7:FN7"/>
    <mergeCell ref="EX8:EX12"/>
    <mergeCell ref="EY8:EY12"/>
    <mergeCell ref="EZ8:FA12"/>
    <mergeCell ref="FB8:FC12"/>
    <mergeCell ref="FD8:FG8"/>
    <mergeCell ref="FH8:FJ8"/>
    <mergeCell ref="FK8:FN12"/>
    <mergeCell ref="FD9:FG9"/>
    <mergeCell ref="EZ18:FA18"/>
    <mergeCell ref="FB18:FC18"/>
    <mergeCell ref="FD18:FF18"/>
    <mergeCell ref="FH18:FJ18"/>
    <mergeCell ref="FK18:FN18"/>
    <mergeCell ref="EZ19:FA19"/>
    <mergeCell ref="FB19:FC19"/>
    <mergeCell ref="FD19:FF19"/>
    <mergeCell ref="FH19:FJ19"/>
    <mergeCell ref="FK19:FN19"/>
    <mergeCell ref="EZ16:FA16"/>
    <mergeCell ref="FB16:FC16"/>
    <mergeCell ref="FD16:FF16"/>
    <mergeCell ref="FH16:FJ16"/>
    <mergeCell ref="FK16:FN16"/>
    <mergeCell ref="EZ17:FA17"/>
    <mergeCell ref="FB17:FC17"/>
    <mergeCell ref="FD17:FF17"/>
    <mergeCell ref="FH17:FJ17"/>
    <mergeCell ref="FK17:FN17"/>
    <mergeCell ref="EZ22:FA22"/>
    <mergeCell ref="FB22:FC22"/>
    <mergeCell ref="FD22:FF22"/>
    <mergeCell ref="FH22:FJ22"/>
    <mergeCell ref="FK22:FN22"/>
    <mergeCell ref="EZ23:FA23"/>
    <mergeCell ref="FB23:FC23"/>
    <mergeCell ref="FD23:FF23"/>
    <mergeCell ref="FH23:FJ23"/>
    <mergeCell ref="FK23:FN23"/>
    <mergeCell ref="EZ20:FA20"/>
    <mergeCell ref="FB20:FC20"/>
    <mergeCell ref="FD20:FF20"/>
    <mergeCell ref="FH20:FJ20"/>
    <mergeCell ref="FK20:FN20"/>
    <mergeCell ref="EZ21:FA21"/>
    <mergeCell ref="FB21:FC21"/>
    <mergeCell ref="FD21:FF21"/>
    <mergeCell ref="FH21:FJ21"/>
    <mergeCell ref="FK21:FN21"/>
    <mergeCell ref="EZ26:FA26"/>
    <mergeCell ref="FB26:FC26"/>
    <mergeCell ref="FD26:FF26"/>
    <mergeCell ref="FH26:FJ26"/>
    <mergeCell ref="FK26:FN26"/>
    <mergeCell ref="EZ27:FA27"/>
    <mergeCell ref="FB27:FC27"/>
    <mergeCell ref="FD27:FF27"/>
    <mergeCell ref="FH27:FJ27"/>
    <mergeCell ref="FK27:FN27"/>
    <mergeCell ref="EZ24:FA24"/>
    <mergeCell ref="FB24:FC24"/>
    <mergeCell ref="FD24:FF24"/>
    <mergeCell ref="FH24:FJ24"/>
    <mergeCell ref="FK24:FN24"/>
    <mergeCell ref="EZ25:FA25"/>
    <mergeCell ref="FB25:FC25"/>
    <mergeCell ref="FD25:FF25"/>
    <mergeCell ref="FH25:FJ25"/>
    <mergeCell ref="FK25:FN25"/>
    <mergeCell ref="EZ30:FA30"/>
    <mergeCell ref="FB30:FC30"/>
    <mergeCell ref="FD30:FF30"/>
    <mergeCell ref="FH30:FJ30"/>
    <mergeCell ref="FK30:FN30"/>
    <mergeCell ref="EZ31:FA31"/>
    <mergeCell ref="FB31:FC31"/>
    <mergeCell ref="FD31:FF31"/>
    <mergeCell ref="FH31:FJ31"/>
    <mergeCell ref="FK31:FN31"/>
    <mergeCell ref="EZ28:FA28"/>
    <mergeCell ref="FB28:FC28"/>
    <mergeCell ref="FD28:FF28"/>
    <mergeCell ref="FH28:FJ28"/>
    <mergeCell ref="FK28:FN28"/>
    <mergeCell ref="EZ29:FA29"/>
    <mergeCell ref="FB29:FC29"/>
    <mergeCell ref="FD29:FF29"/>
    <mergeCell ref="FH29:FJ29"/>
    <mergeCell ref="FK29:FN29"/>
    <mergeCell ref="EZ34:FA34"/>
    <mergeCell ref="FB34:FC34"/>
    <mergeCell ref="FD34:FF34"/>
    <mergeCell ref="FH34:FJ34"/>
    <mergeCell ref="FK34:FN34"/>
    <mergeCell ref="EZ35:FA35"/>
    <mergeCell ref="FB35:FC35"/>
    <mergeCell ref="FD35:FF35"/>
    <mergeCell ref="FH35:FJ35"/>
    <mergeCell ref="FK35:FN35"/>
    <mergeCell ref="EZ32:FA32"/>
    <mergeCell ref="FB32:FC32"/>
    <mergeCell ref="FD32:FF32"/>
    <mergeCell ref="FH32:FJ32"/>
    <mergeCell ref="FK32:FN32"/>
    <mergeCell ref="EZ33:FA33"/>
    <mergeCell ref="FB33:FC33"/>
    <mergeCell ref="FD33:FF33"/>
    <mergeCell ref="FH33:FJ33"/>
    <mergeCell ref="FK33:FN33"/>
    <mergeCell ref="EZ38:FA38"/>
    <mergeCell ref="FB38:FC38"/>
    <mergeCell ref="FD38:FF38"/>
    <mergeCell ref="FH38:FJ38"/>
    <mergeCell ref="FK38:FN38"/>
    <mergeCell ref="EZ39:FA39"/>
    <mergeCell ref="FB39:FC39"/>
    <mergeCell ref="FD39:FF39"/>
    <mergeCell ref="FH39:FJ39"/>
    <mergeCell ref="FK39:FN39"/>
    <mergeCell ref="EZ36:FA36"/>
    <mergeCell ref="FB36:FC36"/>
    <mergeCell ref="FD36:FF36"/>
    <mergeCell ref="FH36:FJ36"/>
    <mergeCell ref="FK36:FN36"/>
    <mergeCell ref="EZ37:FA37"/>
    <mergeCell ref="FB37:FC37"/>
    <mergeCell ref="FD37:FF37"/>
    <mergeCell ref="FH37:FJ37"/>
    <mergeCell ref="FK37:FN37"/>
    <mergeCell ref="FH45:FJ45"/>
    <mergeCell ref="FK45:FN45"/>
    <mergeCell ref="EZ42:FA42"/>
    <mergeCell ref="FB42:FC42"/>
    <mergeCell ref="FD42:FF42"/>
    <mergeCell ref="FH42:FJ42"/>
    <mergeCell ref="FK42:FN42"/>
    <mergeCell ref="EZ43:FA43"/>
    <mergeCell ref="FB43:FC43"/>
    <mergeCell ref="FD43:FF43"/>
    <mergeCell ref="FH43:FJ43"/>
    <mergeCell ref="FK43:FN43"/>
    <mergeCell ref="EZ40:FA40"/>
    <mergeCell ref="FB40:FC40"/>
    <mergeCell ref="FD40:FF40"/>
    <mergeCell ref="FH40:FJ40"/>
    <mergeCell ref="FK40:FN40"/>
    <mergeCell ref="EZ41:FA41"/>
    <mergeCell ref="FB41:FC41"/>
    <mergeCell ref="FD41:FF41"/>
    <mergeCell ref="FH41:FJ41"/>
    <mergeCell ref="FK41:FN41"/>
    <mergeCell ref="EX46:FC46"/>
    <mergeCell ref="FD46:FG46"/>
    <mergeCell ref="FH46:FJ46"/>
    <mergeCell ref="FK46:FN46"/>
    <mergeCell ref="EX47:FC47"/>
    <mergeCell ref="FD47:FJ47"/>
    <mergeCell ref="FK47:FN47"/>
    <mergeCell ref="FX2:FY2"/>
    <mergeCell ref="FZ2:GE2"/>
    <mergeCell ref="FZ3:GA3"/>
    <mergeCell ref="GB3:GC3"/>
    <mergeCell ref="GD3:GE3"/>
    <mergeCell ref="FP4:FR5"/>
    <mergeCell ref="FS4:FX5"/>
    <mergeCell ref="FZ4:GC5"/>
    <mergeCell ref="GD4:GE5"/>
    <mergeCell ref="FO7:GE7"/>
    <mergeCell ref="FO8:FO12"/>
    <mergeCell ref="FP8:FP12"/>
    <mergeCell ref="FQ8:FR12"/>
    <mergeCell ref="FS8:FT12"/>
    <mergeCell ref="FU8:FX8"/>
    <mergeCell ref="FY8:GA8"/>
    <mergeCell ref="GB8:GE12"/>
    <mergeCell ref="EZ44:FA44"/>
    <mergeCell ref="FB44:FC44"/>
    <mergeCell ref="FD44:FF44"/>
    <mergeCell ref="FH44:FJ44"/>
    <mergeCell ref="FK44:FN44"/>
    <mergeCell ref="EZ45:FA45"/>
    <mergeCell ref="FB45:FC45"/>
    <mergeCell ref="FD45:FF45"/>
    <mergeCell ref="GB13:GE13"/>
    <mergeCell ref="FQ15:FR15"/>
    <mergeCell ref="FS15:FT15"/>
    <mergeCell ref="FU15:FW15"/>
    <mergeCell ref="FY15:GA15"/>
    <mergeCell ref="GB15:GE15"/>
    <mergeCell ref="FQ16:FR16"/>
    <mergeCell ref="FS16:FT16"/>
    <mergeCell ref="FU16:FW16"/>
    <mergeCell ref="FY16:GA16"/>
    <mergeCell ref="GB16:GE16"/>
    <mergeCell ref="FU9:FX9"/>
    <mergeCell ref="FY9:GA9"/>
    <mergeCell ref="FU10:FW12"/>
    <mergeCell ref="FX10:FX13"/>
    <mergeCell ref="FY10:GA12"/>
    <mergeCell ref="FQ13:FR13"/>
    <mergeCell ref="FS13:FT13"/>
    <mergeCell ref="FU13:FW13"/>
    <mergeCell ref="FY13:GA13"/>
    <mergeCell ref="FQ19:FR19"/>
    <mergeCell ref="FS19:FT19"/>
    <mergeCell ref="FU19:FW19"/>
    <mergeCell ref="FY19:GA19"/>
    <mergeCell ref="GB19:GE19"/>
    <mergeCell ref="FQ20:FR20"/>
    <mergeCell ref="FS20:FT20"/>
    <mergeCell ref="FU20:FW20"/>
    <mergeCell ref="FY20:GA20"/>
    <mergeCell ref="GB20:GE20"/>
    <mergeCell ref="FQ17:FR17"/>
    <mergeCell ref="FS17:FT17"/>
    <mergeCell ref="FU17:FW17"/>
    <mergeCell ref="FY17:GA17"/>
    <mergeCell ref="GB17:GE17"/>
    <mergeCell ref="FQ18:FR18"/>
    <mergeCell ref="FS18:FT18"/>
    <mergeCell ref="FU18:FW18"/>
    <mergeCell ref="FY18:GA18"/>
    <mergeCell ref="GB18:GE18"/>
    <mergeCell ref="FQ23:FR23"/>
    <mergeCell ref="FS23:FT23"/>
    <mergeCell ref="FU23:FW23"/>
    <mergeCell ref="FY23:GA23"/>
    <mergeCell ref="GB23:GE23"/>
    <mergeCell ref="FQ24:FR24"/>
    <mergeCell ref="FS24:FT24"/>
    <mergeCell ref="FU24:FW24"/>
    <mergeCell ref="FY24:GA24"/>
    <mergeCell ref="GB24:GE24"/>
    <mergeCell ref="FQ21:FR21"/>
    <mergeCell ref="FS21:FT21"/>
    <mergeCell ref="FU21:FW21"/>
    <mergeCell ref="FY21:GA21"/>
    <mergeCell ref="GB21:GE21"/>
    <mergeCell ref="FQ22:FR22"/>
    <mergeCell ref="FS22:FT22"/>
    <mergeCell ref="FU22:FW22"/>
    <mergeCell ref="FY22:GA22"/>
    <mergeCell ref="GB22:GE22"/>
    <mergeCell ref="FQ27:FR27"/>
    <mergeCell ref="FS27:FT27"/>
    <mergeCell ref="FU27:FW27"/>
    <mergeCell ref="FY27:GA27"/>
    <mergeCell ref="GB27:GE27"/>
    <mergeCell ref="FQ28:FR28"/>
    <mergeCell ref="FS28:FT28"/>
    <mergeCell ref="FU28:FW28"/>
    <mergeCell ref="FY28:GA28"/>
    <mergeCell ref="GB28:GE28"/>
    <mergeCell ref="FQ25:FR25"/>
    <mergeCell ref="FS25:FT25"/>
    <mergeCell ref="FU25:FW25"/>
    <mergeCell ref="FY25:GA25"/>
    <mergeCell ref="GB25:GE25"/>
    <mergeCell ref="FQ26:FR26"/>
    <mergeCell ref="FS26:FT26"/>
    <mergeCell ref="FU26:FW26"/>
    <mergeCell ref="FY26:GA26"/>
    <mergeCell ref="GB26:GE26"/>
    <mergeCell ref="FQ31:FR31"/>
    <mergeCell ref="FS31:FT31"/>
    <mergeCell ref="FU31:FW31"/>
    <mergeCell ref="FY31:GA31"/>
    <mergeCell ref="GB31:GE31"/>
    <mergeCell ref="FQ32:FR32"/>
    <mergeCell ref="FS32:FT32"/>
    <mergeCell ref="FU32:FW32"/>
    <mergeCell ref="FY32:GA32"/>
    <mergeCell ref="GB32:GE32"/>
    <mergeCell ref="FQ29:FR29"/>
    <mergeCell ref="FS29:FT29"/>
    <mergeCell ref="FU29:FW29"/>
    <mergeCell ref="FY29:GA29"/>
    <mergeCell ref="GB29:GE29"/>
    <mergeCell ref="FQ30:FR30"/>
    <mergeCell ref="FS30:FT30"/>
    <mergeCell ref="FU30:FW30"/>
    <mergeCell ref="FY30:GA30"/>
    <mergeCell ref="GB30:GE30"/>
    <mergeCell ref="FQ35:FR35"/>
    <mergeCell ref="FS35:FT35"/>
    <mergeCell ref="FU35:FW35"/>
    <mergeCell ref="FY35:GA35"/>
    <mergeCell ref="GB35:GE35"/>
    <mergeCell ref="FQ36:FR36"/>
    <mergeCell ref="FS36:FT36"/>
    <mergeCell ref="FU36:FW36"/>
    <mergeCell ref="FY36:GA36"/>
    <mergeCell ref="GB36:GE36"/>
    <mergeCell ref="FQ33:FR33"/>
    <mergeCell ref="FS33:FT33"/>
    <mergeCell ref="FU33:FW33"/>
    <mergeCell ref="FY33:GA33"/>
    <mergeCell ref="GB33:GE33"/>
    <mergeCell ref="FQ34:FR34"/>
    <mergeCell ref="FS34:FT34"/>
    <mergeCell ref="FU34:FW34"/>
    <mergeCell ref="FY34:GA34"/>
    <mergeCell ref="GB34:GE34"/>
    <mergeCell ref="FQ39:FR39"/>
    <mergeCell ref="FS39:FT39"/>
    <mergeCell ref="FU39:FW39"/>
    <mergeCell ref="FY39:GA39"/>
    <mergeCell ref="GB39:GE39"/>
    <mergeCell ref="FQ40:FR40"/>
    <mergeCell ref="FS40:FT40"/>
    <mergeCell ref="FU40:FW40"/>
    <mergeCell ref="FY40:GA40"/>
    <mergeCell ref="GB40:GE40"/>
    <mergeCell ref="FQ37:FR37"/>
    <mergeCell ref="FS37:FT37"/>
    <mergeCell ref="FU37:FW37"/>
    <mergeCell ref="FY37:GA37"/>
    <mergeCell ref="GB37:GE37"/>
    <mergeCell ref="FQ38:FR38"/>
    <mergeCell ref="FS38:FT38"/>
    <mergeCell ref="FU38:FW38"/>
    <mergeCell ref="FY38:GA38"/>
    <mergeCell ref="GB38:GE38"/>
    <mergeCell ref="GP9:GR9"/>
    <mergeCell ref="GL10:GN12"/>
    <mergeCell ref="GO10:GO13"/>
    <mergeCell ref="FQ45:FR45"/>
    <mergeCell ref="FS45:FT45"/>
    <mergeCell ref="FU45:FW45"/>
    <mergeCell ref="FY45:GA45"/>
    <mergeCell ref="GB45:GE45"/>
    <mergeCell ref="FO46:FT46"/>
    <mergeCell ref="FU46:FX46"/>
    <mergeCell ref="FY46:GA46"/>
    <mergeCell ref="GB46:GE46"/>
    <mergeCell ref="FQ43:FR43"/>
    <mergeCell ref="FS43:FT43"/>
    <mergeCell ref="FU43:FW43"/>
    <mergeCell ref="FY43:GA43"/>
    <mergeCell ref="GB43:GE43"/>
    <mergeCell ref="FQ44:FR44"/>
    <mergeCell ref="FS44:FT44"/>
    <mergeCell ref="FU44:FW44"/>
    <mergeCell ref="FY44:GA44"/>
    <mergeCell ref="GB44:GE44"/>
    <mergeCell ref="FQ41:FR41"/>
    <mergeCell ref="FS41:FT41"/>
    <mergeCell ref="FU41:FW41"/>
    <mergeCell ref="FY41:GA41"/>
    <mergeCell ref="GB41:GE41"/>
    <mergeCell ref="FQ42:FR42"/>
    <mergeCell ref="FS42:FT42"/>
    <mergeCell ref="FU42:FW42"/>
    <mergeCell ref="FY42:GA42"/>
    <mergeCell ref="GB42:GE42"/>
    <mergeCell ref="GP10:GR12"/>
    <mergeCell ref="GH13:GI13"/>
    <mergeCell ref="GJ13:GK13"/>
    <mergeCell ref="GL13:GN13"/>
    <mergeCell ref="GP13:GR13"/>
    <mergeCell ref="GS13:GV13"/>
    <mergeCell ref="GH15:GI15"/>
    <mergeCell ref="GJ15:GK15"/>
    <mergeCell ref="GL15:GN15"/>
    <mergeCell ref="GP15:GR15"/>
    <mergeCell ref="GS15:GV15"/>
    <mergeCell ref="FO47:FT47"/>
    <mergeCell ref="FU47:GA47"/>
    <mergeCell ref="GB47:GE47"/>
    <mergeCell ref="GO2:GP2"/>
    <mergeCell ref="GQ2:GV2"/>
    <mergeCell ref="GQ3:GR3"/>
    <mergeCell ref="GS3:GT3"/>
    <mergeCell ref="GU3:GV3"/>
    <mergeCell ref="GG4:GI5"/>
    <mergeCell ref="GJ4:GO5"/>
    <mergeCell ref="GQ4:GT5"/>
    <mergeCell ref="GU4:GV5"/>
    <mergeCell ref="GF7:GV7"/>
    <mergeCell ref="GF8:GF12"/>
    <mergeCell ref="GG8:GG12"/>
    <mergeCell ref="GH8:GI12"/>
    <mergeCell ref="GJ8:GK12"/>
    <mergeCell ref="GL8:GO8"/>
    <mergeCell ref="GP8:GR8"/>
    <mergeCell ref="GS8:GV12"/>
    <mergeCell ref="GL9:GO9"/>
    <mergeCell ref="GH18:GI18"/>
    <mergeCell ref="GJ18:GK18"/>
    <mergeCell ref="GL18:GN18"/>
    <mergeCell ref="GP18:GR18"/>
    <mergeCell ref="GS18:GV18"/>
    <mergeCell ref="GH19:GI19"/>
    <mergeCell ref="GJ19:GK19"/>
    <mergeCell ref="GL19:GN19"/>
    <mergeCell ref="GP19:GR19"/>
    <mergeCell ref="GS19:GV19"/>
    <mergeCell ref="GH16:GI16"/>
    <mergeCell ref="GJ16:GK16"/>
    <mergeCell ref="GL16:GN16"/>
    <mergeCell ref="GP16:GR16"/>
    <mergeCell ref="GS16:GV16"/>
    <mergeCell ref="GH17:GI17"/>
    <mergeCell ref="GJ17:GK17"/>
    <mergeCell ref="GL17:GN17"/>
    <mergeCell ref="GP17:GR17"/>
    <mergeCell ref="GS17:GV17"/>
    <mergeCell ref="GH22:GI22"/>
    <mergeCell ref="GJ22:GK22"/>
    <mergeCell ref="GL22:GN22"/>
    <mergeCell ref="GP22:GR22"/>
    <mergeCell ref="GS22:GV22"/>
    <mergeCell ref="GH23:GI23"/>
    <mergeCell ref="GJ23:GK23"/>
    <mergeCell ref="GL23:GN23"/>
    <mergeCell ref="GP23:GR23"/>
    <mergeCell ref="GS23:GV23"/>
    <mergeCell ref="GH20:GI20"/>
    <mergeCell ref="GJ20:GK20"/>
    <mergeCell ref="GL20:GN20"/>
    <mergeCell ref="GP20:GR20"/>
    <mergeCell ref="GS20:GV20"/>
    <mergeCell ref="GH21:GI21"/>
    <mergeCell ref="GJ21:GK21"/>
    <mergeCell ref="GL21:GN21"/>
    <mergeCell ref="GP21:GR21"/>
    <mergeCell ref="GS21:GV21"/>
    <mergeCell ref="GH26:GI26"/>
    <mergeCell ref="GJ26:GK26"/>
    <mergeCell ref="GL26:GN26"/>
    <mergeCell ref="GP26:GR26"/>
    <mergeCell ref="GS26:GV26"/>
    <mergeCell ref="GH27:GI27"/>
    <mergeCell ref="GJ27:GK27"/>
    <mergeCell ref="GL27:GN27"/>
    <mergeCell ref="GP27:GR27"/>
    <mergeCell ref="GS27:GV27"/>
    <mergeCell ref="GH24:GI24"/>
    <mergeCell ref="GJ24:GK24"/>
    <mergeCell ref="GL24:GN24"/>
    <mergeCell ref="GP24:GR24"/>
    <mergeCell ref="GS24:GV24"/>
    <mergeCell ref="GH25:GI25"/>
    <mergeCell ref="GJ25:GK25"/>
    <mergeCell ref="GL25:GN25"/>
    <mergeCell ref="GP25:GR25"/>
    <mergeCell ref="GS25:GV25"/>
    <mergeCell ref="GH30:GI30"/>
    <mergeCell ref="GJ30:GK30"/>
    <mergeCell ref="GL30:GN30"/>
    <mergeCell ref="GP30:GR30"/>
    <mergeCell ref="GS30:GV30"/>
    <mergeCell ref="GH31:GI31"/>
    <mergeCell ref="GJ31:GK31"/>
    <mergeCell ref="GL31:GN31"/>
    <mergeCell ref="GP31:GR31"/>
    <mergeCell ref="GS31:GV31"/>
    <mergeCell ref="GH28:GI28"/>
    <mergeCell ref="GJ28:GK28"/>
    <mergeCell ref="GL28:GN28"/>
    <mergeCell ref="GP28:GR28"/>
    <mergeCell ref="GS28:GV28"/>
    <mergeCell ref="GH29:GI29"/>
    <mergeCell ref="GJ29:GK29"/>
    <mergeCell ref="GL29:GN29"/>
    <mergeCell ref="GP29:GR29"/>
    <mergeCell ref="GS29:GV29"/>
    <mergeCell ref="GH34:GI34"/>
    <mergeCell ref="GJ34:GK34"/>
    <mergeCell ref="GL34:GN34"/>
    <mergeCell ref="GP34:GR34"/>
    <mergeCell ref="GS34:GV34"/>
    <mergeCell ref="GH35:GI35"/>
    <mergeCell ref="GJ35:GK35"/>
    <mergeCell ref="GL35:GN35"/>
    <mergeCell ref="GP35:GR35"/>
    <mergeCell ref="GS35:GV35"/>
    <mergeCell ref="GH32:GI32"/>
    <mergeCell ref="GJ32:GK32"/>
    <mergeCell ref="GL32:GN32"/>
    <mergeCell ref="GP32:GR32"/>
    <mergeCell ref="GS32:GV32"/>
    <mergeCell ref="GH33:GI33"/>
    <mergeCell ref="GJ33:GK33"/>
    <mergeCell ref="GL33:GN33"/>
    <mergeCell ref="GP33:GR33"/>
    <mergeCell ref="GS33:GV33"/>
    <mergeCell ref="GH38:GI38"/>
    <mergeCell ref="GJ38:GK38"/>
    <mergeCell ref="GL38:GN38"/>
    <mergeCell ref="GP38:GR38"/>
    <mergeCell ref="GS38:GV38"/>
    <mergeCell ref="GH39:GI39"/>
    <mergeCell ref="GJ39:GK39"/>
    <mergeCell ref="GL39:GN39"/>
    <mergeCell ref="GP39:GR39"/>
    <mergeCell ref="GS39:GV39"/>
    <mergeCell ref="GH36:GI36"/>
    <mergeCell ref="GJ36:GK36"/>
    <mergeCell ref="GL36:GN36"/>
    <mergeCell ref="GP36:GR36"/>
    <mergeCell ref="GS36:GV36"/>
    <mergeCell ref="GH37:GI37"/>
    <mergeCell ref="GJ37:GK37"/>
    <mergeCell ref="GL37:GN37"/>
    <mergeCell ref="GP37:GR37"/>
    <mergeCell ref="GS37:GV37"/>
    <mergeCell ref="GP45:GR45"/>
    <mergeCell ref="GS45:GV45"/>
    <mergeCell ref="GH42:GI42"/>
    <mergeCell ref="GJ42:GK42"/>
    <mergeCell ref="GL42:GN42"/>
    <mergeCell ref="GP42:GR42"/>
    <mergeCell ref="GS42:GV42"/>
    <mergeCell ref="GH43:GI43"/>
    <mergeCell ref="GJ43:GK43"/>
    <mergeCell ref="GL43:GN43"/>
    <mergeCell ref="GP43:GR43"/>
    <mergeCell ref="GS43:GV43"/>
    <mergeCell ref="GH40:GI40"/>
    <mergeCell ref="GJ40:GK40"/>
    <mergeCell ref="GL40:GN40"/>
    <mergeCell ref="GP40:GR40"/>
    <mergeCell ref="GS40:GV40"/>
    <mergeCell ref="GH41:GI41"/>
    <mergeCell ref="GJ41:GK41"/>
    <mergeCell ref="GL41:GN41"/>
    <mergeCell ref="GP41:GR41"/>
    <mergeCell ref="GS41:GV41"/>
    <mergeCell ref="GF46:GK46"/>
    <mergeCell ref="GL46:GO46"/>
    <mergeCell ref="GP46:GR46"/>
    <mergeCell ref="GS46:GV46"/>
    <mergeCell ref="GF47:GK47"/>
    <mergeCell ref="GL47:GR47"/>
    <mergeCell ref="GS47:GV47"/>
    <mergeCell ref="HF2:HG2"/>
    <mergeCell ref="HH2:HM2"/>
    <mergeCell ref="HH3:HI3"/>
    <mergeCell ref="HJ3:HK3"/>
    <mergeCell ref="HL3:HM3"/>
    <mergeCell ref="GX4:GZ5"/>
    <mergeCell ref="HA4:HF5"/>
    <mergeCell ref="HH4:HK5"/>
    <mergeCell ref="HL4:HM5"/>
    <mergeCell ref="GW7:HM7"/>
    <mergeCell ref="GW8:GW12"/>
    <mergeCell ref="GX8:GX12"/>
    <mergeCell ref="GY8:GZ12"/>
    <mergeCell ref="HA8:HB12"/>
    <mergeCell ref="HC8:HF8"/>
    <mergeCell ref="HG8:HI8"/>
    <mergeCell ref="HJ8:HM12"/>
    <mergeCell ref="GH44:GI44"/>
    <mergeCell ref="GJ44:GK44"/>
    <mergeCell ref="GL44:GN44"/>
    <mergeCell ref="GP44:GR44"/>
    <mergeCell ref="GS44:GV44"/>
    <mergeCell ref="GH45:GI45"/>
    <mergeCell ref="GJ45:GK45"/>
    <mergeCell ref="GL45:GN45"/>
    <mergeCell ref="HJ13:HM13"/>
    <mergeCell ref="GY15:GZ15"/>
    <mergeCell ref="HA15:HB15"/>
    <mergeCell ref="HC15:HE15"/>
    <mergeCell ref="HG15:HI15"/>
    <mergeCell ref="HJ15:HM15"/>
    <mergeCell ref="GY16:GZ16"/>
    <mergeCell ref="HA16:HB16"/>
    <mergeCell ref="HC16:HE16"/>
    <mergeCell ref="HG16:HI16"/>
    <mergeCell ref="HJ16:HM16"/>
    <mergeCell ref="HC9:HF9"/>
    <mergeCell ref="HG9:HI9"/>
    <mergeCell ref="HC10:HE12"/>
    <mergeCell ref="HF10:HF13"/>
    <mergeCell ref="HG10:HI12"/>
    <mergeCell ref="GY13:GZ13"/>
    <mergeCell ref="HA13:HB13"/>
    <mergeCell ref="HC13:HE13"/>
    <mergeCell ref="HG13:HI13"/>
    <mergeCell ref="GY19:GZ19"/>
    <mergeCell ref="HA19:HB19"/>
    <mergeCell ref="HC19:HE19"/>
    <mergeCell ref="HG19:HI19"/>
    <mergeCell ref="HJ19:HM19"/>
    <mergeCell ref="GY20:GZ20"/>
    <mergeCell ref="HA20:HB20"/>
    <mergeCell ref="HC20:HE20"/>
    <mergeCell ref="HG20:HI20"/>
    <mergeCell ref="HJ20:HM20"/>
    <mergeCell ref="GY17:GZ17"/>
    <mergeCell ref="HA17:HB17"/>
    <mergeCell ref="HC17:HE17"/>
    <mergeCell ref="HG17:HI17"/>
    <mergeCell ref="HJ17:HM17"/>
    <mergeCell ref="GY18:GZ18"/>
    <mergeCell ref="HA18:HB18"/>
    <mergeCell ref="HC18:HE18"/>
    <mergeCell ref="HG18:HI18"/>
    <mergeCell ref="HJ18:HM18"/>
    <mergeCell ref="GY23:GZ23"/>
    <mergeCell ref="HA23:HB23"/>
    <mergeCell ref="HC23:HE23"/>
    <mergeCell ref="HG23:HI23"/>
    <mergeCell ref="HJ23:HM23"/>
    <mergeCell ref="GY24:GZ24"/>
    <mergeCell ref="HA24:HB24"/>
    <mergeCell ref="HC24:HE24"/>
    <mergeCell ref="HG24:HI24"/>
    <mergeCell ref="HJ24:HM24"/>
    <mergeCell ref="GY21:GZ21"/>
    <mergeCell ref="HA21:HB21"/>
    <mergeCell ref="HC21:HE21"/>
    <mergeCell ref="HG21:HI21"/>
    <mergeCell ref="HJ21:HM21"/>
    <mergeCell ref="GY22:GZ22"/>
    <mergeCell ref="HA22:HB22"/>
    <mergeCell ref="HC22:HE22"/>
    <mergeCell ref="HG22:HI22"/>
    <mergeCell ref="HJ22:HM22"/>
    <mergeCell ref="GY27:GZ27"/>
    <mergeCell ref="HA27:HB27"/>
    <mergeCell ref="HC27:HE27"/>
    <mergeCell ref="HG27:HI27"/>
    <mergeCell ref="HJ27:HM27"/>
    <mergeCell ref="GY28:GZ28"/>
    <mergeCell ref="HA28:HB28"/>
    <mergeCell ref="HC28:HE28"/>
    <mergeCell ref="HG28:HI28"/>
    <mergeCell ref="HJ28:HM28"/>
    <mergeCell ref="GY25:GZ25"/>
    <mergeCell ref="HA25:HB25"/>
    <mergeCell ref="HC25:HE25"/>
    <mergeCell ref="HG25:HI25"/>
    <mergeCell ref="HJ25:HM25"/>
    <mergeCell ref="GY26:GZ26"/>
    <mergeCell ref="HA26:HB26"/>
    <mergeCell ref="HC26:HE26"/>
    <mergeCell ref="HG26:HI26"/>
    <mergeCell ref="HJ26:HM26"/>
    <mergeCell ref="GY31:GZ31"/>
    <mergeCell ref="HA31:HB31"/>
    <mergeCell ref="HC31:HE31"/>
    <mergeCell ref="HG31:HI31"/>
    <mergeCell ref="HJ31:HM31"/>
    <mergeCell ref="GY32:GZ32"/>
    <mergeCell ref="HA32:HB32"/>
    <mergeCell ref="HC32:HE32"/>
    <mergeCell ref="HG32:HI32"/>
    <mergeCell ref="HJ32:HM32"/>
    <mergeCell ref="GY29:GZ29"/>
    <mergeCell ref="HA29:HB29"/>
    <mergeCell ref="HC29:HE29"/>
    <mergeCell ref="HG29:HI29"/>
    <mergeCell ref="HJ29:HM29"/>
    <mergeCell ref="GY30:GZ30"/>
    <mergeCell ref="HA30:HB30"/>
    <mergeCell ref="HC30:HE30"/>
    <mergeCell ref="HG30:HI30"/>
    <mergeCell ref="HJ30:HM30"/>
    <mergeCell ref="GY35:GZ35"/>
    <mergeCell ref="HA35:HB35"/>
    <mergeCell ref="HC35:HE35"/>
    <mergeCell ref="HG35:HI35"/>
    <mergeCell ref="HJ35:HM35"/>
    <mergeCell ref="GY36:GZ36"/>
    <mergeCell ref="HA36:HB36"/>
    <mergeCell ref="HC36:HE36"/>
    <mergeCell ref="HG36:HI36"/>
    <mergeCell ref="HJ36:HM36"/>
    <mergeCell ref="GY33:GZ33"/>
    <mergeCell ref="HA33:HB33"/>
    <mergeCell ref="HC33:HE33"/>
    <mergeCell ref="HG33:HI33"/>
    <mergeCell ref="HJ33:HM33"/>
    <mergeCell ref="GY34:GZ34"/>
    <mergeCell ref="HA34:HB34"/>
    <mergeCell ref="HC34:HE34"/>
    <mergeCell ref="HG34:HI34"/>
    <mergeCell ref="HJ34:HM34"/>
    <mergeCell ref="GY39:GZ39"/>
    <mergeCell ref="HA39:HB39"/>
    <mergeCell ref="HC39:HE39"/>
    <mergeCell ref="HG39:HI39"/>
    <mergeCell ref="HJ39:HM39"/>
    <mergeCell ref="GY40:GZ40"/>
    <mergeCell ref="HA40:HB40"/>
    <mergeCell ref="HC40:HE40"/>
    <mergeCell ref="HG40:HI40"/>
    <mergeCell ref="HJ40:HM40"/>
    <mergeCell ref="GY37:GZ37"/>
    <mergeCell ref="HA37:HB37"/>
    <mergeCell ref="HC37:HE37"/>
    <mergeCell ref="HG37:HI37"/>
    <mergeCell ref="HJ37:HM37"/>
    <mergeCell ref="GY38:GZ38"/>
    <mergeCell ref="HA38:HB38"/>
    <mergeCell ref="HC38:HE38"/>
    <mergeCell ref="HG38:HI38"/>
    <mergeCell ref="HJ38:HM38"/>
    <mergeCell ref="HX9:HZ9"/>
    <mergeCell ref="HT10:HV12"/>
    <mergeCell ref="HW10:HW13"/>
    <mergeCell ref="GY45:GZ45"/>
    <mergeCell ref="HA45:HB45"/>
    <mergeCell ref="HC45:HE45"/>
    <mergeCell ref="HG45:HI45"/>
    <mergeCell ref="HJ45:HM45"/>
    <mergeCell ref="GW46:HB46"/>
    <mergeCell ref="HC46:HF46"/>
    <mergeCell ref="HG46:HI46"/>
    <mergeCell ref="HJ46:HM46"/>
    <mergeCell ref="GY43:GZ43"/>
    <mergeCell ref="HA43:HB43"/>
    <mergeCell ref="HC43:HE43"/>
    <mergeCell ref="HG43:HI43"/>
    <mergeCell ref="HJ43:HM43"/>
    <mergeCell ref="GY44:GZ44"/>
    <mergeCell ref="HA44:HB44"/>
    <mergeCell ref="HC44:HE44"/>
    <mergeCell ref="HG44:HI44"/>
    <mergeCell ref="HJ44:HM44"/>
    <mergeCell ref="GY41:GZ41"/>
    <mergeCell ref="HA41:HB41"/>
    <mergeCell ref="HC41:HE41"/>
    <mergeCell ref="HG41:HI41"/>
    <mergeCell ref="HJ41:HM41"/>
    <mergeCell ref="GY42:GZ42"/>
    <mergeCell ref="HA42:HB42"/>
    <mergeCell ref="HC42:HE42"/>
    <mergeCell ref="HG42:HI42"/>
    <mergeCell ref="HJ42:HM42"/>
    <mergeCell ref="HX10:HZ12"/>
    <mergeCell ref="HP13:HQ13"/>
    <mergeCell ref="HR13:HS13"/>
    <mergeCell ref="HT13:HV13"/>
    <mergeCell ref="HX13:HZ13"/>
    <mergeCell ref="IA13:ID13"/>
    <mergeCell ref="HP15:HQ15"/>
    <mergeCell ref="HR15:HS15"/>
    <mergeCell ref="HT15:HV15"/>
    <mergeCell ref="HX15:HZ15"/>
    <mergeCell ref="IA15:ID15"/>
    <mergeCell ref="GW47:HB47"/>
    <mergeCell ref="HC47:HI47"/>
    <mergeCell ref="HJ47:HM47"/>
    <mergeCell ref="HW2:HX2"/>
    <mergeCell ref="HY2:ID2"/>
    <mergeCell ref="HY3:HZ3"/>
    <mergeCell ref="IA3:IB3"/>
    <mergeCell ref="IC3:ID3"/>
    <mergeCell ref="HO4:HQ5"/>
    <mergeCell ref="HR4:HW5"/>
    <mergeCell ref="HY4:IB5"/>
    <mergeCell ref="IC4:ID5"/>
    <mergeCell ref="HN7:ID7"/>
    <mergeCell ref="HN8:HN12"/>
    <mergeCell ref="HO8:HO12"/>
    <mergeCell ref="HP8:HQ12"/>
    <mergeCell ref="HR8:HS12"/>
    <mergeCell ref="HT8:HW8"/>
    <mergeCell ref="HX8:HZ8"/>
    <mergeCell ref="IA8:ID12"/>
    <mergeCell ref="HT9:HW9"/>
    <mergeCell ref="HP18:HQ18"/>
    <mergeCell ref="HR18:HS18"/>
    <mergeCell ref="HT18:HV18"/>
    <mergeCell ref="HX18:HZ18"/>
    <mergeCell ref="IA18:ID18"/>
    <mergeCell ref="HP19:HQ19"/>
    <mergeCell ref="HR19:HS19"/>
    <mergeCell ref="HT19:HV19"/>
    <mergeCell ref="HX19:HZ19"/>
    <mergeCell ref="IA19:ID19"/>
    <mergeCell ref="HP16:HQ16"/>
    <mergeCell ref="HR16:HS16"/>
    <mergeCell ref="HT16:HV16"/>
    <mergeCell ref="HX16:HZ16"/>
    <mergeCell ref="IA16:ID16"/>
    <mergeCell ref="HP17:HQ17"/>
    <mergeCell ref="HR17:HS17"/>
    <mergeCell ref="HT17:HV17"/>
    <mergeCell ref="HX17:HZ17"/>
    <mergeCell ref="IA17:ID17"/>
    <mergeCell ref="HP22:HQ22"/>
    <mergeCell ref="HR22:HS22"/>
    <mergeCell ref="HT22:HV22"/>
    <mergeCell ref="HX22:HZ22"/>
    <mergeCell ref="IA22:ID22"/>
    <mergeCell ref="HP23:HQ23"/>
    <mergeCell ref="HR23:HS23"/>
    <mergeCell ref="HT23:HV23"/>
    <mergeCell ref="HX23:HZ23"/>
    <mergeCell ref="IA23:ID23"/>
    <mergeCell ref="HP20:HQ20"/>
    <mergeCell ref="HR20:HS20"/>
    <mergeCell ref="HT20:HV20"/>
    <mergeCell ref="HX20:HZ20"/>
    <mergeCell ref="IA20:ID20"/>
    <mergeCell ref="HP21:HQ21"/>
    <mergeCell ref="HR21:HS21"/>
    <mergeCell ref="HT21:HV21"/>
    <mergeCell ref="HX21:HZ21"/>
    <mergeCell ref="IA21:ID21"/>
    <mergeCell ref="HP26:HQ26"/>
    <mergeCell ref="HR26:HS26"/>
    <mergeCell ref="HT26:HV26"/>
    <mergeCell ref="HX26:HZ26"/>
    <mergeCell ref="IA26:ID26"/>
    <mergeCell ref="HP27:HQ27"/>
    <mergeCell ref="HR27:HS27"/>
    <mergeCell ref="HT27:HV27"/>
    <mergeCell ref="HX27:HZ27"/>
    <mergeCell ref="IA27:ID27"/>
    <mergeCell ref="HP24:HQ24"/>
    <mergeCell ref="HR24:HS24"/>
    <mergeCell ref="HT24:HV24"/>
    <mergeCell ref="HX24:HZ24"/>
    <mergeCell ref="IA24:ID24"/>
    <mergeCell ref="HP25:HQ25"/>
    <mergeCell ref="HR25:HS25"/>
    <mergeCell ref="HT25:HV25"/>
    <mergeCell ref="HX25:HZ25"/>
    <mergeCell ref="IA25:ID25"/>
    <mergeCell ref="HP30:HQ30"/>
    <mergeCell ref="HR30:HS30"/>
    <mergeCell ref="HT30:HV30"/>
    <mergeCell ref="HX30:HZ30"/>
    <mergeCell ref="IA30:ID30"/>
    <mergeCell ref="HP31:HQ31"/>
    <mergeCell ref="HR31:HS31"/>
    <mergeCell ref="HT31:HV31"/>
    <mergeCell ref="HX31:HZ31"/>
    <mergeCell ref="IA31:ID31"/>
    <mergeCell ref="HP28:HQ28"/>
    <mergeCell ref="HR28:HS28"/>
    <mergeCell ref="HT28:HV28"/>
    <mergeCell ref="HX28:HZ28"/>
    <mergeCell ref="IA28:ID28"/>
    <mergeCell ref="HP29:HQ29"/>
    <mergeCell ref="HR29:HS29"/>
    <mergeCell ref="HT29:HV29"/>
    <mergeCell ref="HX29:HZ29"/>
    <mergeCell ref="IA29:ID29"/>
    <mergeCell ref="HP34:HQ34"/>
    <mergeCell ref="HR34:HS34"/>
    <mergeCell ref="HT34:HV34"/>
    <mergeCell ref="HX34:HZ34"/>
    <mergeCell ref="IA34:ID34"/>
    <mergeCell ref="HP35:HQ35"/>
    <mergeCell ref="HR35:HS35"/>
    <mergeCell ref="HT35:HV35"/>
    <mergeCell ref="HX35:HZ35"/>
    <mergeCell ref="IA35:ID35"/>
    <mergeCell ref="HP32:HQ32"/>
    <mergeCell ref="HR32:HS32"/>
    <mergeCell ref="HT32:HV32"/>
    <mergeCell ref="HX32:HZ32"/>
    <mergeCell ref="IA32:ID32"/>
    <mergeCell ref="HP33:HQ33"/>
    <mergeCell ref="HR33:HS33"/>
    <mergeCell ref="HT33:HV33"/>
    <mergeCell ref="HX33:HZ33"/>
    <mergeCell ref="IA33:ID33"/>
    <mergeCell ref="HP38:HQ38"/>
    <mergeCell ref="HR38:HS38"/>
    <mergeCell ref="HT38:HV38"/>
    <mergeCell ref="HX38:HZ38"/>
    <mergeCell ref="IA38:ID38"/>
    <mergeCell ref="HP39:HQ39"/>
    <mergeCell ref="HR39:HS39"/>
    <mergeCell ref="HT39:HV39"/>
    <mergeCell ref="HX39:HZ39"/>
    <mergeCell ref="IA39:ID39"/>
    <mergeCell ref="HP36:HQ36"/>
    <mergeCell ref="HR36:HS36"/>
    <mergeCell ref="HT36:HV36"/>
    <mergeCell ref="HX36:HZ36"/>
    <mergeCell ref="IA36:ID36"/>
    <mergeCell ref="HP37:HQ37"/>
    <mergeCell ref="HR37:HS37"/>
    <mergeCell ref="HT37:HV37"/>
    <mergeCell ref="HX37:HZ37"/>
    <mergeCell ref="IA37:ID37"/>
    <mergeCell ref="HX45:HZ45"/>
    <mergeCell ref="IA45:ID45"/>
    <mergeCell ref="HP42:HQ42"/>
    <mergeCell ref="HR42:HS42"/>
    <mergeCell ref="HT42:HV42"/>
    <mergeCell ref="HX42:HZ42"/>
    <mergeCell ref="IA42:ID42"/>
    <mergeCell ref="HP43:HQ43"/>
    <mergeCell ref="HR43:HS43"/>
    <mergeCell ref="HT43:HV43"/>
    <mergeCell ref="HX43:HZ43"/>
    <mergeCell ref="IA43:ID43"/>
    <mergeCell ref="HP40:HQ40"/>
    <mergeCell ref="HR40:HS40"/>
    <mergeCell ref="HT40:HV40"/>
    <mergeCell ref="HX40:HZ40"/>
    <mergeCell ref="IA40:ID40"/>
    <mergeCell ref="HP41:HQ41"/>
    <mergeCell ref="HR41:HS41"/>
    <mergeCell ref="HT41:HV41"/>
    <mergeCell ref="HX41:HZ41"/>
    <mergeCell ref="IA41:ID41"/>
    <mergeCell ref="HN46:HS46"/>
    <mergeCell ref="HT46:HW46"/>
    <mergeCell ref="HX46:HZ46"/>
    <mergeCell ref="IA46:ID46"/>
    <mergeCell ref="HN47:HS47"/>
    <mergeCell ref="HT47:HZ47"/>
    <mergeCell ref="IA47:ID47"/>
    <mergeCell ref="IN2:IO2"/>
    <mergeCell ref="IP2:IU2"/>
    <mergeCell ref="IP3:IQ3"/>
    <mergeCell ref="IR3:IS3"/>
    <mergeCell ref="IT3:IU3"/>
    <mergeCell ref="IF4:IH5"/>
    <mergeCell ref="II4:IN5"/>
    <mergeCell ref="IP4:IS5"/>
    <mergeCell ref="IT4:IU5"/>
    <mergeCell ref="IE7:IU7"/>
    <mergeCell ref="IE8:IE12"/>
    <mergeCell ref="IF8:IF12"/>
    <mergeCell ref="IG8:IH12"/>
    <mergeCell ref="II8:IJ12"/>
    <mergeCell ref="IK8:IN8"/>
    <mergeCell ref="IO8:IQ8"/>
    <mergeCell ref="IR8:IU12"/>
    <mergeCell ref="HP44:HQ44"/>
    <mergeCell ref="HR44:HS44"/>
    <mergeCell ref="HT44:HV44"/>
    <mergeCell ref="HX44:HZ44"/>
    <mergeCell ref="IA44:ID44"/>
    <mergeCell ref="HP45:HQ45"/>
    <mergeCell ref="HR45:HS45"/>
    <mergeCell ref="HT45:HV45"/>
    <mergeCell ref="IR13:IU13"/>
    <mergeCell ref="IG15:IH15"/>
    <mergeCell ref="II15:IJ15"/>
    <mergeCell ref="IK15:IM15"/>
    <mergeCell ref="IO15:IQ15"/>
    <mergeCell ref="IR15:IU15"/>
    <mergeCell ref="IG16:IH16"/>
    <mergeCell ref="II16:IJ16"/>
    <mergeCell ref="IK16:IM16"/>
    <mergeCell ref="IO16:IQ16"/>
    <mergeCell ref="IR16:IU16"/>
    <mergeCell ref="IK9:IN9"/>
    <mergeCell ref="IO9:IQ9"/>
    <mergeCell ref="IK10:IM12"/>
    <mergeCell ref="IN10:IN13"/>
    <mergeCell ref="IO10:IQ12"/>
    <mergeCell ref="IG13:IH13"/>
    <mergeCell ref="II13:IJ13"/>
    <mergeCell ref="IK13:IM13"/>
    <mergeCell ref="IO13:IQ13"/>
    <mergeCell ref="IG19:IH19"/>
    <mergeCell ref="II19:IJ19"/>
    <mergeCell ref="IK19:IM19"/>
    <mergeCell ref="IO19:IQ19"/>
    <mergeCell ref="IR19:IU19"/>
    <mergeCell ref="IG20:IH20"/>
    <mergeCell ref="II20:IJ20"/>
    <mergeCell ref="IK20:IM20"/>
    <mergeCell ref="IO20:IQ20"/>
    <mergeCell ref="IR20:IU20"/>
    <mergeCell ref="IG17:IH17"/>
    <mergeCell ref="II17:IJ17"/>
    <mergeCell ref="IK17:IM17"/>
    <mergeCell ref="IO17:IQ17"/>
    <mergeCell ref="IR17:IU17"/>
    <mergeCell ref="IG18:IH18"/>
    <mergeCell ref="II18:IJ18"/>
    <mergeCell ref="IK18:IM18"/>
    <mergeCell ref="IO18:IQ18"/>
    <mergeCell ref="IR18:IU18"/>
    <mergeCell ref="IG23:IH23"/>
    <mergeCell ref="II23:IJ23"/>
    <mergeCell ref="IK23:IM23"/>
    <mergeCell ref="IO23:IQ23"/>
    <mergeCell ref="IR23:IU23"/>
    <mergeCell ref="IG24:IH24"/>
    <mergeCell ref="II24:IJ24"/>
    <mergeCell ref="IK24:IM24"/>
    <mergeCell ref="IO24:IQ24"/>
    <mergeCell ref="IR24:IU24"/>
    <mergeCell ref="IG21:IH21"/>
    <mergeCell ref="II21:IJ21"/>
    <mergeCell ref="IK21:IM21"/>
    <mergeCell ref="IO21:IQ21"/>
    <mergeCell ref="IR21:IU21"/>
    <mergeCell ref="IG22:IH22"/>
    <mergeCell ref="II22:IJ22"/>
    <mergeCell ref="IK22:IM22"/>
    <mergeCell ref="IO22:IQ22"/>
    <mergeCell ref="IR22:IU22"/>
    <mergeCell ref="IG27:IH27"/>
    <mergeCell ref="II27:IJ27"/>
    <mergeCell ref="IK27:IM27"/>
    <mergeCell ref="IO27:IQ27"/>
    <mergeCell ref="IR27:IU27"/>
    <mergeCell ref="IG28:IH28"/>
    <mergeCell ref="II28:IJ28"/>
    <mergeCell ref="IK28:IM28"/>
    <mergeCell ref="IO28:IQ28"/>
    <mergeCell ref="IR28:IU28"/>
    <mergeCell ref="IG25:IH25"/>
    <mergeCell ref="II25:IJ25"/>
    <mergeCell ref="IK25:IM25"/>
    <mergeCell ref="IO25:IQ25"/>
    <mergeCell ref="IR25:IU25"/>
    <mergeCell ref="IG26:IH26"/>
    <mergeCell ref="II26:IJ26"/>
    <mergeCell ref="IK26:IM26"/>
    <mergeCell ref="IO26:IQ26"/>
    <mergeCell ref="IR26:IU26"/>
    <mergeCell ref="IG31:IH31"/>
    <mergeCell ref="II31:IJ31"/>
    <mergeCell ref="IK31:IM31"/>
    <mergeCell ref="IO31:IQ31"/>
    <mergeCell ref="IR31:IU31"/>
    <mergeCell ref="IG32:IH32"/>
    <mergeCell ref="II32:IJ32"/>
    <mergeCell ref="IK32:IM32"/>
    <mergeCell ref="IO32:IQ32"/>
    <mergeCell ref="IR32:IU32"/>
    <mergeCell ref="IG29:IH29"/>
    <mergeCell ref="II29:IJ29"/>
    <mergeCell ref="IK29:IM29"/>
    <mergeCell ref="IO29:IQ29"/>
    <mergeCell ref="IR29:IU29"/>
    <mergeCell ref="IG30:IH30"/>
    <mergeCell ref="II30:IJ30"/>
    <mergeCell ref="IK30:IM30"/>
    <mergeCell ref="IO30:IQ30"/>
    <mergeCell ref="IR30:IU30"/>
    <mergeCell ref="IG35:IH35"/>
    <mergeCell ref="II35:IJ35"/>
    <mergeCell ref="IK35:IM35"/>
    <mergeCell ref="IO35:IQ35"/>
    <mergeCell ref="IR35:IU35"/>
    <mergeCell ref="IG36:IH36"/>
    <mergeCell ref="II36:IJ36"/>
    <mergeCell ref="IK36:IM36"/>
    <mergeCell ref="IO36:IQ36"/>
    <mergeCell ref="IR36:IU36"/>
    <mergeCell ref="IG33:IH33"/>
    <mergeCell ref="II33:IJ33"/>
    <mergeCell ref="IK33:IM33"/>
    <mergeCell ref="IO33:IQ33"/>
    <mergeCell ref="IR33:IU33"/>
    <mergeCell ref="IG34:IH34"/>
    <mergeCell ref="II34:IJ34"/>
    <mergeCell ref="IK34:IM34"/>
    <mergeCell ref="IO34:IQ34"/>
    <mergeCell ref="IR34:IU34"/>
    <mergeCell ref="IG39:IH39"/>
    <mergeCell ref="II39:IJ39"/>
    <mergeCell ref="IK39:IM39"/>
    <mergeCell ref="IO39:IQ39"/>
    <mergeCell ref="IR39:IU39"/>
    <mergeCell ref="IG40:IH40"/>
    <mergeCell ref="II40:IJ40"/>
    <mergeCell ref="IK40:IM40"/>
    <mergeCell ref="IO40:IQ40"/>
    <mergeCell ref="IR40:IU40"/>
    <mergeCell ref="IG37:IH37"/>
    <mergeCell ref="II37:IJ37"/>
    <mergeCell ref="IK37:IM37"/>
    <mergeCell ref="IO37:IQ37"/>
    <mergeCell ref="IR37:IU37"/>
    <mergeCell ref="IG38:IH38"/>
    <mergeCell ref="II38:IJ38"/>
    <mergeCell ref="IK38:IM38"/>
    <mergeCell ref="IO38:IQ38"/>
    <mergeCell ref="IR38:IU38"/>
    <mergeCell ref="JF9:JH9"/>
    <mergeCell ref="JB10:JD12"/>
    <mergeCell ref="JE10:JE13"/>
    <mergeCell ref="IG45:IH45"/>
    <mergeCell ref="II45:IJ45"/>
    <mergeCell ref="IK45:IM45"/>
    <mergeCell ref="IO45:IQ45"/>
    <mergeCell ref="IR45:IU45"/>
    <mergeCell ref="IE46:IJ46"/>
    <mergeCell ref="IK46:IN46"/>
    <mergeCell ref="IO46:IQ46"/>
    <mergeCell ref="IR46:IU46"/>
    <mergeCell ref="IG43:IH43"/>
    <mergeCell ref="II43:IJ43"/>
    <mergeCell ref="IK43:IM43"/>
    <mergeCell ref="IO43:IQ43"/>
    <mergeCell ref="IR43:IU43"/>
    <mergeCell ref="IG44:IH44"/>
    <mergeCell ref="II44:IJ44"/>
    <mergeCell ref="IK44:IM44"/>
    <mergeCell ref="IO44:IQ44"/>
    <mergeCell ref="IR44:IU44"/>
    <mergeCell ref="IG41:IH41"/>
    <mergeCell ref="II41:IJ41"/>
    <mergeCell ref="IK41:IM41"/>
    <mergeCell ref="IO41:IQ41"/>
    <mergeCell ref="IR41:IU41"/>
    <mergeCell ref="IG42:IH42"/>
    <mergeCell ref="II42:IJ42"/>
    <mergeCell ref="IK42:IM42"/>
    <mergeCell ref="IO42:IQ42"/>
    <mergeCell ref="IR42:IU42"/>
    <mergeCell ref="JF10:JH12"/>
    <mergeCell ref="IX13:IY13"/>
    <mergeCell ref="IZ13:JA13"/>
    <mergeCell ref="JB13:JD13"/>
    <mergeCell ref="JF13:JH13"/>
    <mergeCell ref="JI13:JL13"/>
    <mergeCell ref="IX15:IY15"/>
    <mergeCell ref="IZ15:JA15"/>
    <mergeCell ref="JB15:JD15"/>
    <mergeCell ref="JF15:JH15"/>
    <mergeCell ref="JI15:JL15"/>
    <mergeCell ref="IE47:IJ47"/>
    <mergeCell ref="IK47:IQ47"/>
    <mergeCell ref="IR47:IU47"/>
    <mergeCell ref="JE2:JF2"/>
    <mergeCell ref="JG2:JL2"/>
    <mergeCell ref="JG3:JH3"/>
    <mergeCell ref="JI3:JJ3"/>
    <mergeCell ref="JK3:JL3"/>
    <mergeCell ref="IW4:IY5"/>
    <mergeCell ref="IZ4:JE5"/>
    <mergeCell ref="JG4:JJ5"/>
    <mergeCell ref="JK4:JL5"/>
    <mergeCell ref="IV7:JL7"/>
    <mergeCell ref="IV8:IV12"/>
    <mergeCell ref="IW8:IW12"/>
    <mergeCell ref="IX8:IY12"/>
    <mergeCell ref="IZ8:JA12"/>
    <mergeCell ref="JB8:JE8"/>
    <mergeCell ref="JF8:JH8"/>
    <mergeCell ref="JI8:JL12"/>
    <mergeCell ref="JB9:JE9"/>
    <mergeCell ref="IX18:IY18"/>
    <mergeCell ref="IZ18:JA18"/>
    <mergeCell ref="JB18:JD18"/>
    <mergeCell ref="JF18:JH18"/>
    <mergeCell ref="JI18:JL18"/>
    <mergeCell ref="IX19:IY19"/>
    <mergeCell ref="IZ19:JA19"/>
    <mergeCell ref="JB19:JD19"/>
    <mergeCell ref="JF19:JH19"/>
    <mergeCell ref="JI19:JL19"/>
    <mergeCell ref="IX16:IY16"/>
    <mergeCell ref="IZ16:JA16"/>
    <mergeCell ref="JB16:JD16"/>
    <mergeCell ref="JF16:JH16"/>
    <mergeCell ref="JI16:JL16"/>
    <mergeCell ref="IX17:IY17"/>
    <mergeCell ref="IZ17:JA17"/>
    <mergeCell ref="JB17:JD17"/>
    <mergeCell ref="JF17:JH17"/>
    <mergeCell ref="JI17:JL17"/>
    <mergeCell ref="IX22:IY22"/>
    <mergeCell ref="IZ22:JA22"/>
    <mergeCell ref="JB22:JD22"/>
    <mergeCell ref="JF22:JH22"/>
    <mergeCell ref="JI22:JL22"/>
    <mergeCell ref="IX23:IY23"/>
    <mergeCell ref="IZ23:JA23"/>
    <mergeCell ref="JB23:JD23"/>
    <mergeCell ref="JF23:JH23"/>
    <mergeCell ref="JI23:JL23"/>
    <mergeCell ref="IX20:IY20"/>
    <mergeCell ref="IZ20:JA20"/>
    <mergeCell ref="JB20:JD20"/>
    <mergeCell ref="JF20:JH20"/>
    <mergeCell ref="JI20:JL20"/>
    <mergeCell ref="IX21:IY21"/>
    <mergeCell ref="IZ21:JA21"/>
    <mergeCell ref="JB21:JD21"/>
    <mergeCell ref="JF21:JH21"/>
    <mergeCell ref="JI21:JL21"/>
    <mergeCell ref="IX26:IY26"/>
    <mergeCell ref="IZ26:JA26"/>
    <mergeCell ref="JB26:JD26"/>
    <mergeCell ref="JF26:JH26"/>
    <mergeCell ref="JI26:JL26"/>
    <mergeCell ref="IX27:IY27"/>
    <mergeCell ref="IZ27:JA27"/>
    <mergeCell ref="JB27:JD27"/>
    <mergeCell ref="JF27:JH27"/>
    <mergeCell ref="JI27:JL27"/>
    <mergeCell ref="IX24:IY24"/>
    <mergeCell ref="IZ24:JA24"/>
    <mergeCell ref="JB24:JD24"/>
    <mergeCell ref="JF24:JH24"/>
    <mergeCell ref="JI24:JL24"/>
    <mergeCell ref="IX25:IY25"/>
    <mergeCell ref="IZ25:JA25"/>
    <mergeCell ref="JB25:JD25"/>
    <mergeCell ref="JF25:JH25"/>
    <mergeCell ref="JI25:JL25"/>
    <mergeCell ref="IX30:IY30"/>
    <mergeCell ref="IZ30:JA30"/>
    <mergeCell ref="JB30:JD30"/>
    <mergeCell ref="JF30:JH30"/>
    <mergeCell ref="JI30:JL30"/>
    <mergeCell ref="IX31:IY31"/>
    <mergeCell ref="IZ31:JA31"/>
    <mergeCell ref="JB31:JD31"/>
    <mergeCell ref="JF31:JH31"/>
    <mergeCell ref="JI31:JL31"/>
    <mergeCell ref="IX28:IY28"/>
    <mergeCell ref="IZ28:JA28"/>
    <mergeCell ref="JB28:JD28"/>
    <mergeCell ref="JF28:JH28"/>
    <mergeCell ref="JI28:JL28"/>
    <mergeCell ref="IX29:IY29"/>
    <mergeCell ref="IZ29:JA29"/>
    <mergeCell ref="JB29:JD29"/>
    <mergeCell ref="JF29:JH29"/>
    <mergeCell ref="JI29:JL29"/>
    <mergeCell ref="IX34:IY34"/>
    <mergeCell ref="IZ34:JA34"/>
    <mergeCell ref="JB34:JD34"/>
    <mergeCell ref="JF34:JH34"/>
    <mergeCell ref="JI34:JL34"/>
    <mergeCell ref="IX35:IY35"/>
    <mergeCell ref="IZ35:JA35"/>
    <mergeCell ref="JB35:JD35"/>
    <mergeCell ref="JF35:JH35"/>
    <mergeCell ref="JI35:JL35"/>
    <mergeCell ref="IX32:IY32"/>
    <mergeCell ref="IZ32:JA32"/>
    <mergeCell ref="JB32:JD32"/>
    <mergeCell ref="JF32:JH32"/>
    <mergeCell ref="JI32:JL32"/>
    <mergeCell ref="IX33:IY33"/>
    <mergeCell ref="IZ33:JA33"/>
    <mergeCell ref="JB33:JD33"/>
    <mergeCell ref="JF33:JH33"/>
    <mergeCell ref="JI33:JL33"/>
    <mergeCell ref="IX38:IY38"/>
    <mergeCell ref="IZ38:JA38"/>
    <mergeCell ref="JB38:JD38"/>
    <mergeCell ref="JF38:JH38"/>
    <mergeCell ref="JI38:JL38"/>
    <mergeCell ref="IX39:IY39"/>
    <mergeCell ref="IZ39:JA39"/>
    <mergeCell ref="JB39:JD39"/>
    <mergeCell ref="JF39:JH39"/>
    <mergeCell ref="JI39:JL39"/>
    <mergeCell ref="IX36:IY36"/>
    <mergeCell ref="IZ36:JA36"/>
    <mergeCell ref="JB36:JD36"/>
    <mergeCell ref="JF36:JH36"/>
    <mergeCell ref="JI36:JL36"/>
    <mergeCell ref="IX37:IY37"/>
    <mergeCell ref="IZ37:JA37"/>
    <mergeCell ref="JB37:JD37"/>
    <mergeCell ref="JF37:JH37"/>
    <mergeCell ref="JI37:JL37"/>
    <mergeCell ref="JF45:JH45"/>
    <mergeCell ref="JI45:JL45"/>
    <mergeCell ref="IX42:IY42"/>
    <mergeCell ref="IZ42:JA42"/>
    <mergeCell ref="JB42:JD42"/>
    <mergeCell ref="JF42:JH42"/>
    <mergeCell ref="JI42:JL42"/>
    <mergeCell ref="IX43:IY43"/>
    <mergeCell ref="IZ43:JA43"/>
    <mergeCell ref="JB43:JD43"/>
    <mergeCell ref="JF43:JH43"/>
    <mergeCell ref="JI43:JL43"/>
    <mergeCell ref="IX40:IY40"/>
    <mergeCell ref="IZ40:JA40"/>
    <mergeCell ref="JB40:JD40"/>
    <mergeCell ref="JF40:JH40"/>
    <mergeCell ref="JI40:JL40"/>
    <mergeCell ref="IX41:IY41"/>
    <mergeCell ref="IZ41:JA41"/>
    <mergeCell ref="JB41:JD41"/>
    <mergeCell ref="JF41:JH41"/>
    <mergeCell ref="JI41:JL41"/>
    <mergeCell ref="IV46:JA46"/>
    <mergeCell ref="JB46:JE46"/>
    <mergeCell ref="JF46:JH46"/>
    <mergeCell ref="JI46:JL46"/>
    <mergeCell ref="IV47:JA47"/>
    <mergeCell ref="JB47:JH47"/>
    <mergeCell ref="JI47:JL47"/>
    <mergeCell ref="JV2:JW2"/>
    <mergeCell ref="JX2:KC2"/>
    <mergeCell ref="JX3:JY3"/>
    <mergeCell ref="JZ3:KA3"/>
    <mergeCell ref="KB3:KC3"/>
    <mergeCell ref="JN4:JP5"/>
    <mergeCell ref="JQ4:JV5"/>
    <mergeCell ref="JX4:KA5"/>
    <mergeCell ref="KB4:KC5"/>
    <mergeCell ref="JM7:KC7"/>
    <mergeCell ref="JM8:JM12"/>
    <mergeCell ref="JN8:JN12"/>
    <mergeCell ref="JO8:JP12"/>
    <mergeCell ref="JQ8:JR12"/>
    <mergeCell ref="JS8:JV8"/>
    <mergeCell ref="JW8:JY8"/>
    <mergeCell ref="JZ8:KC12"/>
    <mergeCell ref="IX44:IY44"/>
    <mergeCell ref="IZ44:JA44"/>
    <mergeCell ref="JB44:JD44"/>
    <mergeCell ref="JF44:JH44"/>
    <mergeCell ref="JI44:JL44"/>
    <mergeCell ref="IX45:IY45"/>
    <mergeCell ref="IZ45:JA45"/>
    <mergeCell ref="JB45:JD45"/>
    <mergeCell ref="JZ13:KC13"/>
    <mergeCell ref="JO15:JP15"/>
    <mergeCell ref="JQ15:JR15"/>
    <mergeCell ref="JS15:JU15"/>
    <mergeCell ref="JW15:JY15"/>
    <mergeCell ref="JZ15:KC15"/>
    <mergeCell ref="JO16:JP16"/>
    <mergeCell ref="JQ16:JR16"/>
    <mergeCell ref="JS16:JU16"/>
    <mergeCell ref="JW16:JY16"/>
    <mergeCell ref="JZ16:KC16"/>
    <mergeCell ref="JS9:JV9"/>
    <mergeCell ref="JW9:JY9"/>
    <mergeCell ref="JS10:JU12"/>
    <mergeCell ref="JV10:JV13"/>
    <mergeCell ref="JW10:JY12"/>
    <mergeCell ref="JO13:JP13"/>
    <mergeCell ref="JQ13:JR13"/>
    <mergeCell ref="JS13:JU13"/>
    <mergeCell ref="JW13:JY13"/>
    <mergeCell ref="JO19:JP19"/>
    <mergeCell ref="JQ19:JR19"/>
    <mergeCell ref="JS19:JU19"/>
    <mergeCell ref="JW19:JY19"/>
    <mergeCell ref="JZ19:KC19"/>
    <mergeCell ref="JO20:JP20"/>
    <mergeCell ref="JQ20:JR20"/>
    <mergeCell ref="JS20:JU20"/>
    <mergeCell ref="JW20:JY20"/>
    <mergeCell ref="JZ20:KC20"/>
    <mergeCell ref="JO17:JP17"/>
    <mergeCell ref="JQ17:JR17"/>
    <mergeCell ref="JS17:JU17"/>
    <mergeCell ref="JW17:JY17"/>
    <mergeCell ref="JZ17:KC17"/>
    <mergeCell ref="JO18:JP18"/>
    <mergeCell ref="JQ18:JR18"/>
    <mergeCell ref="JS18:JU18"/>
    <mergeCell ref="JW18:JY18"/>
    <mergeCell ref="JZ18:KC18"/>
    <mergeCell ref="JO23:JP23"/>
    <mergeCell ref="JQ23:JR23"/>
    <mergeCell ref="JS23:JU23"/>
    <mergeCell ref="JW23:JY23"/>
    <mergeCell ref="JZ23:KC23"/>
    <mergeCell ref="JO24:JP24"/>
    <mergeCell ref="JQ24:JR24"/>
    <mergeCell ref="JS24:JU24"/>
    <mergeCell ref="JW24:JY24"/>
    <mergeCell ref="JZ24:KC24"/>
    <mergeCell ref="JO21:JP21"/>
    <mergeCell ref="JQ21:JR21"/>
    <mergeCell ref="JS21:JU21"/>
    <mergeCell ref="JW21:JY21"/>
    <mergeCell ref="JZ21:KC21"/>
    <mergeCell ref="JO22:JP22"/>
    <mergeCell ref="JQ22:JR22"/>
    <mergeCell ref="JS22:JU22"/>
    <mergeCell ref="JW22:JY22"/>
    <mergeCell ref="JZ22:KC22"/>
    <mergeCell ref="JO27:JP27"/>
    <mergeCell ref="JQ27:JR27"/>
    <mergeCell ref="JS27:JU27"/>
    <mergeCell ref="JW27:JY27"/>
    <mergeCell ref="JZ27:KC27"/>
    <mergeCell ref="JO28:JP28"/>
    <mergeCell ref="JQ28:JR28"/>
    <mergeCell ref="JS28:JU28"/>
    <mergeCell ref="JW28:JY28"/>
    <mergeCell ref="JZ28:KC28"/>
    <mergeCell ref="JO25:JP25"/>
    <mergeCell ref="JQ25:JR25"/>
    <mergeCell ref="JS25:JU25"/>
    <mergeCell ref="JW25:JY25"/>
    <mergeCell ref="JZ25:KC25"/>
    <mergeCell ref="JO26:JP26"/>
    <mergeCell ref="JQ26:JR26"/>
    <mergeCell ref="JS26:JU26"/>
    <mergeCell ref="JW26:JY26"/>
    <mergeCell ref="JZ26:KC26"/>
    <mergeCell ref="JO31:JP31"/>
    <mergeCell ref="JQ31:JR31"/>
    <mergeCell ref="JS31:JU31"/>
    <mergeCell ref="JW31:JY31"/>
    <mergeCell ref="JZ31:KC31"/>
    <mergeCell ref="JO32:JP32"/>
    <mergeCell ref="JQ32:JR32"/>
    <mergeCell ref="JS32:JU32"/>
    <mergeCell ref="JW32:JY32"/>
    <mergeCell ref="JZ32:KC32"/>
    <mergeCell ref="JO29:JP29"/>
    <mergeCell ref="JQ29:JR29"/>
    <mergeCell ref="JS29:JU29"/>
    <mergeCell ref="JW29:JY29"/>
    <mergeCell ref="JZ29:KC29"/>
    <mergeCell ref="JO30:JP30"/>
    <mergeCell ref="JQ30:JR30"/>
    <mergeCell ref="JS30:JU30"/>
    <mergeCell ref="JW30:JY30"/>
    <mergeCell ref="JZ30:KC30"/>
    <mergeCell ref="JO35:JP35"/>
    <mergeCell ref="JQ35:JR35"/>
    <mergeCell ref="JS35:JU35"/>
    <mergeCell ref="JW35:JY35"/>
    <mergeCell ref="JZ35:KC35"/>
    <mergeCell ref="JO36:JP36"/>
    <mergeCell ref="JQ36:JR36"/>
    <mergeCell ref="JS36:JU36"/>
    <mergeCell ref="JW36:JY36"/>
    <mergeCell ref="JZ36:KC36"/>
    <mergeCell ref="JO33:JP33"/>
    <mergeCell ref="JQ33:JR33"/>
    <mergeCell ref="JS33:JU33"/>
    <mergeCell ref="JW33:JY33"/>
    <mergeCell ref="JZ33:KC33"/>
    <mergeCell ref="JO34:JP34"/>
    <mergeCell ref="JQ34:JR34"/>
    <mergeCell ref="JS34:JU34"/>
    <mergeCell ref="JW34:JY34"/>
    <mergeCell ref="JZ34:KC34"/>
    <mergeCell ref="JO39:JP39"/>
    <mergeCell ref="JQ39:JR39"/>
    <mergeCell ref="JS39:JU39"/>
    <mergeCell ref="JW39:JY39"/>
    <mergeCell ref="JZ39:KC39"/>
    <mergeCell ref="JO40:JP40"/>
    <mergeCell ref="JQ40:JR40"/>
    <mergeCell ref="JS40:JU40"/>
    <mergeCell ref="JW40:JY40"/>
    <mergeCell ref="JZ40:KC40"/>
    <mergeCell ref="JO37:JP37"/>
    <mergeCell ref="JQ37:JR37"/>
    <mergeCell ref="JS37:JU37"/>
    <mergeCell ref="JW37:JY37"/>
    <mergeCell ref="JZ37:KC37"/>
    <mergeCell ref="JO38:JP38"/>
    <mergeCell ref="JQ38:JR38"/>
    <mergeCell ref="JS38:JU38"/>
    <mergeCell ref="JW38:JY38"/>
    <mergeCell ref="JZ38:KC38"/>
    <mergeCell ref="KN9:KP9"/>
    <mergeCell ref="KJ10:KL12"/>
    <mergeCell ref="KM10:KM13"/>
    <mergeCell ref="JO45:JP45"/>
    <mergeCell ref="JQ45:JR45"/>
    <mergeCell ref="JS45:JU45"/>
    <mergeCell ref="JW45:JY45"/>
    <mergeCell ref="JZ45:KC45"/>
    <mergeCell ref="JM46:JR46"/>
    <mergeCell ref="JS46:JV46"/>
    <mergeCell ref="JW46:JY46"/>
    <mergeCell ref="JZ46:KC46"/>
    <mergeCell ref="JO43:JP43"/>
    <mergeCell ref="JQ43:JR43"/>
    <mergeCell ref="JS43:JU43"/>
    <mergeCell ref="JW43:JY43"/>
    <mergeCell ref="JZ43:KC43"/>
    <mergeCell ref="JO44:JP44"/>
    <mergeCell ref="JQ44:JR44"/>
    <mergeCell ref="JS44:JU44"/>
    <mergeCell ref="JW44:JY44"/>
    <mergeCell ref="JZ44:KC44"/>
    <mergeCell ref="JO41:JP41"/>
    <mergeCell ref="JQ41:JR41"/>
    <mergeCell ref="JS41:JU41"/>
    <mergeCell ref="JW41:JY41"/>
    <mergeCell ref="JZ41:KC41"/>
    <mergeCell ref="JO42:JP42"/>
    <mergeCell ref="JQ42:JR42"/>
    <mergeCell ref="JS42:JU42"/>
    <mergeCell ref="JW42:JY42"/>
    <mergeCell ref="JZ42:KC42"/>
    <mergeCell ref="KN10:KP12"/>
    <mergeCell ref="KF13:KG13"/>
    <mergeCell ref="KH13:KI13"/>
    <mergeCell ref="KJ13:KL13"/>
    <mergeCell ref="KN13:KP13"/>
    <mergeCell ref="KQ13:KT13"/>
    <mergeCell ref="KF15:KG15"/>
    <mergeCell ref="KH15:KI15"/>
    <mergeCell ref="KJ15:KL15"/>
    <mergeCell ref="KN15:KP15"/>
    <mergeCell ref="KQ15:KT15"/>
    <mergeCell ref="JM47:JR47"/>
    <mergeCell ref="JS47:JY47"/>
    <mergeCell ref="JZ47:KC47"/>
    <mergeCell ref="KM2:KN2"/>
    <mergeCell ref="KO2:KT2"/>
    <mergeCell ref="KO3:KP3"/>
    <mergeCell ref="KQ3:KR3"/>
    <mergeCell ref="KS3:KT3"/>
    <mergeCell ref="KE4:KG5"/>
    <mergeCell ref="KH4:KM5"/>
    <mergeCell ref="KO4:KR5"/>
    <mergeCell ref="KS4:KT5"/>
    <mergeCell ref="KD7:KT7"/>
    <mergeCell ref="KD8:KD12"/>
    <mergeCell ref="KE8:KE12"/>
    <mergeCell ref="KF8:KG12"/>
    <mergeCell ref="KH8:KI12"/>
    <mergeCell ref="KJ8:KM8"/>
    <mergeCell ref="KN8:KP8"/>
    <mergeCell ref="KQ8:KT12"/>
    <mergeCell ref="KJ9:KM9"/>
    <mergeCell ref="KF18:KG18"/>
    <mergeCell ref="KH18:KI18"/>
    <mergeCell ref="KJ18:KL18"/>
    <mergeCell ref="KN18:KP18"/>
    <mergeCell ref="KQ18:KT18"/>
    <mergeCell ref="KF19:KG19"/>
    <mergeCell ref="KH19:KI19"/>
    <mergeCell ref="KJ19:KL19"/>
    <mergeCell ref="KN19:KP19"/>
    <mergeCell ref="KQ19:KT19"/>
    <mergeCell ref="KF16:KG16"/>
    <mergeCell ref="KH16:KI16"/>
    <mergeCell ref="KJ16:KL16"/>
    <mergeCell ref="KN16:KP16"/>
    <mergeCell ref="KQ16:KT16"/>
    <mergeCell ref="KF17:KG17"/>
    <mergeCell ref="KH17:KI17"/>
    <mergeCell ref="KJ17:KL17"/>
    <mergeCell ref="KN17:KP17"/>
    <mergeCell ref="KQ17:KT17"/>
    <mergeCell ref="KF22:KG22"/>
    <mergeCell ref="KH22:KI22"/>
    <mergeCell ref="KJ22:KL22"/>
    <mergeCell ref="KN22:KP22"/>
    <mergeCell ref="KQ22:KT22"/>
    <mergeCell ref="KF23:KG23"/>
    <mergeCell ref="KH23:KI23"/>
    <mergeCell ref="KJ23:KL23"/>
    <mergeCell ref="KN23:KP23"/>
    <mergeCell ref="KQ23:KT23"/>
    <mergeCell ref="KF20:KG20"/>
    <mergeCell ref="KH20:KI20"/>
    <mergeCell ref="KJ20:KL20"/>
    <mergeCell ref="KN20:KP20"/>
    <mergeCell ref="KQ20:KT20"/>
    <mergeCell ref="KF21:KG21"/>
    <mergeCell ref="KH21:KI21"/>
    <mergeCell ref="KJ21:KL21"/>
    <mergeCell ref="KN21:KP21"/>
    <mergeCell ref="KQ21:KT21"/>
    <mergeCell ref="KF26:KG26"/>
    <mergeCell ref="KH26:KI26"/>
    <mergeCell ref="KJ26:KL26"/>
    <mergeCell ref="KN26:KP26"/>
    <mergeCell ref="KQ26:KT26"/>
    <mergeCell ref="KF27:KG27"/>
    <mergeCell ref="KH27:KI27"/>
    <mergeCell ref="KJ27:KL27"/>
    <mergeCell ref="KN27:KP27"/>
    <mergeCell ref="KQ27:KT27"/>
    <mergeCell ref="KF24:KG24"/>
    <mergeCell ref="KH24:KI24"/>
    <mergeCell ref="KJ24:KL24"/>
    <mergeCell ref="KN24:KP24"/>
    <mergeCell ref="KQ24:KT24"/>
    <mergeCell ref="KF25:KG25"/>
    <mergeCell ref="KH25:KI25"/>
    <mergeCell ref="KJ25:KL25"/>
    <mergeCell ref="KN25:KP25"/>
    <mergeCell ref="KQ25:KT25"/>
    <mergeCell ref="KF30:KG30"/>
    <mergeCell ref="KH30:KI30"/>
    <mergeCell ref="KJ30:KL30"/>
    <mergeCell ref="KN30:KP30"/>
    <mergeCell ref="KQ30:KT30"/>
    <mergeCell ref="KF31:KG31"/>
    <mergeCell ref="KH31:KI31"/>
    <mergeCell ref="KJ31:KL31"/>
    <mergeCell ref="KN31:KP31"/>
    <mergeCell ref="KQ31:KT31"/>
    <mergeCell ref="KF28:KG28"/>
    <mergeCell ref="KH28:KI28"/>
    <mergeCell ref="KJ28:KL28"/>
    <mergeCell ref="KN28:KP28"/>
    <mergeCell ref="KQ28:KT28"/>
    <mergeCell ref="KF29:KG29"/>
    <mergeCell ref="KH29:KI29"/>
    <mergeCell ref="KJ29:KL29"/>
    <mergeCell ref="KN29:KP29"/>
    <mergeCell ref="KQ29:KT29"/>
    <mergeCell ref="KF34:KG34"/>
    <mergeCell ref="KH34:KI34"/>
    <mergeCell ref="KJ34:KL34"/>
    <mergeCell ref="KN34:KP34"/>
    <mergeCell ref="KQ34:KT34"/>
    <mergeCell ref="KF35:KG35"/>
    <mergeCell ref="KH35:KI35"/>
    <mergeCell ref="KJ35:KL35"/>
    <mergeCell ref="KN35:KP35"/>
    <mergeCell ref="KQ35:KT35"/>
    <mergeCell ref="KF32:KG32"/>
    <mergeCell ref="KH32:KI32"/>
    <mergeCell ref="KJ32:KL32"/>
    <mergeCell ref="KN32:KP32"/>
    <mergeCell ref="KQ32:KT32"/>
    <mergeCell ref="KF33:KG33"/>
    <mergeCell ref="KH33:KI33"/>
    <mergeCell ref="KJ33:KL33"/>
    <mergeCell ref="KN33:KP33"/>
    <mergeCell ref="KQ33:KT33"/>
    <mergeCell ref="KF38:KG38"/>
    <mergeCell ref="KH38:KI38"/>
    <mergeCell ref="KJ38:KL38"/>
    <mergeCell ref="KN38:KP38"/>
    <mergeCell ref="KQ38:KT38"/>
    <mergeCell ref="KF39:KG39"/>
    <mergeCell ref="KH39:KI39"/>
    <mergeCell ref="KJ39:KL39"/>
    <mergeCell ref="KN39:KP39"/>
    <mergeCell ref="KQ39:KT39"/>
    <mergeCell ref="KF36:KG36"/>
    <mergeCell ref="KH36:KI36"/>
    <mergeCell ref="KJ36:KL36"/>
    <mergeCell ref="KN36:KP36"/>
    <mergeCell ref="KQ36:KT36"/>
    <mergeCell ref="KF37:KG37"/>
    <mergeCell ref="KH37:KI37"/>
    <mergeCell ref="KJ37:KL37"/>
    <mergeCell ref="KN37:KP37"/>
    <mergeCell ref="KQ37:KT37"/>
    <mergeCell ref="KN45:KP45"/>
    <mergeCell ref="KQ45:KT45"/>
    <mergeCell ref="KF42:KG42"/>
    <mergeCell ref="KH42:KI42"/>
    <mergeCell ref="KJ42:KL42"/>
    <mergeCell ref="KN42:KP42"/>
    <mergeCell ref="KQ42:KT42"/>
    <mergeCell ref="KF43:KG43"/>
    <mergeCell ref="KH43:KI43"/>
    <mergeCell ref="KJ43:KL43"/>
    <mergeCell ref="KN43:KP43"/>
    <mergeCell ref="KQ43:KT43"/>
    <mergeCell ref="KF40:KG40"/>
    <mergeCell ref="KH40:KI40"/>
    <mergeCell ref="KJ40:KL40"/>
    <mergeCell ref="KN40:KP40"/>
    <mergeCell ref="KQ40:KT40"/>
    <mergeCell ref="KF41:KG41"/>
    <mergeCell ref="KH41:KI41"/>
    <mergeCell ref="KJ41:KL41"/>
    <mergeCell ref="KN41:KP41"/>
    <mergeCell ref="KQ41:KT41"/>
    <mergeCell ref="KD46:KI46"/>
    <mergeCell ref="KJ46:KM46"/>
    <mergeCell ref="KN46:KP46"/>
    <mergeCell ref="KQ46:KT46"/>
    <mergeCell ref="KD47:KI47"/>
    <mergeCell ref="KJ47:KP47"/>
    <mergeCell ref="KQ47:KT47"/>
    <mergeCell ref="LD2:LE2"/>
    <mergeCell ref="LF2:LK2"/>
    <mergeCell ref="LF3:LG3"/>
    <mergeCell ref="LH3:LI3"/>
    <mergeCell ref="LJ3:LK3"/>
    <mergeCell ref="KV4:KX5"/>
    <mergeCell ref="KY4:LD5"/>
    <mergeCell ref="LF4:LI5"/>
    <mergeCell ref="LJ4:LK5"/>
    <mergeCell ref="KU7:LK7"/>
    <mergeCell ref="KU8:KU12"/>
    <mergeCell ref="KV8:KV12"/>
    <mergeCell ref="KW8:KX12"/>
    <mergeCell ref="KY8:KZ12"/>
    <mergeCell ref="LA8:LD8"/>
    <mergeCell ref="LE8:LG8"/>
    <mergeCell ref="LH8:LK12"/>
    <mergeCell ref="KF44:KG44"/>
    <mergeCell ref="KH44:KI44"/>
    <mergeCell ref="KJ44:KL44"/>
    <mergeCell ref="KN44:KP44"/>
    <mergeCell ref="KQ44:KT44"/>
    <mergeCell ref="KF45:KG45"/>
    <mergeCell ref="KH45:KI45"/>
    <mergeCell ref="KJ45:KL45"/>
    <mergeCell ref="LH13:LK13"/>
    <mergeCell ref="KW15:KX15"/>
    <mergeCell ref="KY15:KZ15"/>
    <mergeCell ref="LA15:LC15"/>
    <mergeCell ref="LE15:LG15"/>
    <mergeCell ref="LH15:LK15"/>
    <mergeCell ref="KW16:KX16"/>
    <mergeCell ref="KY16:KZ16"/>
    <mergeCell ref="LA16:LC16"/>
    <mergeCell ref="LE16:LG16"/>
    <mergeCell ref="LH16:LK16"/>
    <mergeCell ref="LA9:LD9"/>
    <mergeCell ref="LE9:LG9"/>
    <mergeCell ref="LA10:LC12"/>
    <mergeCell ref="LD10:LD13"/>
    <mergeCell ref="LE10:LG12"/>
    <mergeCell ref="KW13:KX13"/>
    <mergeCell ref="KY13:KZ13"/>
    <mergeCell ref="LA13:LC13"/>
    <mergeCell ref="LE13:LG13"/>
    <mergeCell ref="KW19:KX19"/>
    <mergeCell ref="KY19:KZ19"/>
    <mergeCell ref="LA19:LC19"/>
    <mergeCell ref="LE19:LG19"/>
    <mergeCell ref="LH19:LK19"/>
    <mergeCell ref="KW20:KX20"/>
    <mergeCell ref="KY20:KZ20"/>
    <mergeCell ref="LA20:LC20"/>
    <mergeCell ref="LE20:LG20"/>
    <mergeCell ref="LH20:LK20"/>
    <mergeCell ref="KW17:KX17"/>
    <mergeCell ref="KY17:KZ17"/>
    <mergeCell ref="LA17:LC17"/>
    <mergeCell ref="LE17:LG17"/>
    <mergeCell ref="LH17:LK17"/>
    <mergeCell ref="KW18:KX18"/>
    <mergeCell ref="KY18:KZ18"/>
    <mergeCell ref="LA18:LC18"/>
    <mergeCell ref="LE18:LG18"/>
    <mergeCell ref="LH18:LK18"/>
    <mergeCell ref="KW23:KX23"/>
    <mergeCell ref="KY23:KZ23"/>
    <mergeCell ref="LA23:LC23"/>
    <mergeCell ref="LE23:LG23"/>
    <mergeCell ref="LH23:LK23"/>
    <mergeCell ref="KW24:KX24"/>
    <mergeCell ref="KY24:KZ24"/>
    <mergeCell ref="LA24:LC24"/>
    <mergeCell ref="LE24:LG24"/>
    <mergeCell ref="LH24:LK24"/>
    <mergeCell ref="KW21:KX21"/>
    <mergeCell ref="KY21:KZ21"/>
    <mergeCell ref="LA21:LC21"/>
    <mergeCell ref="LE21:LG21"/>
    <mergeCell ref="LH21:LK21"/>
    <mergeCell ref="KW22:KX22"/>
    <mergeCell ref="KY22:KZ22"/>
    <mergeCell ref="LA22:LC22"/>
    <mergeCell ref="LE22:LG22"/>
    <mergeCell ref="LH22:LK22"/>
    <mergeCell ref="KW27:KX27"/>
    <mergeCell ref="KY27:KZ27"/>
    <mergeCell ref="LA27:LC27"/>
    <mergeCell ref="LE27:LG27"/>
    <mergeCell ref="LH27:LK27"/>
    <mergeCell ref="KW28:KX28"/>
    <mergeCell ref="KY28:KZ28"/>
    <mergeCell ref="LA28:LC28"/>
    <mergeCell ref="LE28:LG28"/>
    <mergeCell ref="LH28:LK28"/>
    <mergeCell ref="KW25:KX25"/>
    <mergeCell ref="KY25:KZ25"/>
    <mergeCell ref="LA25:LC25"/>
    <mergeCell ref="LE25:LG25"/>
    <mergeCell ref="LH25:LK25"/>
    <mergeCell ref="KW26:KX26"/>
    <mergeCell ref="KY26:KZ26"/>
    <mergeCell ref="LA26:LC26"/>
    <mergeCell ref="LE26:LG26"/>
    <mergeCell ref="LH26:LK26"/>
    <mergeCell ref="KW31:KX31"/>
    <mergeCell ref="KY31:KZ31"/>
    <mergeCell ref="LA31:LC31"/>
    <mergeCell ref="LE31:LG31"/>
    <mergeCell ref="LH31:LK31"/>
    <mergeCell ref="KW32:KX32"/>
    <mergeCell ref="KY32:KZ32"/>
    <mergeCell ref="LA32:LC32"/>
    <mergeCell ref="LE32:LG32"/>
    <mergeCell ref="LH32:LK32"/>
    <mergeCell ref="KW29:KX29"/>
    <mergeCell ref="KY29:KZ29"/>
    <mergeCell ref="LA29:LC29"/>
    <mergeCell ref="LE29:LG29"/>
    <mergeCell ref="LH29:LK29"/>
    <mergeCell ref="KW30:KX30"/>
    <mergeCell ref="KY30:KZ30"/>
    <mergeCell ref="LA30:LC30"/>
    <mergeCell ref="LE30:LG30"/>
    <mergeCell ref="LH30:LK30"/>
    <mergeCell ref="KW35:KX35"/>
    <mergeCell ref="KY35:KZ35"/>
    <mergeCell ref="LA35:LC35"/>
    <mergeCell ref="LE35:LG35"/>
    <mergeCell ref="LH35:LK35"/>
    <mergeCell ref="KW36:KX36"/>
    <mergeCell ref="KY36:KZ36"/>
    <mergeCell ref="LA36:LC36"/>
    <mergeCell ref="LE36:LG36"/>
    <mergeCell ref="LH36:LK36"/>
    <mergeCell ref="KW33:KX33"/>
    <mergeCell ref="KY33:KZ33"/>
    <mergeCell ref="LA33:LC33"/>
    <mergeCell ref="LE33:LG33"/>
    <mergeCell ref="LH33:LK33"/>
    <mergeCell ref="KW34:KX34"/>
    <mergeCell ref="KY34:KZ34"/>
    <mergeCell ref="LA34:LC34"/>
    <mergeCell ref="LE34:LG34"/>
    <mergeCell ref="LH34:LK34"/>
    <mergeCell ref="KW39:KX39"/>
    <mergeCell ref="KY39:KZ39"/>
    <mergeCell ref="LA39:LC39"/>
    <mergeCell ref="LE39:LG39"/>
    <mergeCell ref="LH39:LK39"/>
    <mergeCell ref="KW40:KX40"/>
    <mergeCell ref="KY40:KZ40"/>
    <mergeCell ref="LA40:LC40"/>
    <mergeCell ref="LE40:LG40"/>
    <mergeCell ref="LH40:LK40"/>
    <mergeCell ref="KW37:KX37"/>
    <mergeCell ref="KY37:KZ37"/>
    <mergeCell ref="LA37:LC37"/>
    <mergeCell ref="LE37:LG37"/>
    <mergeCell ref="LH37:LK37"/>
    <mergeCell ref="KW38:KX38"/>
    <mergeCell ref="KY38:KZ38"/>
    <mergeCell ref="LA38:LC38"/>
    <mergeCell ref="LE38:LG38"/>
    <mergeCell ref="LH38:LK38"/>
    <mergeCell ref="LV9:LX9"/>
    <mergeCell ref="LR10:LT12"/>
    <mergeCell ref="LU10:LU13"/>
    <mergeCell ref="KW45:KX45"/>
    <mergeCell ref="KY45:KZ45"/>
    <mergeCell ref="LA45:LC45"/>
    <mergeCell ref="LE45:LG45"/>
    <mergeCell ref="LH45:LK45"/>
    <mergeCell ref="KU46:KZ46"/>
    <mergeCell ref="LA46:LD46"/>
    <mergeCell ref="LE46:LG46"/>
    <mergeCell ref="LH46:LK46"/>
    <mergeCell ref="KW43:KX43"/>
    <mergeCell ref="KY43:KZ43"/>
    <mergeCell ref="LA43:LC43"/>
    <mergeCell ref="LE43:LG43"/>
    <mergeCell ref="LH43:LK43"/>
    <mergeCell ref="KW44:KX44"/>
    <mergeCell ref="KY44:KZ44"/>
    <mergeCell ref="LA44:LC44"/>
    <mergeCell ref="LE44:LG44"/>
    <mergeCell ref="LH44:LK44"/>
    <mergeCell ref="KW41:KX41"/>
    <mergeCell ref="KY41:KZ41"/>
    <mergeCell ref="LA41:LC41"/>
    <mergeCell ref="LE41:LG41"/>
    <mergeCell ref="LH41:LK41"/>
    <mergeCell ref="KW42:KX42"/>
    <mergeCell ref="KY42:KZ42"/>
    <mergeCell ref="LA42:LC42"/>
    <mergeCell ref="LE42:LG42"/>
    <mergeCell ref="LH42:LK42"/>
    <mergeCell ref="LV10:LX12"/>
    <mergeCell ref="LN13:LO13"/>
    <mergeCell ref="LP13:LQ13"/>
    <mergeCell ref="LR13:LT13"/>
    <mergeCell ref="LV13:LX13"/>
    <mergeCell ref="LY13:MB13"/>
    <mergeCell ref="LN15:LO15"/>
    <mergeCell ref="LP15:LQ15"/>
    <mergeCell ref="LR15:LT15"/>
    <mergeCell ref="LV15:LX15"/>
    <mergeCell ref="LY15:MB15"/>
    <mergeCell ref="KU47:KZ47"/>
    <mergeCell ref="LA47:LG47"/>
    <mergeCell ref="LH47:LK47"/>
    <mergeCell ref="LU2:LV2"/>
    <mergeCell ref="LW2:MB2"/>
    <mergeCell ref="LW3:LX3"/>
    <mergeCell ref="LY3:LZ3"/>
    <mergeCell ref="MA3:MB3"/>
    <mergeCell ref="LM4:LO5"/>
    <mergeCell ref="LP4:LU5"/>
    <mergeCell ref="LW4:LZ5"/>
    <mergeCell ref="MA4:MB5"/>
    <mergeCell ref="LL7:MB7"/>
    <mergeCell ref="LL8:LL12"/>
    <mergeCell ref="LM8:LM12"/>
    <mergeCell ref="LN8:LO12"/>
    <mergeCell ref="LP8:LQ12"/>
    <mergeCell ref="LR8:LU8"/>
    <mergeCell ref="LV8:LX8"/>
    <mergeCell ref="LY8:MB12"/>
    <mergeCell ref="LR9:LU9"/>
    <mergeCell ref="LN18:LO18"/>
    <mergeCell ref="LP18:LQ18"/>
    <mergeCell ref="LR18:LT18"/>
    <mergeCell ref="LV18:LX18"/>
    <mergeCell ref="LY18:MB18"/>
    <mergeCell ref="LN19:LO19"/>
    <mergeCell ref="LP19:LQ19"/>
    <mergeCell ref="LR19:LT19"/>
    <mergeCell ref="LV19:LX19"/>
    <mergeCell ref="LY19:MB19"/>
    <mergeCell ref="LN16:LO16"/>
    <mergeCell ref="LP16:LQ16"/>
    <mergeCell ref="LR16:LT16"/>
    <mergeCell ref="LV16:LX16"/>
    <mergeCell ref="LY16:MB16"/>
    <mergeCell ref="LN17:LO17"/>
    <mergeCell ref="LP17:LQ17"/>
    <mergeCell ref="LR17:LT17"/>
    <mergeCell ref="LV17:LX17"/>
    <mergeCell ref="LY17:MB17"/>
    <mergeCell ref="LN22:LO22"/>
    <mergeCell ref="LP22:LQ22"/>
    <mergeCell ref="LR22:LT22"/>
    <mergeCell ref="LV22:LX22"/>
    <mergeCell ref="LY22:MB22"/>
    <mergeCell ref="LN23:LO23"/>
    <mergeCell ref="LP23:LQ23"/>
    <mergeCell ref="LR23:LT23"/>
    <mergeCell ref="LV23:LX23"/>
    <mergeCell ref="LY23:MB23"/>
    <mergeCell ref="LN20:LO20"/>
    <mergeCell ref="LP20:LQ20"/>
    <mergeCell ref="LR20:LT20"/>
    <mergeCell ref="LV20:LX20"/>
    <mergeCell ref="LY20:MB20"/>
    <mergeCell ref="LN21:LO21"/>
    <mergeCell ref="LP21:LQ21"/>
    <mergeCell ref="LR21:LT21"/>
    <mergeCell ref="LV21:LX21"/>
    <mergeCell ref="LY21:MB21"/>
    <mergeCell ref="LN26:LO26"/>
    <mergeCell ref="LP26:LQ26"/>
    <mergeCell ref="LR26:LT26"/>
    <mergeCell ref="LV26:LX26"/>
    <mergeCell ref="LY26:MB26"/>
    <mergeCell ref="LN27:LO27"/>
    <mergeCell ref="LP27:LQ27"/>
    <mergeCell ref="LR27:LT27"/>
    <mergeCell ref="LV27:LX27"/>
    <mergeCell ref="LY27:MB27"/>
    <mergeCell ref="LN24:LO24"/>
    <mergeCell ref="LP24:LQ24"/>
    <mergeCell ref="LR24:LT24"/>
    <mergeCell ref="LV24:LX24"/>
    <mergeCell ref="LY24:MB24"/>
    <mergeCell ref="LN25:LO25"/>
    <mergeCell ref="LP25:LQ25"/>
    <mergeCell ref="LR25:LT25"/>
    <mergeCell ref="LV25:LX25"/>
    <mergeCell ref="LY25:MB25"/>
    <mergeCell ref="LN30:LO30"/>
    <mergeCell ref="LP30:LQ30"/>
    <mergeCell ref="LR30:LT30"/>
    <mergeCell ref="LV30:LX30"/>
    <mergeCell ref="LY30:MB30"/>
    <mergeCell ref="LN31:LO31"/>
    <mergeCell ref="LP31:LQ31"/>
    <mergeCell ref="LR31:LT31"/>
    <mergeCell ref="LV31:LX31"/>
    <mergeCell ref="LY31:MB31"/>
    <mergeCell ref="LN28:LO28"/>
    <mergeCell ref="LP28:LQ28"/>
    <mergeCell ref="LR28:LT28"/>
    <mergeCell ref="LV28:LX28"/>
    <mergeCell ref="LY28:MB28"/>
    <mergeCell ref="LN29:LO29"/>
    <mergeCell ref="LP29:LQ29"/>
    <mergeCell ref="LR29:LT29"/>
    <mergeCell ref="LV29:LX29"/>
    <mergeCell ref="LY29:MB29"/>
    <mergeCell ref="LN34:LO34"/>
    <mergeCell ref="LP34:LQ34"/>
    <mergeCell ref="LR34:LT34"/>
    <mergeCell ref="LV34:LX34"/>
    <mergeCell ref="LY34:MB34"/>
    <mergeCell ref="LN35:LO35"/>
    <mergeCell ref="LP35:LQ35"/>
    <mergeCell ref="LR35:LT35"/>
    <mergeCell ref="LV35:LX35"/>
    <mergeCell ref="LY35:MB35"/>
    <mergeCell ref="LN32:LO32"/>
    <mergeCell ref="LP32:LQ32"/>
    <mergeCell ref="LR32:LT32"/>
    <mergeCell ref="LV32:LX32"/>
    <mergeCell ref="LY32:MB32"/>
    <mergeCell ref="LN33:LO33"/>
    <mergeCell ref="LP33:LQ33"/>
    <mergeCell ref="LR33:LT33"/>
    <mergeCell ref="LV33:LX33"/>
    <mergeCell ref="LY33:MB33"/>
    <mergeCell ref="LN38:LO38"/>
    <mergeCell ref="LP38:LQ38"/>
    <mergeCell ref="LR38:LT38"/>
    <mergeCell ref="LV38:LX38"/>
    <mergeCell ref="LY38:MB38"/>
    <mergeCell ref="LN39:LO39"/>
    <mergeCell ref="LP39:LQ39"/>
    <mergeCell ref="LR39:LT39"/>
    <mergeCell ref="LV39:LX39"/>
    <mergeCell ref="LY39:MB39"/>
    <mergeCell ref="LN36:LO36"/>
    <mergeCell ref="LP36:LQ36"/>
    <mergeCell ref="LR36:LT36"/>
    <mergeCell ref="LV36:LX36"/>
    <mergeCell ref="LY36:MB36"/>
    <mergeCell ref="LN37:LO37"/>
    <mergeCell ref="LP37:LQ37"/>
    <mergeCell ref="LR37:LT37"/>
    <mergeCell ref="LV37:LX37"/>
    <mergeCell ref="LY37:MB37"/>
    <mergeCell ref="LN42:LO42"/>
    <mergeCell ref="LP42:LQ42"/>
    <mergeCell ref="LR42:LT42"/>
    <mergeCell ref="LV42:LX42"/>
    <mergeCell ref="LY42:MB42"/>
    <mergeCell ref="LN43:LO43"/>
    <mergeCell ref="LP43:LQ43"/>
    <mergeCell ref="LR43:LT43"/>
    <mergeCell ref="LV43:LX43"/>
    <mergeCell ref="LY43:MB43"/>
    <mergeCell ref="LN40:LO40"/>
    <mergeCell ref="LP40:LQ40"/>
    <mergeCell ref="LR40:LT40"/>
    <mergeCell ref="LV40:LX40"/>
    <mergeCell ref="LY40:MB40"/>
    <mergeCell ref="LN41:LO41"/>
    <mergeCell ref="LP41:LQ41"/>
    <mergeCell ref="LR41:LT41"/>
    <mergeCell ref="LV41:LX41"/>
    <mergeCell ref="LY41:MB41"/>
    <mergeCell ref="LL46:LQ46"/>
    <mergeCell ref="LR46:LU46"/>
    <mergeCell ref="LV46:LX46"/>
    <mergeCell ref="LY46:MB46"/>
    <mergeCell ref="LL47:LQ47"/>
    <mergeCell ref="LR47:LX47"/>
    <mergeCell ref="LY47:MB47"/>
    <mergeCell ref="LN44:LO44"/>
    <mergeCell ref="LP44:LQ44"/>
    <mergeCell ref="LR44:LT44"/>
    <mergeCell ref="LV44:LX44"/>
    <mergeCell ref="LY44:MB44"/>
    <mergeCell ref="LN45:LO45"/>
    <mergeCell ref="LP45:LQ45"/>
    <mergeCell ref="LR45:LT45"/>
    <mergeCell ref="LV45:LX45"/>
    <mergeCell ref="LY45:MB45"/>
  </mergeCells>
  <phoneticPr fontId="1"/>
  <conditionalFormatting sqref="B15:Q45">
    <cfRule type="expression" dxfId="214" priority="214" stopIfTrue="1">
      <formula>OR($B15="日",$B15="祝",$B15=0)</formula>
    </cfRule>
  </conditionalFormatting>
  <conditionalFormatting sqref="K15:M45">
    <cfRule type="expression" dxfId="213" priority="215" stopIfTrue="1">
      <formula>OR(#REF!="△",$J15="△")</formula>
    </cfRule>
  </conditionalFormatting>
  <conditionalFormatting sqref="A43:Q45">
    <cfRule type="expression" dxfId="212" priority="213">
      <formula>$A$43&lt;$A$42</formula>
    </cfRule>
  </conditionalFormatting>
  <conditionalFormatting sqref="A44:Q45">
    <cfRule type="expression" dxfId="211" priority="212">
      <formula>$A$44&lt;$A$43</formula>
    </cfRule>
  </conditionalFormatting>
  <conditionalFormatting sqref="A45:Q45">
    <cfRule type="expression" dxfId="210" priority="211">
      <formula>$A$45&lt;$A$44</formula>
    </cfRule>
  </conditionalFormatting>
  <conditionalFormatting sqref="S15:W45 AA15:AH45">
    <cfRule type="expression" dxfId="209" priority="208" stopIfTrue="1">
      <formula>OR($B15="日",$B15="祝",$B15=0)</formula>
    </cfRule>
  </conditionalFormatting>
  <conditionalFormatting sqref="AB15:AD45">
    <cfRule type="expression" dxfId="208" priority="209" stopIfTrue="1">
      <formula>OR(#REF!="△",$J15="△")</formula>
    </cfRule>
  </conditionalFormatting>
  <conditionalFormatting sqref="R43:W45 AA43:AH45">
    <cfRule type="expression" dxfId="207" priority="207">
      <formula>$A$43&lt;$A$42</formula>
    </cfRule>
  </conditionalFormatting>
  <conditionalFormatting sqref="R44:W45 AA44:AH45">
    <cfRule type="expression" dxfId="206" priority="206">
      <formula>$A$44&lt;$A$43</formula>
    </cfRule>
  </conditionalFormatting>
  <conditionalFormatting sqref="R45:W45 AA45:AH45">
    <cfRule type="expression" dxfId="205" priority="205">
      <formula>$A$45&lt;$A$44</formula>
    </cfRule>
  </conditionalFormatting>
  <conditionalFormatting sqref="X15:Z45">
    <cfRule type="expression" dxfId="204" priority="203" stopIfTrue="1">
      <formula>OR($B15="日",$B15="祝",$B15=0)</formula>
    </cfRule>
  </conditionalFormatting>
  <conditionalFormatting sqref="X43:Z45">
    <cfRule type="expression" dxfId="203" priority="202">
      <formula>$A$43&lt;$A$42</formula>
    </cfRule>
  </conditionalFormatting>
  <conditionalFormatting sqref="X44:Z45">
    <cfRule type="expression" dxfId="202" priority="201">
      <formula>$A$44&lt;$A$43</formula>
    </cfRule>
  </conditionalFormatting>
  <conditionalFormatting sqref="X45:Z45">
    <cfRule type="expression" dxfId="201" priority="200">
      <formula>$A$45&lt;$A$44</formula>
    </cfRule>
  </conditionalFormatting>
  <conditionalFormatting sqref="AJ15:AN45 AR15:AY45">
    <cfRule type="expression" dxfId="200" priority="197" stopIfTrue="1">
      <formula>OR($B15="日",$B15="祝",$B15=0)</formula>
    </cfRule>
  </conditionalFormatting>
  <conditionalFormatting sqref="AS15:AU45">
    <cfRule type="expression" dxfId="199" priority="198" stopIfTrue="1">
      <formula>OR(#REF!="△",$J15="△")</formula>
    </cfRule>
  </conditionalFormatting>
  <conditionalFormatting sqref="AI43:AN45 AR43:AY45">
    <cfRule type="expression" dxfId="198" priority="196">
      <formula>$A$43&lt;$A$42</formula>
    </cfRule>
  </conditionalFormatting>
  <conditionalFormatting sqref="AI44:AN45 AR44:AY45">
    <cfRule type="expression" dxfId="197" priority="195">
      <formula>$A$44&lt;$A$43</formula>
    </cfRule>
  </conditionalFormatting>
  <conditionalFormatting sqref="AI45:AN45 AR45:AY45">
    <cfRule type="expression" dxfId="196" priority="194">
      <formula>$A$45&lt;$A$44</formula>
    </cfRule>
  </conditionalFormatting>
  <conditionalFormatting sqref="AO15:AQ45">
    <cfRule type="expression" dxfId="195" priority="192" stopIfTrue="1">
      <formula>OR($B15="日",$B15="祝",$B15=0)</formula>
    </cfRule>
  </conditionalFormatting>
  <conditionalFormatting sqref="AO43:AQ45">
    <cfRule type="expression" dxfId="194" priority="191">
      <formula>$A$43&lt;$A$42</formula>
    </cfRule>
  </conditionalFormatting>
  <conditionalFormatting sqref="AO44:AQ45">
    <cfRule type="expression" dxfId="193" priority="190">
      <formula>$A$44&lt;$A$43</formula>
    </cfRule>
  </conditionalFormatting>
  <conditionalFormatting sqref="AO45:AQ45">
    <cfRule type="expression" dxfId="192" priority="189">
      <formula>$A$45&lt;$A$44</formula>
    </cfRule>
  </conditionalFormatting>
  <conditionalFormatting sqref="BA15:BE45 BI15:BP45">
    <cfRule type="expression" dxfId="191" priority="186" stopIfTrue="1">
      <formula>OR($B15="日",$B15="祝",$B15=0)</formula>
    </cfRule>
  </conditionalFormatting>
  <conditionalFormatting sqref="BJ15:BL45">
    <cfRule type="expression" dxfId="190" priority="187" stopIfTrue="1">
      <formula>OR(#REF!="△",$J15="△")</formula>
    </cfRule>
  </conditionalFormatting>
  <conditionalFormatting sqref="AZ43:BE45 BI43:BP45">
    <cfRule type="expression" dxfId="189" priority="185">
      <formula>$A$43&lt;$A$42</formula>
    </cfRule>
  </conditionalFormatting>
  <conditionalFormatting sqref="AZ44:BE45 BI44:BP45">
    <cfRule type="expression" dxfId="188" priority="184">
      <formula>$A$44&lt;$A$43</formula>
    </cfRule>
  </conditionalFormatting>
  <conditionalFormatting sqref="AZ45:BE45 BI45:BP45">
    <cfRule type="expression" dxfId="187" priority="183">
      <formula>$A$45&lt;$A$44</formula>
    </cfRule>
  </conditionalFormatting>
  <conditionalFormatting sqref="BF15:BH45">
    <cfRule type="expression" dxfId="186" priority="181" stopIfTrue="1">
      <formula>OR($B15="日",$B15="祝",$B15=0)</formula>
    </cfRule>
  </conditionalFormatting>
  <conditionalFormatting sqref="BF43:BH45">
    <cfRule type="expression" dxfId="185" priority="180">
      <formula>$A$43&lt;$A$42</formula>
    </cfRule>
  </conditionalFormatting>
  <conditionalFormatting sqref="BF44:BH45">
    <cfRule type="expression" dxfId="184" priority="179">
      <formula>$A$44&lt;$A$43</formula>
    </cfRule>
  </conditionalFormatting>
  <conditionalFormatting sqref="BF45:BH45">
    <cfRule type="expression" dxfId="183" priority="178">
      <formula>$A$45&lt;$A$44</formula>
    </cfRule>
  </conditionalFormatting>
  <conditionalFormatting sqref="BR15:BV45 BZ15:CG45">
    <cfRule type="expression" dxfId="182" priority="175" stopIfTrue="1">
      <formula>OR($B15="日",$B15="祝",$B15=0)</formula>
    </cfRule>
  </conditionalFormatting>
  <conditionalFormatting sqref="CA15:CC45">
    <cfRule type="expression" dxfId="181" priority="176" stopIfTrue="1">
      <formula>OR(#REF!="△",$J15="△")</formula>
    </cfRule>
  </conditionalFormatting>
  <conditionalFormatting sqref="BQ43:BV45 BZ43:CG45">
    <cfRule type="expression" dxfId="180" priority="174">
      <formula>$A$43&lt;$A$42</formula>
    </cfRule>
  </conditionalFormatting>
  <conditionalFormatting sqref="BQ44:BV45 BZ44:CG45">
    <cfRule type="expression" dxfId="179" priority="173">
      <formula>$A$44&lt;$A$43</formula>
    </cfRule>
  </conditionalFormatting>
  <conditionalFormatting sqref="BQ45:BV45 BZ45:CG45">
    <cfRule type="expression" dxfId="178" priority="172">
      <formula>$A$45&lt;$A$44</formula>
    </cfRule>
  </conditionalFormatting>
  <conditionalFormatting sqref="BW15:BY45">
    <cfRule type="expression" dxfId="177" priority="170" stopIfTrue="1">
      <formula>OR($B15="日",$B15="祝",$B15=0)</formula>
    </cfRule>
  </conditionalFormatting>
  <conditionalFormatting sqref="BW43:BY45">
    <cfRule type="expression" dxfId="176" priority="169">
      <formula>$A$43&lt;$A$42</formula>
    </cfRule>
  </conditionalFormatting>
  <conditionalFormatting sqref="BW44:BY45">
    <cfRule type="expression" dxfId="175" priority="168">
      <formula>$A$44&lt;$A$43</formula>
    </cfRule>
  </conditionalFormatting>
  <conditionalFormatting sqref="BW45:BY45">
    <cfRule type="expression" dxfId="174" priority="167">
      <formula>$A$45&lt;$A$44</formula>
    </cfRule>
  </conditionalFormatting>
  <conditionalFormatting sqref="CI15:CM45 CQ15:CX45">
    <cfRule type="expression" dxfId="173" priority="164" stopIfTrue="1">
      <formula>OR($B15="日",$B15="祝",$B15=0)</formula>
    </cfRule>
  </conditionalFormatting>
  <conditionalFormatting sqref="CR15:CT45">
    <cfRule type="expression" dxfId="172" priority="165" stopIfTrue="1">
      <formula>OR(#REF!="△",$J15="△")</formula>
    </cfRule>
  </conditionalFormatting>
  <conditionalFormatting sqref="CH43:CM45 CQ43:CX45">
    <cfRule type="expression" dxfId="171" priority="163">
      <formula>$A$43&lt;$A$42</formula>
    </cfRule>
  </conditionalFormatting>
  <conditionalFormatting sqref="CH44:CM45 CQ44:CX45">
    <cfRule type="expression" dxfId="170" priority="162">
      <formula>$A$44&lt;$A$43</formula>
    </cfRule>
  </conditionalFormatting>
  <conditionalFormatting sqref="CH45:CM45 CQ45:CX45">
    <cfRule type="expression" dxfId="169" priority="161">
      <formula>$A$45&lt;$A$44</formula>
    </cfRule>
  </conditionalFormatting>
  <conditionalFormatting sqref="CN15:CP45">
    <cfRule type="expression" dxfId="168" priority="159" stopIfTrue="1">
      <formula>OR($B15="日",$B15="祝",$B15=0)</formula>
    </cfRule>
  </conditionalFormatting>
  <conditionalFormatting sqref="CN43:CP45">
    <cfRule type="expression" dxfId="167" priority="158">
      <formula>$A$43&lt;$A$42</formula>
    </cfRule>
  </conditionalFormatting>
  <conditionalFormatting sqref="CN44:CP45">
    <cfRule type="expression" dxfId="166" priority="157">
      <formula>$A$44&lt;$A$43</formula>
    </cfRule>
  </conditionalFormatting>
  <conditionalFormatting sqref="CN45:CP45">
    <cfRule type="expression" dxfId="165" priority="156">
      <formula>$A$45&lt;$A$44</formula>
    </cfRule>
  </conditionalFormatting>
  <conditionalFormatting sqref="CZ15:DD45 DH15:DO45">
    <cfRule type="expression" dxfId="164" priority="153" stopIfTrue="1">
      <formula>OR($B15="日",$B15="祝",$B15=0)</formula>
    </cfRule>
  </conditionalFormatting>
  <conditionalFormatting sqref="DI15:DK45">
    <cfRule type="expression" dxfId="163" priority="154" stopIfTrue="1">
      <formula>OR(#REF!="△",$J15="△")</formula>
    </cfRule>
  </conditionalFormatting>
  <conditionalFormatting sqref="CY43:DD45 DH43:DO45">
    <cfRule type="expression" dxfId="162" priority="152">
      <formula>$A$43&lt;$A$42</formula>
    </cfRule>
  </conditionalFormatting>
  <conditionalFormatting sqref="CY44:DD45 DH44:DO45">
    <cfRule type="expression" dxfId="161" priority="151">
      <formula>$A$44&lt;$A$43</formula>
    </cfRule>
  </conditionalFormatting>
  <conditionalFormatting sqref="CY45:DD45 DH45:DO45">
    <cfRule type="expression" dxfId="160" priority="150">
      <formula>$A$45&lt;$A$44</formula>
    </cfRule>
  </conditionalFormatting>
  <conditionalFormatting sqref="DE15:DG45">
    <cfRule type="expression" dxfId="159" priority="148" stopIfTrue="1">
      <formula>OR($B15="日",$B15="祝",$B15=0)</formula>
    </cfRule>
  </conditionalFormatting>
  <conditionalFormatting sqref="DE43:DG45">
    <cfRule type="expression" dxfId="158" priority="147">
      <formula>$A$43&lt;$A$42</formula>
    </cfRule>
  </conditionalFormatting>
  <conditionalFormatting sqref="DE44:DG45">
    <cfRule type="expression" dxfId="157" priority="146">
      <formula>$A$44&lt;$A$43</formula>
    </cfRule>
  </conditionalFormatting>
  <conditionalFormatting sqref="DE45:DG45">
    <cfRule type="expression" dxfId="156" priority="145">
      <formula>$A$45&lt;$A$44</formula>
    </cfRule>
  </conditionalFormatting>
  <conditionalFormatting sqref="DQ15:DU45 DY15:EF45">
    <cfRule type="expression" dxfId="155" priority="142" stopIfTrue="1">
      <formula>OR($B15="日",$B15="祝",$B15=0)</formula>
    </cfRule>
  </conditionalFormatting>
  <conditionalFormatting sqref="DZ15:EB45">
    <cfRule type="expression" dxfId="154" priority="143" stopIfTrue="1">
      <formula>OR(#REF!="△",$J15="△")</formula>
    </cfRule>
  </conditionalFormatting>
  <conditionalFormatting sqref="DP43:DU45 DY43:EF45">
    <cfRule type="expression" dxfId="153" priority="141">
      <formula>$A$43&lt;$A$42</formula>
    </cfRule>
  </conditionalFormatting>
  <conditionalFormatting sqref="DP44:DU45 DY44:EF45">
    <cfRule type="expression" dxfId="152" priority="140">
      <formula>$A$44&lt;$A$43</formula>
    </cfRule>
  </conditionalFormatting>
  <conditionalFormatting sqref="DP45:DU45 DY45:EF45">
    <cfRule type="expression" dxfId="151" priority="139">
      <formula>$A$45&lt;$A$44</formula>
    </cfRule>
  </conditionalFormatting>
  <conditionalFormatting sqref="DV15:DX45">
    <cfRule type="expression" dxfId="150" priority="137" stopIfTrue="1">
      <formula>OR($B15="日",$B15="祝",$B15=0)</formula>
    </cfRule>
  </conditionalFormatting>
  <conditionalFormatting sqref="DV43:DX45">
    <cfRule type="expression" dxfId="149" priority="136">
      <formula>$A$43&lt;$A$42</formula>
    </cfRule>
  </conditionalFormatting>
  <conditionalFormatting sqref="DV44:DX45">
    <cfRule type="expression" dxfId="148" priority="135">
      <formula>$A$44&lt;$A$43</formula>
    </cfRule>
  </conditionalFormatting>
  <conditionalFormatting sqref="DV45:DX45">
    <cfRule type="expression" dxfId="147" priority="134">
      <formula>$A$45&lt;$A$44</formula>
    </cfRule>
  </conditionalFormatting>
  <conditionalFormatting sqref="EH15:EL45 EP15:EW45">
    <cfRule type="expression" dxfId="146" priority="131" stopIfTrue="1">
      <formula>OR($B15="日",$B15="祝",$B15=0)</formula>
    </cfRule>
  </conditionalFormatting>
  <conditionalFormatting sqref="EQ15:ES45">
    <cfRule type="expression" dxfId="145" priority="132" stopIfTrue="1">
      <formula>OR(#REF!="△",$J15="△")</formula>
    </cfRule>
  </conditionalFormatting>
  <conditionalFormatting sqref="EG43:EL45 EP43:EW45">
    <cfRule type="expression" dxfId="144" priority="130">
      <formula>$A$43&lt;$A$42</formula>
    </cfRule>
  </conditionalFormatting>
  <conditionalFormatting sqref="EG44:EL45 EP44:EW45">
    <cfRule type="expression" dxfId="143" priority="129">
      <formula>$A$44&lt;$A$43</formula>
    </cfRule>
  </conditionalFormatting>
  <conditionalFormatting sqref="EG45:EL45 EP45:EW45">
    <cfRule type="expression" dxfId="142" priority="128">
      <formula>$A$45&lt;$A$44</formula>
    </cfRule>
  </conditionalFormatting>
  <conditionalFormatting sqref="EM15:EO45">
    <cfRule type="expression" dxfId="141" priority="126" stopIfTrue="1">
      <formula>OR($B15="日",$B15="祝",$B15=0)</formula>
    </cfRule>
  </conditionalFormatting>
  <conditionalFormatting sqref="EM43:EO45">
    <cfRule type="expression" dxfId="140" priority="125">
      <formula>$A$43&lt;$A$42</formula>
    </cfRule>
  </conditionalFormatting>
  <conditionalFormatting sqref="EM44:EO45">
    <cfRule type="expression" dxfId="139" priority="124">
      <formula>$A$44&lt;$A$43</formula>
    </cfRule>
  </conditionalFormatting>
  <conditionalFormatting sqref="EM45:EO45">
    <cfRule type="expression" dxfId="138" priority="123">
      <formula>$A$45&lt;$A$44</formula>
    </cfRule>
  </conditionalFormatting>
  <conditionalFormatting sqref="EY15:FC45 FG15:FN45">
    <cfRule type="expression" dxfId="137" priority="120" stopIfTrue="1">
      <formula>OR($B15="日",$B15="祝",$B15=0)</formula>
    </cfRule>
  </conditionalFormatting>
  <conditionalFormatting sqref="FH15:FJ45">
    <cfRule type="expression" dxfId="136" priority="121" stopIfTrue="1">
      <formula>OR(#REF!="△",$J15="△")</formula>
    </cfRule>
  </conditionalFormatting>
  <conditionalFormatting sqref="EX43:FC45 FG43:FN45">
    <cfRule type="expression" dxfId="135" priority="119">
      <formula>$A$43&lt;$A$42</formula>
    </cfRule>
  </conditionalFormatting>
  <conditionalFormatting sqref="EX44:FC45 FG44:FN45">
    <cfRule type="expression" dxfId="134" priority="118">
      <formula>$A$44&lt;$A$43</formula>
    </cfRule>
  </conditionalFormatting>
  <conditionalFormatting sqref="EX45:FC45 FG45:FN45">
    <cfRule type="expression" dxfId="133" priority="117">
      <formula>$A$45&lt;$A$44</formula>
    </cfRule>
  </conditionalFormatting>
  <conditionalFormatting sqref="FD15:FF45">
    <cfRule type="expression" dxfId="132" priority="115" stopIfTrue="1">
      <formula>OR($B15="日",$B15="祝",$B15=0)</formula>
    </cfRule>
  </conditionalFormatting>
  <conditionalFormatting sqref="FD43:FF45">
    <cfRule type="expression" dxfId="131" priority="114">
      <formula>$A$43&lt;$A$42</formula>
    </cfRule>
  </conditionalFormatting>
  <conditionalFormatting sqref="FD44:FF45">
    <cfRule type="expression" dxfId="130" priority="113">
      <formula>$A$44&lt;$A$43</formula>
    </cfRule>
  </conditionalFormatting>
  <conditionalFormatting sqref="FD45:FF45">
    <cfRule type="expression" dxfId="129" priority="112">
      <formula>$A$45&lt;$A$44</formula>
    </cfRule>
  </conditionalFormatting>
  <conditionalFormatting sqref="FP15:FT45 FX15:GE45">
    <cfRule type="expression" dxfId="128" priority="109" stopIfTrue="1">
      <formula>OR($B15="日",$B15="祝",$B15=0)</formula>
    </cfRule>
  </conditionalFormatting>
  <conditionalFormatting sqref="FY15:GA45">
    <cfRule type="expression" dxfId="127" priority="110" stopIfTrue="1">
      <formula>OR(#REF!="△",$J15="△")</formula>
    </cfRule>
  </conditionalFormatting>
  <conditionalFormatting sqref="FO43:FT45 FX43:GE45">
    <cfRule type="expression" dxfId="126" priority="108">
      <formula>$A$43&lt;$A$42</formula>
    </cfRule>
  </conditionalFormatting>
  <conditionalFormatting sqref="FO44:FT45 FX44:GE45">
    <cfRule type="expression" dxfId="125" priority="107">
      <formula>$A$44&lt;$A$43</formula>
    </cfRule>
  </conditionalFormatting>
  <conditionalFormatting sqref="FO45:FT45 FX45:GE45">
    <cfRule type="expression" dxfId="124" priority="106">
      <formula>$A$45&lt;$A$44</formula>
    </cfRule>
  </conditionalFormatting>
  <conditionalFormatting sqref="FU15:FW45">
    <cfRule type="expression" dxfId="123" priority="104" stopIfTrue="1">
      <formula>OR($B15="日",$B15="祝",$B15=0)</formula>
    </cfRule>
  </conditionalFormatting>
  <conditionalFormatting sqref="FU43:FW45">
    <cfRule type="expression" dxfId="122" priority="103">
      <formula>$A$43&lt;$A$42</formula>
    </cfRule>
  </conditionalFormatting>
  <conditionalFormatting sqref="FU44:FW45">
    <cfRule type="expression" dxfId="121" priority="102">
      <formula>$A$44&lt;$A$43</formula>
    </cfRule>
  </conditionalFormatting>
  <conditionalFormatting sqref="FU45:FW45">
    <cfRule type="expression" dxfId="120" priority="101">
      <formula>$A$45&lt;$A$44</formula>
    </cfRule>
  </conditionalFormatting>
  <conditionalFormatting sqref="GG15:GK45 GO15:GV45">
    <cfRule type="expression" dxfId="119" priority="98" stopIfTrue="1">
      <formula>OR($B15="日",$B15="祝",$B15=0)</formula>
    </cfRule>
  </conditionalFormatting>
  <conditionalFormatting sqref="GP15:GR45">
    <cfRule type="expression" dxfId="118" priority="99" stopIfTrue="1">
      <formula>OR(#REF!="△",$J15="△")</formula>
    </cfRule>
  </conditionalFormatting>
  <conditionalFormatting sqref="GF43:GK45 GO43:GV45">
    <cfRule type="expression" dxfId="117" priority="97">
      <formula>$A$43&lt;$A$42</formula>
    </cfRule>
  </conditionalFormatting>
  <conditionalFormatting sqref="GF44:GK45 GO44:GV45">
    <cfRule type="expression" dxfId="116" priority="96">
      <formula>$A$44&lt;$A$43</formula>
    </cfRule>
  </conditionalFormatting>
  <conditionalFormatting sqref="GF45:GK45 GO45:GV45">
    <cfRule type="expression" dxfId="115" priority="95">
      <formula>$A$45&lt;$A$44</formula>
    </cfRule>
  </conditionalFormatting>
  <conditionalFormatting sqref="GL15:GN45">
    <cfRule type="expression" dxfId="114" priority="93" stopIfTrue="1">
      <formula>OR($B15="日",$B15="祝",$B15=0)</formula>
    </cfRule>
  </conditionalFormatting>
  <conditionalFormatting sqref="GL43:GN45">
    <cfRule type="expression" dxfId="113" priority="92">
      <formula>$A$43&lt;$A$42</formula>
    </cfRule>
  </conditionalFormatting>
  <conditionalFormatting sqref="GL44:GN45">
    <cfRule type="expression" dxfId="112" priority="91">
      <formula>$A$44&lt;$A$43</formula>
    </cfRule>
  </conditionalFormatting>
  <conditionalFormatting sqref="GL45:GN45">
    <cfRule type="expression" dxfId="111" priority="90">
      <formula>$A$45&lt;$A$44</formula>
    </cfRule>
  </conditionalFormatting>
  <conditionalFormatting sqref="GX15:HB45 HF15:HM45">
    <cfRule type="expression" dxfId="110" priority="87" stopIfTrue="1">
      <formula>OR($B15="日",$B15="祝",$B15=0)</formula>
    </cfRule>
  </conditionalFormatting>
  <conditionalFormatting sqref="HG15:HI45">
    <cfRule type="expression" dxfId="109" priority="88" stopIfTrue="1">
      <formula>OR(#REF!="△",$J15="△")</formula>
    </cfRule>
  </conditionalFormatting>
  <conditionalFormatting sqref="GW43:HB45 HF43:HM45">
    <cfRule type="expression" dxfId="108" priority="86">
      <formula>$A$43&lt;$A$42</formula>
    </cfRule>
  </conditionalFormatting>
  <conditionalFormatting sqref="GW44:HB45 HF44:HM45">
    <cfRule type="expression" dxfId="107" priority="85">
      <formula>$A$44&lt;$A$43</formula>
    </cfRule>
  </conditionalFormatting>
  <conditionalFormatting sqref="GW45:HB45 HF45:HM45">
    <cfRule type="expression" dxfId="106" priority="84">
      <formula>$A$45&lt;$A$44</formula>
    </cfRule>
  </conditionalFormatting>
  <conditionalFormatting sqref="HC15:HE45">
    <cfRule type="expression" dxfId="105" priority="82" stopIfTrue="1">
      <formula>OR($B15="日",$B15="祝",$B15=0)</formula>
    </cfRule>
  </conditionalFormatting>
  <conditionalFormatting sqref="HC43:HE45">
    <cfRule type="expression" dxfId="104" priority="81">
      <formula>$A$43&lt;$A$42</formula>
    </cfRule>
  </conditionalFormatting>
  <conditionalFormatting sqref="HC44:HE45">
    <cfRule type="expression" dxfId="103" priority="80">
      <formula>$A$44&lt;$A$43</formula>
    </cfRule>
  </conditionalFormatting>
  <conditionalFormatting sqref="HC45:HE45">
    <cfRule type="expression" dxfId="102" priority="79">
      <formula>$A$45&lt;$A$44</formula>
    </cfRule>
  </conditionalFormatting>
  <conditionalFormatting sqref="HO15:HS45 HW15:ID45">
    <cfRule type="expression" dxfId="101" priority="76" stopIfTrue="1">
      <formula>OR($B15="日",$B15="祝",$B15=0)</formula>
    </cfRule>
  </conditionalFormatting>
  <conditionalFormatting sqref="HX15:HZ45">
    <cfRule type="expression" dxfId="100" priority="77" stopIfTrue="1">
      <formula>OR(#REF!="△",$J15="△")</formula>
    </cfRule>
  </conditionalFormatting>
  <conditionalFormatting sqref="HN43:HS45 HW43:ID45">
    <cfRule type="expression" dxfId="99" priority="75">
      <formula>$A$43&lt;$A$42</formula>
    </cfRule>
  </conditionalFormatting>
  <conditionalFormatting sqref="HN44:HS45 HW44:ID45">
    <cfRule type="expression" dxfId="98" priority="74">
      <formula>$A$44&lt;$A$43</formula>
    </cfRule>
  </conditionalFormatting>
  <conditionalFormatting sqref="HN45:HS45 HW45:ID45">
    <cfRule type="expression" dxfId="97" priority="73">
      <formula>$A$45&lt;$A$44</formula>
    </cfRule>
  </conditionalFormatting>
  <conditionalFormatting sqref="HT15:HV45">
    <cfRule type="expression" dxfId="96" priority="71" stopIfTrue="1">
      <formula>OR($B15="日",$B15="祝",$B15=0)</formula>
    </cfRule>
  </conditionalFormatting>
  <conditionalFormatting sqref="HT43:HV45">
    <cfRule type="expression" dxfId="95" priority="70">
      <formula>$A$43&lt;$A$42</formula>
    </cfRule>
  </conditionalFormatting>
  <conditionalFormatting sqref="HT44:HV45">
    <cfRule type="expression" dxfId="94" priority="69">
      <formula>$A$44&lt;$A$43</formula>
    </cfRule>
  </conditionalFormatting>
  <conditionalFormatting sqref="HT45:HV45">
    <cfRule type="expression" dxfId="93" priority="68">
      <formula>$A$45&lt;$A$44</formula>
    </cfRule>
  </conditionalFormatting>
  <conditionalFormatting sqref="IF15:IJ45 IN15:IU45">
    <cfRule type="expression" dxfId="92" priority="65" stopIfTrue="1">
      <formula>OR($B15="日",$B15="祝",$B15=0)</formula>
    </cfRule>
  </conditionalFormatting>
  <conditionalFormatting sqref="IO15:IQ45">
    <cfRule type="expression" dxfId="91" priority="66" stopIfTrue="1">
      <formula>OR(#REF!="△",$J15="△")</formula>
    </cfRule>
  </conditionalFormatting>
  <conditionalFormatting sqref="IE43:IJ45 IN43:IU45">
    <cfRule type="expression" dxfId="90" priority="64">
      <formula>$A$43&lt;$A$42</formula>
    </cfRule>
  </conditionalFormatting>
  <conditionalFormatting sqref="IE44:IJ45 IN44:IU45">
    <cfRule type="expression" dxfId="89" priority="63">
      <formula>$A$44&lt;$A$43</formula>
    </cfRule>
  </conditionalFormatting>
  <conditionalFormatting sqref="IE45:IJ45 IN45:IU45">
    <cfRule type="expression" dxfId="88" priority="62">
      <formula>$A$45&lt;$A$44</formula>
    </cfRule>
  </conditionalFormatting>
  <conditionalFormatting sqref="IK15:IM45">
    <cfRule type="expression" dxfId="87" priority="60" stopIfTrue="1">
      <formula>OR($B15="日",$B15="祝",$B15=0)</formula>
    </cfRule>
  </conditionalFormatting>
  <conditionalFormatting sqref="IK43:IM45">
    <cfRule type="expression" dxfId="86" priority="59">
      <formula>$A$43&lt;$A$42</formula>
    </cfRule>
  </conditionalFormatting>
  <conditionalFormatting sqref="IK44:IM45">
    <cfRule type="expression" dxfId="85" priority="58">
      <formula>$A$44&lt;$A$43</formula>
    </cfRule>
  </conditionalFormatting>
  <conditionalFormatting sqref="IK45:IM45">
    <cfRule type="expression" dxfId="84" priority="57">
      <formula>$A$45&lt;$A$44</formula>
    </cfRule>
  </conditionalFormatting>
  <conditionalFormatting sqref="IW15:JA45 JE15:JL45">
    <cfRule type="expression" dxfId="83" priority="54" stopIfTrue="1">
      <formula>OR($B15="日",$B15="祝",$B15=0)</formula>
    </cfRule>
  </conditionalFormatting>
  <conditionalFormatting sqref="JF15:JH45">
    <cfRule type="expression" dxfId="82" priority="55" stopIfTrue="1">
      <formula>OR(#REF!="△",$J15="△")</formula>
    </cfRule>
  </conditionalFormatting>
  <conditionalFormatting sqref="IV43:JA45 JE43:JL45">
    <cfRule type="expression" dxfId="81" priority="53">
      <formula>$A$43&lt;$A$42</formula>
    </cfRule>
  </conditionalFormatting>
  <conditionalFormatting sqref="IV44:JA45 JE44:JL45">
    <cfRule type="expression" dxfId="80" priority="52">
      <formula>$A$44&lt;$A$43</formula>
    </cfRule>
  </conditionalFormatting>
  <conditionalFormatting sqref="IV45:JA45 JE45:JL45">
    <cfRule type="expression" dxfId="79" priority="51">
      <formula>$A$45&lt;$A$44</formula>
    </cfRule>
  </conditionalFormatting>
  <conditionalFormatting sqref="JB15:JD45">
    <cfRule type="expression" dxfId="78" priority="49" stopIfTrue="1">
      <formula>OR($B15="日",$B15="祝",$B15=0)</formula>
    </cfRule>
  </conditionalFormatting>
  <conditionalFormatting sqref="JB43:JD45">
    <cfRule type="expression" dxfId="77" priority="48">
      <formula>$A$43&lt;$A$42</formula>
    </cfRule>
  </conditionalFormatting>
  <conditionalFormatting sqref="JB44:JD45">
    <cfRule type="expression" dxfId="76" priority="47">
      <formula>$A$44&lt;$A$43</formula>
    </cfRule>
  </conditionalFormatting>
  <conditionalFormatting sqref="JB45:JD45">
    <cfRule type="expression" dxfId="75" priority="46">
      <formula>$A$45&lt;$A$44</formula>
    </cfRule>
  </conditionalFormatting>
  <conditionalFormatting sqref="JN15:JR45 JV15:KC45">
    <cfRule type="expression" dxfId="74" priority="43" stopIfTrue="1">
      <formula>OR($B15="日",$B15="祝",$B15=0)</formula>
    </cfRule>
  </conditionalFormatting>
  <conditionalFormatting sqref="JW15:JY45">
    <cfRule type="expression" dxfId="73" priority="44" stopIfTrue="1">
      <formula>OR(#REF!="△",$J15="△")</formula>
    </cfRule>
  </conditionalFormatting>
  <conditionalFormatting sqref="JM43:JR45 JV43:KC45">
    <cfRule type="expression" dxfId="72" priority="42">
      <formula>$A$43&lt;$A$42</formula>
    </cfRule>
  </conditionalFormatting>
  <conditionalFormatting sqref="JM44:JR45 JV44:KC45">
    <cfRule type="expression" dxfId="71" priority="41">
      <formula>$A$44&lt;$A$43</formula>
    </cfRule>
  </conditionalFormatting>
  <conditionalFormatting sqref="JM45:JR45 JV45:KC45">
    <cfRule type="expression" dxfId="70" priority="40">
      <formula>$A$45&lt;$A$44</formula>
    </cfRule>
  </conditionalFormatting>
  <conditionalFormatting sqref="JS15:JU45">
    <cfRule type="expression" dxfId="69" priority="38" stopIfTrue="1">
      <formula>OR($B15="日",$B15="祝",$B15=0)</formula>
    </cfRule>
  </conditionalFormatting>
  <conditionalFormatting sqref="JS43:JU45">
    <cfRule type="expression" dxfId="68" priority="37">
      <formula>$A$43&lt;$A$42</formula>
    </cfRule>
  </conditionalFormatting>
  <conditionalFormatting sqref="JS44:JU45">
    <cfRule type="expression" dxfId="67" priority="36">
      <formula>$A$44&lt;$A$43</formula>
    </cfRule>
  </conditionalFormatting>
  <conditionalFormatting sqref="JS45:JU45">
    <cfRule type="expression" dxfId="66" priority="35">
      <formula>$A$45&lt;$A$44</formula>
    </cfRule>
  </conditionalFormatting>
  <conditionalFormatting sqref="KE15:KI45 KM15:KT45">
    <cfRule type="expression" dxfId="65" priority="32" stopIfTrue="1">
      <formula>OR($B15="日",$B15="祝",$B15=0)</formula>
    </cfRule>
  </conditionalFormatting>
  <conditionalFormatting sqref="KN15:KP45">
    <cfRule type="expression" dxfId="64" priority="33" stopIfTrue="1">
      <formula>OR(#REF!="△",$J15="△")</formula>
    </cfRule>
  </conditionalFormatting>
  <conditionalFormatting sqref="KD43:KI45 KM43:KT45">
    <cfRule type="expression" dxfId="63" priority="31">
      <formula>$A$43&lt;$A$42</formula>
    </cfRule>
  </conditionalFormatting>
  <conditionalFormatting sqref="KD44:KI45 KM44:KT45">
    <cfRule type="expression" dxfId="62" priority="30">
      <formula>$A$44&lt;$A$43</formula>
    </cfRule>
  </conditionalFormatting>
  <conditionalFormatting sqref="KD45:KI45 KM45:KT45">
    <cfRule type="expression" dxfId="61" priority="29">
      <formula>$A$45&lt;$A$44</formula>
    </cfRule>
  </conditionalFormatting>
  <conditionalFormatting sqref="KJ15:KL45">
    <cfRule type="expression" dxfId="60" priority="27" stopIfTrue="1">
      <formula>OR($B15="日",$B15="祝",$B15=0)</formula>
    </cfRule>
  </conditionalFormatting>
  <conditionalFormatting sqref="KJ43:KL45">
    <cfRule type="expression" dxfId="59" priority="26">
      <formula>$A$43&lt;$A$42</formula>
    </cfRule>
  </conditionalFormatting>
  <conditionalFormatting sqref="KJ44:KL45">
    <cfRule type="expression" dxfId="58" priority="25">
      <formula>$A$44&lt;$A$43</formula>
    </cfRule>
  </conditionalFormatting>
  <conditionalFormatting sqref="KJ45:KL45">
    <cfRule type="expression" dxfId="57" priority="24">
      <formula>$A$45&lt;$A$44</formula>
    </cfRule>
  </conditionalFormatting>
  <conditionalFormatting sqref="KV15:KZ45 LD15:LK45">
    <cfRule type="expression" dxfId="56" priority="21" stopIfTrue="1">
      <formula>OR($B15="日",$B15="祝",$B15=0)</formula>
    </cfRule>
  </conditionalFormatting>
  <conditionalFormatting sqref="LE15:LG45">
    <cfRule type="expression" dxfId="55" priority="22" stopIfTrue="1">
      <formula>OR(#REF!="△",$J15="△")</formula>
    </cfRule>
  </conditionalFormatting>
  <conditionalFormatting sqref="KU43:KZ45 LD43:LK45">
    <cfRule type="expression" dxfId="54" priority="20">
      <formula>$A$43&lt;$A$42</formula>
    </cfRule>
  </conditionalFormatting>
  <conditionalFormatting sqref="KU44:KZ45 LD44:LK45">
    <cfRule type="expression" dxfId="53" priority="19">
      <formula>$A$44&lt;$A$43</formula>
    </cfRule>
  </conditionalFormatting>
  <conditionalFormatting sqref="KU45:KZ45 LD45:LK45">
    <cfRule type="expression" dxfId="52" priority="18">
      <formula>$A$45&lt;$A$44</formula>
    </cfRule>
  </conditionalFormatting>
  <conditionalFormatting sqref="LA15:LC45">
    <cfRule type="expression" dxfId="51" priority="16" stopIfTrue="1">
      <formula>OR($B15="日",$B15="祝",$B15=0)</formula>
    </cfRule>
  </conditionalFormatting>
  <conditionalFormatting sqref="LA43:LC45">
    <cfRule type="expression" dxfId="50" priority="15">
      <formula>$A$43&lt;$A$42</formula>
    </cfRule>
  </conditionalFormatting>
  <conditionalFormatting sqref="LA44:LC45">
    <cfRule type="expression" dxfId="49" priority="14">
      <formula>$A$44&lt;$A$43</formula>
    </cfRule>
  </conditionalFormatting>
  <conditionalFormatting sqref="LA45:LC45">
    <cfRule type="expression" dxfId="48" priority="13">
      <formula>$A$45&lt;$A$44</formula>
    </cfRule>
  </conditionalFormatting>
  <conditionalFormatting sqref="LM15:LQ45 LU15:MB45">
    <cfRule type="expression" dxfId="47" priority="10" stopIfTrue="1">
      <formula>OR($B15="日",$B15="祝",$B15=0)</formula>
    </cfRule>
  </conditionalFormatting>
  <conditionalFormatting sqref="LV15:LX45">
    <cfRule type="expression" dxfId="46" priority="11" stopIfTrue="1">
      <formula>OR(#REF!="△",$J15="△")</formula>
    </cfRule>
  </conditionalFormatting>
  <conditionalFormatting sqref="LL43:LQ45 LU43:MB45">
    <cfRule type="expression" dxfId="45" priority="9">
      <formula>$A$43&lt;$A$42</formula>
    </cfRule>
  </conditionalFormatting>
  <conditionalFormatting sqref="LL44:LQ45 LU44:MB45">
    <cfRule type="expression" dxfId="44" priority="8">
      <formula>$A$44&lt;$A$43</formula>
    </cfRule>
  </conditionalFormatting>
  <conditionalFormatting sqref="LL45:LQ45 LU45:MB45">
    <cfRule type="expression" dxfId="43" priority="7">
      <formula>$A$45&lt;$A$44</formula>
    </cfRule>
  </conditionalFormatting>
  <conditionalFormatting sqref="LR15:LT45">
    <cfRule type="expression" dxfId="42" priority="5" stopIfTrue="1">
      <formula>OR($B15="日",$B15="祝",$B15=0)</formula>
    </cfRule>
  </conditionalFormatting>
  <conditionalFormatting sqref="LR43:LT45">
    <cfRule type="expression" dxfId="41" priority="4">
      <formula>$A$43&lt;$A$42</formula>
    </cfRule>
  </conditionalFormatting>
  <conditionalFormatting sqref="LR44:LT45">
    <cfRule type="expression" dxfId="40" priority="3">
      <formula>$A$44&lt;$A$43</formula>
    </cfRule>
  </conditionalFormatting>
  <conditionalFormatting sqref="LR45:LT45">
    <cfRule type="expression" dxfId="39" priority="2">
      <formula>$A$45&lt;$A$44</formula>
    </cfRule>
  </conditionalFormatting>
  <dataValidations count="6">
    <dataValidation allowBlank="1" showInputMessage="1" showErrorMessage="1" prompt="延長保育事業対象時間で、事務作業等してたため対象外とする場合は、対象外となる時間数をここに入力。_x000a_※対象外とする時間がない場合は空欄のまま。_x000a__x000a_（例）10:00～20:00の勤務で、18:30～19:00は事務仕事をしていたため保育従事者にカウントされていない場合は、『0:30』と入力してください。" sqref="K15:M15 AB15:AD15 AS15:AU15 BJ15:BL15 CA15:CC15 CR15:CT15 DI15:DK15 DZ15:EB15 EQ15:ES15 FH15:FJ15 FY15:GA15 GP15:GR15 HG15:HI15 HX15:HZ15 IO15:IQ15 JF15:JH15 JW15:JY15 KN15:KP15 LE15:LG15 LV15:LX15" xr:uid="{00000000-0002-0000-0500-000000000000}"/>
    <dataValidation allowBlank="1" showInputMessage="1" showErrorMessage="1" prompt="半角数字で入力。_x000a_数字を入力すると、曜日が自動的に反映されます。" sqref="N1 AE1 AV1 BM1 CD1 CU1 DL1 EC1 ET1 FK1 GB1 GS1 HJ1 IA1 IR1 JI1 JZ1 KQ1 LH1 LY1" xr:uid="{00000000-0002-0000-0500-000001000000}"/>
    <dataValidation allowBlank="1" showInputMessage="1" showErrorMessage="1" prompt="従事者の氏名を入力" sqref="E4 V4 AM4 BD4 BU4 CL4 DC4 DT4 EK4 FB4 FS4 GJ4 HA4 HR4 II4 IZ4 JQ4 KH4 KY4 LP4" xr:uid="{00000000-0002-0000-0500-000002000000}"/>
    <dataValidation type="list" allowBlank="1" showInputMessage="1" showErrorMessage="1" prompt="・一部を対象外とする場合は△、全てを対象外とする場合は×を入力。_x000a_・全て対象となる場合はそのまま（空欄）でお願いします。" sqref="J15:J45 AA15:AA45 AR15:AR45 BI15:BI45 BZ15:BZ45 CQ15:CQ45 DH15:DH45 DY15:DY45 EP15:EP45 FG15:FG45 FX15:FX45 GO15:GO45 HF15:HF45 HW15:HW45 IN15:IN45 JE15:JE45 JV15:JV45 KM15:KM45 LD15:LD45 LU15:LU45" xr:uid="{00000000-0002-0000-0500-000003000000}">
      <formula1>"△,×"</formula1>
    </dataValidation>
    <dataValidation allowBlank="1" showInputMessage="1" showErrorMessage="1" prompt="・延長時間を含む開園時間の範囲で入力してください。ただし、保護者のお迎えが遅れたなどやむをえない理由で閉園時間を過ぎて保育従事した場合はその時間まで入力可能です。この場合は備考にその旨具体的に入力してください。_x000a_・10:00～17:00の勤務等で延長保育の時間帯にかからない日は入力不要です。" sqref="C15:F45 T15:W45 AK15:AN45 BB15:BE45 BS15:BV45 CJ15:CM45 DA15:DD45 DR15:DU45 EI15:EL45 EZ15:FC45 FQ15:FT45 GH15:GK45 GY15:HB45 HP15:HS45 IG15:IJ45 IX15:JA45 JO15:JR45 KF15:KI45 KW15:KZ45 LN15:LQ45" xr:uid="{00000000-0002-0000-0500-000004000000}"/>
    <dataValidation type="list" allowBlank="1" showInputMessage="1" showErrorMessage="1" prompt="常勤・非常勤どちらかをリストから必ず選んでください。_x000a__x000a_入力後、対象となる時間帯が表示されます。" sqref="P4 AG4 AX4 BO4 CF4 CW4 DN4 EE4 EV4 FM4 GD4 GU4 HL4 IC4 IT4 JK4 KB4 KS4 LJ4 MA4" xr:uid="{00000000-0002-0000-0500-000005000000}">
      <formula1>"常勤,非常勤"</formula1>
    </dataValidation>
  </dataValidations>
  <pageMargins left="0.51181102362204722" right="0.51181102362204722" top="0.74803149606299213" bottom="0.74803149606299213" header="0.31496062992125984" footer="0.31496062992125984"/>
  <pageSetup paperSize="9" scale="95" fitToWidth="20" orientation="portrait" r:id="rId1"/>
  <colBreaks count="19" manualBreakCount="19">
    <brk id="17" max="49" man="1"/>
    <brk id="34" max="49" man="1"/>
    <brk id="51" max="49" man="1"/>
    <brk id="68" max="49" man="1"/>
    <brk id="85" max="49" man="1"/>
    <brk id="102" max="49" man="1"/>
    <brk id="119" max="49" man="1"/>
    <brk id="136" max="49" man="1"/>
    <brk id="153" max="49" man="1"/>
    <brk id="170" max="49" man="1"/>
    <brk id="187" max="49" man="1"/>
    <brk id="204" max="49" man="1"/>
    <brk id="221" max="49" man="1"/>
    <brk id="238" max="49" man="1"/>
    <brk id="255" max="49" man="1"/>
    <brk id="272" max="49" man="1"/>
    <brk id="289" max="49" man="1"/>
    <brk id="306" max="49" man="1"/>
    <brk id="323" max="49" man="1"/>
  </colBreaks>
  <extLst>
    <ext xmlns:x14="http://schemas.microsoft.com/office/spreadsheetml/2009/9/main" uri="{78C0D931-6437-407d-A8EE-F0AAD7539E65}">
      <x14:conditionalFormattings>
        <x14:conditionalFormatting xmlns:xm="http://schemas.microsoft.com/office/excel/2006/main">
          <x14:cfRule type="expression" priority="210" id="{BEC91250-BA73-4A2F-990E-E2EA3520809C}">
            <xm:f>AND($B15="土",別紙2【最初に入力】!$U$6="")</xm:f>
            <x14:dxf>
              <fill>
                <patternFill>
                  <bgColor theme="0" tint="-0.499984740745262"/>
                </patternFill>
              </fill>
            </x14:dxf>
          </x14:cfRule>
          <xm:sqref>B15:Q45</xm:sqref>
        </x14:conditionalFormatting>
        <x14:conditionalFormatting xmlns:xm="http://schemas.microsoft.com/office/excel/2006/main">
          <x14:cfRule type="expression" priority="204" id="{9EED95FD-4A11-473A-BD86-C0B26FC53AD1}">
            <xm:f>AND($B15="土",別紙2【最初に入力】!$U$6="")</xm:f>
            <x14:dxf>
              <fill>
                <patternFill>
                  <bgColor theme="0" tint="-0.499984740745262"/>
                </patternFill>
              </fill>
            </x14:dxf>
          </x14:cfRule>
          <xm:sqref>S15:W45 AA15:AH45</xm:sqref>
        </x14:conditionalFormatting>
        <x14:conditionalFormatting xmlns:xm="http://schemas.microsoft.com/office/excel/2006/main">
          <x14:cfRule type="expression" priority="199" id="{005103DF-CDFC-4D9D-8895-C329AD14A79B}">
            <xm:f>AND($B15="土",別紙2【最初に入力】!$U$6="")</xm:f>
            <x14:dxf>
              <fill>
                <patternFill>
                  <bgColor theme="0" tint="-0.499984740745262"/>
                </patternFill>
              </fill>
            </x14:dxf>
          </x14:cfRule>
          <xm:sqref>X15:Z45</xm:sqref>
        </x14:conditionalFormatting>
        <x14:conditionalFormatting xmlns:xm="http://schemas.microsoft.com/office/excel/2006/main">
          <x14:cfRule type="expression" priority="193" id="{7B44471D-9785-456C-BB6C-BF77F940EAB2}">
            <xm:f>AND($B15="土",別紙2【最初に入力】!$U$6="")</xm:f>
            <x14:dxf>
              <fill>
                <patternFill>
                  <bgColor theme="0" tint="-0.499984740745262"/>
                </patternFill>
              </fill>
            </x14:dxf>
          </x14:cfRule>
          <xm:sqref>AJ15:AN45 AR15:AY45</xm:sqref>
        </x14:conditionalFormatting>
        <x14:conditionalFormatting xmlns:xm="http://schemas.microsoft.com/office/excel/2006/main">
          <x14:cfRule type="expression" priority="188" id="{E022F297-B847-4FB6-86C5-912B51AA1BBA}">
            <xm:f>AND($B15="土",別紙2【最初に入力】!$U$6="")</xm:f>
            <x14:dxf>
              <fill>
                <patternFill>
                  <bgColor theme="0" tint="-0.499984740745262"/>
                </patternFill>
              </fill>
            </x14:dxf>
          </x14:cfRule>
          <xm:sqref>AO15:AQ45</xm:sqref>
        </x14:conditionalFormatting>
        <x14:conditionalFormatting xmlns:xm="http://schemas.microsoft.com/office/excel/2006/main">
          <x14:cfRule type="expression" priority="182" id="{3CF24F77-2817-4376-9BDB-3D2486D2899B}">
            <xm:f>AND($B15="土",別紙2【最初に入力】!$U$6="")</xm:f>
            <x14:dxf>
              <fill>
                <patternFill>
                  <bgColor theme="0" tint="-0.499984740745262"/>
                </patternFill>
              </fill>
            </x14:dxf>
          </x14:cfRule>
          <xm:sqref>BA15:BE45 BI15:BP45</xm:sqref>
        </x14:conditionalFormatting>
        <x14:conditionalFormatting xmlns:xm="http://schemas.microsoft.com/office/excel/2006/main">
          <x14:cfRule type="expression" priority="177" id="{660FCEF7-A30E-4814-8E6C-76E1C30C7084}">
            <xm:f>AND($B15="土",別紙2【最初に入力】!$U$6="")</xm:f>
            <x14:dxf>
              <fill>
                <patternFill>
                  <bgColor theme="0" tint="-0.499984740745262"/>
                </patternFill>
              </fill>
            </x14:dxf>
          </x14:cfRule>
          <xm:sqref>BF15:BH45</xm:sqref>
        </x14:conditionalFormatting>
        <x14:conditionalFormatting xmlns:xm="http://schemas.microsoft.com/office/excel/2006/main">
          <x14:cfRule type="expression" priority="171" id="{CEC3F201-F032-4BFA-8AA6-E80D8DE615FC}">
            <xm:f>AND($B15="土",別紙2【最初に入力】!$U$6="")</xm:f>
            <x14:dxf>
              <fill>
                <patternFill>
                  <bgColor theme="0" tint="-0.499984740745262"/>
                </patternFill>
              </fill>
            </x14:dxf>
          </x14:cfRule>
          <xm:sqref>BR15:BV45 BZ15:CG45</xm:sqref>
        </x14:conditionalFormatting>
        <x14:conditionalFormatting xmlns:xm="http://schemas.microsoft.com/office/excel/2006/main">
          <x14:cfRule type="expression" priority="166" id="{8BBF054E-9E0C-4981-B754-D32487A94E32}">
            <xm:f>AND($B15="土",別紙2【最初に入力】!$U$6="")</xm:f>
            <x14:dxf>
              <fill>
                <patternFill>
                  <bgColor theme="0" tint="-0.499984740745262"/>
                </patternFill>
              </fill>
            </x14:dxf>
          </x14:cfRule>
          <xm:sqref>BW15:BY45</xm:sqref>
        </x14:conditionalFormatting>
        <x14:conditionalFormatting xmlns:xm="http://schemas.microsoft.com/office/excel/2006/main">
          <x14:cfRule type="expression" priority="160" id="{C078061A-1426-49BC-9553-E91A01F4C473}">
            <xm:f>AND($B15="土",別紙2【最初に入力】!$U$6="")</xm:f>
            <x14:dxf>
              <fill>
                <patternFill>
                  <bgColor theme="0" tint="-0.499984740745262"/>
                </patternFill>
              </fill>
            </x14:dxf>
          </x14:cfRule>
          <xm:sqref>CI15:CM45 CQ15:CX45</xm:sqref>
        </x14:conditionalFormatting>
        <x14:conditionalFormatting xmlns:xm="http://schemas.microsoft.com/office/excel/2006/main">
          <x14:cfRule type="expression" priority="155" id="{56A9ADF4-AB3B-45D3-8388-588A8BA6E965}">
            <xm:f>AND($B15="土",別紙2【最初に入力】!$U$6="")</xm:f>
            <x14:dxf>
              <fill>
                <patternFill>
                  <bgColor theme="0" tint="-0.499984740745262"/>
                </patternFill>
              </fill>
            </x14:dxf>
          </x14:cfRule>
          <xm:sqref>CN15:CP45</xm:sqref>
        </x14:conditionalFormatting>
        <x14:conditionalFormatting xmlns:xm="http://schemas.microsoft.com/office/excel/2006/main">
          <x14:cfRule type="expression" priority="149" id="{B1281AC1-284E-4E88-9E2B-4F10DA71233C}">
            <xm:f>AND($B15="土",別紙2【最初に入力】!$U$6="")</xm:f>
            <x14:dxf>
              <fill>
                <patternFill>
                  <bgColor theme="0" tint="-0.499984740745262"/>
                </patternFill>
              </fill>
            </x14:dxf>
          </x14:cfRule>
          <xm:sqref>CZ15:DD45 DH15:DO45</xm:sqref>
        </x14:conditionalFormatting>
        <x14:conditionalFormatting xmlns:xm="http://schemas.microsoft.com/office/excel/2006/main">
          <x14:cfRule type="expression" priority="144" id="{F4759601-C2E8-4D85-ABC5-22B4B837CB61}">
            <xm:f>AND($B15="土",別紙2【最初に入力】!$U$6="")</xm:f>
            <x14:dxf>
              <fill>
                <patternFill>
                  <bgColor theme="0" tint="-0.499984740745262"/>
                </patternFill>
              </fill>
            </x14:dxf>
          </x14:cfRule>
          <xm:sqref>DE15:DG45</xm:sqref>
        </x14:conditionalFormatting>
        <x14:conditionalFormatting xmlns:xm="http://schemas.microsoft.com/office/excel/2006/main">
          <x14:cfRule type="expression" priority="138" id="{7181ABC8-97C5-4085-99D1-9C8C7F5657D2}">
            <xm:f>AND($B15="土",別紙2【最初に入力】!$U$6="")</xm:f>
            <x14:dxf>
              <fill>
                <patternFill>
                  <bgColor theme="0" tint="-0.499984740745262"/>
                </patternFill>
              </fill>
            </x14:dxf>
          </x14:cfRule>
          <xm:sqref>DQ15:DU45 DY15:EF45</xm:sqref>
        </x14:conditionalFormatting>
        <x14:conditionalFormatting xmlns:xm="http://schemas.microsoft.com/office/excel/2006/main">
          <x14:cfRule type="expression" priority="133" id="{490A5C8C-D7AC-4CB8-A254-F31ADE9467D8}">
            <xm:f>AND($B15="土",別紙2【最初に入力】!$U$6="")</xm:f>
            <x14:dxf>
              <fill>
                <patternFill>
                  <bgColor theme="0" tint="-0.499984740745262"/>
                </patternFill>
              </fill>
            </x14:dxf>
          </x14:cfRule>
          <xm:sqref>DV15:DX45</xm:sqref>
        </x14:conditionalFormatting>
        <x14:conditionalFormatting xmlns:xm="http://schemas.microsoft.com/office/excel/2006/main">
          <x14:cfRule type="expression" priority="127" id="{A9EFD19A-E45A-46EB-93D8-8ADA19ED839D}">
            <xm:f>AND($B15="土",別紙2【最初に入力】!$U$6="")</xm:f>
            <x14:dxf>
              <fill>
                <patternFill>
                  <bgColor theme="0" tint="-0.499984740745262"/>
                </patternFill>
              </fill>
            </x14:dxf>
          </x14:cfRule>
          <xm:sqref>EH15:EL45 EP15:EW45</xm:sqref>
        </x14:conditionalFormatting>
        <x14:conditionalFormatting xmlns:xm="http://schemas.microsoft.com/office/excel/2006/main">
          <x14:cfRule type="expression" priority="122" id="{B176E30C-111D-426C-B369-974BE86E03D9}">
            <xm:f>AND($B15="土",別紙2【最初に入力】!$U$6="")</xm:f>
            <x14:dxf>
              <fill>
                <patternFill>
                  <bgColor theme="0" tint="-0.499984740745262"/>
                </patternFill>
              </fill>
            </x14:dxf>
          </x14:cfRule>
          <xm:sqref>EM15:EO45</xm:sqref>
        </x14:conditionalFormatting>
        <x14:conditionalFormatting xmlns:xm="http://schemas.microsoft.com/office/excel/2006/main">
          <x14:cfRule type="expression" priority="116" id="{33F7A615-4B9B-466D-95AE-175F3387A913}">
            <xm:f>AND($B15="土",別紙2【最初に入力】!$U$6="")</xm:f>
            <x14:dxf>
              <fill>
                <patternFill>
                  <bgColor theme="0" tint="-0.499984740745262"/>
                </patternFill>
              </fill>
            </x14:dxf>
          </x14:cfRule>
          <xm:sqref>EY15:FC45 FG15:FN45</xm:sqref>
        </x14:conditionalFormatting>
        <x14:conditionalFormatting xmlns:xm="http://schemas.microsoft.com/office/excel/2006/main">
          <x14:cfRule type="expression" priority="111" id="{C70EB691-E0AC-4B6F-962E-C668EDE5316A}">
            <xm:f>AND($B15="土",別紙2【最初に入力】!$U$6="")</xm:f>
            <x14:dxf>
              <fill>
                <patternFill>
                  <bgColor theme="0" tint="-0.499984740745262"/>
                </patternFill>
              </fill>
            </x14:dxf>
          </x14:cfRule>
          <xm:sqref>FD15:FF45</xm:sqref>
        </x14:conditionalFormatting>
        <x14:conditionalFormatting xmlns:xm="http://schemas.microsoft.com/office/excel/2006/main">
          <x14:cfRule type="expression" priority="105" id="{95BE6FA0-5060-4D17-B4BC-D5CE4D0A9823}">
            <xm:f>AND($B15="土",別紙2【最初に入力】!$U$6="")</xm:f>
            <x14:dxf>
              <fill>
                <patternFill>
                  <bgColor theme="0" tint="-0.499984740745262"/>
                </patternFill>
              </fill>
            </x14:dxf>
          </x14:cfRule>
          <xm:sqref>FP15:FT45 FX15:GE45</xm:sqref>
        </x14:conditionalFormatting>
        <x14:conditionalFormatting xmlns:xm="http://schemas.microsoft.com/office/excel/2006/main">
          <x14:cfRule type="expression" priority="100" id="{6C700DC7-A12E-43DB-ACAB-FCFF07387460}">
            <xm:f>AND($B15="土",別紙2【最初に入力】!$U$6="")</xm:f>
            <x14:dxf>
              <fill>
                <patternFill>
                  <bgColor theme="0" tint="-0.499984740745262"/>
                </patternFill>
              </fill>
            </x14:dxf>
          </x14:cfRule>
          <xm:sqref>FU15:FW45</xm:sqref>
        </x14:conditionalFormatting>
        <x14:conditionalFormatting xmlns:xm="http://schemas.microsoft.com/office/excel/2006/main">
          <x14:cfRule type="expression" priority="94" id="{3E9C76D1-38DD-47CC-AF0B-7216E80A2F1C}">
            <xm:f>AND($B15="土",別紙2【最初に入力】!$U$6="")</xm:f>
            <x14:dxf>
              <fill>
                <patternFill>
                  <bgColor theme="0" tint="-0.499984740745262"/>
                </patternFill>
              </fill>
            </x14:dxf>
          </x14:cfRule>
          <xm:sqref>GG15:GK45 GO15:GV45</xm:sqref>
        </x14:conditionalFormatting>
        <x14:conditionalFormatting xmlns:xm="http://schemas.microsoft.com/office/excel/2006/main">
          <x14:cfRule type="expression" priority="89" id="{B27DA3DD-BF50-4795-9E6E-23019331AC69}">
            <xm:f>AND($B15="土",別紙2【最初に入力】!$U$6="")</xm:f>
            <x14:dxf>
              <fill>
                <patternFill>
                  <bgColor theme="0" tint="-0.499984740745262"/>
                </patternFill>
              </fill>
            </x14:dxf>
          </x14:cfRule>
          <xm:sqref>GL15:GN45</xm:sqref>
        </x14:conditionalFormatting>
        <x14:conditionalFormatting xmlns:xm="http://schemas.microsoft.com/office/excel/2006/main">
          <x14:cfRule type="expression" priority="83" id="{299BC043-6712-45B9-ADF2-C6EBC124A749}">
            <xm:f>AND($B15="土",別紙2【最初に入力】!$U$6="")</xm:f>
            <x14:dxf>
              <fill>
                <patternFill>
                  <bgColor theme="0" tint="-0.499984740745262"/>
                </patternFill>
              </fill>
            </x14:dxf>
          </x14:cfRule>
          <xm:sqref>GX15:HB45 HF15:HM45</xm:sqref>
        </x14:conditionalFormatting>
        <x14:conditionalFormatting xmlns:xm="http://schemas.microsoft.com/office/excel/2006/main">
          <x14:cfRule type="expression" priority="78" id="{54A5C0B2-1EB6-426C-AED3-4814A3F083B0}">
            <xm:f>AND($B15="土",別紙2【最初に入力】!$U$6="")</xm:f>
            <x14:dxf>
              <fill>
                <patternFill>
                  <bgColor theme="0" tint="-0.499984740745262"/>
                </patternFill>
              </fill>
            </x14:dxf>
          </x14:cfRule>
          <xm:sqref>HC15:HE45</xm:sqref>
        </x14:conditionalFormatting>
        <x14:conditionalFormatting xmlns:xm="http://schemas.microsoft.com/office/excel/2006/main">
          <x14:cfRule type="expression" priority="72" id="{17960E4F-CE71-4B77-8F77-CCAF36E2E974}">
            <xm:f>AND($B15="土",別紙2【最初に入力】!$U$6="")</xm:f>
            <x14:dxf>
              <fill>
                <patternFill>
                  <bgColor theme="0" tint="-0.499984740745262"/>
                </patternFill>
              </fill>
            </x14:dxf>
          </x14:cfRule>
          <xm:sqref>HO15:HS45 HW15:ID45</xm:sqref>
        </x14:conditionalFormatting>
        <x14:conditionalFormatting xmlns:xm="http://schemas.microsoft.com/office/excel/2006/main">
          <x14:cfRule type="expression" priority="67" id="{67E309C3-CAD8-4285-8884-8C311EE1FCC5}">
            <xm:f>AND($B15="土",別紙2【最初に入力】!$U$6="")</xm:f>
            <x14:dxf>
              <fill>
                <patternFill>
                  <bgColor theme="0" tint="-0.499984740745262"/>
                </patternFill>
              </fill>
            </x14:dxf>
          </x14:cfRule>
          <xm:sqref>HT15:HV45</xm:sqref>
        </x14:conditionalFormatting>
        <x14:conditionalFormatting xmlns:xm="http://schemas.microsoft.com/office/excel/2006/main">
          <x14:cfRule type="expression" priority="61" id="{B9B97B86-AC23-42A5-9F24-EF5CDAA5BC41}">
            <xm:f>AND($B15="土",別紙2【最初に入力】!$U$6="")</xm:f>
            <x14:dxf>
              <fill>
                <patternFill>
                  <bgColor theme="0" tint="-0.499984740745262"/>
                </patternFill>
              </fill>
            </x14:dxf>
          </x14:cfRule>
          <xm:sqref>IF15:IJ45 IN15:IU45</xm:sqref>
        </x14:conditionalFormatting>
        <x14:conditionalFormatting xmlns:xm="http://schemas.microsoft.com/office/excel/2006/main">
          <x14:cfRule type="expression" priority="56" id="{13EB3F5E-620C-42F7-9B13-F849F8A4CB80}">
            <xm:f>AND($B15="土",別紙2【最初に入力】!$U$6="")</xm:f>
            <x14:dxf>
              <fill>
                <patternFill>
                  <bgColor theme="0" tint="-0.499984740745262"/>
                </patternFill>
              </fill>
            </x14:dxf>
          </x14:cfRule>
          <xm:sqref>IK15:IM45</xm:sqref>
        </x14:conditionalFormatting>
        <x14:conditionalFormatting xmlns:xm="http://schemas.microsoft.com/office/excel/2006/main">
          <x14:cfRule type="expression" priority="50" id="{D230848B-95A4-4205-B6C7-90B1AFE677E9}">
            <xm:f>AND($B15="土",別紙2【最初に入力】!$U$6="")</xm:f>
            <x14:dxf>
              <fill>
                <patternFill>
                  <bgColor theme="0" tint="-0.499984740745262"/>
                </patternFill>
              </fill>
            </x14:dxf>
          </x14:cfRule>
          <xm:sqref>IW15:JA45 JE15:JL45</xm:sqref>
        </x14:conditionalFormatting>
        <x14:conditionalFormatting xmlns:xm="http://schemas.microsoft.com/office/excel/2006/main">
          <x14:cfRule type="expression" priority="45" id="{E7FB855E-7CD0-45E7-AD96-7EE6BF167CFC}">
            <xm:f>AND($B15="土",別紙2【最初に入力】!$U$6="")</xm:f>
            <x14:dxf>
              <fill>
                <patternFill>
                  <bgColor theme="0" tint="-0.499984740745262"/>
                </patternFill>
              </fill>
            </x14:dxf>
          </x14:cfRule>
          <xm:sqref>JB15:JD45</xm:sqref>
        </x14:conditionalFormatting>
        <x14:conditionalFormatting xmlns:xm="http://schemas.microsoft.com/office/excel/2006/main">
          <x14:cfRule type="expression" priority="39" id="{1B689B8C-59DE-412A-94B8-8D9272EAB6D8}">
            <xm:f>AND($B15="土",別紙2【最初に入力】!$U$6="")</xm:f>
            <x14:dxf>
              <fill>
                <patternFill>
                  <bgColor theme="0" tint="-0.499984740745262"/>
                </patternFill>
              </fill>
            </x14:dxf>
          </x14:cfRule>
          <xm:sqref>JN15:JR45 JV15:KC45</xm:sqref>
        </x14:conditionalFormatting>
        <x14:conditionalFormatting xmlns:xm="http://schemas.microsoft.com/office/excel/2006/main">
          <x14:cfRule type="expression" priority="34" id="{ECF95D0A-4FA2-4AE0-B3C1-D1DD19D6497F}">
            <xm:f>AND($B15="土",別紙2【最初に入力】!$U$6="")</xm:f>
            <x14:dxf>
              <fill>
                <patternFill>
                  <bgColor theme="0" tint="-0.499984740745262"/>
                </patternFill>
              </fill>
            </x14:dxf>
          </x14:cfRule>
          <xm:sqref>JS15:JU45</xm:sqref>
        </x14:conditionalFormatting>
        <x14:conditionalFormatting xmlns:xm="http://schemas.microsoft.com/office/excel/2006/main">
          <x14:cfRule type="expression" priority="28" id="{ADB980C6-E2A1-497C-80B1-C8227A5C2660}">
            <xm:f>AND($B15="土",別紙2【最初に入力】!$U$6="")</xm:f>
            <x14:dxf>
              <fill>
                <patternFill>
                  <bgColor theme="0" tint="-0.499984740745262"/>
                </patternFill>
              </fill>
            </x14:dxf>
          </x14:cfRule>
          <xm:sqref>KE15:KI45 KM15:KT45</xm:sqref>
        </x14:conditionalFormatting>
        <x14:conditionalFormatting xmlns:xm="http://schemas.microsoft.com/office/excel/2006/main">
          <x14:cfRule type="expression" priority="23" id="{C8ABFFE5-E9DE-4A61-96FF-1F60C1404472}">
            <xm:f>AND($B15="土",別紙2【最初に入力】!$U$6="")</xm:f>
            <x14:dxf>
              <fill>
                <patternFill>
                  <bgColor theme="0" tint="-0.499984740745262"/>
                </patternFill>
              </fill>
            </x14:dxf>
          </x14:cfRule>
          <xm:sqref>KJ15:KL45</xm:sqref>
        </x14:conditionalFormatting>
        <x14:conditionalFormatting xmlns:xm="http://schemas.microsoft.com/office/excel/2006/main">
          <x14:cfRule type="expression" priority="17" id="{89AE071A-A139-416F-910B-9B26320DC818}">
            <xm:f>AND($B15="土",別紙2【最初に入力】!$U$6="")</xm:f>
            <x14:dxf>
              <fill>
                <patternFill>
                  <bgColor theme="0" tint="-0.499984740745262"/>
                </patternFill>
              </fill>
            </x14:dxf>
          </x14:cfRule>
          <xm:sqref>KV15:KZ45 LD15:LK45</xm:sqref>
        </x14:conditionalFormatting>
        <x14:conditionalFormatting xmlns:xm="http://schemas.microsoft.com/office/excel/2006/main">
          <x14:cfRule type="expression" priority="12" id="{C43F9347-EEE2-4E8C-BC2C-A38A2928020B}">
            <xm:f>AND($B15="土",別紙2【最初に入力】!$U$6="")</xm:f>
            <x14:dxf>
              <fill>
                <patternFill>
                  <bgColor theme="0" tint="-0.499984740745262"/>
                </patternFill>
              </fill>
            </x14:dxf>
          </x14:cfRule>
          <xm:sqref>LA15:LC45</xm:sqref>
        </x14:conditionalFormatting>
        <x14:conditionalFormatting xmlns:xm="http://schemas.microsoft.com/office/excel/2006/main">
          <x14:cfRule type="expression" priority="6" id="{4BF210E9-1F2E-49F9-A447-573E69355848}">
            <xm:f>AND($B15="土",別紙2【最初に入力】!$U$6="")</xm:f>
            <x14:dxf>
              <fill>
                <patternFill>
                  <bgColor theme="0" tint="-0.499984740745262"/>
                </patternFill>
              </fill>
            </x14:dxf>
          </x14:cfRule>
          <xm:sqref>LM15:LQ45 LU15:MB45</xm:sqref>
        </x14:conditionalFormatting>
        <x14:conditionalFormatting xmlns:xm="http://schemas.microsoft.com/office/excel/2006/main">
          <x14:cfRule type="expression" priority="1" id="{0BC1C192-483B-40EF-B528-245727A807D5}">
            <xm:f>AND($B15="土",別紙2【最初に入力】!$U$6="")</xm:f>
            <x14:dxf>
              <fill>
                <patternFill>
                  <bgColor theme="0" tint="-0.499984740745262"/>
                </patternFill>
              </fill>
            </x14:dxf>
          </x14:cfRule>
          <xm:sqref>LR15:LT45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万年カレンダー・祝日</vt:lpstr>
      <vt:lpstr>別紙2【最初に入力】</vt:lpstr>
      <vt:lpstr>様式第４号【入力不要】</vt:lpstr>
      <vt:lpstr>別紙１【要入力】</vt:lpstr>
      <vt:lpstr>別紙３【要入力】</vt:lpstr>
      <vt:lpstr>勤務実績【要入力】</vt:lpstr>
      <vt:lpstr>別表（→）記入例</vt:lpstr>
      <vt:lpstr>別表_個別勤務状況</vt:lpstr>
      <vt:lpstr>勤務実績【要入力】!Print_Area</vt:lpstr>
      <vt:lpstr>別紙１【要入力】!Print_Area</vt:lpstr>
      <vt:lpstr>別紙2【最初に入力】!Print_Area</vt:lpstr>
      <vt:lpstr>別紙３【要入力】!Print_Area</vt:lpstr>
      <vt:lpstr>'別表（→）記入例'!Print_Area</vt:lpstr>
      <vt:lpstr>別表_個別勤務状況!Print_Area</vt:lpstr>
      <vt:lpstr>様式第４号【入力不要】!Print_Area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渋谷　賢太</dc:creator>
  <cp:lastModifiedBy>笹本　圭介</cp:lastModifiedBy>
  <cp:lastPrinted>2024-03-06T07:22:32Z</cp:lastPrinted>
  <dcterms:created xsi:type="dcterms:W3CDTF">1997-01-08T22:48:59Z</dcterms:created>
  <dcterms:modified xsi:type="dcterms:W3CDTF">2024-05-13T01:18:15Z</dcterms:modified>
</cp:coreProperties>
</file>