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M:\09保育係\06 民間保育園補助金関係\11 給与改善\★★★★交付事務\R05(2023)年度\03_年間実績\★園に送付\01　保育園・地域型\"/>
    </mc:Choice>
  </mc:AlternateContent>
  <xr:revisionPtr revIDLastSave="0" documentId="13_ncr:1_{A83A4B46-1F8E-46FB-A0BC-8A157205E408}" xr6:coauthVersionLast="36" xr6:coauthVersionMax="36" xr10:uidLastSave="{00000000-0000-0000-0000-000000000000}"/>
  <workbookProtection workbookPassword="CCCF" lockStructure="1"/>
  <bookViews>
    <workbookView xWindow="0" yWindow="0" windowWidth="20490" windowHeight="7515" firstSheet="2" activeTab="2" xr2:uid="{8DD3A79B-D1AB-4B4D-9658-C655CF0167D4}"/>
  </bookViews>
  <sheets>
    <sheet name="リスト" sheetId="91" state="hidden" r:id="rId1"/>
    <sheet name="補助金用基本データ" sheetId="92" state="hidden" r:id="rId2"/>
    <sheet name="①基本情報【名簿入力前に必須入力】" sheetId="86" r:id="rId3"/>
    <sheet name="Sheet1" sheetId="104" state="hidden" r:id="rId4"/>
    <sheet name="②記載例" sheetId="103" r:id="rId5"/>
    <sheet name="カメラ" sheetId="101" state="hidden" r:id="rId6"/>
    <sheet name="③職員名簿【バックデータ】" sheetId="100" state="hidden" r:id="rId7"/>
    <sheet name="③職員名簿【年間実績】" sheetId="60" r:id="rId8"/>
    <sheet name="④-1【一律】金額確認シート" sheetId="96" r:id="rId9"/>
    <sheet name="④-2【変動】金額確認用シート" sheetId="89" r:id="rId10"/>
    <sheet name="⑤算出内訳表(1)【自動】" sheetId="63" r:id="rId11"/>
    <sheet name="⑥算出内訳表(2)【必須入力】" sheetId="71" r:id="rId12"/>
    <sheet name="貼り付け" sheetId="105" state="hidden" r:id="rId13"/>
    <sheet name="【内容入力後に確認必須】エラー・戻入チェック" sheetId="108" r:id="rId14"/>
    <sheet name="４～１０月修正箇所" sheetId="106" r:id="rId15"/>
    <sheet name="⑦変更交付申請書" sheetId="67" r:id="rId16"/>
    <sheet name="⑧実績報告書" sheetId="73" r:id="rId17"/>
    <sheet name="⑨差額請求書" sheetId="74" r:id="rId18"/>
    <sheet name="⑩精算書" sheetId="78"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xlnm.Print_Area_1">"給付"</definedName>
    <definedName name="_xlnm._FilterDatabase" localSheetId="6" hidden="1">③職員名簿【バックデータ】!$AG$2:$AI$147</definedName>
    <definedName name="_xlnm._FilterDatabase" localSheetId="7" hidden="1">③職員名簿【年間実績】!$BK$3:$BM$148</definedName>
    <definedName name="_xlnm._FilterDatabase" localSheetId="1" hidden="1">補助金用基本データ!$A$4:$BF$306</definedName>
    <definedName name="_Order1" hidden="1">0</definedName>
    <definedName name="aaa" localSheetId="13"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4"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b" localSheetId="13" hidden="1">{"'フローチャート'!$A$1:$AO$191"}</definedName>
    <definedName name="b" localSheetId="2" hidden="1">{"'フローチャート'!$A$1:$AO$191"}</definedName>
    <definedName name="b" localSheetId="14" hidden="1">{"'フローチャート'!$A$1:$AO$191"}</definedName>
    <definedName name="b" localSheetId="8" hidden="1">{"'フローチャート'!$A$1:$AO$191"}</definedName>
    <definedName name="b" localSheetId="9" hidden="1">{"'フローチャート'!$A$1:$AO$191"}</definedName>
    <definedName name="b" hidden="1">{"'フローチャート'!$A$1:$AO$191"}</definedName>
    <definedName name="bb" localSheetId="13" hidden="1">{"'フローチャート'!$A$1:$AO$191"}</definedName>
    <definedName name="bb" localSheetId="2" hidden="1">{"'フローチャート'!$A$1:$AO$191"}</definedName>
    <definedName name="bb" localSheetId="14" hidden="1">{"'フローチャート'!$A$1:$AO$191"}</definedName>
    <definedName name="bb" localSheetId="8" hidden="1">{"'フローチャート'!$A$1:$AO$191"}</definedName>
    <definedName name="bb" localSheetId="9" hidden="1">{"'フローチャート'!$A$1:$AO$191"}</definedName>
    <definedName name="bb" hidden="1">{"'フローチャート'!$A$1:$AO$191"}</definedName>
    <definedName name="H" localSheetId="13" hidden="1">{"'フローチャート'!$A$1:$AO$191"}</definedName>
    <definedName name="H" localSheetId="2" hidden="1">{"'フローチャート'!$A$1:$AO$191"}</definedName>
    <definedName name="H" localSheetId="14" hidden="1">{"'フローチャート'!$A$1:$AO$191"}</definedName>
    <definedName name="H" localSheetId="8" hidden="1">{"'フローチャート'!$A$1:$AO$191"}</definedName>
    <definedName name="H" localSheetId="9" hidden="1">{"'フローチャート'!$A$1:$AO$191"}</definedName>
    <definedName name="H" hidden="1">{"'フローチャート'!$A$1:$AO$191"}</definedName>
    <definedName name="HTML_CodePage" hidden="1">932</definedName>
    <definedName name="HTML_Control" localSheetId="13" hidden="1">{"'フローチャート'!$A$1:$AO$191"}</definedName>
    <definedName name="HTML_Control" localSheetId="2" hidden="1">{"'フローチャート'!$A$1:$AO$191"}</definedName>
    <definedName name="HTML_Control" localSheetId="14" hidden="1">{"'フローチャート'!$A$1:$AO$191"}</definedName>
    <definedName name="HTML_Control" localSheetId="8" hidden="1">{"'フローチャート'!$A$1:$AO$191"}</definedName>
    <definedName name="HTML_Control" localSheetId="9"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13" hidden="1">{"'フローチャート'!$A$1:$AO$191"}</definedName>
    <definedName name="I" localSheetId="2" hidden="1">{"'フローチャート'!$A$1:$AO$191"}</definedName>
    <definedName name="I" localSheetId="14" hidden="1">{"'フローチャート'!$A$1:$AO$191"}</definedName>
    <definedName name="I" localSheetId="8" hidden="1">{"'フローチャート'!$A$1:$AO$191"}</definedName>
    <definedName name="I" localSheetId="9" hidden="1">{"'フローチャート'!$A$1:$AO$191"}</definedName>
    <definedName name="I" hidden="1">{"'フローチャート'!$A$1:$AO$191"}</definedName>
    <definedName name="nn" localSheetId="13" hidden="1">{"'フローチャート'!$A$1:$AO$191"}</definedName>
    <definedName name="nn" localSheetId="2" hidden="1">{"'フローチャート'!$A$1:$AO$191"}</definedName>
    <definedName name="nn" localSheetId="14" hidden="1">{"'フローチャート'!$A$1:$AO$191"}</definedName>
    <definedName name="nn" localSheetId="8" hidden="1">{"'フローチャート'!$A$1:$AO$191"}</definedName>
    <definedName name="nn" localSheetId="9" hidden="1">{"'フローチャート'!$A$1:$AO$191"}</definedName>
    <definedName name="nn" hidden="1">{"'フローチャート'!$A$1:$AO$191"}</definedName>
    <definedName name="_xlnm.Print_Area" localSheetId="13">【内容入力後に確認必須】エラー・戻入チェック!$A$3:$X$25</definedName>
    <definedName name="_xlnm.Print_Area" localSheetId="2">①基本情報【名簿入力前に必須入力】!$A$1:$R$25</definedName>
    <definedName name="_xlnm.Print_Area" localSheetId="4">②記載例!$A$1:$AE$44</definedName>
    <definedName name="_xlnm.Print_Area" localSheetId="6">③職員名簿【バックデータ】!$A$2:$AF$121</definedName>
    <definedName name="_xlnm.Print_Area" localSheetId="7">③職員名簿【年間実績】!$A$1:$AK$147</definedName>
    <definedName name="_xlnm.Print_Area" localSheetId="8">'④-1【一律】金額確認シート'!$B$2:$AQ$104</definedName>
    <definedName name="_xlnm.Print_Area" localSheetId="9">'④-2【変動】金額確認用シート'!$B$2:$AQ$104</definedName>
    <definedName name="_xlnm.Print_Area" localSheetId="10">'⑤算出内訳表(1)【自動】'!$B$2:$L$32</definedName>
    <definedName name="_xlnm.Print_Area" localSheetId="11">'⑥算出内訳表(2)【必須入力】'!$A$2:$K$51</definedName>
    <definedName name="_xlnm.Print_Area" localSheetId="15">⑦変更交付申請書!$A$1:$L$29</definedName>
    <definedName name="_xlnm.Print_Area" localSheetId="16">⑧実績報告書!$A$1:$L$25</definedName>
    <definedName name="_xlnm.Print_Area" localSheetId="17">⑨差額請求書!$A$1:$L$25</definedName>
    <definedName name="_xlnm.Print_Area" localSheetId="18">⑩精算書!$A$1:$D$23</definedName>
    <definedName name="_xlnm.Print_Area" localSheetId="1">補助金用基本データ!$C$2:$S$294</definedName>
    <definedName name="_xlnm.Print_Titles" localSheetId="4">②記載例!$1:$8</definedName>
    <definedName name="_xlnm.Print_Titles" localSheetId="6">③職員名簿【バックデータ】!$2:$12</definedName>
    <definedName name="_xlnm.Print_Titles" localSheetId="7">③職員名簿【年間実績】!$3:$13</definedName>
    <definedName name="q" localSheetId="13" hidden="1">{"'フローチャート'!$A$1:$AO$191"}</definedName>
    <definedName name="q" localSheetId="2" hidden="1">{"'フローチャート'!$A$1:$AO$191"}</definedName>
    <definedName name="q" localSheetId="14" hidden="1">{"'フローチャート'!$A$1:$AO$191"}</definedName>
    <definedName name="q" localSheetId="8" hidden="1">{"'フローチャート'!$A$1:$AO$191"}</definedName>
    <definedName name="q" localSheetId="9" hidden="1">{"'フローチャート'!$A$1:$AO$191"}</definedName>
    <definedName name="q" hidden="1">{"'フローチャート'!$A$1:$AO$191"}</definedName>
    <definedName name="t" localSheetId="13" hidden="1">{"'フローチャート'!$A$1:$AO$191"}</definedName>
    <definedName name="t" localSheetId="2" hidden="1">{"'フローチャート'!$A$1:$AO$191"}</definedName>
    <definedName name="t" localSheetId="14" hidden="1">{"'フローチャート'!$A$1:$AO$191"}</definedName>
    <definedName name="t" localSheetId="8" hidden="1">{"'フローチャート'!$A$1:$AO$191"}</definedName>
    <definedName name="t" localSheetId="9" hidden="1">{"'フローチャート'!$A$1:$AO$191"}</definedName>
    <definedName name="t" hidden="1">{"'フローチャート'!$A$1:$AO$191"}</definedName>
    <definedName name="wrn.世田谷ＤＢ設計書." localSheetId="1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4"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Z_0855E9E5_5778_4DA3_8566_1EDF1D49F0DC_.wvu.FilterData" localSheetId="1" hidden="1">補助金用基本データ!$B$4:$C$4</definedName>
    <definedName name="Z_0855E9E5_5778_4DA3_8566_1EDF1D49F0DC_.wvu.PrintArea" localSheetId="1" hidden="1">補助金用基本データ!$C$2:$C$289</definedName>
    <definedName name="Z_1AC469FC_9911_4D59_8A70_26B86DEBD0C8_.wvu.FilterData" localSheetId="1" hidden="1">補助金用基本データ!$B$4:$C$4</definedName>
    <definedName name="Z_1AC469FC_9911_4D59_8A70_26B86DEBD0C8_.wvu.PrintArea" localSheetId="1" hidden="1">補助金用基本データ!$C$2:$C$289</definedName>
    <definedName name="Z_43EEB976_53CC_4F7E_88D7_7B815759E49E_.wvu.FilterData" localSheetId="1" hidden="1">補助金用基本データ!$B$4:$C$4</definedName>
    <definedName name="Z_43EEB976_53CC_4F7E_88D7_7B815759E49E_.wvu.PrintArea" localSheetId="1" hidden="1">補助金用基本データ!$C$2:$C$289</definedName>
    <definedName name="Z_81DDB82F_42B8_430D_91D8_AC37557CDF48_.wvu.FilterData" localSheetId="1" hidden="1">補助金用基本データ!$B$4:$C$4</definedName>
    <definedName name="Z_81DDB82F_42B8_430D_91D8_AC37557CDF48_.wvu.PrintArea" localSheetId="1" hidden="1">補助金用基本データ!$C$2:$C$289</definedName>
    <definedName name="ｚｚ" localSheetId="13" hidden="1">{"'Sheet1'!$A$1:$I$163"}</definedName>
    <definedName name="ｚｚ" localSheetId="2" hidden="1">{"'Sheet1'!$A$1:$I$163"}</definedName>
    <definedName name="ｚｚ" localSheetId="14" hidden="1">{"'Sheet1'!$A$1:$I$163"}</definedName>
    <definedName name="ｚｚ" localSheetId="8" hidden="1">{"'Sheet1'!$A$1:$I$163"}</definedName>
    <definedName name="ｚｚ" localSheetId="9" hidden="1">{"'Sheet1'!$A$1:$I$163"}</definedName>
    <definedName name="ｚｚ" hidden="1">{"'Sheet1'!$A$1:$I$163"}</definedName>
    <definedName name="あああ" localSheetId="13"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4"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り・なし">'[1]１～３号・対応表'!$I$3:$I$4</definedName>
    <definedName name="え" localSheetId="13" hidden="1">{"'フローチャート'!$A$1:$AO$191"}</definedName>
    <definedName name="え" localSheetId="2" hidden="1">{"'フローチャート'!$A$1:$AO$191"}</definedName>
    <definedName name="え" localSheetId="14" hidden="1">{"'フローチャート'!$A$1:$AO$191"}</definedName>
    <definedName name="え" localSheetId="8" hidden="1">{"'フローチャート'!$A$1:$AO$191"}</definedName>
    <definedName name="え" localSheetId="9" hidden="1">{"'フローチャート'!$A$1:$AO$191"}</definedName>
    <definedName name="え" hidden="1">{"'フローチャート'!$A$1:$AO$191"}</definedName>
    <definedName name="えっｄ" localSheetId="13" hidden="1">{"'Sheet1'!$A$1:$I$163"}</definedName>
    <definedName name="えっｄ" localSheetId="2" hidden="1">{"'Sheet1'!$A$1:$I$163"}</definedName>
    <definedName name="えっｄ" localSheetId="14" hidden="1">{"'Sheet1'!$A$1:$I$163"}</definedName>
    <definedName name="えっｄ" localSheetId="8" hidden="1">{"'Sheet1'!$A$1:$I$163"}</definedName>
    <definedName name="えっｄ" localSheetId="9" hidden="1">{"'Sheet1'!$A$1:$I$163"}</definedName>
    <definedName name="えっｄ" hidden="1">{"'Sheet1'!$A$1:$I$163"}</definedName>
    <definedName name="カテゴリ" localSheetId="2">[2]リスト!$C$4:$C$15</definedName>
    <definedName name="カテゴリ">[3]リスト!$C$4:$C$15</definedName>
    <definedName name="チーム保育人数">'[4]１～３号・対応表'!$N$3:$N$7</definedName>
    <definedName name="稲毛区">リスト!$AA$4:$AL$5</definedName>
    <definedName name="稲毛区家庭的保育事業">リスト!$AI$6:$AI$9</definedName>
    <definedName name="稲毛区事業所内保育事業">リスト!$AH$6:$AH$9</definedName>
    <definedName name="稲毛区小規模保育事業">リスト!$AG$6:$AG$11</definedName>
    <definedName name="稲毛区保育園">リスト!$AA$6:$AA$33</definedName>
    <definedName name="稲毛区役所" localSheetId="13" hidden="1">{"'Sheet1'!$A$1:$I$163"}</definedName>
    <definedName name="稲毛区役所" localSheetId="2" hidden="1">{"'Sheet1'!$A$1:$I$163"}</definedName>
    <definedName name="稲毛区役所" localSheetId="14" hidden="1">{"'Sheet1'!$A$1:$I$163"}</definedName>
    <definedName name="稲毛区役所" localSheetId="8" hidden="1">{"'Sheet1'!$A$1:$I$163"}</definedName>
    <definedName name="稲毛区役所" localSheetId="9" hidden="1">{"'Sheet1'!$A$1:$I$163"}</definedName>
    <definedName name="稲毛区役所" hidden="1">{"'Sheet1'!$A$1:$I$163"}</definedName>
    <definedName name="稲毛区幼稚園型認定こども園">リスト!$AC$6:$AC$9</definedName>
    <definedName name="稲毛区幼保連携型認定こども園">リスト!$AB$6</definedName>
    <definedName name="引上率">[5]単価引上率!$B$2</definedName>
    <definedName name="花見川区">リスト!$N$4:$Y$5</definedName>
    <definedName name="花見川区家庭的保育事業">リスト!$V$6</definedName>
    <definedName name="花見川区事業所内保育事業">リスト!$U$6:$U$7</definedName>
    <definedName name="花見川区小規模保育事業">リスト!$T$6:$T$22</definedName>
    <definedName name="花見川区保育園">リスト!$N$6:$N$34</definedName>
    <definedName name="花見川区幼稚園型認定こども園">リスト!$P$6:$P$9</definedName>
    <definedName name="基本データ">[6]最新基本データ!$A$5:$AM$60</definedName>
    <definedName name="既交付額・精算額" localSheetId="2">[7]支払い一覧!$A$166:$P$220</definedName>
    <definedName name="既交付額・精算額">[8]支払い一覧!$A$166:$P$220</definedName>
    <definedName name="技" localSheetId="2">[2]リスト!$F$4:$F$8</definedName>
    <definedName name="技">[3]リスト!$F$4:$F$8</definedName>
    <definedName name="技用途" localSheetId="2">[2]リスト!$G$4:$G$8</definedName>
    <definedName name="技用途">[3]リスト!$G$4:$G$8</definedName>
    <definedName name="給食週当たり実施日数">'[1]１～３号・対応表'!$L$3:$L$8</definedName>
    <definedName name="給食日数">'[4]１～３号・対応表'!$L$3:$L$8</definedName>
    <definedName name="業務" localSheetId="2">[2]リスト!$B$4:$B$31</definedName>
    <definedName name="業務">[3]リスト!$B$4:$B$31</definedName>
    <definedName name="区" localSheetId="2">[9]編集!$F$160:$F$165</definedName>
    <definedName name="区">[10]編集!$F$160:$F$165</definedName>
    <definedName name="区リスト" localSheetId="2">[2]リスト!$F$15:$F$20</definedName>
    <definedName name="区リスト">[3]リスト!$F$15:$F$20</definedName>
    <definedName name="研修サーバ" localSheetId="13" hidden="1">{"'フローチャート'!$A$1:$AO$191"}</definedName>
    <definedName name="研修サーバ" localSheetId="2" hidden="1">{"'フローチャート'!$A$1:$AO$191"}</definedName>
    <definedName name="研修サーバ" localSheetId="14" hidden="1">{"'フローチャート'!$A$1:$AO$191"}</definedName>
    <definedName name="研修サーバ" localSheetId="8" hidden="1">{"'フローチャート'!$A$1:$AO$191"}</definedName>
    <definedName name="研修サーバ" localSheetId="9" hidden="1">{"'フローチャート'!$A$1:$AO$191"}</definedName>
    <definedName name="研修サーバ" hidden="1">{"'フローチャート'!$A$1:$AO$191"}</definedName>
    <definedName name="減価償却費地域区分">[11]対応表!$P$3:$P$6</definedName>
    <definedName name="交付" localSheetId="2">[7]交付決定内訳一覧!$A$4:$I$35+[7]交付決定内訳一覧!$A$4:$I$42</definedName>
    <definedName name="交付">[8]交付決定内訳一覧!$A$4:$I$35+[8]交付決定内訳一覧!$A$4:$I$42</definedName>
    <definedName name="交付決定額" localSheetId="2">[7]交付決定内訳一覧!$A$4:$I$55</definedName>
    <definedName name="交付決定額">[8]交付決定内訳一覧!$A$4:$I$55</definedName>
    <definedName name="高齢者者等の年間総雇用時間数">[12]対応表!$S$3:$S$6</definedName>
    <definedName name="事業所一覧">[13]事業所データ!$C$3:$E$83</definedName>
    <definedName name="質改善">[12]対応表!$J$3:$J$4</definedName>
    <definedName name="質改善前後">[11]対応表!$J$3:$J$4</definedName>
    <definedName name="若葉区家庭的保育事業">リスト!$AV$6:$AV$9</definedName>
    <definedName name="若葉区事業所内保育事業">リスト!$AU$6</definedName>
    <definedName name="若葉区小規模保育事業">リスト!$AT$6:$AT$11</definedName>
    <definedName name="若葉区保育園">リスト!$AN$6:$AN$25</definedName>
    <definedName name="若葉区幼稚園型認定こども園">リスト!$AP$6:$AP$8</definedName>
    <definedName name="人一">[14]変更申請人数一覧!$A$5:$AM$54</definedName>
    <definedName name="第１四半期" localSheetId="2">[7]支払い一覧!$A$4:$P$55</definedName>
    <definedName name="第１四半期">[8]支払い一覧!$A$4:$P$55</definedName>
    <definedName name="第２四半期" localSheetId="2">[7]支払い一覧!$A$59:$P$110</definedName>
    <definedName name="第２四半期">[8]支払い一覧!$A$59:$P$110</definedName>
    <definedName name="第３四半期" localSheetId="2">[7]支払い一覧!$A$114:$P$165</definedName>
    <definedName name="第３四半期">[8]支払い一覧!$A$114:$P$165</definedName>
    <definedName name="地域区分">[12]対応表!$C$3:$C$9</definedName>
    <definedName name="地域区分_減価償却費加算">[12]対応表!$P$3:$P$6</definedName>
    <definedName name="地域区分_賃借料加算">[12]対応表!$Q$3:$Q$6</definedName>
    <definedName name="中央区">リスト!$A$4:$L$5</definedName>
    <definedName name="中央区家庭的保育事業">リスト!$I$6</definedName>
    <definedName name="中央区事業所内保育事業">リスト!$H$6:$H$9</definedName>
    <definedName name="中央区小規模保育事業">リスト!$G$6:$G$28</definedName>
    <definedName name="中央区保育園">リスト!$A$6:$A$41</definedName>
    <definedName name="中央区幼稚園型認定こども園">リスト!$C$6:$C$12</definedName>
    <definedName name="中央区幼保連携型認定こども園">リスト!$B$6:$B$7</definedName>
    <definedName name="賃借料地域区分">[11]対応表!$Q$3:$Q$6</definedName>
    <definedName name="当初" localSheetId="2">[7]交付決定内訳一覧!$A$4:$I$55</definedName>
    <definedName name="当初">[8]交付決定内訳一覧!$A$4:$I$55</definedName>
    <definedName name="当単">[15]保育単価!$A$4:$T$51</definedName>
    <definedName name="入所児童処遇特別時間数">[11]対応表!$S$3:$S$6</definedName>
    <definedName name="認可機能">'[4]１～３号・対応表'!$O$3:$O$4</definedName>
    <definedName name="認可施設_機能部分">'[1]１～３号・対応表'!$P$3:$P$4</definedName>
    <definedName name="番号">[14]決定通知!$G$3</definedName>
    <definedName name="美浜区">リスト!$BN$4:$BY$5</definedName>
    <definedName name="美浜区家庭的保育事業">リスト!$BV$6:$BV$7</definedName>
    <definedName name="美浜区事業所内保育事業">リスト!$BU$6:$BU$7</definedName>
    <definedName name="美浜区小規模保育事業">リスト!$BT$6:$BT$16</definedName>
    <definedName name="美浜区保育園">リスト!$BN$6:$BN$31</definedName>
    <definedName name="美浜区幼稚園型認定こども園">リスト!$BP$6:$BP$12</definedName>
    <definedName name="美浜区幼保連携型認定こども園">リスト!$BO$6:$BO$8</definedName>
    <definedName name="標準_都市部">[12]対応表!$R$3:$R$4</definedName>
    <definedName name="標準都市部">[11]対応表!$R$3:$R$4</definedName>
    <definedName name="変更">[14]変更決定一覧!$A$4:$O$53</definedName>
    <definedName name="変更決" localSheetId="2">[7]変更決定一覧!$A$4:$L$54</definedName>
    <definedName name="変更決">[8]変更決定一覧!$A$4:$L$54</definedName>
    <definedName name="保番">[14]別表１・２!$M$3</definedName>
    <definedName name="民単">[15]単価民改!$A$4:$T$51</definedName>
    <definedName name="有無">[12]対応表!$I$3:$I$4</definedName>
    <definedName name="緑区">リスト!$BA$4:$BL$5</definedName>
    <definedName name="緑区家庭的保育事業">リスト!$BI$6</definedName>
    <definedName name="緑区事業所内保育事業">リスト!$BH$6:$BH$9</definedName>
    <definedName name="緑区小規模保育事業">リスト!$BG$6:$BG$10</definedName>
    <definedName name="緑区地方裁量型認定こども園">リスト!$BE$6</definedName>
    <definedName name="緑区保育園">リスト!$BA$6:$BA$36</definedName>
    <definedName name="緑区保育所型認定こども園">リスト!$BD$6</definedName>
    <definedName name="緑区幼稚園型認定こども園">リスト!$BC$6:$BC$7</definedName>
    <definedName name="緑区幼保連携型認定こども園">リスト!$BB$6:$BB$8</definedName>
    <definedName name="冷暖房費加算用地域区分">[12]対応表!$M$3:$M$7</definedName>
    <definedName name="冷暖房費地域区分">[11]対応表!$M$3:$M$7</definedName>
  </definedNames>
  <calcPr calcId="191029"/>
</workbook>
</file>

<file path=xl/calcChain.xml><?xml version="1.0" encoding="utf-8"?>
<calcChain xmlns="http://schemas.openxmlformats.org/spreadsheetml/2006/main">
  <c r="AM12" i="60" l="1"/>
  <c r="AN12" i="60"/>
  <c r="AO12" i="60"/>
  <c r="AP12" i="60"/>
  <c r="AQ12" i="60"/>
  <c r="AR12" i="60"/>
  <c r="AS12" i="60"/>
  <c r="AT12" i="60"/>
  <c r="AU12" i="60"/>
  <c r="AV12" i="60"/>
  <c r="AW12" i="60"/>
  <c r="AL12" i="60"/>
  <c r="AZ12" i="60" l="1"/>
  <c r="BA12" i="60"/>
  <c r="BB12" i="60"/>
  <c r="BC12" i="60"/>
  <c r="BD12" i="60"/>
  <c r="BE12" i="60"/>
  <c r="BF12" i="60"/>
  <c r="BG12" i="60"/>
  <c r="BH12" i="60"/>
  <c r="BI12" i="60"/>
  <c r="BJ12" i="60"/>
  <c r="AY12" i="60"/>
  <c r="X12" i="60" l="1"/>
  <c r="Y12" i="60" s="1"/>
  <c r="Z12" i="60" s="1"/>
  <c r="AA12" i="60" s="1"/>
  <c r="AB12" i="60" s="1"/>
  <c r="AC12" i="60" s="1"/>
  <c r="AD12" i="60" s="1"/>
  <c r="AE12" i="60" s="1"/>
  <c r="AF12" i="60" s="1"/>
  <c r="AG12" i="60" s="1"/>
  <c r="W12" i="60"/>
  <c r="G306" i="92" l="1"/>
  <c r="I306" i="92" s="1"/>
  <c r="J302" i="92"/>
  <c r="F302" i="92"/>
  <c r="J301" i="92"/>
  <c r="F301" i="92"/>
  <c r="J300" i="92"/>
  <c r="F300" i="92"/>
  <c r="J299" i="92"/>
  <c r="F299" i="92"/>
  <c r="J298" i="92"/>
  <c r="F298" i="92"/>
  <c r="J297" i="92"/>
  <c r="F297" i="92"/>
  <c r="J296" i="92"/>
  <c r="F296" i="92"/>
  <c r="J295" i="92"/>
  <c r="F295" i="92"/>
  <c r="J294" i="92"/>
  <c r="I294" i="92"/>
  <c r="F294" i="92"/>
  <c r="J293" i="92"/>
  <c r="F293" i="92"/>
  <c r="J292" i="92"/>
  <c r="F292" i="92"/>
  <c r="J291" i="92"/>
  <c r="I291" i="92"/>
  <c r="F291" i="92"/>
  <c r="J290" i="92"/>
  <c r="F290" i="92"/>
  <c r="J289" i="92"/>
  <c r="F289" i="92"/>
  <c r="J288" i="92"/>
  <c r="F288" i="92"/>
  <c r="J287" i="92"/>
  <c r="F287" i="92"/>
  <c r="J286" i="92"/>
  <c r="F286" i="92"/>
  <c r="J285" i="92"/>
  <c r="F285" i="92"/>
  <c r="J284" i="92"/>
  <c r="F284" i="92"/>
  <c r="J283" i="92"/>
  <c r="F283" i="92"/>
  <c r="J282" i="92"/>
  <c r="I282" i="92"/>
  <c r="F282" i="92"/>
  <c r="J281" i="92"/>
  <c r="F281" i="92"/>
  <c r="J280" i="92"/>
  <c r="F280" i="92"/>
  <c r="B280" i="92"/>
  <c r="D280" i="92" s="1"/>
  <c r="J279" i="92"/>
  <c r="F279" i="92"/>
  <c r="D279" i="92"/>
  <c r="J278" i="92"/>
  <c r="F278" i="92"/>
  <c r="J277" i="92"/>
  <c r="F277" i="92"/>
  <c r="J276" i="92"/>
  <c r="F276" i="92"/>
  <c r="J275" i="92"/>
  <c r="F275" i="92"/>
  <c r="J274" i="92"/>
  <c r="F274" i="92"/>
  <c r="J273" i="92"/>
  <c r="F273" i="92"/>
  <c r="J272" i="92"/>
  <c r="F272" i="92"/>
  <c r="J271" i="92"/>
  <c r="F271" i="92"/>
  <c r="J270" i="92"/>
  <c r="F270" i="92"/>
  <c r="J269" i="92"/>
  <c r="F269" i="92"/>
  <c r="J268" i="92"/>
  <c r="F268" i="92"/>
  <c r="J267" i="92"/>
  <c r="F267" i="92"/>
  <c r="J266" i="92"/>
  <c r="I266" i="92"/>
  <c r="F266" i="92"/>
  <c r="J265" i="92"/>
  <c r="F265" i="92"/>
  <c r="J264" i="92"/>
  <c r="F264" i="92"/>
  <c r="J263" i="92"/>
  <c r="F263" i="92"/>
  <c r="J262" i="92"/>
  <c r="F262" i="92"/>
  <c r="J261" i="92"/>
  <c r="F261" i="92"/>
  <c r="J260" i="92"/>
  <c r="F260" i="92"/>
  <c r="J259" i="92"/>
  <c r="F259" i="92"/>
  <c r="J258" i="92"/>
  <c r="F258" i="92"/>
  <c r="J257" i="92"/>
  <c r="F257" i="92"/>
  <c r="J256" i="92"/>
  <c r="F256" i="92"/>
  <c r="J255" i="92"/>
  <c r="I255" i="92"/>
  <c r="F255" i="92"/>
  <c r="J254" i="92"/>
  <c r="F254" i="92"/>
  <c r="J253" i="92"/>
  <c r="F253" i="92"/>
  <c r="J252" i="92"/>
  <c r="F252" i="92"/>
  <c r="J251" i="92"/>
  <c r="F251" i="92"/>
  <c r="J250" i="92"/>
  <c r="F250" i="92"/>
  <c r="J249" i="92"/>
  <c r="F249" i="92"/>
  <c r="J248" i="92"/>
  <c r="F248" i="92"/>
  <c r="J247" i="92"/>
  <c r="I247" i="92"/>
  <c r="F247" i="92"/>
  <c r="J246" i="92"/>
  <c r="F246" i="92"/>
  <c r="J245" i="92"/>
  <c r="F245" i="92"/>
  <c r="J244" i="92"/>
  <c r="F244" i="92"/>
  <c r="J243" i="92"/>
  <c r="F243" i="92"/>
  <c r="J242" i="92"/>
  <c r="F242" i="92"/>
  <c r="J241" i="92"/>
  <c r="F241" i="92"/>
  <c r="J240" i="92"/>
  <c r="F240" i="92"/>
  <c r="J239" i="92"/>
  <c r="I239" i="92"/>
  <c r="F239" i="92"/>
  <c r="J238" i="92"/>
  <c r="F238" i="92"/>
  <c r="J237" i="92"/>
  <c r="F237" i="92"/>
  <c r="J236" i="92"/>
  <c r="F236" i="92"/>
  <c r="J235" i="92"/>
  <c r="F235" i="92"/>
  <c r="J234" i="92"/>
  <c r="F234" i="92"/>
  <c r="J233" i="92"/>
  <c r="F233" i="92"/>
  <c r="J232" i="92"/>
  <c r="F232" i="92"/>
  <c r="J231" i="92"/>
  <c r="I231" i="92"/>
  <c r="F231" i="92"/>
  <c r="J230" i="92"/>
  <c r="F230" i="92"/>
  <c r="J229" i="92"/>
  <c r="F229" i="92"/>
  <c r="J228" i="92"/>
  <c r="F228" i="92"/>
  <c r="J227" i="92"/>
  <c r="F227" i="92"/>
  <c r="J226" i="92"/>
  <c r="F226" i="92"/>
  <c r="J225" i="92"/>
  <c r="F225" i="92"/>
  <c r="J224" i="92"/>
  <c r="F224" i="92"/>
  <c r="J223" i="92"/>
  <c r="I223" i="92"/>
  <c r="F223" i="92"/>
  <c r="J222" i="92"/>
  <c r="F222" i="92"/>
  <c r="J221" i="92"/>
  <c r="F221" i="92"/>
  <c r="J220" i="92"/>
  <c r="F220" i="92"/>
  <c r="J219" i="92"/>
  <c r="F219" i="92"/>
  <c r="J218" i="92"/>
  <c r="F218" i="92"/>
  <c r="J217" i="92"/>
  <c r="F217" i="92"/>
  <c r="J216" i="92"/>
  <c r="F216" i="92"/>
  <c r="J215" i="92"/>
  <c r="I215" i="92"/>
  <c r="F215" i="92"/>
  <c r="J214" i="92"/>
  <c r="F214" i="92"/>
  <c r="J213" i="92"/>
  <c r="F213" i="92"/>
  <c r="J212" i="92"/>
  <c r="F212" i="92"/>
  <c r="J211" i="92"/>
  <c r="F211" i="92"/>
  <c r="J210" i="92"/>
  <c r="F210" i="92"/>
  <c r="J209" i="92"/>
  <c r="F209" i="92"/>
  <c r="J208" i="92"/>
  <c r="F208" i="92"/>
  <c r="J207" i="92"/>
  <c r="I207" i="92"/>
  <c r="F207" i="92"/>
  <c r="J206" i="92"/>
  <c r="F206" i="92"/>
  <c r="J205" i="92"/>
  <c r="F205" i="92"/>
  <c r="J204" i="92"/>
  <c r="F204" i="92"/>
  <c r="J203" i="92"/>
  <c r="F203" i="92"/>
  <c r="J202" i="92"/>
  <c r="F202" i="92"/>
  <c r="J201" i="92"/>
  <c r="F201" i="92"/>
  <c r="J200" i="92"/>
  <c r="F200" i="92"/>
  <c r="J199" i="92"/>
  <c r="I199" i="92"/>
  <c r="F199" i="92"/>
  <c r="J198" i="92"/>
  <c r="F198" i="92"/>
  <c r="J197" i="92"/>
  <c r="F197" i="92"/>
  <c r="J196" i="92"/>
  <c r="F196" i="92"/>
  <c r="J195" i="92"/>
  <c r="F195" i="92"/>
  <c r="J194" i="92"/>
  <c r="F194" i="92"/>
  <c r="J193" i="92"/>
  <c r="F193" i="92"/>
  <c r="J192" i="92"/>
  <c r="F192" i="92"/>
  <c r="J191" i="92"/>
  <c r="I191" i="92"/>
  <c r="F191" i="92"/>
  <c r="J190" i="92"/>
  <c r="F190" i="92"/>
  <c r="J189" i="92"/>
  <c r="F189" i="92"/>
  <c r="J188" i="92"/>
  <c r="F188" i="92"/>
  <c r="J187" i="92"/>
  <c r="F187" i="92"/>
  <c r="J186" i="92"/>
  <c r="F186" i="92"/>
  <c r="J185" i="92"/>
  <c r="F185" i="92"/>
  <c r="J184" i="92"/>
  <c r="F184" i="92"/>
  <c r="J183" i="92"/>
  <c r="I183" i="92"/>
  <c r="F183" i="92"/>
  <c r="J182" i="92"/>
  <c r="F182" i="92"/>
  <c r="J181" i="92"/>
  <c r="F181" i="92"/>
  <c r="J180" i="92"/>
  <c r="F180" i="92"/>
  <c r="J179" i="92"/>
  <c r="F179" i="92"/>
  <c r="J178" i="92"/>
  <c r="F178" i="92"/>
  <c r="J177" i="92"/>
  <c r="F177" i="92"/>
  <c r="J176" i="92"/>
  <c r="F176" i="92"/>
  <c r="B176" i="92"/>
  <c r="B177" i="92" s="1"/>
  <c r="B178" i="92" s="1"/>
  <c r="B179" i="92" s="1"/>
  <c r="B180" i="92" s="1"/>
  <c r="B181" i="92" s="1"/>
  <c r="B182" i="92" s="1"/>
  <c r="B183" i="92" s="1"/>
  <c r="B184" i="92" s="1"/>
  <c r="B185" i="92" s="1"/>
  <c r="B186" i="92" s="1"/>
  <c r="B187" i="92" s="1"/>
  <c r="B188" i="92" s="1"/>
  <c r="B189" i="92" s="1"/>
  <c r="B190" i="92" s="1"/>
  <c r="B191" i="92" s="1"/>
  <c r="B192" i="92" s="1"/>
  <c r="B193" i="92" s="1"/>
  <c r="B194" i="92" s="1"/>
  <c r="B195" i="92" s="1"/>
  <c r="B196" i="92" s="1"/>
  <c r="B197" i="92" s="1"/>
  <c r="B198" i="92" s="1"/>
  <c r="B199" i="92" s="1"/>
  <c r="B200" i="92" s="1"/>
  <c r="B201" i="92" s="1"/>
  <c r="B202" i="92" s="1"/>
  <c r="B203" i="92" s="1"/>
  <c r="B204" i="92" s="1"/>
  <c r="B205" i="92" s="1"/>
  <c r="B206" i="92" s="1"/>
  <c r="B207" i="92" s="1"/>
  <c r="B208" i="92" s="1"/>
  <c r="B209" i="92" s="1"/>
  <c r="B210" i="92" s="1"/>
  <c r="B211" i="92" s="1"/>
  <c r="B212" i="92" s="1"/>
  <c r="B213" i="92" s="1"/>
  <c r="B214" i="92" s="1"/>
  <c r="B215" i="92" s="1"/>
  <c r="B216" i="92" s="1"/>
  <c r="J175" i="92"/>
  <c r="F175" i="92"/>
  <c r="J174" i="92"/>
  <c r="F174" i="92"/>
  <c r="J173" i="92"/>
  <c r="F173" i="92"/>
  <c r="J172" i="92"/>
  <c r="F172" i="92"/>
  <c r="J171" i="92"/>
  <c r="F171" i="92"/>
  <c r="J170" i="92"/>
  <c r="I170" i="92"/>
  <c r="F170" i="92"/>
  <c r="J169" i="92"/>
  <c r="F169" i="92"/>
  <c r="J168" i="92"/>
  <c r="F168" i="92"/>
  <c r="J167" i="92"/>
  <c r="F167" i="92"/>
  <c r="J166" i="92"/>
  <c r="F166" i="92"/>
  <c r="J165" i="92"/>
  <c r="F165" i="92"/>
  <c r="J164" i="92"/>
  <c r="F164" i="92"/>
  <c r="J163" i="92"/>
  <c r="F163" i="92"/>
  <c r="J162" i="92"/>
  <c r="I162" i="92"/>
  <c r="F162" i="92"/>
  <c r="J161" i="92"/>
  <c r="F161" i="92"/>
  <c r="J160" i="92"/>
  <c r="F160" i="92"/>
  <c r="J159" i="92"/>
  <c r="F159" i="92"/>
  <c r="J158" i="92"/>
  <c r="F158" i="92"/>
  <c r="J157" i="92"/>
  <c r="F157" i="92"/>
  <c r="J156" i="92"/>
  <c r="F156" i="92"/>
  <c r="J155" i="92"/>
  <c r="F155" i="92"/>
  <c r="J154" i="92"/>
  <c r="I154" i="92"/>
  <c r="F154" i="92"/>
  <c r="J153" i="92"/>
  <c r="F153" i="92"/>
  <c r="J152" i="92"/>
  <c r="F152" i="92"/>
  <c r="J151" i="92"/>
  <c r="F151" i="92"/>
  <c r="J150" i="92"/>
  <c r="F150" i="92"/>
  <c r="J149" i="92"/>
  <c r="F149" i="92"/>
  <c r="J148" i="92"/>
  <c r="F148" i="92"/>
  <c r="J147" i="92"/>
  <c r="F147" i="92"/>
  <c r="J146" i="92"/>
  <c r="I146" i="92"/>
  <c r="F146" i="92"/>
  <c r="J145" i="92"/>
  <c r="F145" i="92"/>
  <c r="J144" i="92"/>
  <c r="F144" i="92"/>
  <c r="J143" i="92"/>
  <c r="F143" i="92"/>
  <c r="J142" i="92"/>
  <c r="F142" i="92"/>
  <c r="J141" i="92"/>
  <c r="F141" i="92"/>
  <c r="J140" i="92"/>
  <c r="F140" i="92"/>
  <c r="J139" i="92"/>
  <c r="F139" i="92"/>
  <c r="J138" i="92"/>
  <c r="I138" i="92"/>
  <c r="F138" i="92"/>
  <c r="J137" i="92"/>
  <c r="F137" i="92"/>
  <c r="J136" i="92"/>
  <c r="F136" i="92"/>
  <c r="J135" i="92"/>
  <c r="F135" i="92"/>
  <c r="J134" i="92"/>
  <c r="F134" i="92"/>
  <c r="J133" i="92"/>
  <c r="F133" i="92"/>
  <c r="J132" i="92"/>
  <c r="F132" i="92"/>
  <c r="J131" i="92"/>
  <c r="F131" i="92"/>
  <c r="J130" i="92"/>
  <c r="I130" i="92"/>
  <c r="F130" i="92"/>
  <c r="J129" i="92"/>
  <c r="F129" i="92"/>
  <c r="J128" i="92"/>
  <c r="F128" i="92"/>
  <c r="J127" i="92"/>
  <c r="F127" i="92"/>
  <c r="J126" i="92"/>
  <c r="F126" i="92"/>
  <c r="J125" i="92"/>
  <c r="F125" i="92"/>
  <c r="J124" i="92"/>
  <c r="F124" i="92"/>
  <c r="J123" i="92"/>
  <c r="F123" i="92"/>
  <c r="J122" i="92"/>
  <c r="I122" i="92"/>
  <c r="F122" i="92"/>
  <c r="J121" i="92"/>
  <c r="F121" i="92"/>
  <c r="J120" i="92"/>
  <c r="F120" i="92"/>
  <c r="J119" i="92"/>
  <c r="F119" i="92"/>
  <c r="J118" i="92"/>
  <c r="F118" i="92"/>
  <c r="J117" i="92"/>
  <c r="F117" i="92"/>
  <c r="J116" i="92"/>
  <c r="I116" i="92"/>
  <c r="F116" i="92"/>
  <c r="J115" i="92"/>
  <c r="F115" i="92"/>
  <c r="J114" i="92"/>
  <c r="I114" i="92"/>
  <c r="F114" i="92"/>
  <c r="J113" i="92"/>
  <c r="F113" i="92"/>
  <c r="J112" i="92"/>
  <c r="F112" i="92"/>
  <c r="J111" i="92"/>
  <c r="F111" i="92"/>
  <c r="J110" i="92"/>
  <c r="F110" i="92"/>
  <c r="J109" i="92"/>
  <c r="I109" i="92"/>
  <c r="F109" i="92"/>
  <c r="J108" i="92"/>
  <c r="I108" i="92"/>
  <c r="F108" i="92"/>
  <c r="J107" i="92"/>
  <c r="I107" i="92"/>
  <c r="F107" i="92"/>
  <c r="J106" i="92"/>
  <c r="I106" i="92"/>
  <c r="F106" i="92"/>
  <c r="J105" i="92"/>
  <c r="I105" i="92"/>
  <c r="F105" i="92"/>
  <c r="J104" i="92"/>
  <c r="I104" i="92"/>
  <c r="F104" i="92"/>
  <c r="J103" i="92"/>
  <c r="F103" i="92"/>
  <c r="J102" i="92"/>
  <c r="I102" i="92"/>
  <c r="F102" i="92"/>
  <c r="J101" i="92"/>
  <c r="I101" i="92"/>
  <c r="F101" i="92"/>
  <c r="J100" i="92"/>
  <c r="I100" i="92"/>
  <c r="F100" i="92"/>
  <c r="J99" i="92"/>
  <c r="I99" i="92"/>
  <c r="F99" i="92"/>
  <c r="J98" i="92"/>
  <c r="I98" i="92"/>
  <c r="F98" i="92"/>
  <c r="J97" i="92"/>
  <c r="I97" i="92"/>
  <c r="F97" i="92"/>
  <c r="J96" i="92"/>
  <c r="I96" i="92"/>
  <c r="F96" i="92"/>
  <c r="J95" i="92"/>
  <c r="I95" i="92"/>
  <c r="F95" i="92"/>
  <c r="J94" i="92"/>
  <c r="I94" i="92"/>
  <c r="F94" i="92"/>
  <c r="J93" i="92"/>
  <c r="I93" i="92"/>
  <c r="F93" i="92"/>
  <c r="J92" i="92"/>
  <c r="I92" i="92"/>
  <c r="F92" i="92"/>
  <c r="J91" i="92"/>
  <c r="I91" i="92"/>
  <c r="F91" i="92"/>
  <c r="J90" i="92"/>
  <c r="I90" i="92"/>
  <c r="F90" i="92"/>
  <c r="J89" i="92"/>
  <c r="I89" i="92"/>
  <c r="F89" i="92"/>
  <c r="J88" i="92"/>
  <c r="I88" i="92"/>
  <c r="F88" i="92"/>
  <c r="J87" i="92"/>
  <c r="I87" i="92"/>
  <c r="F87" i="92"/>
  <c r="J86" i="92"/>
  <c r="I86" i="92"/>
  <c r="F86" i="92"/>
  <c r="J85" i="92"/>
  <c r="I85" i="92"/>
  <c r="F85" i="92"/>
  <c r="J84" i="92"/>
  <c r="I84" i="92"/>
  <c r="F84" i="92"/>
  <c r="J83" i="92"/>
  <c r="I83" i="92"/>
  <c r="F83" i="92"/>
  <c r="J82" i="92"/>
  <c r="I82" i="92"/>
  <c r="F82" i="92"/>
  <c r="J81" i="92"/>
  <c r="I81" i="92"/>
  <c r="F81" i="92"/>
  <c r="J80" i="92"/>
  <c r="I80" i="92"/>
  <c r="F80" i="92"/>
  <c r="J79" i="92"/>
  <c r="I79" i="92"/>
  <c r="F79" i="92"/>
  <c r="J78" i="92"/>
  <c r="I78" i="92"/>
  <c r="F78" i="92"/>
  <c r="J77" i="92"/>
  <c r="I77" i="92"/>
  <c r="F77" i="92"/>
  <c r="J76" i="92"/>
  <c r="I76" i="92"/>
  <c r="F76" i="92"/>
  <c r="J75" i="92"/>
  <c r="I75" i="92"/>
  <c r="F75" i="92"/>
  <c r="J74" i="92"/>
  <c r="I74" i="92"/>
  <c r="F74" i="92"/>
  <c r="J73" i="92"/>
  <c r="I73" i="92"/>
  <c r="F73" i="92"/>
  <c r="J72" i="92"/>
  <c r="I72" i="92"/>
  <c r="F72" i="92"/>
  <c r="J71" i="92"/>
  <c r="I71" i="92"/>
  <c r="F71" i="92"/>
  <c r="J70" i="92"/>
  <c r="I70" i="92"/>
  <c r="F70" i="92"/>
  <c r="J69" i="92"/>
  <c r="I69" i="92"/>
  <c r="F69" i="92"/>
  <c r="J68" i="92"/>
  <c r="I68" i="92"/>
  <c r="F68" i="92"/>
  <c r="J67" i="92"/>
  <c r="I67" i="92"/>
  <c r="F67" i="92"/>
  <c r="J66" i="92"/>
  <c r="I66" i="92"/>
  <c r="F66" i="92"/>
  <c r="J65" i="92"/>
  <c r="I65" i="92"/>
  <c r="F65" i="92"/>
  <c r="J64" i="92"/>
  <c r="I64" i="92"/>
  <c r="F64" i="92"/>
  <c r="J63" i="92"/>
  <c r="I63" i="92"/>
  <c r="F63" i="92"/>
  <c r="J62" i="92"/>
  <c r="I62" i="92"/>
  <c r="F62" i="92"/>
  <c r="J61" i="92"/>
  <c r="I61" i="92"/>
  <c r="F61" i="92"/>
  <c r="J60" i="92"/>
  <c r="I60" i="92"/>
  <c r="F60" i="92"/>
  <c r="J59" i="92"/>
  <c r="I59" i="92"/>
  <c r="F59" i="92"/>
  <c r="J58" i="92"/>
  <c r="I58" i="92"/>
  <c r="F58" i="92"/>
  <c r="J57" i="92"/>
  <c r="I57" i="92"/>
  <c r="F57" i="92"/>
  <c r="J56" i="92"/>
  <c r="I56" i="92"/>
  <c r="F56" i="92"/>
  <c r="J55" i="92"/>
  <c r="I55" i="92"/>
  <c r="F55" i="92"/>
  <c r="J54" i="92"/>
  <c r="I54" i="92"/>
  <c r="F54" i="92"/>
  <c r="J53" i="92"/>
  <c r="I53" i="92"/>
  <c r="F53" i="92"/>
  <c r="J52" i="92"/>
  <c r="I52" i="92"/>
  <c r="F52" i="92"/>
  <c r="J51" i="92"/>
  <c r="I51" i="92"/>
  <c r="F51" i="92"/>
  <c r="J50" i="92"/>
  <c r="I50" i="92"/>
  <c r="F50" i="92"/>
  <c r="J49" i="92"/>
  <c r="I49" i="92"/>
  <c r="F49" i="92"/>
  <c r="J48" i="92"/>
  <c r="I48" i="92"/>
  <c r="F48" i="92"/>
  <c r="J47" i="92"/>
  <c r="I47" i="92"/>
  <c r="F47" i="92"/>
  <c r="J46" i="92"/>
  <c r="I46" i="92"/>
  <c r="F46" i="92"/>
  <c r="J45" i="92"/>
  <c r="I45" i="92"/>
  <c r="F45" i="92"/>
  <c r="J44" i="92"/>
  <c r="I44" i="92"/>
  <c r="F44" i="92"/>
  <c r="J43" i="92"/>
  <c r="I43" i="92"/>
  <c r="F43" i="92"/>
  <c r="J42" i="92"/>
  <c r="I42" i="92"/>
  <c r="F42" i="92"/>
  <c r="J41" i="92"/>
  <c r="I41" i="92"/>
  <c r="F41" i="92"/>
  <c r="J40" i="92"/>
  <c r="I40" i="92"/>
  <c r="F40" i="92"/>
  <c r="J39" i="92"/>
  <c r="I39" i="92"/>
  <c r="F39" i="92"/>
  <c r="J38" i="92"/>
  <c r="I38" i="92"/>
  <c r="F38" i="92"/>
  <c r="J37" i="92"/>
  <c r="I37" i="92"/>
  <c r="F37" i="92"/>
  <c r="J36" i="92"/>
  <c r="I36" i="92"/>
  <c r="F36" i="92"/>
  <c r="J35" i="92"/>
  <c r="I35" i="92"/>
  <c r="F35" i="92"/>
  <c r="J34" i="92"/>
  <c r="I34" i="92"/>
  <c r="F34" i="92"/>
  <c r="J33" i="92"/>
  <c r="I33" i="92"/>
  <c r="F33" i="92"/>
  <c r="J32" i="92"/>
  <c r="I32" i="92"/>
  <c r="F32" i="92"/>
  <c r="J31" i="92"/>
  <c r="I31" i="92"/>
  <c r="F31" i="92"/>
  <c r="J30" i="92"/>
  <c r="I30" i="92"/>
  <c r="F30" i="92"/>
  <c r="J29" i="92"/>
  <c r="I29" i="92"/>
  <c r="F29" i="92"/>
  <c r="J28" i="92"/>
  <c r="I28" i="92"/>
  <c r="F28" i="92"/>
  <c r="J27" i="92"/>
  <c r="I27" i="92"/>
  <c r="F27" i="92"/>
  <c r="J26" i="92"/>
  <c r="I26" i="92"/>
  <c r="F26" i="92"/>
  <c r="J25" i="92"/>
  <c r="I25" i="92"/>
  <c r="F25" i="92"/>
  <c r="J24" i="92"/>
  <c r="I24" i="92"/>
  <c r="F24" i="92"/>
  <c r="J23" i="92"/>
  <c r="I23" i="92"/>
  <c r="F23" i="92"/>
  <c r="J22" i="92"/>
  <c r="I22" i="92"/>
  <c r="F22" i="92"/>
  <c r="J21" i="92"/>
  <c r="I21" i="92"/>
  <c r="F21" i="92"/>
  <c r="J20" i="92"/>
  <c r="I20" i="92"/>
  <c r="F20" i="92"/>
  <c r="J19" i="92"/>
  <c r="I19" i="92"/>
  <c r="F19" i="92"/>
  <c r="J18" i="92"/>
  <c r="I18" i="92"/>
  <c r="F18" i="92"/>
  <c r="J17" i="92"/>
  <c r="I17" i="92"/>
  <c r="F17" i="92"/>
  <c r="J16" i="92"/>
  <c r="I16" i="92"/>
  <c r="F16" i="92"/>
  <c r="J15" i="92"/>
  <c r="I15" i="92"/>
  <c r="F15" i="92"/>
  <c r="J14" i="92"/>
  <c r="I14" i="92"/>
  <c r="F14" i="92"/>
  <c r="J13" i="92"/>
  <c r="I13" i="92"/>
  <c r="F13" i="92"/>
  <c r="J12" i="92"/>
  <c r="I12" i="92"/>
  <c r="F12" i="92"/>
  <c r="J11" i="92"/>
  <c r="I11" i="92"/>
  <c r="F11" i="92"/>
  <c r="J10" i="92"/>
  <c r="I10" i="92"/>
  <c r="F10" i="92"/>
  <c r="J9" i="92"/>
  <c r="I9" i="92"/>
  <c r="F9" i="92"/>
  <c r="J8" i="92"/>
  <c r="I8" i="92"/>
  <c r="F8" i="92"/>
  <c r="J7" i="92"/>
  <c r="I7" i="92"/>
  <c r="F7" i="92"/>
  <c r="J6" i="92"/>
  <c r="I6" i="92"/>
  <c r="F6" i="92"/>
  <c r="J5" i="92"/>
  <c r="I5" i="92"/>
  <c r="F5" i="92"/>
  <c r="G3" i="92"/>
  <c r="H3" i="92" s="1"/>
  <c r="I3" i="92" s="1"/>
  <c r="F1" i="92"/>
  <c r="G1" i="92" s="1"/>
  <c r="H1" i="92" s="1"/>
  <c r="I1" i="92" s="1"/>
  <c r="J1" i="92" s="1"/>
  <c r="E1" i="92"/>
  <c r="I117" i="92" l="1"/>
  <c r="I125" i="92"/>
  <c r="I133" i="92"/>
  <c r="I141" i="92"/>
  <c r="I149" i="92"/>
  <c r="I157" i="92"/>
  <c r="I165" i="92"/>
  <c r="I173" i="92"/>
  <c r="I178" i="92"/>
  <c r="I186" i="92"/>
  <c r="I194" i="92"/>
  <c r="I202" i="92"/>
  <c r="I210" i="92"/>
  <c r="I218" i="92"/>
  <c r="I226" i="92"/>
  <c r="I234" i="92"/>
  <c r="I242" i="92"/>
  <c r="I250" i="92"/>
  <c r="I258" i="92"/>
  <c r="I272" i="92"/>
  <c r="I285" i="92"/>
  <c r="I297" i="92"/>
  <c r="I300" i="92"/>
  <c r="I112" i="92"/>
  <c r="I120" i="92"/>
  <c r="I128" i="92"/>
  <c r="I136" i="92"/>
  <c r="I144" i="92"/>
  <c r="I152" i="92"/>
  <c r="I160" i="92"/>
  <c r="I168" i="92"/>
  <c r="I181" i="92"/>
  <c r="I189" i="92"/>
  <c r="I197" i="92"/>
  <c r="I205" i="92"/>
  <c r="I213" i="92"/>
  <c r="I221" i="92"/>
  <c r="I229" i="92"/>
  <c r="I237" i="92"/>
  <c r="I245" i="92"/>
  <c r="I253" i="92"/>
  <c r="I264" i="92"/>
  <c r="I275" i="92"/>
  <c r="I278" i="92"/>
  <c r="I280" i="92"/>
  <c r="I289" i="92"/>
  <c r="I115" i="92"/>
  <c r="I123" i="92"/>
  <c r="I131" i="92"/>
  <c r="I139" i="92"/>
  <c r="I147" i="92"/>
  <c r="I155" i="92"/>
  <c r="I163" i="92"/>
  <c r="I171" i="92"/>
  <c r="I176" i="92"/>
  <c r="I184" i="92"/>
  <c r="I192" i="92"/>
  <c r="I200" i="92"/>
  <c r="I208" i="92"/>
  <c r="I216" i="92"/>
  <c r="I224" i="92"/>
  <c r="I232" i="92"/>
  <c r="I240" i="92"/>
  <c r="I248" i="92"/>
  <c r="I256" i="92"/>
  <c r="I267" i="92"/>
  <c r="I270" i="92"/>
  <c r="I283" i="92"/>
  <c r="I295" i="92"/>
  <c r="I110" i="92"/>
  <c r="I118" i="92"/>
  <c r="I126" i="92"/>
  <c r="I134" i="92"/>
  <c r="I142" i="92"/>
  <c r="I150" i="92"/>
  <c r="I158" i="92"/>
  <c r="I166" i="92"/>
  <c r="I174" i="92"/>
  <c r="I179" i="92"/>
  <c r="I187" i="92"/>
  <c r="I195" i="92"/>
  <c r="I203" i="92"/>
  <c r="I211" i="92"/>
  <c r="I219" i="92"/>
  <c r="I227" i="92"/>
  <c r="I235" i="92"/>
  <c r="I243" i="92"/>
  <c r="I251" i="92"/>
  <c r="I259" i="92"/>
  <c r="I262" i="92"/>
  <c r="I273" i="92"/>
  <c r="I298" i="92"/>
  <c r="I301" i="92"/>
  <c r="I113" i="92"/>
  <c r="I121" i="92"/>
  <c r="I129" i="92"/>
  <c r="I137" i="92"/>
  <c r="I145" i="92"/>
  <c r="I153" i="92"/>
  <c r="I161" i="92"/>
  <c r="I169" i="92"/>
  <c r="I182" i="92"/>
  <c r="I190" i="92"/>
  <c r="I198" i="92"/>
  <c r="I206" i="92"/>
  <c r="I214" i="92"/>
  <c r="I222" i="92"/>
  <c r="I230" i="92"/>
  <c r="I238" i="92"/>
  <c r="I246" i="92"/>
  <c r="I254" i="92"/>
  <c r="I265" i="92"/>
  <c r="I276" i="92"/>
  <c r="I281" i="92"/>
  <c r="I290" i="92"/>
  <c r="I293" i="92"/>
  <c r="I124" i="92"/>
  <c r="I132" i="92"/>
  <c r="I140" i="92"/>
  <c r="I148" i="92"/>
  <c r="I156" i="92"/>
  <c r="I164" i="92"/>
  <c r="I172" i="92"/>
  <c r="I177" i="92"/>
  <c r="I185" i="92"/>
  <c r="I193" i="92"/>
  <c r="I201" i="92"/>
  <c r="I209" i="92"/>
  <c r="I217" i="92"/>
  <c r="I225" i="92"/>
  <c r="I233" i="92"/>
  <c r="I241" i="92"/>
  <c r="I249" i="92"/>
  <c r="I257" i="92"/>
  <c r="I268" i="92"/>
  <c r="I271" i="92"/>
  <c r="I279" i="92"/>
  <c r="I284" i="92"/>
  <c r="I296" i="92"/>
  <c r="I103" i="92"/>
  <c r="I111" i="92"/>
  <c r="I119" i="92"/>
  <c r="I127" i="92"/>
  <c r="I135" i="92"/>
  <c r="I143" i="92"/>
  <c r="I151" i="92"/>
  <c r="I159" i="92"/>
  <c r="I167" i="92"/>
  <c r="I175" i="92"/>
  <c r="I180" i="92"/>
  <c r="I188" i="92"/>
  <c r="I196" i="92"/>
  <c r="I204" i="92"/>
  <c r="I212" i="92"/>
  <c r="I220" i="92"/>
  <c r="I228" i="92"/>
  <c r="I236" i="92"/>
  <c r="I244" i="92"/>
  <c r="I252" i="92"/>
  <c r="I260" i="92"/>
  <c r="I263" i="92"/>
  <c r="I274" i="92"/>
  <c r="I261" i="92"/>
  <c r="I269" i="92"/>
  <c r="I277" i="92"/>
  <c r="I299" i="92"/>
  <c r="I287" i="92"/>
  <c r="I288" i="92"/>
  <c r="I302" i="92"/>
  <c r="I286" i="92"/>
  <c r="I292" i="92"/>
  <c r="B281" i="92"/>
  <c r="H306" i="92"/>
  <c r="J306" i="92" s="1"/>
  <c r="J3" i="92" s="1"/>
  <c r="B282" i="92" l="1"/>
  <c r="D281" i="92"/>
  <c r="D282" i="92" l="1"/>
  <c r="B283" i="92"/>
  <c r="D283" i="92" l="1"/>
  <c r="B284" i="92"/>
  <c r="B285" i="92" l="1"/>
  <c r="D284" i="92"/>
  <c r="D285" i="92" l="1"/>
  <c r="B286" i="92"/>
  <c r="B287" i="92" l="1"/>
  <c r="D286" i="92"/>
  <c r="B288" i="92" l="1"/>
  <c r="D287" i="92"/>
  <c r="D288" i="92" l="1"/>
  <c r="B289" i="92"/>
  <c r="B290" i="92" l="1"/>
  <c r="D289" i="92"/>
  <c r="D290" i="92" l="1"/>
  <c r="B291" i="92"/>
  <c r="D291" i="92" l="1"/>
  <c r="B292" i="92"/>
  <c r="B293" i="92" l="1"/>
  <c r="D293" i="92" s="1"/>
  <c r="D292" i="92"/>
  <c r="BY3" i="91" l="1"/>
  <c r="BX3" i="91"/>
  <c r="BW3" i="91"/>
  <c r="BV3" i="91"/>
  <c r="BU3" i="91"/>
  <c r="BT3" i="91"/>
  <c r="BS3" i="91"/>
  <c r="BR3" i="91"/>
  <c r="BQ3" i="91"/>
  <c r="BP3" i="91"/>
  <c r="BO3" i="91"/>
  <c r="BN3" i="91"/>
  <c r="BM3" i="91"/>
  <c r="BL3" i="91"/>
  <c r="BK3" i="91"/>
  <c r="BJ3" i="91"/>
  <c r="BI3" i="91"/>
  <c r="BH3" i="91"/>
  <c r="BG3" i="91"/>
  <c r="BF3" i="91"/>
  <c r="BE3" i="91"/>
  <c r="BD3" i="91"/>
  <c r="BC3" i="91"/>
  <c r="BB3" i="91"/>
  <c r="BA3" i="91"/>
  <c r="AZ3" i="91"/>
  <c r="AY3" i="91"/>
  <c r="AX3" i="91"/>
  <c r="AW3" i="91"/>
  <c r="AV3" i="91"/>
  <c r="AU3" i="91"/>
  <c r="AT3" i="91"/>
  <c r="AS3" i="91"/>
  <c r="AR3" i="91"/>
  <c r="AQ3" i="91"/>
  <c r="AP3" i="91"/>
  <c r="AO3" i="91"/>
  <c r="AN3" i="91"/>
  <c r="AM3" i="91"/>
  <c r="AL3" i="91"/>
  <c r="AF1" i="91" s="1"/>
  <c r="AK3" i="91"/>
  <c r="AJ3" i="91"/>
  <c r="AI3" i="91"/>
  <c r="AH3" i="91"/>
  <c r="AG3" i="91"/>
  <c r="AF3" i="91"/>
  <c r="AE3" i="91"/>
  <c r="AD3" i="91"/>
  <c r="P1" i="91" s="1"/>
  <c r="AC3" i="91"/>
  <c r="AB3" i="91"/>
  <c r="AA3" i="91"/>
  <c r="Z3" i="91"/>
  <c r="Y3" i="91"/>
  <c r="X3" i="91"/>
  <c r="W3" i="91"/>
  <c r="V3" i="91"/>
  <c r="U3" i="91"/>
  <c r="X1" i="91" s="1"/>
  <c r="T3" i="91"/>
  <c r="S3" i="91"/>
  <c r="R3" i="91"/>
  <c r="Q3" i="91"/>
  <c r="P3" i="91"/>
  <c r="O3" i="91"/>
  <c r="N3" i="91"/>
  <c r="M3" i="91"/>
  <c r="L3" i="91"/>
  <c r="K3" i="91"/>
  <c r="AD1" i="91" s="1"/>
  <c r="H1" i="91" s="1"/>
  <c r="J3" i="91"/>
  <c r="I3" i="91"/>
  <c r="H3" i="91"/>
  <c r="G3" i="91"/>
  <c r="F3" i="91"/>
  <c r="T1" i="91" s="1"/>
  <c r="E3" i="91"/>
  <c r="R1" i="91" s="1"/>
  <c r="D3" i="91"/>
  <c r="C3" i="91"/>
  <c r="N1" i="91" s="1"/>
  <c r="F1" i="91" s="1"/>
  <c r="D1" i="91" s="1"/>
  <c r="B3" i="91"/>
  <c r="A3" i="91"/>
  <c r="AB1" i="91"/>
  <c r="Z1" i="91"/>
  <c r="V1" i="91"/>
  <c r="L1" i="91"/>
  <c r="J1" i="91"/>
  <c r="S11" i="86" l="1"/>
  <c r="B76" i="89" l="1"/>
  <c r="B77" i="89"/>
  <c r="B78" i="89"/>
  <c r="B79" i="89"/>
  <c r="B80" i="89"/>
  <c r="B81" i="89"/>
  <c r="B82" i="89"/>
  <c r="B83" i="89"/>
  <c r="B84" i="89"/>
  <c r="B85" i="89"/>
  <c r="B86" i="89"/>
  <c r="B87" i="89"/>
  <c r="B88" i="89"/>
  <c r="B89" i="89"/>
  <c r="B90" i="89"/>
  <c r="B91" i="89"/>
  <c r="B92" i="89"/>
  <c r="B93" i="89"/>
  <c r="B94" i="89"/>
  <c r="B95" i="89"/>
  <c r="B96" i="89"/>
  <c r="B97" i="89"/>
  <c r="B98" i="89"/>
  <c r="B99" i="89"/>
  <c r="B100" i="89"/>
  <c r="B101" i="89"/>
  <c r="B102" i="89"/>
  <c r="B103" i="89"/>
  <c r="B104" i="89"/>
  <c r="B76" i="96"/>
  <c r="B77" i="96"/>
  <c r="B78" i="96"/>
  <c r="B79" i="96"/>
  <c r="B80" i="96"/>
  <c r="B81" i="96"/>
  <c r="B82" i="96"/>
  <c r="B83" i="96"/>
  <c r="B84" i="96"/>
  <c r="B85" i="96"/>
  <c r="B86" i="96"/>
  <c r="B87" i="96"/>
  <c r="B88" i="96"/>
  <c r="B89" i="96"/>
  <c r="B90" i="96"/>
  <c r="B91" i="96"/>
  <c r="B92" i="96"/>
  <c r="B93" i="96"/>
  <c r="B94" i="96"/>
  <c r="B95" i="96"/>
  <c r="B96" i="96"/>
  <c r="B97" i="96"/>
  <c r="B98" i="96"/>
  <c r="B99" i="96"/>
  <c r="B100" i="96"/>
  <c r="B101" i="96"/>
  <c r="B102" i="96"/>
  <c r="B103" i="96"/>
  <c r="B104" i="96"/>
  <c r="AW114" i="60" l="1"/>
  <c r="P114" i="60" s="1"/>
  <c r="AI14" i="60" l="1"/>
  <c r="AG114" i="60"/>
  <c r="M13" i="100" l="1"/>
  <c r="N13" i="100"/>
  <c r="O13" i="100"/>
  <c r="M14" i="100"/>
  <c r="N14" i="100"/>
  <c r="O14" i="100"/>
  <c r="M15" i="100"/>
  <c r="N15" i="100"/>
  <c r="O15" i="100"/>
  <c r="M16" i="100"/>
  <c r="N16" i="100"/>
  <c r="O16" i="100"/>
  <c r="M17" i="100"/>
  <c r="N17" i="100"/>
  <c r="O17" i="100"/>
  <c r="M18" i="100"/>
  <c r="N18" i="100"/>
  <c r="O18" i="100"/>
  <c r="M19" i="100"/>
  <c r="N19" i="100"/>
  <c r="O19" i="100"/>
  <c r="M20" i="100"/>
  <c r="N20" i="100"/>
  <c r="O20" i="100"/>
  <c r="M21" i="100"/>
  <c r="N21" i="100"/>
  <c r="O21" i="100"/>
  <c r="M22" i="100"/>
  <c r="N22" i="100"/>
  <c r="O22" i="100"/>
  <c r="M23" i="100"/>
  <c r="N23" i="100"/>
  <c r="O23" i="100"/>
  <c r="M24" i="100"/>
  <c r="N24" i="100"/>
  <c r="O24" i="100"/>
  <c r="M25" i="100"/>
  <c r="N25" i="100"/>
  <c r="O25" i="100"/>
  <c r="M26" i="100"/>
  <c r="N26" i="100"/>
  <c r="O26" i="100"/>
  <c r="M27" i="100"/>
  <c r="N27" i="100"/>
  <c r="O27" i="100"/>
  <c r="M28" i="100"/>
  <c r="N28" i="100"/>
  <c r="O28" i="100"/>
  <c r="M29" i="100"/>
  <c r="N29" i="100"/>
  <c r="O29" i="100"/>
  <c r="M30" i="100"/>
  <c r="N30" i="100"/>
  <c r="O30" i="100"/>
  <c r="M31" i="100"/>
  <c r="N31" i="100"/>
  <c r="O31" i="100"/>
  <c r="M32" i="100"/>
  <c r="N32" i="100"/>
  <c r="O32" i="100"/>
  <c r="M33" i="100"/>
  <c r="N33" i="100"/>
  <c r="O33" i="100"/>
  <c r="M34" i="100"/>
  <c r="N34" i="100"/>
  <c r="O34" i="100"/>
  <c r="M35" i="100"/>
  <c r="N35" i="100"/>
  <c r="O35" i="100"/>
  <c r="M36" i="100"/>
  <c r="N36" i="100"/>
  <c r="O36" i="100"/>
  <c r="M37" i="100"/>
  <c r="N37" i="100"/>
  <c r="O37" i="100"/>
  <c r="M38" i="100"/>
  <c r="N38" i="100"/>
  <c r="O38" i="100"/>
  <c r="M39" i="100"/>
  <c r="N39" i="100"/>
  <c r="O39" i="100"/>
  <c r="M40" i="100"/>
  <c r="N40" i="100"/>
  <c r="O40" i="100"/>
  <c r="M41" i="100"/>
  <c r="N41" i="100"/>
  <c r="O41" i="100"/>
  <c r="M42" i="100"/>
  <c r="N42" i="100"/>
  <c r="O42" i="100"/>
  <c r="M43" i="100"/>
  <c r="N43" i="100"/>
  <c r="O43" i="100"/>
  <c r="M44" i="100"/>
  <c r="N44" i="100"/>
  <c r="O44" i="100"/>
  <c r="M45" i="100"/>
  <c r="N45" i="100"/>
  <c r="O45" i="100"/>
  <c r="M46" i="100"/>
  <c r="N46" i="100"/>
  <c r="O46" i="100"/>
  <c r="M47" i="100"/>
  <c r="N47" i="100"/>
  <c r="O47" i="100"/>
  <c r="M48" i="100"/>
  <c r="N48" i="100"/>
  <c r="O48" i="100"/>
  <c r="M49" i="100"/>
  <c r="N49" i="100"/>
  <c r="O49" i="100"/>
  <c r="M50" i="100"/>
  <c r="N50" i="100"/>
  <c r="O50" i="100"/>
  <c r="M51" i="100"/>
  <c r="N51" i="100"/>
  <c r="O51" i="100"/>
  <c r="M52" i="100"/>
  <c r="N52" i="100"/>
  <c r="O52" i="100"/>
  <c r="M53" i="100"/>
  <c r="N53" i="100"/>
  <c r="O53" i="100"/>
  <c r="M54" i="100"/>
  <c r="N54" i="100"/>
  <c r="O54" i="100"/>
  <c r="M55" i="100"/>
  <c r="N55" i="100"/>
  <c r="O55" i="100"/>
  <c r="M56" i="100"/>
  <c r="N56" i="100"/>
  <c r="O56" i="100"/>
  <c r="M57" i="100"/>
  <c r="N57" i="100"/>
  <c r="O57" i="100"/>
  <c r="M58" i="100"/>
  <c r="N58" i="100"/>
  <c r="O58" i="100"/>
  <c r="M59" i="100"/>
  <c r="N59" i="100"/>
  <c r="O59" i="100"/>
  <c r="M60" i="100"/>
  <c r="N60" i="100"/>
  <c r="O60" i="100"/>
  <c r="M61" i="100"/>
  <c r="N61" i="100"/>
  <c r="O61" i="100"/>
  <c r="M62" i="100"/>
  <c r="N62" i="100"/>
  <c r="O62" i="100"/>
  <c r="M63" i="100"/>
  <c r="N63" i="100"/>
  <c r="O63" i="100"/>
  <c r="M64" i="100"/>
  <c r="N64" i="100"/>
  <c r="O64" i="100"/>
  <c r="M65" i="100"/>
  <c r="N65" i="100"/>
  <c r="O65" i="100"/>
  <c r="M66" i="100"/>
  <c r="N66" i="100"/>
  <c r="O66" i="100"/>
  <c r="M67" i="100"/>
  <c r="N67" i="100"/>
  <c r="O67" i="100"/>
  <c r="M68" i="100"/>
  <c r="N68" i="100"/>
  <c r="O68" i="100"/>
  <c r="M69" i="100"/>
  <c r="N69" i="100"/>
  <c r="O69" i="100"/>
  <c r="M70" i="100"/>
  <c r="N70" i="100"/>
  <c r="O70" i="100"/>
  <c r="M71" i="100"/>
  <c r="N71" i="100"/>
  <c r="O71" i="100"/>
  <c r="M72" i="100"/>
  <c r="N72" i="100"/>
  <c r="O72" i="100"/>
  <c r="M73" i="100"/>
  <c r="N73" i="100"/>
  <c r="O73" i="100"/>
  <c r="M74" i="100"/>
  <c r="N74" i="100"/>
  <c r="O74" i="100"/>
  <c r="M75" i="100"/>
  <c r="N75" i="100"/>
  <c r="O75" i="100"/>
  <c r="M76" i="100"/>
  <c r="N76" i="100"/>
  <c r="O76" i="100"/>
  <c r="M77" i="100"/>
  <c r="N77" i="100"/>
  <c r="O77" i="100"/>
  <c r="M78" i="100"/>
  <c r="N78" i="100"/>
  <c r="O78" i="100"/>
  <c r="M79" i="100"/>
  <c r="N79" i="100"/>
  <c r="O79" i="100"/>
  <c r="M80" i="100"/>
  <c r="N80" i="100"/>
  <c r="O80" i="100"/>
  <c r="M81" i="100"/>
  <c r="N81" i="100"/>
  <c r="O81" i="100"/>
  <c r="M82" i="100"/>
  <c r="N82" i="100"/>
  <c r="O82" i="100"/>
  <c r="M83" i="100"/>
  <c r="N83" i="100"/>
  <c r="O83" i="100"/>
  <c r="M84" i="100"/>
  <c r="N84" i="100"/>
  <c r="O84" i="100"/>
  <c r="M85" i="100"/>
  <c r="N85" i="100"/>
  <c r="O85" i="100"/>
  <c r="M86" i="100"/>
  <c r="N86" i="100"/>
  <c r="O86" i="100"/>
  <c r="M87" i="100"/>
  <c r="N87" i="100"/>
  <c r="O87" i="100"/>
  <c r="M88" i="100"/>
  <c r="N88" i="100"/>
  <c r="O88" i="100"/>
  <c r="M89" i="100"/>
  <c r="N89" i="100"/>
  <c r="O89" i="100"/>
  <c r="M90" i="100"/>
  <c r="N90" i="100"/>
  <c r="O90" i="100"/>
  <c r="M91" i="100"/>
  <c r="N91" i="100"/>
  <c r="O91" i="100"/>
  <c r="M92" i="100"/>
  <c r="N92" i="100"/>
  <c r="O92" i="100"/>
  <c r="M93" i="100"/>
  <c r="N93" i="100"/>
  <c r="O93" i="100"/>
  <c r="M94" i="100"/>
  <c r="N94" i="100"/>
  <c r="O94" i="100"/>
  <c r="M95" i="100"/>
  <c r="N95" i="100"/>
  <c r="O95" i="100"/>
  <c r="M96" i="100"/>
  <c r="N96" i="100"/>
  <c r="O96" i="100"/>
  <c r="M97" i="100"/>
  <c r="N97" i="100"/>
  <c r="O97" i="100"/>
  <c r="M98" i="100"/>
  <c r="N98" i="100"/>
  <c r="O98" i="100"/>
  <c r="M99" i="100"/>
  <c r="N99" i="100"/>
  <c r="O99" i="100"/>
  <c r="M100" i="100"/>
  <c r="N100" i="100"/>
  <c r="O100" i="100"/>
  <c r="M101" i="100"/>
  <c r="N101" i="100"/>
  <c r="O101" i="100"/>
  <c r="M102" i="100"/>
  <c r="N102" i="100"/>
  <c r="O102" i="100"/>
  <c r="M103" i="100"/>
  <c r="N103" i="100"/>
  <c r="O103" i="100"/>
  <c r="M104" i="100"/>
  <c r="N104" i="100"/>
  <c r="O104" i="100"/>
  <c r="M105" i="100"/>
  <c r="N105" i="100"/>
  <c r="O105" i="100"/>
  <c r="M106" i="100"/>
  <c r="N106" i="100"/>
  <c r="O106" i="100"/>
  <c r="M107" i="100"/>
  <c r="N107" i="100"/>
  <c r="O107" i="100"/>
  <c r="M108" i="100"/>
  <c r="N108" i="100"/>
  <c r="O108" i="100"/>
  <c r="M109" i="100"/>
  <c r="N109" i="100"/>
  <c r="O109" i="100"/>
  <c r="M110" i="100"/>
  <c r="N110" i="100"/>
  <c r="O110" i="100"/>
  <c r="M111" i="100"/>
  <c r="N111" i="100"/>
  <c r="O111" i="100"/>
  <c r="M112" i="100"/>
  <c r="N112" i="100"/>
  <c r="O112" i="100"/>
  <c r="L14" i="100"/>
  <c r="L15" i="100"/>
  <c r="L16" i="100"/>
  <c r="L17" i="100"/>
  <c r="L18" i="100"/>
  <c r="L19" i="100"/>
  <c r="L20" i="100"/>
  <c r="L21" i="100"/>
  <c r="L22" i="100"/>
  <c r="L23" i="100"/>
  <c r="L24" i="100"/>
  <c r="L25" i="100"/>
  <c r="L26" i="100"/>
  <c r="L27" i="100"/>
  <c r="L28" i="100"/>
  <c r="L29" i="100"/>
  <c r="L30" i="100"/>
  <c r="L31" i="100"/>
  <c r="L32" i="100"/>
  <c r="L33" i="100"/>
  <c r="L34" i="100"/>
  <c r="L35" i="100"/>
  <c r="L36" i="100"/>
  <c r="L37" i="100"/>
  <c r="L38" i="100"/>
  <c r="L39" i="100"/>
  <c r="L40" i="100"/>
  <c r="L41" i="100"/>
  <c r="L42" i="100"/>
  <c r="L43" i="100"/>
  <c r="L44" i="100"/>
  <c r="L45" i="100"/>
  <c r="L46" i="100"/>
  <c r="L47" i="100"/>
  <c r="L48" i="100"/>
  <c r="L49" i="100"/>
  <c r="L50" i="100"/>
  <c r="L51" i="100"/>
  <c r="L52" i="100"/>
  <c r="L53" i="100"/>
  <c r="L54" i="100"/>
  <c r="L55" i="100"/>
  <c r="L56" i="100"/>
  <c r="L57" i="100"/>
  <c r="L58" i="100"/>
  <c r="L59" i="100"/>
  <c r="L60" i="100"/>
  <c r="L61" i="100"/>
  <c r="L62" i="100"/>
  <c r="L63" i="100"/>
  <c r="L64" i="100"/>
  <c r="L65" i="100"/>
  <c r="L66" i="100"/>
  <c r="L67" i="100"/>
  <c r="L68" i="100"/>
  <c r="L69" i="100"/>
  <c r="L70" i="100"/>
  <c r="L71" i="100"/>
  <c r="L72" i="100"/>
  <c r="L73" i="100"/>
  <c r="L74" i="100"/>
  <c r="L75" i="100"/>
  <c r="L76" i="100"/>
  <c r="L77" i="100"/>
  <c r="L78" i="100"/>
  <c r="L79" i="100"/>
  <c r="L80" i="100"/>
  <c r="L81" i="100"/>
  <c r="L82" i="100"/>
  <c r="L83" i="100"/>
  <c r="L84" i="100"/>
  <c r="L85" i="100"/>
  <c r="L86" i="100"/>
  <c r="L87" i="100"/>
  <c r="L88" i="100"/>
  <c r="L89" i="100"/>
  <c r="L90" i="100"/>
  <c r="L91" i="100"/>
  <c r="L92" i="100"/>
  <c r="L93" i="100"/>
  <c r="L94" i="100"/>
  <c r="L95" i="100"/>
  <c r="L96" i="100"/>
  <c r="L97" i="100"/>
  <c r="L98" i="100"/>
  <c r="L99" i="100"/>
  <c r="L100" i="100"/>
  <c r="L101" i="100"/>
  <c r="L102" i="100"/>
  <c r="L103" i="100"/>
  <c r="L104" i="100"/>
  <c r="L105" i="100"/>
  <c r="L106" i="100"/>
  <c r="L107" i="100"/>
  <c r="L108" i="100"/>
  <c r="L109" i="100"/>
  <c r="L110" i="100"/>
  <c r="L111" i="100"/>
  <c r="L112" i="100"/>
  <c r="L13" i="100"/>
  <c r="K14" i="100"/>
  <c r="K15" i="100"/>
  <c r="K16" i="100"/>
  <c r="K17" i="100"/>
  <c r="K18" i="100"/>
  <c r="K19" i="100"/>
  <c r="K20" i="100"/>
  <c r="K21" i="100"/>
  <c r="K22" i="100"/>
  <c r="K23" i="100"/>
  <c r="K24" i="100"/>
  <c r="K25" i="100"/>
  <c r="K26" i="100"/>
  <c r="K27" i="100"/>
  <c r="K28" i="100"/>
  <c r="K29" i="100"/>
  <c r="K30" i="100"/>
  <c r="K31" i="100"/>
  <c r="K32" i="100"/>
  <c r="K33" i="100"/>
  <c r="K34" i="100"/>
  <c r="K35" i="100"/>
  <c r="K36" i="100"/>
  <c r="K37" i="100"/>
  <c r="K38" i="100"/>
  <c r="K39" i="100"/>
  <c r="K40" i="100"/>
  <c r="K41" i="100"/>
  <c r="K42" i="100"/>
  <c r="K43" i="100"/>
  <c r="K44" i="100"/>
  <c r="K45" i="100"/>
  <c r="K46" i="100"/>
  <c r="K47" i="100"/>
  <c r="K48" i="100"/>
  <c r="K49" i="100"/>
  <c r="K50" i="100"/>
  <c r="K51" i="100"/>
  <c r="K52" i="100"/>
  <c r="K53" i="100"/>
  <c r="K54" i="100"/>
  <c r="K55" i="100"/>
  <c r="K56" i="100"/>
  <c r="K57" i="100"/>
  <c r="K58" i="100"/>
  <c r="K59" i="100"/>
  <c r="K60" i="100"/>
  <c r="K61" i="100"/>
  <c r="K62" i="100"/>
  <c r="K63" i="100"/>
  <c r="K64" i="100"/>
  <c r="K65" i="100"/>
  <c r="K66" i="100"/>
  <c r="K67" i="100"/>
  <c r="K68" i="100"/>
  <c r="K69" i="100"/>
  <c r="K70" i="100"/>
  <c r="K71" i="100"/>
  <c r="K72" i="100"/>
  <c r="K73" i="100"/>
  <c r="K74" i="100"/>
  <c r="K75" i="100"/>
  <c r="K76" i="100"/>
  <c r="K77" i="100"/>
  <c r="K78" i="100"/>
  <c r="K79" i="100"/>
  <c r="K80" i="100"/>
  <c r="K81" i="100"/>
  <c r="K82" i="100"/>
  <c r="K83" i="100"/>
  <c r="K84" i="100"/>
  <c r="K85" i="100"/>
  <c r="K86" i="100"/>
  <c r="K87" i="100"/>
  <c r="K88" i="100"/>
  <c r="K89" i="100"/>
  <c r="K90" i="100"/>
  <c r="K91" i="100"/>
  <c r="K92" i="100"/>
  <c r="K93" i="100"/>
  <c r="K94" i="100"/>
  <c r="K95" i="100"/>
  <c r="K96" i="100"/>
  <c r="K97" i="100"/>
  <c r="K98" i="100"/>
  <c r="K99" i="100"/>
  <c r="K100" i="100"/>
  <c r="K101" i="100"/>
  <c r="K102" i="100"/>
  <c r="K103" i="100"/>
  <c r="K104" i="100"/>
  <c r="K105" i="100"/>
  <c r="K106" i="100"/>
  <c r="K107" i="100"/>
  <c r="K108" i="100"/>
  <c r="K109" i="100"/>
  <c r="K110" i="100"/>
  <c r="K111" i="100"/>
  <c r="K112" i="100"/>
  <c r="K13" i="100"/>
  <c r="F13" i="100"/>
  <c r="G13" i="100"/>
  <c r="H13" i="100"/>
  <c r="I13" i="100"/>
  <c r="J13" i="100"/>
  <c r="F14" i="100"/>
  <c r="G14" i="100"/>
  <c r="H14" i="100"/>
  <c r="I14" i="100"/>
  <c r="J14" i="100"/>
  <c r="F15" i="100"/>
  <c r="G15" i="100"/>
  <c r="H15" i="100"/>
  <c r="I15" i="100"/>
  <c r="J15" i="100"/>
  <c r="F16" i="100"/>
  <c r="G16" i="100"/>
  <c r="H16" i="100"/>
  <c r="I16" i="100"/>
  <c r="J16" i="100"/>
  <c r="F17" i="100"/>
  <c r="G17" i="100"/>
  <c r="H17" i="100"/>
  <c r="I17" i="100"/>
  <c r="J17" i="100"/>
  <c r="F18" i="100"/>
  <c r="G18" i="100"/>
  <c r="H18" i="100"/>
  <c r="I18" i="100"/>
  <c r="J18" i="100"/>
  <c r="F19" i="100"/>
  <c r="G19" i="100"/>
  <c r="H19" i="100"/>
  <c r="I19" i="100"/>
  <c r="J19" i="100"/>
  <c r="F20" i="100"/>
  <c r="G20" i="100"/>
  <c r="H20" i="100"/>
  <c r="I20" i="100"/>
  <c r="J20" i="100"/>
  <c r="F21" i="100"/>
  <c r="G21" i="100"/>
  <c r="H21" i="100"/>
  <c r="I21" i="100"/>
  <c r="J21" i="100"/>
  <c r="F22" i="100"/>
  <c r="G22" i="100"/>
  <c r="H22" i="100"/>
  <c r="I22" i="100"/>
  <c r="J22" i="100"/>
  <c r="F23" i="100"/>
  <c r="G23" i="100"/>
  <c r="H23" i="100"/>
  <c r="I23" i="100"/>
  <c r="J23" i="100"/>
  <c r="F24" i="100"/>
  <c r="G24" i="100"/>
  <c r="H24" i="100"/>
  <c r="I24" i="100"/>
  <c r="J24" i="100"/>
  <c r="F25" i="100"/>
  <c r="G25" i="100"/>
  <c r="H25" i="100"/>
  <c r="I25" i="100"/>
  <c r="J25" i="100"/>
  <c r="F26" i="100"/>
  <c r="G26" i="100"/>
  <c r="H26" i="100"/>
  <c r="I26" i="100"/>
  <c r="J26" i="100"/>
  <c r="F27" i="100"/>
  <c r="G27" i="100"/>
  <c r="H27" i="100"/>
  <c r="I27" i="100"/>
  <c r="J27" i="100"/>
  <c r="F28" i="100"/>
  <c r="G28" i="100"/>
  <c r="H28" i="100"/>
  <c r="I28" i="100"/>
  <c r="J28" i="100"/>
  <c r="F29" i="100"/>
  <c r="G29" i="100"/>
  <c r="H29" i="100"/>
  <c r="I29" i="100"/>
  <c r="J29" i="100"/>
  <c r="F30" i="100"/>
  <c r="G30" i="100"/>
  <c r="H30" i="100"/>
  <c r="I30" i="100"/>
  <c r="J30" i="100"/>
  <c r="F31" i="100"/>
  <c r="G31" i="100"/>
  <c r="H31" i="100"/>
  <c r="I31" i="100"/>
  <c r="J31" i="100"/>
  <c r="F32" i="100"/>
  <c r="G32" i="100"/>
  <c r="H32" i="100"/>
  <c r="I32" i="100"/>
  <c r="J32" i="100"/>
  <c r="F33" i="100"/>
  <c r="G33" i="100"/>
  <c r="H33" i="100"/>
  <c r="I33" i="100"/>
  <c r="J33" i="100"/>
  <c r="F34" i="100"/>
  <c r="G34" i="100"/>
  <c r="H34" i="100"/>
  <c r="I34" i="100"/>
  <c r="J34" i="100"/>
  <c r="F35" i="100"/>
  <c r="G35" i="100"/>
  <c r="H35" i="100"/>
  <c r="I35" i="100"/>
  <c r="J35" i="100"/>
  <c r="F36" i="100"/>
  <c r="G36" i="100"/>
  <c r="H36" i="100"/>
  <c r="I36" i="100"/>
  <c r="J36" i="100"/>
  <c r="F37" i="100"/>
  <c r="G37" i="100"/>
  <c r="H37" i="100"/>
  <c r="I37" i="100"/>
  <c r="J37" i="100"/>
  <c r="F38" i="100"/>
  <c r="G38" i="100"/>
  <c r="H38" i="100"/>
  <c r="Q38" i="100" s="1"/>
  <c r="I38" i="100"/>
  <c r="J38" i="100"/>
  <c r="F39" i="100"/>
  <c r="G39" i="100"/>
  <c r="H39" i="100"/>
  <c r="I39" i="100"/>
  <c r="J39" i="100"/>
  <c r="F40" i="100"/>
  <c r="G40" i="100"/>
  <c r="H40" i="100"/>
  <c r="I40" i="100"/>
  <c r="J40" i="100"/>
  <c r="F41" i="100"/>
  <c r="G41" i="100"/>
  <c r="H41" i="100"/>
  <c r="I41" i="100"/>
  <c r="J41" i="100"/>
  <c r="F42" i="100"/>
  <c r="G42" i="100"/>
  <c r="H42" i="100"/>
  <c r="Q42" i="100" s="1"/>
  <c r="I42" i="100"/>
  <c r="J42" i="100"/>
  <c r="F43" i="100"/>
  <c r="G43" i="100"/>
  <c r="H43" i="100"/>
  <c r="I43" i="100"/>
  <c r="J43" i="100"/>
  <c r="F44" i="100"/>
  <c r="G44" i="100"/>
  <c r="H44" i="100"/>
  <c r="I44" i="100"/>
  <c r="J44" i="100"/>
  <c r="F45" i="100"/>
  <c r="G45" i="100"/>
  <c r="H45" i="100"/>
  <c r="I45" i="100"/>
  <c r="J45" i="100"/>
  <c r="F46" i="100"/>
  <c r="G46" i="100"/>
  <c r="H46" i="100"/>
  <c r="Q46" i="100" s="1"/>
  <c r="I46" i="100"/>
  <c r="J46" i="100"/>
  <c r="F47" i="100"/>
  <c r="G47" i="100"/>
  <c r="H47" i="100"/>
  <c r="I47" i="100"/>
  <c r="J47" i="100"/>
  <c r="F48" i="100"/>
  <c r="G48" i="100"/>
  <c r="H48" i="100"/>
  <c r="I48" i="100"/>
  <c r="J48" i="100"/>
  <c r="F49" i="100"/>
  <c r="G49" i="100"/>
  <c r="H49" i="100"/>
  <c r="I49" i="100"/>
  <c r="J49" i="100"/>
  <c r="F50" i="100"/>
  <c r="G50" i="100"/>
  <c r="H50" i="100"/>
  <c r="Q50" i="100" s="1"/>
  <c r="I50" i="100"/>
  <c r="J50" i="100"/>
  <c r="F51" i="100"/>
  <c r="G51" i="100"/>
  <c r="H51" i="100"/>
  <c r="I51" i="100"/>
  <c r="J51" i="100"/>
  <c r="F52" i="100"/>
  <c r="G52" i="100"/>
  <c r="H52" i="100"/>
  <c r="I52" i="100"/>
  <c r="J52" i="100"/>
  <c r="F53" i="100"/>
  <c r="G53" i="100"/>
  <c r="H53" i="100"/>
  <c r="AI53" i="100" s="1"/>
  <c r="I53" i="100"/>
  <c r="J53" i="100"/>
  <c r="F54" i="100"/>
  <c r="G54" i="100"/>
  <c r="H54" i="100"/>
  <c r="Q54" i="100" s="1"/>
  <c r="I54" i="100"/>
  <c r="J54" i="100"/>
  <c r="F55" i="100"/>
  <c r="G55" i="100"/>
  <c r="H55" i="100"/>
  <c r="I55" i="100"/>
  <c r="J55" i="100"/>
  <c r="F56" i="100"/>
  <c r="G56" i="100"/>
  <c r="H56" i="100"/>
  <c r="I56" i="100"/>
  <c r="J56" i="100"/>
  <c r="F57" i="100"/>
  <c r="G57" i="100"/>
  <c r="H57" i="100"/>
  <c r="I57" i="100"/>
  <c r="J57" i="100"/>
  <c r="F58" i="100"/>
  <c r="G58" i="100"/>
  <c r="H58" i="100"/>
  <c r="I58" i="100"/>
  <c r="J58" i="100"/>
  <c r="F59" i="100"/>
  <c r="G59" i="100"/>
  <c r="H59" i="100"/>
  <c r="I59" i="100"/>
  <c r="J59" i="100"/>
  <c r="F60" i="100"/>
  <c r="G60" i="100"/>
  <c r="H60" i="100"/>
  <c r="I60" i="100"/>
  <c r="J60" i="100"/>
  <c r="F61" i="100"/>
  <c r="G61" i="100"/>
  <c r="H61" i="100"/>
  <c r="AI61" i="100" s="1"/>
  <c r="I61" i="100"/>
  <c r="J61" i="100"/>
  <c r="F62" i="100"/>
  <c r="G62" i="100"/>
  <c r="H62" i="100"/>
  <c r="AI62" i="100" s="1"/>
  <c r="I62" i="100"/>
  <c r="J62" i="100"/>
  <c r="F63" i="100"/>
  <c r="G63" i="100"/>
  <c r="H63" i="100"/>
  <c r="I63" i="100"/>
  <c r="J63" i="100"/>
  <c r="F64" i="100"/>
  <c r="G64" i="100"/>
  <c r="H64" i="100"/>
  <c r="I64" i="100"/>
  <c r="J64" i="100"/>
  <c r="F65" i="100"/>
  <c r="G65" i="100"/>
  <c r="H65" i="100"/>
  <c r="AI65" i="100" s="1"/>
  <c r="I65" i="100"/>
  <c r="J65" i="100"/>
  <c r="F66" i="100"/>
  <c r="G66" i="100"/>
  <c r="H66" i="100"/>
  <c r="AI66" i="100" s="1"/>
  <c r="I66" i="100"/>
  <c r="J66" i="100"/>
  <c r="F67" i="100"/>
  <c r="G67" i="100"/>
  <c r="H67" i="100"/>
  <c r="Q67" i="100" s="1"/>
  <c r="I67" i="100"/>
  <c r="J67" i="100"/>
  <c r="F68" i="100"/>
  <c r="G68" i="100"/>
  <c r="H68" i="100"/>
  <c r="Q68" i="100" s="1"/>
  <c r="I68" i="100"/>
  <c r="J68" i="100"/>
  <c r="F69" i="100"/>
  <c r="G69" i="100"/>
  <c r="H69" i="100"/>
  <c r="Q69" i="100" s="1"/>
  <c r="I69" i="100"/>
  <c r="J69" i="100"/>
  <c r="F70" i="100"/>
  <c r="G70" i="100"/>
  <c r="H70" i="100"/>
  <c r="Q70" i="100" s="1"/>
  <c r="I70" i="100"/>
  <c r="J70" i="100"/>
  <c r="F71" i="100"/>
  <c r="G71" i="100"/>
  <c r="H71" i="100"/>
  <c r="Q71" i="100" s="1"/>
  <c r="I71" i="100"/>
  <c r="J71" i="100"/>
  <c r="F72" i="100"/>
  <c r="G72" i="100"/>
  <c r="H72" i="100"/>
  <c r="I72" i="100"/>
  <c r="J72" i="100"/>
  <c r="F73" i="100"/>
  <c r="G73" i="100"/>
  <c r="H73" i="100"/>
  <c r="Q73" i="100" s="1"/>
  <c r="I73" i="100"/>
  <c r="J73" i="100"/>
  <c r="F74" i="100"/>
  <c r="G74" i="100"/>
  <c r="H74" i="100"/>
  <c r="AI74" i="100" s="1"/>
  <c r="I74" i="100"/>
  <c r="J74" i="100"/>
  <c r="F75" i="100"/>
  <c r="G75" i="100"/>
  <c r="H75" i="100"/>
  <c r="Q75" i="100" s="1"/>
  <c r="I75" i="100"/>
  <c r="J75" i="100"/>
  <c r="F76" i="100"/>
  <c r="G76" i="100"/>
  <c r="H76" i="100"/>
  <c r="I76" i="100"/>
  <c r="J76" i="100"/>
  <c r="F77" i="100"/>
  <c r="G77" i="100"/>
  <c r="H77" i="100"/>
  <c r="AI77" i="100" s="1"/>
  <c r="I77" i="100"/>
  <c r="J77" i="100"/>
  <c r="F78" i="100"/>
  <c r="G78" i="100"/>
  <c r="H78" i="100"/>
  <c r="Q78" i="100" s="1"/>
  <c r="I78" i="100"/>
  <c r="J78" i="100"/>
  <c r="F79" i="100"/>
  <c r="G79" i="100"/>
  <c r="H79" i="100"/>
  <c r="Q79" i="100" s="1"/>
  <c r="I79" i="100"/>
  <c r="J79" i="100"/>
  <c r="F80" i="100"/>
  <c r="G80" i="100"/>
  <c r="H80" i="100"/>
  <c r="Q80" i="100" s="1"/>
  <c r="I80" i="100"/>
  <c r="J80" i="100"/>
  <c r="F81" i="100"/>
  <c r="G81" i="100"/>
  <c r="H81" i="100"/>
  <c r="AI81" i="100" s="1"/>
  <c r="I81" i="100"/>
  <c r="J81" i="100"/>
  <c r="F82" i="100"/>
  <c r="G82" i="100"/>
  <c r="H82" i="100"/>
  <c r="AI82" i="100" s="1"/>
  <c r="I82" i="100"/>
  <c r="J82" i="100"/>
  <c r="F83" i="100"/>
  <c r="G83" i="100"/>
  <c r="H83" i="100"/>
  <c r="I83" i="100"/>
  <c r="J83" i="100"/>
  <c r="F84" i="100"/>
  <c r="G84" i="100"/>
  <c r="H84" i="100"/>
  <c r="I84" i="100"/>
  <c r="J84" i="100"/>
  <c r="F85" i="100"/>
  <c r="G85" i="100"/>
  <c r="H85" i="100"/>
  <c r="AI85" i="100" s="1"/>
  <c r="I85" i="100"/>
  <c r="J85" i="100"/>
  <c r="F86" i="100"/>
  <c r="G86" i="100"/>
  <c r="H86" i="100"/>
  <c r="AI86" i="100" s="1"/>
  <c r="I86" i="100"/>
  <c r="J86" i="100"/>
  <c r="F87" i="100"/>
  <c r="G87" i="100"/>
  <c r="H87" i="100"/>
  <c r="AI87" i="100" s="1"/>
  <c r="I87" i="100"/>
  <c r="J87" i="100"/>
  <c r="F88" i="100"/>
  <c r="G88" i="100"/>
  <c r="H88" i="100"/>
  <c r="I88" i="100"/>
  <c r="J88" i="100"/>
  <c r="F89" i="100"/>
  <c r="G89" i="100"/>
  <c r="H89" i="100"/>
  <c r="AI89" i="100" s="1"/>
  <c r="I89" i="100"/>
  <c r="J89" i="100"/>
  <c r="F90" i="100"/>
  <c r="G90" i="100"/>
  <c r="H90" i="100"/>
  <c r="AI90" i="100" s="1"/>
  <c r="I90" i="100"/>
  <c r="J90" i="100"/>
  <c r="F91" i="100"/>
  <c r="G91" i="100"/>
  <c r="H91" i="100"/>
  <c r="Q91" i="100" s="1"/>
  <c r="I91" i="100"/>
  <c r="J91" i="100"/>
  <c r="F92" i="100"/>
  <c r="G92" i="100"/>
  <c r="H92" i="100"/>
  <c r="Q92" i="100" s="1"/>
  <c r="I92" i="100"/>
  <c r="J92" i="100"/>
  <c r="F93" i="100"/>
  <c r="G93" i="100"/>
  <c r="H93" i="100"/>
  <c r="Q93" i="100" s="1"/>
  <c r="I93" i="100"/>
  <c r="J93" i="100"/>
  <c r="F94" i="100"/>
  <c r="G94" i="100"/>
  <c r="H94" i="100"/>
  <c r="Q94" i="100" s="1"/>
  <c r="I94" i="100"/>
  <c r="J94" i="100"/>
  <c r="F95" i="100"/>
  <c r="G95" i="100"/>
  <c r="H95" i="100"/>
  <c r="Q95" i="100" s="1"/>
  <c r="I95" i="100"/>
  <c r="J95" i="100"/>
  <c r="F96" i="100"/>
  <c r="G96" i="100"/>
  <c r="H96" i="100"/>
  <c r="I96" i="100"/>
  <c r="J96" i="100"/>
  <c r="F97" i="100"/>
  <c r="G97" i="100"/>
  <c r="H97" i="100"/>
  <c r="Q97" i="100" s="1"/>
  <c r="I97" i="100"/>
  <c r="J97" i="100"/>
  <c r="F98" i="100"/>
  <c r="G98" i="100"/>
  <c r="H98" i="100"/>
  <c r="Q98" i="100" s="1"/>
  <c r="I98" i="100"/>
  <c r="J98" i="100"/>
  <c r="F99" i="100"/>
  <c r="G99" i="100"/>
  <c r="H99" i="100"/>
  <c r="Q99" i="100" s="1"/>
  <c r="I99" i="100"/>
  <c r="J99" i="100"/>
  <c r="F100" i="100"/>
  <c r="G100" i="100"/>
  <c r="H100" i="100"/>
  <c r="Q100" i="100" s="1"/>
  <c r="I100" i="100"/>
  <c r="J100" i="100"/>
  <c r="F101" i="100"/>
  <c r="G101" i="100"/>
  <c r="H101" i="100"/>
  <c r="AI101" i="100" s="1"/>
  <c r="I101" i="100"/>
  <c r="J101" i="100"/>
  <c r="F102" i="100"/>
  <c r="G102" i="100"/>
  <c r="H102" i="100"/>
  <c r="Q102" i="100" s="1"/>
  <c r="I102" i="100"/>
  <c r="J102" i="100"/>
  <c r="F103" i="100"/>
  <c r="G103" i="100"/>
  <c r="H103" i="100"/>
  <c r="I103" i="100"/>
  <c r="J103" i="100"/>
  <c r="F104" i="100"/>
  <c r="G104" i="100"/>
  <c r="H104" i="100"/>
  <c r="Q104" i="100" s="1"/>
  <c r="I104" i="100"/>
  <c r="J104" i="100"/>
  <c r="F105" i="100"/>
  <c r="G105" i="100"/>
  <c r="H105" i="100"/>
  <c r="Q105" i="100" s="1"/>
  <c r="I105" i="100"/>
  <c r="J105" i="100"/>
  <c r="F106" i="100"/>
  <c r="G106" i="100"/>
  <c r="H106" i="100"/>
  <c r="Q106" i="100" s="1"/>
  <c r="I106" i="100"/>
  <c r="J106" i="100"/>
  <c r="F107" i="100"/>
  <c r="G107" i="100"/>
  <c r="H107" i="100"/>
  <c r="Q107" i="100" s="1"/>
  <c r="I107" i="100"/>
  <c r="J107" i="100"/>
  <c r="F108" i="100"/>
  <c r="G108" i="100"/>
  <c r="H108" i="100"/>
  <c r="Q108" i="100" s="1"/>
  <c r="I108" i="100"/>
  <c r="J108" i="100"/>
  <c r="F109" i="100"/>
  <c r="G109" i="100"/>
  <c r="H109" i="100"/>
  <c r="AI109" i="100" s="1"/>
  <c r="I109" i="100"/>
  <c r="J109" i="100"/>
  <c r="F110" i="100"/>
  <c r="G110" i="100"/>
  <c r="H110" i="100"/>
  <c r="I110" i="100"/>
  <c r="J110" i="100"/>
  <c r="F111" i="100"/>
  <c r="G111" i="100"/>
  <c r="H111" i="100"/>
  <c r="Q111" i="100" s="1"/>
  <c r="I111" i="100"/>
  <c r="J111" i="100"/>
  <c r="F112" i="100"/>
  <c r="G112" i="100"/>
  <c r="H112" i="100"/>
  <c r="Q112" i="100" s="1"/>
  <c r="I112" i="100"/>
  <c r="J112" i="100"/>
  <c r="E14" i="100"/>
  <c r="AJ14" i="100" s="1"/>
  <c r="E15" i="100"/>
  <c r="AJ15" i="100" s="1"/>
  <c r="E16" i="100"/>
  <c r="AJ16" i="100" s="1"/>
  <c r="E17" i="100"/>
  <c r="AJ17" i="100" s="1"/>
  <c r="E18" i="100"/>
  <c r="AJ18" i="100" s="1"/>
  <c r="E19" i="100"/>
  <c r="AJ19" i="100" s="1"/>
  <c r="E20" i="100"/>
  <c r="AJ20" i="100" s="1"/>
  <c r="E21" i="100"/>
  <c r="AJ21" i="100" s="1"/>
  <c r="E22" i="100"/>
  <c r="E23" i="100"/>
  <c r="AJ23" i="100" s="1"/>
  <c r="E24" i="100"/>
  <c r="AJ24" i="100" s="1"/>
  <c r="E25" i="100"/>
  <c r="AJ25" i="100" s="1"/>
  <c r="E26" i="100"/>
  <c r="AJ26" i="100" s="1"/>
  <c r="E27" i="100"/>
  <c r="AJ27" i="100" s="1"/>
  <c r="E28" i="100"/>
  <c r="AJ28" i="100" s="1"/>
  <c r="E29" i="100"/>
  <c r="AJ29" i="100" s="1"/>
  <c r="E30" i="100"/>
  <c r="E31" i="100"/>
  <c r="AJ31" i="100" s="1"/>
  <c r="E32" i="100"/>
  <c r="AJ32" i="100" s="1"/>
  <c r="E33" i="100"/>
  <c r="AJ33" i="100" s="1"/>
  <c r="E34" i="100"/>
  <c r="AJ34" i="100" s="1"/>
  <c r="E35" i="100"/>
  <c r="AJ35" i="100" s="1"/>
  <c r="E36" i="100"/>
  <c r="AJ36" i="100" s="1"/>
  <c r="E37" i="100"/>
  <c r="AJ37" i="100" s="1"/>
  <c r="E38" i="100"/>
  <c r="AJ38" i="100" s="1"/>
  <c r="E39" i="100"/>
  <c r="AJ39" i="100" s="1"/>
  <c r="E40" i="100"/>
  <c r="AJ40" i="100" s="1"/>
  <c r="E41" i="100"/>
  <c r="AJ41" i="100" s="1"/>
  <c r="E42" i="100"/>
  <c r="AJ42" i="100" s="1"/>
  <c r="E43" i="100"/>
  <c r="E44" i="100"/>
  <c r="AJ44" i="100" s="1"/>
  <c r="E45" i="100"/>
  <c r="AJ45" i="100" s="1"/>
  <c r="E46" i="100"/>
  <c r="E47" i="100"/>
  <c r="AJ47" i="100" s="1"/>
  <c r="E48" i="100"/>
  <c r="AJ48" i="100" s="1"/>
  <c r="E49" i="100"/>
  <c r="AJ49" i="100" s="1"/>
  <c r="E50" i="100"/>
  <c r="AJ50" i="100" s="1"/>
  <c r="E51" i="100"/>
  <c r="AJ51" i="100" s="1"/>
  <c r="E52" i="100"/>
  <c r="AJ52" i="100" s="1"/>
  <c r="E53" i="100"/>
  <c r="AJ53" i="100" s="1"/>
  <c r="E54" i="100"/>
  <c r="E55" i="100"/>
  <c r="AJ55" i="100" s="1"/>
  <c r="E56" i="100"/>
  <c r="AJ56" i="100" s="1"/>
  <c r="E57" i="100"/>
  <c r="AJ57" i="100" s="1"/>
  <c r="E58" i="100"/>
  <c r="AJ58" i="100" s="1"/>
  <c r="E59" i="100"/>
  <c r="AJ59" i="100" s="1"/>
  <c r="E60" i="100"/>
  <c r="AJ60" i="100" s="1"/>
  <c r="E61" i="100"/>
  <c r="AJ61" i="100" s="1"/>
  <c r="E62" i="100"/>
  <c r="AJ62" i="100" s="1"/>
  <c r="E63" i="100"/>
  <c r="AJ63" i="100" s="1"/>
  <c r="E64" i="100"/>
  <c r="AJ64" i="100" s="1"/>
  <c r="E65" i="100"/>
  <c r="AJ65" i="100" s="1"/>
  <c r="E66" i="100"/>
  <c r="AJ66" i="100" s="1"/>
  <c r="E67" i="100"/>
  <c r="AJ67" i="100" s="1"/>
  <c r="E68" i="100"/>
  <c r="AJ68" i="100" s="1"/>
  <c r="E69" i="100"/>
  <c r="AJ69" i="100" s="1"/>
  <c r="E70" i="100"/>
  <c r="AJ70" i="100" s="1"/>
  <c r="E71" i="100"/>
  <c r="AJ71" i="100" s="1"/>
  <c r="E72" i="100"/>
  <c r="AJ72" i="100" s="1"/>
  <c r="E73" i="100"/>
  <c r="AJ73" i="100" s="1"/>
  <c r="E74" i="100"/>
  <c r="AJ74" i="100" s="1"/>
  <c r="E75" i="100"/>
  <c r="AJ75" i="100" s="1"/>
  <c r="E76" i="100"/>
  <c r="AJ76" i="100" s="1"/>
  <c r="E77" i="100"/>
  <c r="AJ77" i="100" s="1"/>
  <c r="E78" i="100"/>
  <c r="AJ78" i="100" s="1"/>
  <c r="E79" i="100"/>
  <c r="AJ79" i="100" s="1"/>
  <c r="E80" i="100"/>
  <c r="AJ80" i="100" s="1"/>
  <c r="E81" i="100"/>
  <c r="AJ81" i="100" s="1"/>
  <c r="E82" i="100"/>
  <c r="E83" i="100"/>
  <c r="AJ83" i="100" s="1"/>
  <c r="E84" i="100"/>
  <c r="AJ84" i="100" s="1"/>
  <c r="E85" i="100"/>
  <c r="AJ85" i="100" s="1"/>
  <c r="E86" i="100"/>
  <c r="E87" i="100"/>
  <c r="AJ87" i="100" s="1"/>
  <c r="E88" i="100"/>
  <c r="AJ88" i="100" s="1"/>
  <c r="E89" i="100"/>
  <c r="E90" i="100"/>
  <c r="E91" i="100"/>
  <c r="AJ91" i="100" s="1"/>
  <c r="E92" i="100"/>
  <c r="AJ92" i="100" s="1"/>
  <c r="E93" i="100"/>
  <c r="AJ93" i="100" s="1"/>
  <c r="E94" i="100"/>
  <c r="E95" i="100"/>
  <c r="E96" i="100"/>
  <c r="AJ96" i="100" s="1"/>
  <c r="E97" i="100"/>
  <c r="AJ97" i="100" s="1"/>
  <c r="E98" i="100"/>
  <c r="AJ98" i="100" s="1"/>
  <c r="E99" i="100"/>
  <c r="AJ99" i="100" s="1"/>
  <c r="E100" i="100"/>
  <c r="AJ100" i="100" s="1"/>
  <c r="E101" i="100"/>
  <c r="AJ101" i="100" s="1"/>
  <c r="E102" i="100"/>
  <c r="AJ102" i="100" s="1"/>
  <c r="E103" i="100"/>
  <c r="AJ103" i="100" s="1"/>
  <c r="E104" i="100"/>
  <c r="AJ104" i="100" s="1"/>
  <c r="E105" i="100"/>
  <c r="AJ105" i="100" s="1"/>
  <c r="E106" i="100"/>
  <c r="E107" i="100"/>
  <c r="AJ107" i="100" s="1"/>
  <c r="E108" i="100"/>
  <c r="AJ108" i="100" s="1"/>
  <c r="E109" i="100"/>
  <c r="AJ109" i="100" s="1"/>
  <c r="E110" i="100"/>
  <c r="E111" i="100"/>
  <c r="AJ111" i="100" s="1"/>
  <c r="E112" i="100"/>
  <c r="AJ112" i="100" s="1"/>
  <c r="E13" i="100"/>
  <c r="AJ13" i="100" s="1"/>
  <c r="D14" i="100"/>
  <c r="D15" i="100"/>
  <c r="D16" i="100"/>
  <c r="D17" i="100"/>
  <c r="D18" i="100"/>
  <c r="D19" i="100"/>
  <c r="D20" i="100"/>
  <c r="D21" i="100"/>
  <c r="D22" i="100"/>
  <c r="D23" i="100"/>
  <c r="D24" i="100"/>
  <c r="D25" i="100"/>
  <c r="D26" i="100"/>
  <c r="D27" i="100"/>
  <c r="D28" i="100"/>
  <c r="D29" i="100"/>
  <c r="D30" i="100"/>
  <c r="D31" i="100"/>
  <c r="D32" i="100"/>
  <c r="D33" i="100"/>
  <c r="D34" i="100"/>
  <c r="D35" i="100"/>
  <c r="D36" i="100"/>
  <c r="D37" i="100"/>
  <c r="D38" i="100"/>
  <c r="D39" i="100"/>
  <c r="D40" i="100"/>
  <c r="D41" i="100"/>
  <c r="D42" i="100"/>
  <c r="D43" i="100"/>
  <c r="D44" i="100"/>
  <c r="D45" i="100"/>
  <c r="D46" i="100"/>
  <c r="D47" i="100"/>
  <c r="D48" i="100"/>
  <c r="D49" i="100"/>
  <c r="D50" i="100"/>
  <c r="D51" i="100"/>
  <c r="D52" i="100"/>
  <c r="D53" i="100"/>
  <c r="D54" i="100"/>
  <c r="D55" i="100"/>
  <c r="D56" i="100"/>
  <c r="D57" i="100"/>
  <c r="D58" i="100"/>
  <c r="D59" i="100"/>
  <c r="D60" i="100"/>
  <c r="D61" i="100"/>
  <c r="D62" i="100"/>
  <c r="D63" i="100"/>
  <c r="D64" i="100"/>
  <c r="D65" i="100"/>
  <c r="D66" i="100"/>
  <c r="D67" i="100"/>
  <c r="D68" i="100"/>
  <c r="D69" i="100"/>
  <c r="D70" i="100"/>
  <c r="D71" i="100"/>
  <c r="D72" i="100"/>
  <c r="D73" i="100"/>
  <c r="D74" i="100"/>
  <c r="D75" i="100"/>
  <c r="D76" i="100"/>
  <c r="D77" i="100"/>
  <c r="D78" i="100"/>
  <c r="D79" i="100"/>
  <c r="D80" i="100"/>
  <c r="D81" i="100"/>
  <c r="D82" i="100"/>
  <c r="D83" i="100"/>
  <c r="D84" i="100"/>
  <c r="D85" i="100"/>
  <c r="D86" i="100"/>
  <c r="D87" i="100"/>
  <c r="D88" i="100"/>
  <c r="D89" i="100"/>
  <c r="D90" i="100"/>
  <c r="D91" i="100"/>
  <c r="D92" i="100"/>
  <c r="D93" i="100"/>
  <c r="D94" i="100"/>
  <c r="D95" i="100"/>
  <c r="D96" i="100"/>
  <c r="D97" i="100"/>
  <c r="D98" i="100"/>
  <c r="D99" i="100"/>
  <c r="D100" i="100"/>
  <c r="D101" i="100"/>
  <c r="D102" i="100"/>
  <c r="D103" i="100"/>
  <c r="D104" i="100"/>
  <c r="D105" i="100"/>
  <c r="D106" i="100"/>
  <c r="D107" i="100"/>
  <c r="D108" i="100"/>
  <c r="D109" i="100"/>
  <c r="D110" i="100"/>
  <c r="D111" i="100"/>
  <c r="D112" i="100"/>
  <c r="D13" i="100"/>
  <c r="C14" i="100"/>
  <c r="R14" i="100" s="1"/>
  <c r="T14" i="100" s="1"/>
  <c r="C15" i="100"/>
  <c r="R15" i="100" s="1"/>
  <c r="C16" i="100"/>
  <c r="R16" i="100" s="1"/>
  <c r="T16" i="100" s="1"/>
  <c r="C17" i="100"/>
  <c r="R17" i="100" s="1"/>
  <c r="C18" i="100"/>
  <c r="R18" i="100" s="1"/>
  <c r="T18" i="100" s="1"/>
  <c r="C19" i="100"/>
  <c r="R19" i="100" s="1"/>
  <c r="C20" i="100"/>
  <c r="R20" i="100" s="1"/>
  <c r="T20" i="100" s="1"/>
  <c r="C21" i="100"/>
  <c r="R21" i="100" s="1"/>
  <c r="C22" i="100"/>
  <c r="R22" i="100" s="1"/>
  <c r="T22" i="100" s="1"/>
  <c r="C23" i="100"/>
  <c r="R23" i="100" s="1"/>
  <c r="C24" i="100"/>
  <c r="R24" i="100" s="1"/>
  <c r="T24" i="100" s="1"/>
  <c r="C25" i="100"/>
  <c r="R25" i="100" s="1"/>
  <c r="C26" i="100"/>
  <c r="R26" i="100" s="1"/>
  <c r="T26" i="100" s="1"/>
  <c r="C27" i="100"/>
  <c r="R27" i="100" s="1"/>
  <c r="C28" i="100"/>
  <c r="R28" i="100" s="1"/>
  <c r="T28" i="100" s="1"/>
  <c r="C29" i="100"/>
  <c r="R29" i="100" s="1"/>
  <c r="C30" i="100"/>
  <c r="R30" i="100" s="1"/>
  <c r="T30" i="100" s="1"/>
  <c r="C31" i="100"/>
  <c r="R31" i="100" s="1"/>
  <c r="C32" i="100"/>
  <c r="R32" i="100" s="1"/>
  <c r="T32" i="100" s="1"/>
  <c r="C33" i="100"/>
  <c r="R33" i="100" s="1"/>
  <c r="C34" i="100"/>
  <c r="R34" i="100" s="1"/>
  <c r="T34" i="100" s="1"/>
  <c r="C35" i="100"/>
  <c r="C36" i="100"/>
  <c r="R36" i="100" s="1"/>
  <c r="T36" i="100" s="1"/>
  <c r="C37" i="100"/>
  <c r="R37" i="100" s="1"/>
  <c r="C38" i="100"/>
  <c r="R38" i="100" s="1"/>
  <c r="T38" i="100" s="1"/>
  <c r="C39" i="100"/>
  <c r="R39" i="100" s="1"/>
  <c r="C40" i="100"/>
  <c r="R40" i="100" s="1"/>
  <c r="T40" i="100" s="1"/>
  <c r="C41" i="100"/>
  <c r="R41" i="100" s="1"/>
  <c r="C42" i="100"/>
  <c r="C43" i="100"/>
  <c r="R43" i="100" s="1"/>
  <c r="C44" i="100"/>
  <c r="R44" i="100" s="1"/>
  <c r="T44" i="100" s="1"/>
  <c r="C45" i="100"/>
  <c r="R45" i="100" s="1"/>
  <c r="C46" i="100"/>
  <c r="R46" i="100" s="1"/>
  <c r="T46" i="100" s="1"/>
  <c r="C47" i="100"/>
  <c r="R47" i="100" s="1"/>
  <c r="C48" i="100"/>
  <c r="R48" i="100" s="1"/>
  <c r="T48" i="100" s="1"/>
  <c r="C49" i="100"/>
  <c r="R49" i="100" s="1"/>
  <c r="C50" i="100"/>
  <c r="C51" i="100"/>
  <c r="R51" i="100" s="1"/>
  <c r="C52" i="100"/>
  <c r="R52" i="100" s="1"/>
  <c r="T52" i="100" s="1"/>
  <c r="C53" i="100"/>
  <c r="R53" i="100" s="1"/>
  <c r="C54" i="100"/>
  <c r="R54" i="100" s="1"/>
  <c r="T54" i="100" s="1"/>
  <c r="C55" i="100"/>
  <c r="R55" i="100" s="1"/>
  <c r="C56" i="100"/>
  <c r="R56" i="100" s="1"/>
  <c r="T56" i="100" s="1"/>
  <c r="C57" i="100"/>
  <c r="R57" i="100" s="1"/>
  <c r="C58" i="100"/>
  <c r="C59" i="100"/>
  <c r="R59" i="100" s="1"/>
  <c r="C60" i="100"/>
  <c r="R60" i="100" s="1"/>
  <c r="T60" i="100" s="1"/>
  <c r="C61" i="100"/>
  <c r="R61" i="100" s="1"/>
  <c r="C62" i="100"/>
  <c r="C63" i="100"/>
  <c r="R63" i="100" s="1"/>
  <c r="C64" i="100"/>
  <c r="R64" i="100" s="1"/>
  <c r="T64" i="100" s="1"/>
  <c r="C65" i="100"/>
  <c r="R65" i="100" s="1"/>
  <c r="C66" i="100"/>
  <c r="R66" i="100" s="1"/>
  <c r="T66" i="100" s="1"/>
  <c r="C67" i="100"/>
  <c r="R67" i="100" s="1"/>
  <c r="C68" i="100"/>
  <c r="R68" i="100" s="1"/>
  <c r="T68" i="100" s="1"/>
  <c r="C69" i="100"/>
  <c r="R69" i="100" s="1"/>
  <c r="C70" i="100"/>
  <c r="C71" i="100"/>
  <c r="R71" i="100" s="1"/>
  <c r="C72" i="100"/>
  <c r="R72" i="100" s="1"/>
  <c r="T72" i="100" s="1"/>
  <c r="C73" i="100"/>
  <c r="R73" i="100" s="1"/>
  <c r="C74" i="100"/>
  <c r="C75" i="100"/>
  <c r="R75" i="100" s="1"/>
  <c r="C76" i="100"/>
  <c r="R76" i="100" s="1"/>
  <c r="T76" i="100" s="1"/>
  <c r="Z76" i="100" s="1"/>
  <c r="AP76" i="100" s="1"/>
  <c r="C77" i="100"/>
  <c r="R77" i="100" s="1"/>
  <c r="C78" i="100"/>
  <c r="C79" i="100"/>
  <c r="R79" i="100" s="1"/>
  <c r="C80" i="100"/>
  <c r="R80" i="100" s="1"/>
  <c r="T80" i="100" s="1"/>
  <c r="C81" i="100"/>
  <c r="R81" i="100" s="1"/>
  <c r="C82" i="100"/>
  <c r="R82" i="100" s="1"/>
  <c r="T82" i="100" s="1"/>
  <c r="AA82" i="100" s="1"/>
  <c r="AQ82" i="100" s="1"/>
  <c r="C83" i="100"/>
  <c r="R83" i="100" s="1"/>
  <c r="T83" i="100" s="1"/>
  <c r="C84" i="100"/>
  <c r="R84" i="100" s="1"/>
  <c r="T84" i="100" s="1"/>
  <c r="C85" i="100"/>
  <c r="R85" i="100" s="1"/>
  <c r="C86" i="100"/>
  <c r="R86" i="100" s="1"/>
  <c r="T86" i="100" s="1"/>
  <c r="AC86" i="100" s="1"/>
  <c r="AS86" i="100" s="1"/>
  <c r="C87" i="100"/>
  <c r="R87" i="100" s="1"/>
  <c r="C88" i="100"/>
  <c r="R88" i="100" s="1"/>
  <c r="T88" i="100" s="1"/>
  <c r="Y88" i="100" s="1"/>
  <c r="AO88" i="100" s="1"/>
  <c r="C89" i="100"/>
  <c r="R89" i="100" s="1"/>
  <c r="C90" i="100"/>
  <c r="C91" i="100"/>
  <c r="R91" i="100" s="1"/>
  <c r="C92" i="100"/>
  <c r="R92" i="100" s="1"/>
  <c r="T92" i="100" s="1"/>
  <c r="C93" i="100"/>
  <c r="R93" i="100" s="1"/>
  <c r="C94" i="100"/>
  <c r="R94" i="100" s="1"/>
  <c r="T94" i="100" s="1"/>
  <c r="Y94" i="100" s="1"/>
  <c r="AO94" i="100" s="1"/>
  <c r="C95" i="100"/>
  <c r="R95" i="100" s="1"/>
  <c r="T95" i="100" s="1"/>
  <c r="AE95" i="100" s="1"/>
  <c r="AU95" i="100" s="1"/>
  <c r="C96" i="100"/>
  <c r="R96" i="100" s="1"/>
  <c r="T96" i="100" s="1"/>
  <c r="C97" i="100"/>
  <c r="R97" i="100" s="1"/>
  <c r="C98" i="100"/>
  <c r="C99" i="100"/>
  <c r="R99" i="100" s="1"/>
  <c r="C100" i="100"/>
  <c r="R100" i="100" s="1"/>
  <c r="T100" i="100" s="1"/>
  <c r="C101" i="100"/>
  <c r="R101" i="100" s="1"/>
  <c r="C102" i="100"/>
  <c r="C103" i="100"/>
  <c r="R103" i="100" s="1"/>
  <c r="T103" i="100" s="1"/>
  <c r="C104" i="100"/>
  <c r="R104" i="100" s="1"/>
  <c r="T104" i="100" s="1"/>
  <c r="C105" i="100"/>
  <c r="R105" i="100" s="1"/>
  <c r="C106" i="100"/>
  <c r="R106" i="100" s="1"/>
  <c r="T106" i="100" s="1"/>
  <c r="AE106" i="100" s="1"/>
  <c r="AU106" i="100" s="1"/>
  <c r="C107" i="100"/>
  <c r="R107" i="100" s="1"/>
  <c r="C108" i="100"/>
  <c r="R108" i="100" s="1"/>
  <c r="T108" i="100" s="1"/>
  <c r="C109" i="100"/>
  <c r="R109" i="100" s="1"/>
  <c r="C110" i="100"/>
  <c r="R110" i="100" s="1"/>
  <c r="T110" i="100" s="1"/>
  <c r="AC110" i="100" s="1"/>
  <c r="AS110" i="100" s="1"/>
  <c r="C111" i="100"/>
  <c r="R111" i="100" s="1"/>
  <c r="C112" i="100"/>
  <c r="R112" i="100" s="1"/>
  <c r="T112" i="100" s="1"/>
  <c r="AE112" i="100" s="1"/>
  <c r="AU112" i="100" s="1"/>
  <c r="C13" i="100"/>
  <c r="R13" i="100" s="1"/>
  <c r="B14" i="100"/>
  <c r="B15" i="100"/>
  <c r="B16" i="100"/>
  <c r="B17" i="100"/>
  <c r="B18" i="100"/>
  <c r="B19" i="100"/>
  <c r="B20" i="100"/>
  <c r="Q20" i="100" s="1"/>
  <c r="B21" i="100"/>
  <c r="B22" i="100"/>
  <c r="B23" i="100"/>
  <c r="Q23" i="100" s="1"/>
  <c r="B24" i="100"/>
  <c r="Q24" i="100" s="1"/>
  <c r="B25" i="100"/>
  <c r="B26" i="100"/>
  <c r="B27" i="100"/>
  <c r="Q27" i="100" s="1"/>
  <c r="B28" i="100"/>
  <c r="Q28" i="100" s="1"/>
  <c r="B29" i="100"/>
  <c r="B30" i="100"/>
  <c r="B31" i="100"/>
  <c r="Q31" i="100" s="1"/>
  <c r="B32" i="100"/>
  <c r="Q32" i="100" s="1"/>
  <c r="B33" i="100"/>
  <c r="B34" i="100"/>
  <c r="B35" i="100"/>
  <c r="Q35" i="100" s="1"/>
  <c r="B36" i="100"/>
  <c r="B37" i="100"/>
  <c r="B38" i="100"/>
  <c r="B39" i="100"/>
  <c r="B40" i="100"/>
  <c r="B41" i="100"/>
  <c r="B42" i="100"/>
  <c r="B43" i="100"/>
  <c r="B44" i="100"/>
  <c r="B45" i="100"/>
  <c r="B46" i="100"/>
  <c r="B47" i="100"/>
  <c r="B48" i="100"/>
  <c r="B49" i="100"/>
  <c r="B50" i="100"/>
  <c r="B51" i="100"/>
  <c r="B52" i="100"/>
  <c r="B53" i="100"/>
  <c r="B54" i="100"/>
  <c r="B55" i="100"/>
  <c r="B56" i="100"/>
  <c r="B57" i="100"/>
  <c r="B58" i="100"/>
  <c r="B59" i="100"/>
  <c r="B60" i="100"/>
  <c r="B61" i="100"/>
  <c r="B62" i="100"/>
  <c r="B63" i="100"/>
  <c r="B64" i="100"/>
  <c r="B65" i="100"/>
  <c r="B66" i="100"/>
  <c r="B67" i="100"/>
  <c r="B68" i="100"/>
  <c r="B69" i="100"/>
  <c r="B70" i="100"/>
  <c r="B71" i="100"/>
  <c r="B72" i="100"/>
  <c r="B73" i="100"/>
  <c r="B74" i="100"/>
  <c r="B75" i="100"/>
  <c r="B76" i="100"/>
  <c r="B77" i="100"/>
  <c r="B78" i="100"/>
  <c r="B79" i="100"/>
  <c r="B80" i="100"/>
  <c r="B81" i="100"/>
  <c r="B82" i="100"/>
  <c r="B83" i="100"/>
  <c r="B84" i="100"/>
  <c r="B85" i="100"/>
  <c r="B86" i="100"/>
  <c r="B87" i="100"/>
  <c r="B88" i="100"/>
  <c r="B89" i="100"/>
  <c r="B90" i="100"/>
  <c r="B91" i="100"/>
  <c r="B92" i="100"/>
  <c r="B93" i="100"/>
  <c r="B94" i="100"/>
  <c r="B95" i="100"/>
  <c r="B96" i="100"/>
  <c r="B97" i="100"/>
  <c r="B98" i="100"/>
  <c r="B99" i="100"/>
  <c r="B100" i="100"/>
  <c r="B101" i="100"/>
  <c r="B102" i="100"/>
  <c r="B103" i="100"/>
  <c r="B104" i="100"/>
  <c r="B105" i="100"/>
  <c r="B106" i="100"/>
  <c r="B107" i="100"/>
  <c r="B108" i="100"/>
  <c r="B109" i="100"/>
  <c r="B110" i="100"/>
  <c r="B111" i="100"/>
  <c r="B112" i="100"/>
  <c r="B13" i="100"/>
  <c r="Q96" i="100"/>
  <c r="AJ89" i="100"/>
  <c r="AF113" i="100"/>
  <c r="AJ110" i="100"/>
  <c r="Q110" i="100"/>
  <c r="AJ106" i="100"/>
  <c r="AI106" i="100"/>
  <c r="Q103" i="100"/>
  <c r="R102" i="100"/>
  <c r="T102" i="100" s="1"/>
  <c r="AA102" i="100" s="1"/>
  <c r="AQ102" i="100" s="1"/>
  <c r="R98" i="100"/>
  <c r="T98" i="100" s="1"/>
  <c r="AJ95" i="100"/>
  <c r="AJ94" i="100"/>
  <c r="AI91" i="100"/>
  <c r="AJ90" i="100"/>
  <c r="R90" i="100"/>
  <c r="T90" i="100" s="1"/>
  <c r="AA90" i="100" s="1"/>
  <c r="AQ90" i="100" s="1"/>
  <c r="AJ86" i="100"/>
  <c r="Q83" i="100"/>
  <c r="AJ82" i="100"/>
  <c r="R78" i="100"/>
  <c r="T78" i="100" s="1"/>
  <c r="R74" i="100"/>
  <c r="T74" i="100" s="1"/>
  <c r="Y74" i="100" s="1"/>
  <c r="AO74" i="100" s="1"/>
  <c r="R70" i="100"/>
  <c r="T70" i="100" s="1"/>
  <c r="Y70" i="100" s="1"/>
  <c r="AO70" i="100" s="1"/>
  <c r="Q63" i="100"/>
  <c r="R62" i="100"/>
  <c r="T62" i="100" s="1"/>
  <c r="R58" i="100"/>
  <c r="T58" i="100" s="1"/>
  <c r="Y58" i="100" s="1"/>
  <c r="AO58" i="100" s="1"/>
  <c r="Q55" i="100"/>
  <c r="AJ54" i="100"/>
  <c r="Q51" i="100"/>
  <c r="R50" i="100"/>
  <c r="AJ46" i="100"/>
  <c r="AJ43" i="100"/>
  <c r="R42" i="100"/>
  <c r="T42" i="100" s="1"/>
  <c r="Q39" i="100"/>
  <c r="R35" i="100"/>
  <c r="AJ30" i="100"/>
  <c r="AJ22" i="100"/>
  <c r="Q19" i="100"/>
  <c r="Q15" i="100"/>
  <c r="L5" i="100"/>
  <c r="AH64" i="100" s="1"/>
  <c r="BN15" i="60"/>
  <c r="BN16" i="60"/>
  <c r="BN17" i="60"/>
  <c r="BN18" i="60"/>
  <c r="BN19" i="60"/>
  <c r="BN20" i="60"/>
  <c r="BN21" i="60"/>
  <c r="BN22" i="60"/>
  <c r="BN23" i="60"/>
  <c r="BN24" i="60"/>
  <c r="BN25" i="60"/>
  <c r="BN26" i="60"/>
  <c r="BN27" i="60"/>
  <c r="BN28" i="60"/>
  <c r="BN29" i="60"/>
  <c r="BN30" i="60"/>
  <c r="BN31" i="60"/>
  <c r="BN32" i="60"/>
  <c r="BN33" i="60"/>
  <c r="BN34" i="60"/>
  <c r="BN35" i="60"/>
  <c r="BN36" i="60"/>
  <c r="BN37" i="60"/>
  <c r="BN38" i="60"/>
  <c r="BN39" i="60"/>
  <c r="BN40" i="60"/>
  <c r="BN41" i="60"/>
  <c r="BN42" i="60"/>
  <c r="BN43" i="60"/>
  <c r="BN44" i="60"/>
  <c r="BN45" i="60"/>
  <c r="BN46" i="60"/>
  <c r="BN47" i="60"/>
  <c r="BN48" i="60"/>
  <c r="BN49" i="60"/>
  <c r="BN50" i="60"/>
  <c r="BN51" i="60"/>
  <c r="BN52" i="60"/>
  <c r="BN53" i="60"/>
  <c r="BN54" i="60"/>
  <c r="BN55" i="60"/>
  <c r="BN56" i="60"/>
  <c r="BN57" i="60"/>
  <c r="BN58" i="60"/>
  <c r="BN59" i="60"/>
  <c r="BN60" i="60"/>
  <c r="BN61" i="60"/>
  <c r="BN62" i="60"/>
  <c r="BN63" i="60"/>
  <c r="BN64" i="60"/>
  <c r="BN65" i="60"/>
  <c r="BN66" i="60"/>
  <c r="BN67" i="60"/>
  <c r="BN68" i="60"/>
  <c r="BN69" i="60"/>
  <c r="BN70" i="60"/>
  <c r="BN71" i="60"/>
  <c r="BN72" i="60"/>
  <c r="BN73" i="60"/>
  <c r="BN74" i="60"/>
  <c r="BN75" i="60"/>
  <c r="BN76" i="60"/>
  <c r="BN77" i="60"/>
  <c r="BN78" i="60"/>
  <c r="BN79" i="60"/>
  <c r="BN80" i="60"/>
  <c r="BN81" i="60"/>
  <c r="BN82" i="60"/>
  <c r="BN83" i="60"/>
  <c r="BN84" i="60"/>
  <c r="BN85" i="60"/>
  <c r="BN86" i="60"/>
  <c r="BN87" i="60"/>
  <c r="BN88" i="60"/>
  <c r="BN89" i="60"/>
  <c r="BN90" i="60"/>
  <c r="BN91" i="60"/>
  <c r="BN92" i="60"/>
  <c r="BN93" i="60"/>
  <c r="BN94" i="60"/>
  <c r="BN95" i="60"/>
  <c r="BN96" i="60"/>
  <c r="BN97" i="60"/>
  <c r="BN98" i="60"/>
  <c r="BN99" i="60"/>
  <c r="BN100" i="60"/>
  <c r="BN101" i="60"/>
  <c r="BN102" i="60"/>
  <c r="BN103" i="60"/>
  <c r="BN104" i="60"/>
  <c r="BN105" i="60"/>
  <c r="BN106" i="60"/>
  <c r="BN107" i="60"/>
  <c r="BN108" i="60"/>
  <c r="BN109" i="60"/>
  <c r="BN110" i="60"/>
  <c r="BN111" i="60"/>
  <c r="BN112" i="60"/>
  <c r="BN113" i="60"/>
  <c r="BN14" i="60"/>
  <c r="B5" i="89" s="1"/>
  <c r="Q57" i="100" l="1"/>
  <c r="S57" i="100" s="1"/>
  <c r="T15" i="100"/>
  <c r="Q64" i="100"/>
  <c r="S64" i="100" s="1"/>
  <c r="Q60" i="100"/>
  <c r="Q59" i="100"/>
  <c r="S59" i="100" s="1"/>
  <c r="B74" i="89"/>
  <c r="B74" i="96"/>
  <c r="B73" i="89"/>
  <c r="B73" i="96"/>
  <c r="B75" i="89"/>
  <c r="B75" i="96"/>
  <c r="B71" i="89"/>
  <c r="B71" i="96"/>
  <c r="B63" i="89"/>
  <c r="B63" i="96"/>
  <c r="B51" i="89"/>
  <c r="B51" i="96"/>
  <c r="B35" i="89"/>
  <c r="B35" i="96"/>
  <c r="B23" i="89"/>
  <c r="B23" i="96"/>
  <c r="B66" i="89"/>
  <c r="B66" i="96"/>
  <c r="B54" i="89"/>
  <c r="B54" i="96"/>
  <c r="B42" i="89"/>
  <c r="B42" i="96"/>
  <c r="B30" i="89"/>
  <c r="B30" i="96"/>
  <c r="B18" i="89"/>
  <c r="B18" i="96"/>
  <c r="B6" i="89"/>
  <c r="B6" i="96"/>
  <c r="Q62" i="100"/>
  <c r="S62" i="100" s="1"/>
  <c r="B67" i="89"/>
  <c r="B67" i="96"/>
  <c r="B55" i="89"/>
  <c r="B55" i="96"/>
  <c r="B47" i="89"/>
  <c r="B47" i="96"/>
  <c r="B39" i="89"/>
  <c r="B39" i="96"/>
  <c r="B27" i="89"/>
  <c r="B27" i="96"/>
  <c r="B19" i="89"/>
  <c r="B19" i="96"/>
  <c r="B11" i="89"/>
  <c r="B11" i="96"/>
  <c r="B7" i="89"/>
  <c r="B7" i="96"/>
  <c r="B62" i="89"/>
  <c r="B62" i="96"/>
  <c r="B50" i="89"/>
  <c r="B50" i="96"/>
  <c r="B46" i="89"/>
  <c r="B46" i="96"/>
  <c r="B34" i="89"/>
  <c r="B34" i="96"/>
  <c r="B22" i="89"/>
  <c r="B22" i="96"/>
  <c r="B14" i="89"/>
  <c r="B14" i="96"/>
  <c r="B69" i="89"/>
  <c r="B69" i="96"/>
  <c r="B61" i="89"/>
  <c r="B61" i="96"/>
  <c r="B53" i="89"/>
  <c r="B53" i="96"/>
  <c r="B45" i="89"/>
  <c r="B45" i="96"/>
  <c r="B37" i="89"/>
  <c r="B37" i="96"/>
  <c r="B33" i="89"/>
  <c r="B33" i="96"/>
  <c r="B25" i="89"/>
  <c r="B25" i="96"/>
  <c r="B21" i="89"/>
  <c r="B21" i="96"/>
  <c r="B13" i="89"/>
  <c r="B13" i="96"/>
  <c r="B9" i="89"/>
  <c r="B9" i="96"/>
  <c r="Q48" i="100"/>
  <c r="Q44" i="100"/>
  <c r="S44" i="100" s="1"/>
  <c r="B59" i="89"/>
  <c r="B59" i="96"/>
  <c r="B43" i="89"/>
  <c r="B43" i="96"/>
  <c r="B31" i="89"/>
  <c r="B31" i="96"/>
  <c r="B15" i="89"/>
  <c r="B15" i="96"/>
  <c r="B70" i="89"/>
  <c r="B70" i="96"/>
  <c r="B58" i="89"/>
  <c r="B58" i="96"/>
  <c r="B38" i="89"/>
  <c r="B38" i="96"/>
  <c r="B26" i="89"/>
  <c r="B26" i="96"/>
  <c r="B10" i="89"/>
  <c r="B10" i="96"/>
  <c r="B65" i="89"/>
  <c r="B65" i="96"/>
  <c r="B57" i="89"/>
  <c r="B57" i="96"/>
  <c r="B49" i="89"/>
  <c r="B49" i="96"/>
  <c r="B41" i="89"/>
  <c r="B41" i="96"/>
  <c r="B29" i="89"/>
  <c r="B29" i="96"/>
  <c r="B17" i="89"/>
  <c r="B17" i="96"/>
  <c r="B72" i="89"/>
  <c r="B72" i="96"/>
  <c r="B68" i="89"/>
  <c r="B68" i="96"/>
  <c r="B64" i="89"/>
  <c r="B64" i="96"/>
  <c r="B60" i="89"/>
  <c r="B60" i="96"/>
  <c r="B56" i="89"/>
  <c r="B56" i="96"/>
  <c r="B52" i="89"/>
  <c r="B52" i="96"/>
  <c r="B48" i="89"/>
  <c r="B48" i="96"/>
  <c r="B44" i="89"/>
  <c r="B44" i="96"/>
  <c r="B40" i="89"/>
  <c r="B40" i="96"/>
  <c r="B36" i="89"/>
  <c r="B36" i="96"/>
  <c r="B32" i="89"/>
  <c r="B32" i="96"/>
  <c r="B28" i="89"/>
  <c r="B28" i="96"/>
  <c r="B24" i="89"/>
  <c r="B24" i="96"/>
  <c r="B20" i="89"/>
  <c r="B20" i="96"/>
  <c r="B16" i="89"/>
  <c r="B16" i="96"/>
  <c r="B12" i="89"/>
  <c r="B12" i="96"/>
  <c r="B8" i="89"/>
  <c r="B8" i="96"/>
  <c r="Q47" i="100"/>
  <c r="S47" i="100" s="1"/>
  <c r="Q43" i="100"/>
  <c r="AI58" i="100"/>
  <c r="Q87" i="100"/>
  <c r="AI110" i="100"/>
  <c r="T13" i="100"/>
  <c r="T109" i="100"/>
  <c r="Y109" i="100" s="1"/>
  <c r="AO109" i="100" s="1"/>
  <c r="T105" i="100"/>
  <c r="T93" i="100"/>
  <c r="AA93" i="100" s="1"/>
  <c r="AQ93" i="100" s="1"/>
  <c r="T89" i="100"/>
  <c r="T81" i="100"/>
  <c r="U81" i="100" s="1"/>
  <c r="AK81" i="100" s="1"/>
  <c r="T73" i="100"/>
  <c r="T65" i="100"/>
  <c r="U65" i="100" s="1"/>
  <c r="AK65" i="100" s="1"/>
  <c r="T57" i="100"/>
  <c r="T49" i="100"/>
  <c r="T45" i="100"/>
  <c r="AD45" i="100" s="1"/>
  <c r="AT45" i="100" s="1"/>
  <c r="T41" i="100"/>
  <c r="T37" i="100"/>
  <c r="T33" i="100"/>
  <c r="T29" i="100"/>
  <c r="T25" i="100"/>
  <c r="T21" i="100"/>
  <c r="T17" i="100"/>
  <c r="Q66" i="100"/>
  <c r="S66" i="100" s="1"/>
  <c r="AI70" i="100"/>
  <c r="Q90" i="100"/>
  <c r="AI54" i="100"/>
  <c r="AI94" i="100"/>
  <c r="AI104" i="100"/>
  <c r="AI100" i="100"/>
  <c r="AI92" i="100"/>
  <c r="AI88" i="100"/>
  <c r="AI84" i="100"/>
  <c r="AI80" i="100"/>
  <c r="AI76" i="100"/>
  <c r="AI72" i="100"/>
  <c r="AI68" i="100"/>
  <c r="AI60" i="100"/>
  <c r="AI56" i="100"/>
  <c r="Y82" i="100"/>
  <c r="AO82" i="100" s="1"/>
  <c r="S111" i="100"/>
  <c r="S91" i="100"/>
  <c r="Q109" i="100"/>
  <c r="S109" i="100" s="1"/>
  <c r="Q41" i="100"/>
  <c r="S41" i="100" s="1"/>
  <c r="S39" i="100"/>
  <c r="Q13" i="100"/>
  <c r="S13" i="100" s="1"/>
  <c r="U13" i="100" s="1"/>
  <c r="AK13" i="100" s="1"/>
  <c r="S63" i="100"/>
  <c r="Q77" i="100"/>
  <c r="S77" i="100" s="1"/>
  <c r="AI93" i="100"/>
  <c r="AI105" i="100"/>
  <c r="Q85" i="100"/>
  <c r="S85" i="100" s="1"/>
  <c r="Q53" i="100"/>
  <c r="S53" i="100" s="1"/>
  <c r="AI57" i="100"/>
  <c r="AI69" i="100"/>
  <c r="Q49" i="100"/>
  <c r="S49" i="100" s="1"/>
  <c r="AI73" i="100"/>
  <c r="Q29" i="100"/>
  <c r="S29" i="100" s="1"/>
  <c r="Q25" i="100"/>
  <c r="Q21" i="100"/>
  <c r="S21" i="100" s="1"/>
  <c r="Q17" i="100"/>
  <c r="S17" i="100" s="1"/>
  <c r="AD82" i="100"/>
  <c r="AT82" i="100" s="1"/>
  <c r="AD102" i="100"/>
  <c r="AT102" i="100" s="1"/>
  <c r="Q36" i="100"/>
  <c r="S36" i="100" s="1"/>
  <c r="Q16" i="100"/>
  <c r="S16" i="100" s="1"/>
  <c r="S46" i="100"/>
  <c r="Z46" i="100" s="1"/>
  <c r="AP46" i="100" s="1"/>
  <c r="S90" i="100"/>
  <c r="AE102" i="100"/>
  <c r="AU102" i="100" s="1"/>
  <c r="S55" i="100"/>
  <c r="S83" i="100"/>
  <c r="S102" i="100"/>
  <c r="Q30" i="100"/>
  <c r="S30" i="100" s="1"/>
  <c r="Q26" i="100"/>
  <c r="S26" i="100" s="1"/>
  <c r="AD26" i="100" s="1"/>
  <c r="AT26" i="100" s="1"/>
  <c r="Q22" i="100"/>
  <c r="S22" i="100" s="1"/>
  <c r="W22" i="100" s="1"/>
  <c r="AM22" i="100" s="1"/>
  <c r="Q18" i="100"/>
  <c r="S18" i="100" s="1"/>
  <c r="Z18" i="100" s="1"/>
  <c r="AP18" i="100" s="1"/>
  <c r="Q14" i="100"/>
  <c r="S14" i="100" s="1"/>
  <c r="AI111" i="100"/>
  <c r="AI107" i="100"/>
  <c r="AI103" i="100"/>
  <c r="AI99" i="100"/>
  <c r="AI95" i="100"/>
  <c r="AI83" i="100"/>
  <c r="AI79" i="100"/>
  <c r="AI75" i="100"/>
  <c r="AI71" i="100"/>
  <c r="AI67" i="100"/>
  <c r="AI63" i="100"/>
  <c r="AI59" i="100"/>
  <c r="AI55" i="100"/>
  <c r="Q33" i="100"/>
  <c r="S33" i="100" s="1"/>
  <c r="B5" i="96"/>
  <c r="T23" i="100"/>
  <c r="T35" i="100"/>
  <c r="T39" i="100"/>
  <c r="T55" i="100"/>
  <c r="Z55" i="100" s="1"/>
  <c r="AP55" i="100" s="1"/>
  <c r="T59" i="100"/>
  <c r="T63" i="100"/>
  <c r="Y63" i="100" s="1"/>
  <c r="AO63" i="100" s="1"/>
  <c r="T79" i="100"/>
  <c r="AF79" i="100" s="1"/>
  <c r="AV79" i="100" s="1"/>
  <c r="T19" i="100"/>
  <c r="T31" i="100"/>
  <c r="T43" i="100"/>
  <c r="T67" i="100"/>
  <c r="AC67" i="100" s="1"/>
  <c r="AS67" i="100" s="1"/>
  <c r="T71" i="100"/>
  <c r="X71" i="100" s="1"/>
  <c r="AN71" i="100" s="1"/>
  <c r="T75" i="100"/>
  <c r="AA75" i="100" s="1"/>
  <c r="AQ75" i="100" s="1"/>
  <c r="T99" i="100"/>
  <c r="AE99" i="100" s="1"/>
  <c r="AU99" i="100" s="1"/>
  <c r="T107" i="100"/>
  <c r="AF107" i="100" s="1"/>
  <c r="AV107" i="100" s="1"/>
  <c r="T111" i="100"/>
  <c r="U111" i="100" s="1"/>
  <c r="AK111" i="100" s="1"/>
  <c r="U95" i="100"/>
  <c r="AK95" i="100" s="1"/>
  <c r="T27" i="100"/>
  <c r="T47" i="100"/>
  <c r="T51" i="100"/>
  <c r="T87" i="100"/>
  <c r="AC87" i="100" s="1"/>
  <c r="AS87" i="100" s="1"/>
  <c r="T91" i="100"/>
  <c r="Z91" i="100" s="1"/>
  <c r="AP91" i="100" s="1"/>
  <c r="Y72" i="100"/>
  <c r="AO72" i="100" s="1"/>
  <c r="AC112" i="100"/>
  <c r="AS112" i="100" s="1"/>
  <c r="AD84" i="100"/>
  <c r="AT84" i="100" s="1"/>
  <c r="Y84" i="100"/>
  <c r="AO84" i="100" s="1"/>
  <c r="V88" i="100"/>
  <c r="AL88" i="100" s="1"/>
  <c r="V68" i="100"/>
  <c r="AL68" i="100" s="1"/>
  <c r="AI78" i="100"/>
  <c r="AI102" i="100"/>
  <c r="Q37" i="100"/>
  <c r="S37" i="100" s="1"/>
  <c r="Q45" i="100"/>
  <c r="S45" i="100" s="1"/>
  <c r="Q61" i="100"/>
  <c r="S61" i="100" s="1"/>
  <c r="Q65" i="100"/>
  <c r="Q82" i="100"/>
  <c r="S82" i="100" s="1"/>
  <c r="Q89" i="100"/>
  <c r="S89" i="100" s="1"/>
  <c r="AI97" i="100"/>
  <c r="Q34" i="100"/>
  <c r="S34" i="100" s="1"/>
  <c r="Q58" i="100"/>
  <c r="S58" i="100" s="1"/>
  <c r="V58" i="100" s="1"/>
  <c r="AL58" i="100" s="1"/>
  <c r="Q74" i="100"/>
  <c r="S74" i="100" s="1"/>
  <c r="Q86" i="100"/>
  <c r="AI98" i="100"/>
  <c r="AB91" i="100"/>
  <c r="AR91" i="100" s="1"/>
  <c r="W110" i="100"/>
  <c r="AM110" i="100" s="1"/>
  <c r="AD88" i="100"/>
  <c r="AT88" i="100" s="1"/>
  <c r="V76" i="100"/>
  <c r="AL76" i="100" s="1"/>
  <c r="V72" i="100"/>
  <c r="AL72" i="100" s="1"/>
  <c r="AE82" i="100"/>
  <c r="AU82" i="100" s="1"/>
  <c r="AA110" i="100"/>
  <c r="AQ110" i="100" s="1"/>
  <c r="S28" i="100"/>
  <c r="AD28" i="100" s="1"/>
  <c r="AT28" i="100" s="1"/>
  <c r="AD58" i="100"/>
  <c r="AT58" i="100" s="1"/>
  <c r="U82" i="100"/>
  <c r="AK82" i="100" s="1"/>
  <c r="U102" i="100"/>
  <c r="AK102" i="100" s="1"/>
  <c r="S107" i="100"/>
  <c r="Q40" i="100"/>
  <c r="S40" i="100" s="1"/>
  <c r="U40" i="100" s="1"/>
  <c r="AK40" i="100" s="1"/>
  <c r="Q72" i="100"/>
  <c r="S72" i="100" s="1"/>
  <c r="Q76" i="100"/>
  <c r="S76" i="100" s="1"/>
  <c r="Z92" i="100"/>
  <c r="AP92" i="100" s="1"/>
  <c r="AI96" i="100"/>
  <c r="AC104" i="100"/>
  <c r="AS104" i="100" s="1"/>
  <c r="AI108" i="100"/>
  <c r="Q52" i="100"/>
  <c r="S52" i="100" s="1"/>
  <c r="AE52" i="100" s="1"/>
  <c r="AU52" i="100" s="1"/>
  <c r="Q56" i="100"/>
  <c r="S56" i="100" s="1"/>
  <c r="Z56" i="100" s="1"/>
  <c r="AP56" i="100" s="1"/>
  <c r="AD68" i="100"/>
  <c r="AT68" i="100" s="1"/>
  <c r="AD72" i="100"/>
  <c r="AT72" i="100" s="1"/>
  <c r="AD76" i="100"/>
  <c r="AT76" i="100" s="1"/>
  <c r="Q81" i="100"/>
  <c r="S81" i="100" s="1"/>
  <c r="Q84" i="100"/>
  <c r="S84" i="100" s="1"/>
  <c r="Q88" i="100"/>
  <c r="S88" i="100" s="1"/>
  <c r="AA95" i="100"/>
  <c r="AQ95" i="100" s="1"/>
  <c r="Q101" i="100"/>
  <c r="AI112" i="100"/>
  <c r="Z80" i="100"/>
  <c r="AP80" i="100" s="1"/>
  <c r="AC83" i="100"/>
  <c r="AS83" i="100" s="1"/>
  <c r="AA84" i="100"/>
  <c r="AQ84" i="100" s="1"/>
  <c r="AA88" i="100"/>
  <c r="AQ88" i="100" s="1"/>
  <c r="Y100" i="100"/>
  <c r="AO100" i="100" s="1"/>
  <c r="T53" i="100"/>
  <c r="AF53" i="100" s="1"/>
  <c r="AV53" i="100" s="1"/>
  <c r="AE111" i="100"/>
  <c r="AU111" i="100" s="1"/>
  <c r="W111" i="100"/>
  <c r="AM111" i="100" s="1"/>
  <c r="AA80" i="100"/>
  <c r="AQ80" i="100" s="1"/>
  <c r="S24" i="100"/>
  <c r="AC24" i="100" s="1"/>
  <c r="AS24" i="100" s="1"/>
  <c r="S35" i="100"/>
  <c r="S68" i="100"/>
  <c r="Y68" i="100"/>
  <c r="AO68" i="100" s="1"/>
  <c r="U74" i="100"/>
  <c r="AK74" i="100" s="1"/>
  <c r="U80" i="100"/>
  <c r="AK80" i="100" s="1"/>
  <c r="AD80" i="100"/>
  <c r="AT80" i="100" s="1"/>
  <c r="V95" i="100"/>
  <c r="AL95" i="100" s="1"/>
  <c r="S110" i="100"/>
  <c r="AE110" i="100"/>
  <c r="AU110" i="100" s="1"/>
  <c r="S42" i="100"/>
  <c r="X42" i="100" s="1"/>
  <c r="AC68" i="100"/>
  <c r="AS68" i="100" s="1"/>
  <c r="AC74" i="100"/>
  <c r="AS74" i="100" s="1"/>
  <c r="S79" i="100"/>
  <c r="V80" i="100"/>
  <c r="AL80" i="100" s="1"/>
  <c r="AE80" i="100"/>
  <c r="AU80" i="100" s="1"/>
  <c r="Z82" i="100"/>
  <c r="AP82" i="100" s="1"/>
  <c r="S87" i="100"/>
  <c r="AE88" i="100"/>
  <c r="AU88" i="100" s="1"/>
  <c r="Z90" i="100"/>
  <c r="AP90" i="100" s="1"/>
  <c r="S95" i="100"/>
  <c r="Z95" i="100"/>
  <c r="AP95" i="100" s="1"/>
  <c r="Y102" i="100"/>
  <c r="AO102" i="100" s="1"/>
  <c r="S108" i="100"/>
  <c r="S112" i="100"/>
  <c r="S32" i="100"/>
  <c r="AD32" i="100" s="1"/>
  <c r="AT32" i="100" s="1"/>
  <c r="S48" i="100"/>
  <c r="Y48" i="100" s="1"/>
  <c r="AO48" i="100" s="1"/>
  <c r="AD48" i="100"/>
  <c r="AT48" i="100" s="1"/>
  <c r="U68" i="100"/>
  <c r="AK68" i="100" s="1"/>
  <c r="S80" i="100"/>
  <c r="Y80" i="100"/>
  <c r="AO80" i="100" s="1"/>
  <c r="S96" i="100"/>
  <c r="Z102" i="100"/>
  <c r="AP102" i="100" s="1"/>
  <c r="AB96" i="100"/>
  <c r="AR96" i="100" s="1"/>
  <c r="U96" i="100"/>
  <c r="AK96" i="100" s="1"/>
  <c r="AA96" i="100"/>
  <c r="AQ96" i="100" s="1"/>
  <c r="AF96" i="100"/>
  <c r="AV96" i="100" s="1"/>
  <c r="X96" i="100"/>
  <c r="AN96" i="100" s="1"/>
  <c r="AC96" i="100"/>
  <c r="AS96" i="100" s="1"/>
  <c r="W96" i="100"/>
  <c r="AM96" i="100" s="1"/>
  <c r="T97" i="100"/>
  <c r="AB97" i="100" s="1"/>
  <c r="AR97" i="100" s="1"/>
  <c r="S97" i="100"/>
  <c r="T85" i="100"/>
  <c r="T69" i="100"/>
  <c r="AC69" i="100" s="1"/>
  <c r="AS69" i="100" s="1"/>
  <c r="S69" i="100"/>
  <c r="Y49" i="100"/>
  <c r="AO49" i="100" s="1"/>
  <c r="AF103" i="100"/>
  <c r="AV103" i="100" s="1"/>
  <c r="AE103" i="100"/>
  <c r="AU103" i="100" s="1"/>
  <c r="W103" i="100"/>
  <c r="AM103" i="100" s="1"/>
  <c r="AC103" i="100"/>
  <c r="AS103" i="100" s="1"/>
  <c r="U103" i="100"/>
  <c r="AK103" i="100" s="1"/>
  <c r="AA103" i="100"/>
  <c r="AQ103" i="100" s="1"/>
  <c r="Y103" i="100"/>
  <c r="AO103" i="100" s="1"/>
  <c r="AF105" i="100"/>
  <c r="AV105" i="100" s="1"/>
  <c r="AE105" i="100"/>
  <c r="AU105" i="100" s="1"/>
  <c r="W105" i="100"/>
  <c r="AM105" i="100" s="1"/>
  <c r="AC105" i="100"/>
  <c r="AS105" i="100" s="1"/>
  <c r="U105" i="100"/>
  <c r="AK105" i="100" s="1"/>
  <c r="Y105" i="100"/>
  <c r="AO105" i="100" s="1"/>
  <c r="AA105" i="100"/>
  <c r="AQ105" i="100" s="1"/>
  <c r="AA73" i="100"/>
  <c r="AQ73" i="100" s="1"/>
  <c r="AE73" i="100"/>
  <c r="AU73" i="100" s="1"/>
  <c r="W73" i="100"/>
  <c r="AM73" i="100" s="1"/>
  <c r="T77" i="100"/>
  <c r="AC77" i="100" s="1"/>
  <c r="AS77" i="100" s="1"/>
  <c r="T61" i="100"/>
  <c r="AA71" i="100"/>
  <c r="AQ71" i="100" s="1"/>
  <c r="AF81" i="100"/>
  <c r="AV81" i="100" s="1"/>
  <c r="AF109" i="100"/>
  <c r="AV109" i="100" s="1"/>
  <c r="AC109" i="100"/>
  <c r="AS109" i="100" s="1"/>
  <c r="AC89" i="100"/>
  <c r="AS89" i="100" s="1"/>
  <c r="AA89" i="100"/>
  <c r="AQ89" i="100" s="1"/>
  <c r="W89" i="100"/>
  <c r="AM89" i="100" s="1"/>
  <c r="AF89" i="100"/>
  <c r="AV89" i="100" s="1"/>
  <c r="U89" i="100"/>
  <c r="AK89" i="100" s="1"/>
  <c r="AB89" i="100"/>
  <c r="AR89" i="100" s="1"/>
  <c r="U51" i="100"/>
  <c r="AK51" i="100" s="1"/>
  <c r="Y98" i="100"/>
  <c r="AO98" i="100" s="1"/>
  <c r="X98" i="100"/>
  <c r="AN98" i="100" s="1"/>
  <c r="AF98" i="100"/>
  <c r="AV98" i="100" s="1"/>
  <c r="Z66" i="100"/>
  <c r="AP66" i="100" s="1"/>
  <c r="AE104" i="100"/>
  <c r="AU104" i="100" s="1"/>
  <c r="W40" i="100"/>
  <c r="AM40" i="100" s="1"/>
  <c r="AB42" i="100"/>
  <c r="AR42" i="100" s="1"/>
  <c r="S51" i="100"/>
  <c r="AD54" i="100"/>
  <c r="AT54" i="100" s="1"/>
  <c r="U83" i="100"/>
  <c r="AK83" i="100" s="1"/>
  <c r="U104" i="100"/>
  <c r="AK104" i="100" s="1"/>
  <c r="W106" i="100"/>
  <c r="AM106" i="100" s="1"/>
  <c r="S93" i="100"/>
  <c r="AC40" i="100"/>
  <c r="AS40" i="100" s="1"/>
  <c r="Z48" i="100"/>
  <c r="AP48" i="100" s="1"/>
  <c r="U66" i="100"/>
  <c r="AK66" i="100" s="1"/>
  <c r="AD90" i="100"/>
  <c r="AT90" i="100" s="1"/>
  <c r="V94" i="100"/>
  <c r="AL94" i="100" s="1"/>
  <c r="U100" i="100"/>
  <c r="AK100" i="100" s="1"/>
  <c r="AF40" i="100"/>
  <c r="AV40" i="100" s="1"/>
  <c r="U48" i="100"/>
  <c r="AK48" i="100" s="1"/>
  <c r="V66" i="100"/>
  <c r="AL66" i="100" s="1"/>
  <c r="U70" i="100"/>
  <c r="AK70" i="100" s="1"/>
  <c r="AC72" i="100"/>
  <c r="AS72" i="100" s="1"/>
  <c r="S75" i="100"/>
  <c r="AA83" i="100"/>
  <c r="AQ83" i="100" s="1"/>
  <c r="W86" i="100"/>
  <c r="AM86" i="100" s="1"/>
  <c r="Z88" i="100"/>
  <c r="AP88" i="100" s="1"/>
  <c r="U90" i="100"/>
  <c r="AK90" i="100" s="1"/>
  <c r="AE90" i="100"/>
  <c r="AU90" i="100" s="1"/>
  <c r="AD94" i="100"/>
  <c r="AT94" i="100" s="1"/>
  <c r="S99" i="100"/>
  <c r="S100" i="100"/>
  <c r="AC100" i="100"/>
  <c r="AS100" i="100" s="1"/>
  <c r="W104" i="100"/>
  <c r="AM104" i="100" s="1"/>
  <c r="S19" i="100"/>
  <c r="S20" i="100"/>
  <c r="V20" i="100" s="1"/>
  <c r="AL20" i="100" s="1"/>
  <c r="S38" i="100"/>
  <c r="S65" i="100"/>
  <c r="AA65" i="100" s="1"/>
  <c r="AQ65" i="100" s="1"/>
  <c r="Y66" i="100"/>
  <c r="AO66" i="100" s="1"/>
  <c r="S67" i="100"/>
  <c r="AC70" i="100"/>
  <c r="AS70" i="100" s="1"/>
  <c r="S71" i="100"/>
  <c r="U72" i="100"/>
  <c r="AK72" i="100" s="1"/>
  <c r="S73" i="100"/>
  <c r="AF83" i="100"/>
  <c r="AV83" i="100" s="1"/>
  <c r="U88" i="100"/>
  <c r="AK88" i="100" s="1"/>
  <c r="Y90" i="100"/>
  <c r="AO90" i="100" s="1"/>
  <c r="S98" i="100"/>
  <c r="S103" i="100"/>
  <c r="S104" i="100"/>
  <c r="S105" i="100"/>
  <c r="S106" i="100"/>
  <c r="U112" i="100"/>
  <c r="AK112" i="100" s="1"/>
  <c r="S15" i="100"/>
  <c r="AC15" i="100" s="1"/>
  <c r="AS15" i="100" s="1"/>
  <c r="S23" i="100"/>
  <c r="S25" i="100"/>
  <c r="S27" i="100"/>
  <c r="S31" i="100"/>
  <c r="AC32" i="100"/>
  <c r="AS32" i="100" s="1"/>
  <c r="AB32" i="100"/>
  <c r="AR32" i="100" s="1"/>
  <c r="W32" i="100"/>
  <c r="AM32" i="100" s="1"/>
  <c r="T50" i="100"/>
  <c r="S50" i="100"/>
  <c r="AF52" i="100"/>
  <c r="AV52" i="100" s="1"/>
  <c r="AB52" i="100"/>
  <c r="AR52" i="100" s="1"/>
  <c r="X52" i="100"/>
  <c r="AA52" i="100"/>
  <c r="AQ52" i="100" s="1"/>
  <c r="W52" i="100"/>
  <c r="AM52" i="100" s="1"/>
  <c r="Y52" i="100"/>
  <c r="AO52" i="100" s="1"/>
  <c r="V52" i="100"/>
  <c r="AL52" i="100" s="1"/>
  <c r="AC52" i="100"/>
  <c r="AS52" i="100" s="1"/>
  <c r="U52" i="100"/>
  <c r="AI52" i="100" s="1"/>
  <c r="AD55" i="100"/>
  <c r="AT55" i="100" s="1"/>
  <c r="Y55" i="100"/>
  <c r="AO55" i="100" s="1"/>
  <c r="X55" i="100"/>
  <c r="AH56" i="100"/>
  <c r="AH60" i="100"/>
  <c r="AD38" i="100"/>
  <c r="AT38" i="100" s="1"/>
  <c r="Z38" i="100"/>
  <c r="AP38" i="100" s="1"/>
  <c r="V38" i="100"/>
  <c r="AL38" i="100" s="1"/>
  <c r="Y38" i="100"/>
  <c r="AO38" i="100" s="1"/>
  <c r="AE38" i="100"/>
  <c r="AU38" i="100" s="1"/>
  <c r="AH39" i="100"/>
  <c r="AD46" i="100"/>
  <c r="AT46" i="100" s="1"/>
  <c r="AE46" i="100"/>
  <c r="AU46" i="100" s="1"/>
  <c r="AH13" i="100"/>
  <c r="AH15" i="100"/>
  <c r="AH17" i="100"/>
  <c r="AH19" i="100"/>
  <c r="AH21" i="100"/>
  <c r="AH23" i="100"/>
  <c r="AH25" i="100"/>
  <c r="AH27" i="100"/>
  <c r="AH29" i="100"/>
  <c r="AH31" i="100"/>
  <c r="AH33" i="100"/>
  <c r="U38" i="100"/>
  <c r="AA38" i="100"/>
  <c r="AQ38" i="100" s="1"/>
  <c r="AF38" i="100"/>
  <c r="AV38" i="100" s="1"/>
  <c r="AD40" i="100"/>
  <c r="AT40" i="100" s="1"/>
  <c r="Z40" i="100"/>
  <c r="AP40" i="100" s="1"/>
  <c r="V40" i="100"/>
  <c r="Y40" i="100"/>
  <c r="AO40" i="100" s="1"/>
  <c r="AE40" i="100"/>
  <c r="AU40" i="100" s="1"/>
  <c r="AH41" i="100"/>
  <c r="AE45" i="100"/>
  <c r="AU45" i="100" s="1"/>
  <c r="Z52" i="100"/>
  <c r="AP52" i="100" s="1"/>
  <c r="AH35" i="100"/>
  <c r="V37" i="100"/>
  <c r="AL37" i="100" s="1"/>
  <c r="W38" i="100"/>
  <c r="AM38" i="100" s="1"/>
  <c r="AB38" i="100"/>
  <c r="AR38" i="100" s="1"/>
  <c r="Z42" i="100"/>
  <c r="AP42" i="100" s="1"/>
  <c r="AH43" i="100"/>
  <c r="V45" i="100"/>
  <c r="AL45" i="100" s="1"/>
  <c r="AC49" i="100"/>
  <c r="AS49" i="100" s="1"/>
  <c r="U49" i="100"/>
  <c r="AH50" i="100"/>
  <c r="AH52" i="100"/>
  <c r="AF56" i="100"/>
  <c r="AV56" i="100" s="1"/>
  <c r="AB56" i="100"/>
  <c r="AR56" i="100" s="1"/>
  <c r="X56" i="100"/>
  <c r="AE56" i="100"/>
  <c r="AU56" i="100" s="1"/>
  <c r="AA56" i="100"/>
  <c r="AQ56" i="100" s="1"/>
  <c r="W56" i="100"/>
  <c r="AM56" i="100" s="1"/>
  <c r="Y56" i="100"/>
  <c r="AO56" i="100" s="1"/>
  <c r="AD56" i="100"/>
  <c r="AT56" i="100" s="1"/>
  <c r="V56" i="100"/>
  <c r="AL56" i="100" s="1"/>
  <c r="AC56" i="100"/>
  <c r="AS56" i="100" s="1"/>
  <c r="U56" i="100"/>
  <c r="AH112" i="100"/>
  <c r="AH110" i="100"/>
  <c r="AH108" i="100"/>
  <c r="AH106" i="100"/>
  <c r="AH104" i="100"/>
  <c r="AH111" i="100"/>
  <c r="AH109" i="100"/>
  <c r="AH107" i="100"/>
  <c r="AH105" i="100"/>
  <c r="AH103" i="100"/>
  <c r="AH102" i="100"/>
  <c r="AH100" i="100"/>
  <c r="AH98" i="100"/>
  <c r="AH96" i="100"/>
  <c r="AH99" i="100"/>
  <c r="AH97" i="100"/>
  <c r="AH93" i="100"/>
  <c r="AH91" i="100"/>
  <c r="AH89" i="100"/>
  <c r="AH87" i="100"/>
  <c r="AH85" i="100"/>
  <c r="AH83" i="100"/>
  <c r="AH81" i="100"/>
  <c r="AH79" i="100"/>
  <c r="AH77" i="100"/>
  <c r="AH95" i="100"/>
  <c r="AH84" i="100"/>
  <c r="AH101" i="100"/>
  <c r="AH94" i="100"/>
  <c r="AH90" i="100"/>
  <c r="AH82" i="100"/>
  <c r="AH75" i="100"/>
  <c r="AH73" i="100"/>
  <c r="AH71" i="100"/>
  <c r="AH69" i="100"/>
  <c r="AH67" i="100"/>
  <c r="AH65" i="100"/>
  <c r="AH63" i="100"/>
  <c r="AH88" i="100"/>
  <c r="AH80" i="100"/>
  <c r="AH78" i="100"/>
  <c r="AH74" i="100"/>
  <c r="AH70" i="100"/>
  <c r="AH86" i="100"/>
  <c r="AH76" i="100"/>
  <c r="AH61" i="100"/>
  <c r="AH59" i="100"/>
  <c r="AH57" i="100"/>
  <c r="AH55" i="100"/>
  <c r="AH53" i="100"/>
  <c r="AH51" i="100"/>
  <c r="AH49" i="100"/>
  <c r="AH47" i="100"/>
  <c r="AH92" i="100"/>
  <c r="AH72" i="100"/>
  <c r="AH68" i="100"/>
  <c r="AH66" i="100"/>
  <c r="AH62" i="100"/>
  <c r="AH48" i="100"/>
  <c r="AH46" i="100"/>
  <c r="AH44" i="100"/>
  <c r="AH42" i="100"/>
  <c r="AH40" i="100"/>
  <c r="AH38" i="100"/>
  <c r="AH36" i="100"/>
  <c r="AH34" i="100"/>
  <c r="AH58" i="100"/>
  <c r="AH54" i="100"/>
  <c r="AH14" i="100"/>
  <c r="AH16" i="100"/>
  <c r="AH18" i="100"/>
  <c r="AH20" i="100"/>
  <c r="AH22" i="100"/>
  <c r="AH24" i="100"/>
  <c r="AH26" i="100"/>
  <c r="AH28" i="100"/>
  <c r="AH30" i="100"/>
  <c r="AH32" i="100"/>
  <c r="AH37" i="100"/>
  <c r="X38" i="100"/>
  <c r="AC38" i="100"/>
  <c r="AS38" i="100" s="1"/>
  <c r="AF42" i="100"/>
  <c r="AV42" i="100" s="1"/>
  <c r="S43" i="100"/>
  <c r="X45" i="100"/>
  <c r="AH45" i="100"/>
  <c r="X46" i="100"/>
  <c r="AC60" i="100"/>
  <c r="AS60" i="100" s="1"/>
  <c r="U60" i="100"/>
  <c r="AB60" i="100"/>
  <c r="AR60" i="100" s="1"/>
  <c r="AE60" i="100"/>
  <c r="AU60" i="100" s="1"/>
  <c r="W60" i="100"/>
  <c r="AM60" i="100" s="1"/>
  <c r="Z60" i="100"/>
  <c r="AP60" i="100" s="1"/>
  <c r="Z51" i="100"/>
  <c r="AP51" i="100" s="1"/>
  <c r="S54" i="100"/>
  <c r="X54" i="100" s="1"/>
  <c r="AA63" i="100"/>
  <c r="AQ63" i="100" s="1"/>
  <c r="AF78" i="100"/>
  <c r="AV78" i="100" s="1"/>
  <c r="AB78" i="100"/>
  <c r="AR78" i="100" s="1"/>
  <c r="X78" i="100"/>
  <c r="AA78" i="100"/>
  <c r="AQ78" i="100" s="1"/>
  <c r="V78" i="100"/>
  <c r="AL78" i="100" s="1"/>
  <c r="AE78" i="100"/>
  <c r="AU78" i="100" s="1"/>
  <c r="Z78" i="100"/>
  <c r="AP78" i="100" s="1"/>
  <c r="U78" i="100"/>
  <c r="AD78" i="100"/>
  <c r="AT78" i="100" s="1"/>
  <c r="Y78" i="100"/>
  <c r="AO78" i="100" s="1"/>
  <c r="AC78" i="100"/>
  <c r="AS78" i="100" s="1"/>
  <c r="W78" i="100"/>
  <c r="AM78" i="100" s="1"/>
  <c r="AF54" i="100"/>
  <c r="AV54" i="100" s="1"/>
  <c r="AB54" i="100"/>
  <c r="AR54" i="100" s="1"/>
  <c r="AE54" i="100"/>
  <c r="AU54" i="100" s="1"/>
  <c r="AA54" i="100"/>
  <c r="AQ54" i="100" s="1"/>
  <c r="W54" i="100"/>
  <c r="AM54" i="100" s="1"/>
  <c r="AF58" i="100"/>
  <c r="AV58" i="100" s="1"/>
  <c r="AB58" i="100"/>
  <c r="AR58" i="100" s="1"/>
  <c r="X58" i="100"/>
  <c r="AE58" i="100"/>
  <c r="AU58" i="100" s="1"/>
  <c r="AA58" i="100"/>
  <c r="AQ58" i="100" s="1"/>
  <c r="W58" i="100"/>
  <c r="AM58" i="100" s="1"/>
  <c r="Z58" i="100"/>
  <c r="AP58" i="100" s="1"/>
  <c r="AF48" i="100"/>
  <c r="AV48" i="100" s="1"/>
  <c r="AB48" i="100"/>
  <c r="AR48" i="100" s="1"/>
  <c r="X48" i="100"/>
  <c r="W48" i="100"/>
  <c r="AC48" i="100"/>
  <c r="AS48" i="100" s="1"/>
  <c r="U54" i="100"/>
  <c r="AC54" i="100"/>
  <c r="AS54" i="100" s="1"/>
  <c r="U58" i="100"/>
  <c r="AC58" i="100"/>
  <c r="AS58" i="100" s="1"/>
  <c r="S60" i="100"/>
  <c r="AF60" i="100" s="1"/>
  <c r="AV60" i="100" s="1"/>
  <c r="Z65" i="100"/>
  <c r="AP65" i="100" s="1"/>
  <c r="X66" i="100"/>
  <c r="W66" i="100"/>
  <c r="AM66" i="100" s="1"/>
  <c r="AF68" i="100"/>
  <c r="AV68" i="100" s="1"/>
  <c r="AB68" i="100"/>
  <c r="AR68" i="100" s="1"/>
  <c r="X68" i="100"/>
  <c r="AE68" i="100"/>
  <c r="AU68" i="100" s="1"/>
  <c r="AA68" i="100"/>
  <c r="AQ68" i="100" s="1"/>
  <c r="W68" i="100"/>
  <c r="Z68" i="100"/>
  <c r="AP68" i="100" s="1"/>
  <c r="V70" i="100"/>
  <c r="AL70" i="100" s="1"/>
  <c r="AD70" i="100"/>
  <c r="AT70" i="100" s="1"/>
  <c r="Z71" i="100"/>
  <c r="AP71" i="100" s="1"/>
  <c r="U71" i="100"/>
  <c r="AF72" i="100"/>
  <c r="AV72" i="100" s="1"/>
  <c r="AB72" i="100"/>
  <c r="AR72" i="100" s="1"/>
  <c r="X72" i="100"/>
  <c r="AE72" i="100"/>
  <c r="AU72" i="100" s="1"/>
  <c r="AA72" i="100"/>
  <c r="AQ72" i="100" s="1"/>
  <c r="W72" i="100"/>
  <c r="Z72" i="100"/>
  <c r="AP72" i="100" s="1"/>
  <c r="X73" i="100"/>
  <c r="AF73" i="100"/>
  <c r="AV73" i="100" s="1"/>
  <c r="V74" i="100"/>
  <c r="AL74" i="100" s="1"/>
  <c r="AD74" i="100"/>
  <c r="AT74" i="100" s="1"/>
  <c r="AD91" i="100"/>
  <c r="AT91" i="100" s="1"/>
  <c r="AD108" i="100"/>
  <c r="AT108" i="100" s="1"/>
  <c r="Z108" i="100"/>
  <c r="AP108" i="100" s="1"/>
  <c r="V108" i="100"/>
  <c r="AL108" i="100" s="1"/>
  <c r="AF108" i="100"/>
  <c r="AV108" i="100" s="1"/>
  <c r="AB108" i="100"/>
  <c r="AR108" i="100" s="1"/>
  <c r="X108" i="100"/>
  <c r="AE108" i="100"/>
  <c r="AU108" i="100" s="1"/>
  <c r="W108" i="100"/>
  <c r="AM108" i="100" s="1"/>
  <c r="AC108" i="100"/>
  <c r="AS108" i="100" s="1"/>
  <c r="U108" i="100"/>
  <c r="AA108" i="100"/>
  <c r="AQ108" i="100" s="1"/>
  <c r="Y108" i="100"/>
  <c r="AO108" i="100" s="1"/>
  <c r="S70" i="100"/>
  <c r="AC76" i="100"/>
  <c r="AS76" i="100" s="1"/>
  <c r="Y76" i="100"/>
  <c r="AO76" i="100" s="1"/>
  <c r="U76" i="100"/>
  <c r="AF76" i="100"/>
  <c r="AV76" i="100" s="1"/>
  <c r="AB76" i="100"/>
  <c r="AR76" i="100" s="1"/>
  <c r="X76" i="100"/>
  <c r="AE76" i="100"/>
  <c r="AU76" i="100" s="1"/>
  <c r="AA76" i="100"/>
  <c r="AQ76" i="100" s="1"/>
  <c r="W76" i="100"/>
  <c r="AM76" i="100" s="1"/>
  <c r="S86" i="100"/>
  <c r="AF70" i="100"/>
  <c r="AV70" i="100" s="1"/>
  <c r="AB70" i="100"/>
  <c r="AR70" i="100" s="1"/>
  <c r="X70" i="100"/>
  <c r="AE70" i="100"/>
  <c r="AU70" i="100" s="1"/>
  <c r="AA70" i="100"/>
  <c r="AQ70" i="100" s="1"/>
  <c r="W70" i="100"/>
  <c r="AM70" i="100" s="1"/>
  <c r="Z70" i="100"/>
  <c r="AP70" i="100" s="1"/>
  <c r="AD73" i="100"/>
  <c r="AT73" i="100" s="1"/>
  <c r="Z73" i="100"/>
  <c r="AP73" i="100" s="1"/>
  <c r="V73" i="100"/>
  <c r="AL73" i="100" s="1"/>
  <c r="AC73" i="100"/>
  <c r="AS73" i="100" s="1"/>
  <c r="Y73" i="100"/>
  <c r="AO73" i="100" s="1"/>
  <c r="U73" i="100"/>
  <c r="AB73" i="100"/>
  <c r="AR73" i="100" s="1"/>
  <c r="AF74" i="100"/>
  <c r="AV74" i="100" s="1"/>
  <c r="AB74" i="100"/>
  <c r="AR74" i="100" s="1"/>
  <c r="X74" i="100"/>
  <c r="AE74" i="100"/>
  <c r="AU74" i="100" s="1"/>
  <c r="AA74" i="100"/>
  <c r="AQ74" i="100" s="1"/>
  <c r="W74" i="100"/>
  <c r="AM74" i="100" s="1"/>
  <c r="Z74" i="100"/>
  <c r="AP74" i="100" s="1"/>
  <c r="S78" i="100"/>
  <c r="AD85" i="100"/>
  <c r="AT85" i="100" s="1"/>
  <c r="Z85" i="100"/>
  <c r="AP85" i="100" s="1"/>
  <c r="V85" i="100"/>
  <c r="AL85" i="100" s="1"/>
  <c r="AC85" i="100"/>
  <c r="AS85" i="100" s="1"/>
  <c r="X85" i="100"/>
  <c r="AB85" i="100"/>
  <c r="AR85" i="100" s="1"/>
  <c r="W85" i="100"/>
  <c r="AM85" i="100" s="1"/>
  <c r="AF85" i="100"/>
  <c r="AV85" i="100" s="1"/>
  <c r="AA85" i="100"/>
  <c r="AQ85" i="100" s="1"/>
  <c r="U85" i="100"/>
  <c r="AF86" i="100"/>
  <c r="AV86" i="100" s="1"/>
  <c r="AB86" i="100"/>
  <c r="AR86" i="100" s="1"/>
  <c r="X86" i="100"/>
  <c r="AA86" i="100"/>
  <c r="AQ86" i="100" s="1"/>
  <c r="V86" i="100"/>
  <c r="AL86" i="100" s="1"/>
  <c r="AE86" i="100"/>
  <c r="AU86" i="100" s="1"/>
  <c r="Z86" i="100"/>
  <c r="AP86" i="100" s="1"/>
  <c r="U86" i="100"/>
  <c r="AD86" i="100"/>
  <c r="AT86" i="100" s="1"/>
  <c r="Y86" i="100"/>
  <c r="AO86" i="100" s="1"/>
  <c r="AF92" i="100"/>
  <c r="AV92" i="100" s="1"/>
  <c r="AB92" i="100"/>
  <c r="AR92" i="100" s="1"/>
  <c r="X92" i="100"/>
  <c r="AE92" i="100"/>
  <c r="AU92" i="100" s="1"/>
  <c r="AA92" i="100"/>
  <c r="AQ92" i="100" s="1"/>
  <c r="W92" i="100"/>
  <c r="AM92" i="100" s="1"/>
  <c r="Y92" i="100"/>
  <c r="AO92" i="100" s="1"/>
  <c r="AD92" i="100"/>
  <c r="AT92" i="100" s="1"/>
  <c r="V92" i="100"/>
  <c r="AL92" i="100" s="1"/>
  <c r="AC92" i="100"/>
  <c r="AS92" i="100" s="1"/>
  <c r="U92" i="100"/>
  <c r="Z79" i="100"/>
  <c r="AP79" i="100" s="1"/>
  <c r="AF80" i="100"/>
  <c r="AV80" i="100" s="1"/>
  <c r="AB80" i="100"/>
  <c r="AR80" i="100" s="1"/>
  <c r="X80" i="100"/>
  <c r="W80" i="100"/>
  <c r="AM80" i="100" s="1"/>
  <c r="AC80" i="100"/>
  <c r="AS80" i="100" s="1"/>
  <c r="X81" i="100"/>
  <c r="V82" i="100"/>
  <c r="AL82" i="100" s="1"/>
  <c r="W83" i="100"/>
  <c r="AM83" i="100" s="1"/>
  <c r="AB83" i="100"/>
  <c r="AR83" i="100" s="1"/>
  <c r="U84" i="100"/>
  <c r="Z84" i="100"/>
  <c r="AP84" i="100" s="1"/>
  <c r="AE84" i="100"/>
  <c r="AU84" i="100" s="1"/>
  <c r="AF88" i="100"/>
  <c r="AV88" i="100" s="1"/>
  <c r="AB88" i="100"/>
  <c r="AR88" i="100" s="1"/>
  <c r="X88" i="100"/>
  <c r="W88" i="100"/>
  <c r="AC88" i="100"/>
  <c r="AS88" i="100" s="1"/>
  <c r="X89" i="100"/>
  <c r="V90" i="100"/>
  <c r="AL90" i="100" s="1"/>
  <c r="S94" i="100"/>
  <c r="T101" i="100"/>
  <c r="S101" i="100"/>
  <c r="Y81" i="100"/>
  <c r="AO81" i="100" s="1"/>
  <c r="AF82" i="100"/>
  <c r="AV82" i="100" s="1"/>
  <c r="AB82" i="100"/>
  <c r="AR82" i="100" s="1"/>
  <c r="X82" i="100"/>
  <c r="W82" i="100"/>
  <c r="AM82" i="100" s="1"/>
  <c r="AC82" i="100"/>
  <c r="AS82" i="100" s="1"/>
  <c r="X83" i="100"/>
  <c r="V84" i="100"/>
  <c r="AL84" i="100" s="1"/>
  <c r="AD89" i="100"/>
  <c r="AT89" i="100" s="1"/>
  <c r="Z89" i="100"/>
  <c r="AP89" i="100" s="1"/>
  <c r="V89" i="100"/>
  <c r="Y89" i="100"/>
  <c r="AO89" i="100" s="1"/>
  <c r="AE89" i="100"/>
  <c r="AU89" i="100" s="1"/>
  <c r="AF90" i="100"/>
  <c r="AV90" i="100" s="1"/>
  <c r="AB90" i="100"/>
  <c r="AR90" i="100" s="1"/>
  <c r="X90" i="100"/>
  <c r="W90" i="100"/>
  <c r="AM90" i="100" s="1"/>
  <c r="AC90" i="100"/>
  <c r="AS90" i="100" s="1"/>
  <c r="AB93" i="100"/>
  <c r="AR93" i="100" s="1"/>
  <c r="AF94" i="100"/>
  <c r="AV94" i="100" s="1"/>
  <c r="AB94" i="100"/>
  <c r="AR94" i="100" s="1"/>
  <c r="X94" i="100"/>
  <c r="AE94" i="100"/>
  <c r="AU94" i="100" s="1"/>
  <c r="AA94" i="100"/>
  <c r="AQ94" i="100" s="1"/>
  <c r="W94" i="100"/>
  <c r="AM94" i="100" s="1"/>
  <c r="Z94" i="100"/>
  <c r="AP94" i="100" s="1"/>
  <c r="AD83" i="100"/>
  <c r="AT83" i="100" s="1"/>
  <c r="Z83" i="100"/>
  <c r="AP83" i="100" s="1"/>
  <c r="V83" i="100"/>
  <c r="AL83" i="100" s="1"/>
  <c r="Y83" i="100"/>
  <c r="AO83" i="100" s="1"/>
  <c r="AE83" i="100"/>
  <c r="AU83" i="100" s="1"/>
  <c r="AF84" i="100"/>
  <c r="AV84" i="100" s="1"/>
  <c r="AB84" i="100"/>
  <c r="AR84" i="100" s="1"/>
  <c r="X84" i="100"/>
  <c r="W84" i="100"/>
  <c r="AM84" i="100" s="1"/>
  <c r="AC84" i="100"/>
  <c r="AS84" i="100" s="1"/>
  <c r="S92" i="100"/>
  <c r="U94" i="100"/>
  <c r="AC94" i="100"/>
  <c r="AS94" i="100" s="1"/>
  <c r="AF95" i="100"/>
  <c r="AV95" i="100" s="1"/>
  <c r="AB95" i="100"/>
  <c r="AR95" i="100" s="1"/>
  <c r="X95" i="100"/>
  <c r="W95" i="100"/>
  <c r="AM95" i="100" s="1"/>
  <c r="AC95" i="100"/>
  <c r="AS95" i="100" s="1"/>
  <c r="AE98" i="100"/>
  <c r="AU98" i="100" s="1"/>
  <c r="AA98" i="100"/>
  <c r="AQ98" i="100" s="1"/>
  <c r="W98" i="100"/>
  <c r="AM98" i="100" s="1"/>
  <c r="AD98" i="100"/>
  <c r="AT98" i="100" s="1"/>
  <c r="Z98" i="100"/>
  <c r="AP98" i="100" s="1"/>
  <c r="V98" i="100"/>
  <c r="AL98" i="100" s="1"/>
  <c r="AB98" i="100"/>
  <c r="AR98" i="100" s="1"/>
  <c r="X100" i="100"/>
  <c r="AF100" i="100"/>
  <c r="AV100" i="100" s="1"/>
  <c r="Y95" i="100"/>
  <c r="AO95" i="100" s="1"/>
  <c r="AD95" i="100"/>
  <c r="AT95" i="100" s="1"/>
  <c r="AD96" i="100"/>
  <c r="AT96" i="100" s="1"/>
  <c r="Z96" i="100"/>
  <c r="AP96" i="100" s="1"/>
  <c r="V96" i="100"/>
  <c r="Y96" i="100"/>
  <c r="AO96" i="100" s="1"/>
  <c r="AE96" i="100"/>
  <c r="AU96" i="100" s="1"/>
  <c r="U98" i="100"/>
  <c r="AC98" i="100"/>
  <c r="AS98" i="100" s="1"/>
  <c r="Z99" i="100"/>
  <c r="AP99" i="100" s="1"/>
  <c r="AE100" i="100"/>
  <c r="AU100" i="100" s="1"/>
  <c r="AA100" i="100"/>
  <c r="AQ100" i="100" s="1"/>
  <c r="W100" i="100"/>
  <c r="AM100" i="100" s="1"/>
  <c r="AD100" i="100"/>
  <c r="AT100" i="100" s="1"/>
  <c r="Z100" i="100"/>
  <c r="AP100" i="100" s="1"/>
  <c r="V100" i="100"/>
  <c r="AL100" i="100" s="1"/>
  <c r="AB100" i="100"/>
  <c r="AR100" i="100" s="1"/>
  <c r="AD106" i="100"/>
  <c r="AT106" i="100" s="1"/>
  <c r="Z106" i="100"/>
  <c r="AP106" i="100" s="1"/>
  <c r="V106" i="100"/>
  <c r="AL106" i="100" s="1"/>
  <c r="AF106" i="100"/>
  <c r="AV106" i="100" s="1"/>
  <c r="AB106" i="100"/>
  <c r="AR106" i="100" s="1"/>
  <c r="X106" i="100"/>
  <c r="Y106" i="100"/>
  <c r="AO106" i="100" s="1"/>
  <c r="U110" i="100"/>
  <c r="W112" i="100"/>
  <c r="AM112" i="100" s="1"/>
  <c r="V102" i="100"/>
  <c r="AL102" i="100" s="1"/>
  <c r="AD104" i="100"/>
  <c r="AT104" i="100" s="1"/>
  <c r="Z104" i="100"/>
  <c r="AP104" i="100" s="1"/>
  <c r="V104" i="100"/>
  <c r="AL104" i="100" s="1"/>
  <c r="AF104" i="100"/>
  <c r="AV104" i="100" s="1"/>
  <c r="AB104" i="100"/>
  <c r="AR104" i="100" s="1"/>
  <c r="X104" i="100"/>
  <c r="Y104" i="100"/>
  <c r="AO104" i="100" s="1"/>
  <c r="AA106" i="100"/>
  <c r="AQ106" i="100" s="1"/>
  <c r="AD112" i="100"/>
  <c r="AT112" i="100" s="1"/>
  <c r="Z112" i="100"/>
  <c r="AP112" i="100" s="1"/>
  <c r="V112" i="100"/>
  <c r="AL112" i="100" s="1"/>
  <c r="AF112" i="100"/>
  <c r="AV112" i="100" s="1"/>
  <c r="AB112" i="100"/>
  <c r="AR112" i="100" s="1"/>
  <c r="X112" i="100"/>
  <c r="Y112" i="100"/>
  <c r="AO112" i="100" s="1"/>
  <c r="AF102" i="100"/>
  <c r="AV102" i="100" s="1"/>
  <c r="AB102" i="100"/>
  <c r="AR102" i="100" s="1"/>
  <c r="X102" i="100"/>
  <c r="W102" i="100"/>
  <c r="AM102" i="100" s="1"/>
  <c r="AC102" i="100"/>
  <c r="AS102" i="100" s="1"/>
  <c r="AA104" i="100"/>
  <c r="AQ104" i="100" s="1"/>
  <c r="U106" i="100"/>
  <c r="AC106" i="100"/>
  <c r="AS106" i="100" s="1"/>
  <c r="AD110" i="100"/>
  <c r="AT110" i="100" s="1"/>
  <c r="Z110" i="100"/>
  <c r="AP110" i="100" s="1"/>
  <c r="V110" i="100"/>
  <c r="AL110" i="100" s="1"/>
  <c r="AF110" i="100"/>
  <c r="AV110" i="100" s="1"/>
  <c r="AB110" i="100"/>
  <c r="AR110" i="100" s="1"/>
  <c r="X110" i="100"/>
  <c r="Y110" i="100"/>
  <c r="AO110" i="100" s="1"/>
  <c r="AA112" i="100"/>
  <c r="AQ112" i="100" s="1"/>
  <c r="V103" i="100"/>
  <c r="AL103" i="100" s="1"/>
  <c r="Z103" i="100"/>
  <c r="AP103" i="100" s="1"/>
  <c r="AD103" i="100"/>
  <c r="AT103" i="100" s="1"/>
  <c r="V105" i="100"/>
  <c r="AL105" i="100" s="1"/>
  <c r="Z105" i="100"/>
  <c r="AP105" i="100" s="1"/>
  <c r="AD105" i="100"/>
  <c r="AT105" i="100" s="1"/>
  <c r="Z107" i="100"/>
  <c r="AP107" i="100" s="1"/>
  <c r="Z109" i="100"/>
  <c r="AP109" i="100" s="1"/>
  <c r="Z111" i="100"/>
  <c r="AP111" i="100" s="1"/>
  <c r="X103" i="100"/>
  <c r="AB103" i="100"/>
  <c r="AR103" i="100" s="1"/>
  <c r="X105" i="100"/>
  <c r="AB105" i="100"/>
  <c r="AR105" i="100" s="1"/>
  <c r="AB109" i="100"/>
  <c r="AR109" i="100" s="1"/>
  <c r="AA44" i="100" l="1"/>
  <c r="AQ44" i="100" s="1"/>
  <c r="Y44" i="100"/>
  <c r="AO44" i="100" s="1"/>
  <c r="AA24" i="100"/>
  <c r="AQ24" i="100" s="1"/>
  <c r="AF29" i="100"/>
  <c r="AV29" i="100" s="1"/>
  <c r="AA66" i="100"/>
  <c r="AQ66" i="100" s="1"/>
  <c r="AF66" i="100"/>
  <c r="AV66" i="100" s="1"/>
  <c r="AC66" i="100"/>
  <c r="AS66" i="100" s="1"/>
  <c r="AE66" i="100"/>
  <c r="AU66" i="100" s="1"/>
  <c r="AB66" i="100"/>
  <c r="AR66" i="100" s="1"/>
  <c r="AD66" i="100"/>
  <c r="AT66" i="100" s="1"/>
  <c r="AF64" i="100"/>
  <c r="AV64" i="100" s="1"/>
  <c r="V64" i="100"/>
  <c r="AL64" i="100" s="1"/>
  <c r="AD64" i="100"/>
  <c r="AT64" i="100" s="1"/>
  <c r="AE64" i="100"/>
  <c r="AU64" i="100" s="1"/>
  <c r="W64" i="100"/>
  <c r="AM64" i="100" s="1"/>
  <c r="AA64" i="100"/>
  <c r="AQ64" i="100" s="1"/>
  <c r="AB64" i="100"/>
  <c r="AR64" i="100" s="1"/>
  <c r="Y64" i="100"/>
  <c r="AO64" i="100" s="1"/>
  <c r="X64" i="100"/>
  <c r="Z64" i="100"/>
  <c r="AP64" i="100" s="1"/>
  <c r="AC64" i="100"/>
  <c r="AS64" i="100" s="1"/>
  <c r="U64" i="100"/>
  <c r="Z62" i="100"/>
  <c r="AP62" i="100" s="1"/>
  <c r="AF62" i="100"/>
  <c r="AV62" i="100" s="1"/>
  <c r="AA62" i="100"/>
  <c r="AQ62" i="100" s="1"/>
  <c r="AB62" i="100"/>
  <c r="AR62" i="100" s="1"/>
  <c r="W62" i="100"/>
  <c r="AM62" i="100" s="1"/>
  <c r="AD62" i="100"/>
  <c r="AT62" i="100" s="1"/>
  <c r="V62" i="100"/>
  <c r="AL62" i="100" s="1"/>
  <c r="AC62" i="100"/>
  <c r="AS62" i="100" s="1"/>
  <c r="AE62" i="100"/>
  <c r="AU62" i="100" s="1"/>
  <c r="Y62" i="100"/>
  <c r="AO62" i="100" s="1"/>
  <c r="X62" i="100"/>
  <c r="U62" i="100"/>
  <c r="W57" i="100"/>
  <c r="AM57" i="100" s="1"/>
  <c r="Z57" i="100"/>
  <c r="AP57" i="100" s="1"/>
  <c r="U57" i="100"/>
  <c r="AI38" i="100"/>
  <c r="AD60" i="100"/>
  <c r="AT60" i="100" s="1"/>
  <c r="X60" i="100"/>
  <c r="AN60" i="100" s="1"/>
  <c r="Y60" i="100"/>
  <c r="AO60" i="100" s="1"/>
  <c r="AB45" i="100"/>
  <c r="AR45" i="100" s="1"/>
  <c r="V44" i="100"/>
  <c r="AL44" i="100" s="1"/>
  <c r="X44" i="100"/>
  <c r="AN44" i="100" s="1"/>
  <c r="AF46" i="100"/>
  <c r="AV46" i="100" s="1"/>
  <c r="Z45" i="100"/>
  <c r="AP45" i="100" s="1"/>
  <c r="Y46" i="100"/>
  <c r="AO46" i="100" s="1"/>
  <c r="Y45" i="100"/>
  <c r="AO45" i="100" s="1"/>
  <c r="AA45" i="100"/>
  <c r="AQ45" i="100" s="1"/>
  <c r="AF59" i="100"/>
  <c r="AV59" i="100" s="1"/>
  <c r="Y54" i="100"/>
  <c r="AO54" i="100" s="1"/>
  <c r="Z44" i="100"/>
  <c r="AP44" i="100" s="1"/>
  <c r="U45" i="100"/>
  <c r="V46" i="100"/>
  <c r="AL46" i="100" s="1"/>
  <c r="AC27" i="100"/>
  <c r="AS27" i="100" s="1"/>
  <c r="V54" i="100"/>
  <c r="AL54" i="100" s="1"/>
  <c r="X37" i="100"/>
  <c r="AA57" i="100"/>
  <c r="AQ57" i="100" s="1"/>
  <c r="AC45" i="100"/>
  <c r="AS45" i="100" s="1"/>
  <c r="AF45" i="100"/>
  <c r="AV45" i="100" s="1"/>
  <c r="AB46" i="100"/>
  <c r="AR46" i="100" s="1"/>
  <c r="AA46" i="100"/>
  <c r="AQ46" i="100" s="1"/>
  <c r="Z54" i="100"/>
  <c r="AP54" i="100" s="1"/>
  <c r="V60" i="100"/>
  <c r="AL60" i="100" s="1"/>
  <c r="AA60" i="100"/>
  <c r="AQ60" i="100" s="1"/>
  <c r="AC46" i="100"/>
  <c r="AS46" i="100" s="1"/>
  <c r="W45" i="100"/>
  <c r="AM45" i="100" s="1"/>
  <c r="AE44" i="100"/>
  <c r="AU44" i="100" s="1"/>
  <c r="AD44" i="100"/>
  <c r="AT44" i="100" s="1"/>
  <c r="W46" i="100"/>
  <c r="AM46" i="100" s="1"/>
  <c r="U46" i="100"/>
  <c r="W44" i="100"/>
  <c r="AM44" i="100" s="1"/>
  <c r="AD52" i="100"/>
  <c r="AT52" i="100" s="1"/>
  <c r="X40" i="100"/>
  <c r="AN40" i="100" s="1"/>
  <c r="AC44" i="100"/>
  <c r="AS44" i="100" s="1"/>
  <c r="AE61" i="100"/>
  <c r="AU61" i="100" s="1"/>
  <c r="V48" i="100"/>
  <c r="AL48" i="100" s="1"/>
  <c r="AA40" i="100"/>
  <c r="AQ40" i="100" s="1"/>
  <c r="AA48" i="100"/>
  <c r="AQ48" i="100" s="1"/>
  <c r="AC42" i="100"/>
  <c r="AS42" i="100" s="1"/>
  <c r="Z75" i="100"/>
  <c r="AP75" i="100" s="1"/>
  <c r="Y57" i="100"/>
  <c r="AO57" i="100" s="1"/>
  <c r="AD57" i="100"/>
  <c r="AT57" i="100" s="1"/>
  <c r="AA42" i="100"/>
  <c r="AQ42" i="100" s="1"/>
  <c r="AE42" i="100"/>
  <c r="AU42" i="100" s="1"/>
  <c r="AD42" i="100"/>
  <c r="AT42" i="100" s="1"/>
  <c r="AB44" i="100"/>
  <c r="AR44" i="100" s="1"/>
  <c r="Z37" i="100"/>
  <c r="AP37" i="100" s="1"/>
  <c r="AF44" i="100"/>
  <c r="AV44" i="100" s="1"/>
  <c r="X57" i="100"/>
  <c r="AN57" i="100" s="1"/>
  <c r="W42" i="100"/>
  <c r="AM42" i="100" s="1"/>
  <c r="AE48" i="100"/>
  <c r="AU48" i="100" s="1"/>
  <c r="AB40" i="100"/>
  <c r="AR40" i="100" s="1"/>
  <c r="AA37" i="100"/>
  <c r="AQ37" i="100" s="1"/>
  <c r="AC51" i="100"/>
  <c r="AS51" i="100" s="1"/>
  <c r="Z41" i="100"/>
  <c r="AP41" i="100" s="1"/>
  <c r="AC57" i="100"/>
  <c r="AS57" i="100" s="1"/>
  <c r="U42" i="100"/>
  <c r="AI42" i="100" s="1"/>
  <c r="Y42" i="100"/>
  <c r="AO42" i="100" s="1"/>
  <c r="AC31" i="100"/>
  <c r="AS31" i="100" s="1"/>
  <c r="U44" i="100"/>
  <c r="AF57" i="100"/>
  <c r="AV57" i="100" s="1"/>
  <c r="AA47" i="100"/>
  <c r="AQ47" i="100" s="1"/>
  <c r="AE57" i="100"/>
  <c r="AU57" i="100" s="1"/>
  <c r="AB57" i="100"/>
  <c r="AR57" i="100" s="1"/>
  <c r="V57" i="100"/>
  <c r="AL57" i="100" s="1"/>
  <c r="V42" i="100"/>
  <c r="AL42" i="100" s="1"/>
  <c r="Z43" i="100"/>
  <c r="AP43" i="100" s="1"/>
  <c r="AD49" i="100"/>
  <c r="AT49" i="100" s="1"/>
  <c r="X39" i="100"/>
  <c r="AN39" i="100" s="1"/>
  <c r="AE93" i="100"/>
  <c r="AU93" i="100" s="1"/>
  <c r="Y93" i="100"/>
  <c r="AO93" i="100" s="1"/>
  <c r="AC41" i="100"/>
  <c r="AS41" i="100" s="1"/>
  <c r="V93" i="100"/>
  <c r="AL93" i="100" s="1"/>
  <c r="AA67" i="100"/>
  <c r="AQ67" i="100" s="1"/>
  <c r="AF41" i="100"/>
  <c r="AV41" i="100" s="1"/>
  <c r="AD93" i="100"/>
  <c r="AT93" i="100" s="1"/>
  <c r="V67" i="100"/>
  <c r="AL67" i="100" s="1"/>
  <c r="AB65" i="100"/>
  <c r="AR65" i="100" s="1"/>
  <c r="W47" i="100"/>
  <c r="AM47" i="100" s="1"/>
  <c r="Y47" i="100"/>
  <c r="AO47" i="100" s="1"/>
  <c r="U39" i="100"/>
  <c r="AK39" i="100" s="1"/>
  <c r="AB39" i="100"/>
  <c r="AR39" i="100" s="1"/>
  <c r="U107" i="100"/>
  <c r="AK107" i="100" s="1"/>
  <c r="AB79" i="100"/>
  <c r="AR79" i="100" s="1"/>
  <c r="AD41" i="100"/>
  <c r="AT41" i="100" s="1"/>
  <c r="AD61" i="100"/>
  <c r="AT61" i="100" s="1"/>
  <c r="U41" i="100"/>
  <c r="X109" i="100"/>
  <c r="V109" i="100"/>
  <c r="V81" i="100"/>
  <c r="AA49" i="100"/>
  <c r="AQ49" i="100" s="1"/>
  <c r="V49" i="100"/>
  <c r="AL49" i="100" s="1"/>
  <c r="W109" i="100"/>
  <c r="AM109" i="100" s="1"/>
  <c r="AA81" i="100"/>
  <c r="AQ81" i="100" s="1"/>
  <c r="W81" i="100"/>
  <c r="AM81" i="100" s="1"/>
  <c r="W49" i="100"/>
  <c r="AM49" i="100" s="1"/>
  <c r="Z81" i="100"/>
  <c r="AP81" i="100" s="1"/>
  <c r="AF49" i="100"/>
  <c r="AV49" i="100" s="1"/>
  <c r="Z49" i="100"/>
  <c r="AP49" i="100" s="1"/>
  <c r="AA18" i="100"/>
  <c r="AQ18" i="100" s="1"/>
  <c r="AA109" i="100"/>
  <c r="AQ109" i="100" s="1"/>
  <c r="AE109" i="100"/>
  <c r="AU109" i="100" s="1"/>
  <c r="AB81" i="100"/>
  <c r="AR81" i="100" s="1"/>
  <c r="AC81" i="100"/>
  <c r="AS81" i="100" s="1"/>
  <c r="AB49" i="100"/>
  <c r="AR49" i="100" s="1"/>
  <c r="AD109" i="100"/>
  <c r="AT109" i="100" s="1"/>
  <c r="AE81" i="100"/>
  <c r="AU81" i="100" s="1"/>
  <c r="AD81" i="100"/>
  <c r="AT81" i="100" s="1"/>
  <c r="AB61" i="100"/>
  <c r="AR61" i="100" s="1"/>
  <c r="W53" i="100"/>
  <c r="AM53" i="100" s="1"/>
  <c r="Y53" i="100"/>
  <c r="AO53" i="100" s="1"/>
  <c r="Y61" i="100"/>
  <c r="AO61" i="100" s="1"/>
  <c r="AE49" i="100"/>
  <c r="AU49" i="100" s="1"/>
  <c r="X49" i="100"/>
  <c r="Y18" i="100"/>
  <c r="AO18" i="100" s="1"/>
  <c r="U109" i="100"/>
  <c r="AK109" i="100" s="1"/>
  <c r="AF17" i="100"/>
  <c r="AV17" i="100" s="1"/>
  <c r="AB107" i="100"/>
  <c r="AR107" i="100" s="1"/>
  <c r="V107" i="100"/>
  <c r="AL107" i="100" s="1"/>
  <c r="AC93" i="100"/>
  <c r="AS93" i="100" s="1"/>
  <c r="AE79" i="100"/>
  <c r="AU79" i="100" s="1"/>
  <c r="AD79" i="100"/>
  <c r="AT79" i="100" s="1"/>
  <c r="U67" i="100"/>
  <c r="AK67" i="100" s="1"/>
  <c r="Z67" i="100"/>
  <c r="AP67" i="100" s="1"/>
  <c r="AE65" i="100"/>
  <c r="AU65" i="100" s="1"/>
  <c r="AD65" i="100"/>
  <c r="AT65" i="100" s="1"/>
  <c r="V47" i="100"/>
  <c r="AL47" i="100" s="1"/>
  <c r="W41" i="100"/>
  <c r="AM41" i="100" s="1"/>
  <c r="AC39" i="100"/>
  <c r="AS39" i="100" s="1"/>
  <c r="AF39" i="100"/>
  <c r="AV39" i="100" s="1"/>
  <c r="U20" i="100"/>
  <c r="AK20" i="100" s="1"/>
  <c r="AA32" i="100"/>
  <c r="AQ32" i="100" s="1"/>
  <c r="AF32" i="100"/>
  <c r="AV32" i="100" s="1"/>
  <c r="V32" i="100"/>
  <c r="AL32" i="100" s="1"/>
  <c r="AF25" i="100"/>
  <c r="AV25" i="100" s="1"/>
  <c r="AA107" i="100"/>
  <c r="AQ107" i="100" s="1"/>
  <c r="U79" i="100"/>
  <c r="AK79" i="100" s="1"/>
  <c r="AA79" i="100"/>
  <c r="AQ79" i="100" s="1"/>
  <c r="X65" i="100"/>
  <c r="AN65" i="100" s="1"/>
  <c r="W65" i="100"/>
  <c r="AM65" i="100" s="1"/>
  <c r="Y41" i="100"/>
  <c r="AO41" i="100" s="1"/>
  <c r="AA41" i="100"/>
  <c r="AQ41" i="100" s="1"/>
  <c r="AF93" i="100"/>
  <c r="AV93" i="100" s="1"/>
  <c r="U47" i="100"/>
  <c r="Y65" i="100"/>
  <c r="AO65" i="100" s="1"/>
  <c r="Z47" i="100"/>
  <c r="AP47" i="100" s="1"/>
  <c r="AA39" i="100"/>
  <c r="AQ39" i="100" s="1"/>
  <c r="AE39" i="100"/>
  <c r="AU39" i="100" s="1"/>
  <c r="X41" i="100"/>
  <c r="AN41" i="100" s="1"/>
  <c r="AD39" i="100"/>
  <c r="AT39" i="100" s="1"/>
  <c r="W39" i="100"/>
  <c r="AM39" i="100" s="1"/>
  <c r="Z20" i="100"/>
  <c r="AP20" i="100" s="1"/>
  <c r="AE32" i="100"/>
  <c r="AU32" i="100" s="1"/>
  <c r="U32" i="100"/>
  <c r="Z32" i="100"/>
  <c r="AP32" i="100" s="1"/>
  <c r="Y107" i="100"/>
  <c r="AO107" i="100" s="1"/>
  <c r="AE107" i="100"/>
  <c r="AU107" i="100" s="1"/>
  <c r="AC79" i="100"/>
  <c r="AS79" i="100" s="1"/>
  <c r="W67" i="100"/>
  <c r="AM67" i="100" s="1"/>
  <c r="AF65" i="100"/>
  <c r="AV65" i="100" s="1"/>
  <c r="AC65" i="100"/>
  <c r="AS65" i="100" s="1"/>
  <c r="AE41" i="100"/>
  <c r="AU41" i="100" s="1"/>
  <c r="X93" i="100"/>
  <c r="AN93" i="100" s="1"/>
  <c r="AB47" i="100"/>
  <c r="AR47" i="100" s="1"/>
  <c r="X107" i="100"/>
  <c r="Y79" i="100"/>
  <c r="AO79" i="100" s="1"/>
  <c r="AE67" i="100"/>
  <c r="AU67" i="100" s="1"/>
  <c r="AD67" i="100"/>
  <c r="AT67" i="100" s="1"/>
  <c r="AD107" i="100"/>
  <c r="AT107" i="100" s="1"/>
  <c r="W93" i="100"/>
  <c r="AM93" i="100" s="1"/>
  <c r="U93" i="100"/>
  <c r="AG93" i="100" s="1"/>
  <c r="P93" i="100" s="1"/>
  <c r="Z93" i="100"/>
  <c r="AP93" i="100" s="1"/>
  <c r="V79" i="100"/>
  <c r="AF67" i="100"/>
  <c r="AV67" i="100" s="1"/>
  <c r="Y67" i="100"/>
  <c r="AO67" i="100" s="1"/>
  <c r="X67" i="100"/>
  <c r="AN67" i="100" s="1"/>
  <c r="V65" i="100"/>
  <c r="AL65" i="100" s="1"/>
  <c r="AE47" i="100"/>
  <c r="AU47" i="100" s="1"/>
  <c r="AD47" i="100"/>
  <c r="AT47" i="100" s="1"/>
  <c r="V39" i="100"/>
  <c r="AL39" i="100" s="1"/>
  <c r="Z39" i="100"/>
  <c r="AP39" i="100" s="1"/>
  <c r="AB41" i="100"/>
  <c r="AR41" i="100" s="1"/>
  <c r="Y39" i="100"/>
  <c r="AO39" i="100" s="1"/>
  <c r="X32" i="100"/>
  <c r="AN32" i="100" s="1"/>
  <c r="Y32" i="100"/>
  <c r="AO32" i="100" s="1"/>
  <c r="X79" i="100"/>
  <c r="AN79" i="100" s="1"/>
  <c r="W107" i="100"/>
  <c r="AM107" i="100" s="1"/>
  <c r="W79" i="100"/>
  <c r="AM79" i="100" s="1"/>
  <c r="AC107" i="100"/>
  <c r="AS107" i="100" s="1"/>
  <c r="AB67" i="100"/>
  <c r="AR67" i="100" s="1"/>
  <c r="V41" i="100"/>
  <c r="AL41" i="100" s="1"/>
  <c r="AF47" i="100"/>
  <c r="AV47" i="100" s="1"/>
  <c r="U35" i="100"/>
  <c r="U99" i="100"/>
  <c r="AF69" i="100"/>
  <c r="AV69" i="100" s="1"/>
  <c r="AD53" i="100"/>
  <c r="AT53" i="100" s="1"/>
  <c r="X63" i="100"/>
  <c r="AN63" i="100" s="1"/>
  <c r="AC61" i="100"/>
  <c r="AS61" i="100" s="1"/>
  <c r="W61" i="100"/>
  <c r="AM61" i="100" s="1"/>
  <c r="V43" i="100"/>
  <c r="AL43" i="100" s="1"/>
  <c r="AE22" i="100"/>
  <c r="AU22" i="100" s="1"/>
  <c r="AD18" i="100"/>
  <c r="AT18" i="100" s="1"/>
  <c r="V31" i="100"/>
  <c r="AL31" i="100" s="1"/>
  <c r="X23" i="100"/>
  <c r="W99" i="100"/>
  <c r="AM99" i="100" s="1"/>
  <c r="AD99" i="100"/>
  <c r="AT99" i="100" s="1"/>
  <c r="X91" i="100"/>
  <c r="AE63" i="100"/>
  <c r="AU63" i="100" s="1"/>
  <c r="AD63" i="100"/>
  <c r="AT63" i="100" s="1"/>
  <c r="V61" i="100"/>
  <c r="AL61" i="100" s="1"/>
  <c r="AA61" i="100"/>
  <c r="AQ61" i="100" s="1"/>
  <c r="AB43" i="100"/>
  <c r="AR43" i="100" s="1"/>
  <c r="Y91" i="100"/>
  <c r="AO91" i="100" s="1"/>
  <c r="U61" i="100"/>
  <c r="Z61" i="100"/>
  <c r="AP61" i="100" s="1"/>
  <c r="X35" i="100"/>
  <c r="AN35" i="100" s="1"/>
  <c r="X18" i="100"/>
  <c r="AN18" i="100" s="1"/>
  <c r="AA99" i="100"/>
  <c r="AQ99" i="100" s="1"/>
  <c r="AE75" i="100"/>
  <c r="AU75" i="100" s="1"/>
  <c r="AC59" i="100"/>
  <c r="AS59" i="100" s="1"/>
  <c r="AD13" i="100"/>
  <c r="AT13" i="100" s="1"/>
  <c r="U22" i="100"/>
  <c r="U19" i="100"/>
  <c r="AK19" i="100" s="1"/>
  <c r="Y87" i="100"/>
  <c r="AO87" i="100" s="1"/>
  <c r="W59" i="100"/>
  <c r="AM59" i="100" s="1"/>
  <c r="AB31" i="100"/>
  <c r="AR31" i="100" s="1"/>
  <c r="V23" i="100"/>
  <c r="AL23" i="100" s="1"/>
  <c r="U87" i="100"/>
  <c r="AK87" i="100" s="1"/>
  <c r="U75" i="100"/>
  <c r="AK75" i="100" s="1"/>
  <c r="W27" i="100"/>
  <c r="AM27" i="100" s="1"/>
  <c r="V35" i="100"/>
  <c r="AL35" i="100" s="1"/>
  <c r="U25" i="100"/>
  <c r="AK25" i="100" s="1"/>
  <c r="AA16" i="100"/>
  <c r="AQ16" i="100" s="1"/>
  <c r="V16" i="100"/>
  <c r="AL16" i="100" s="1"/>
  <c r="W16" i="100"/>
  <c r="AM16" i="100" s="1"/>
  <c r="AC16" i="100"/>
  <c r="AS16" i="100" s="1"/>
  <c r="AB16" i="100"/>
  <c r="AR16" i="100" s="1"/>
  <c r="AF16" i="100"/>
  <c r="AV16" i="100" s="1"/>
  <c r="Y99" i="100"/>
  <c r="AO99" i="100" s="1"/>
  <c r="AC91" i="100"/>
  <c r="AS91" i="100" s="1"/>
  <c r="AC53" i="100"/>
  <c r="AS53" i="100" s="1"/>
  <c r="AF63" i="100"/>
  <c r="AV63" i="100" s="1"/>
  <c r="AC63" i="100"/>
  <c r="AS63" i="100" s="1"/>
  <c r="X27" i="100"/>
  <c r="AN27" i="100" s="1"/>
  <c r="AC43" i="100"/>
  <c r="AS43" i="100" s="1"/>
  <c r="AF43" i="100"/>
  <c r="AV43" i="100" s="1"/>
  <c r="AB35" i="100"/>
  <c r="AR35" i="100" s="1"/>
  <c r="Z27" i="100"/>
  <c r="AP27" i="100" s="1"/>
  <c r="U43" i="100"/>
  <c r="AD35" i="100"/>
  <c r="AT35" i="100" s="1"/>
  <c r="AA53" i="100"/>
  <c r="AQ53" i="100" s="1"/>
  <c r="AA35" i="100"/>
  <c r="AQ35" i="100" s="1"/>
  <c r="AE43" i="100"/>
  <c r="AU43" i="100" s="1"/>
  <c r="X99" i="100"/>
  <c r="AN99" i="100" s="1"/>
  <c r="AF91" i="100"/>
  <c r="AV91" i="100" s="1"/>
  <c r="AC99" i="100"/>
  <c r="AS99" i="100" s="1"/>
  <c r="W91" i="100"/>
  <c r="AM91" i="100" s="1"/>
  <c r="AA91" i="100"/>
  <c r="AQ91" i="100" s="1"/>
  <c r="V91" i="100"/>
  <c r="AL91" i="100" s="1"/>
  <c r="AB53" i="100"/>
  <c r="AR53" i="100" s="1"/>
  <c r="V53" i="100"/>
  <c r="AL53" i="100" s="1"/>
  <c r="W63" i="100"/>
  <c r="AM63" i="100" s="1"/>
  <c r="V63" i="100"/>
  <c r="AL63" i="100" s="1"/>
  <c r="AD43" i="100"/>
  <c r="AT43" i="100" s="1"/>
  <c r="W43" i="100"/>
  <c r="AM43" i="100" s="1"/>
  <c r="AC35" i="100"/>
  <c r="AS35" i="100" s="1"/>
  <c r="AF35" i="100"/>
  <c r="AV35" i="100" s="1"/>
  <c r="V99" i="100"/>
  <c r="AL99" i="100" s="1"/>
  <c r="AB99" i="100"/>
  <c r="AR99" i="100" s="1"/>
  <c r="AF99" i="100"/>
  <c r="AV99" i="100" s="1"/>
  <c r="AE91" i="100"/>
  <c r="AU91" i="100" s="1"/>
  <c r="U91" i="100"/>
  <c r="AE53" i="100"/>
  <c r="AU53" i="100" s="1"/>
  <c r="U53" i="100"/>
  <c r="Z53" i="100"/>
  <c r="AP53" i="100" s="1"/>
  <c r="U63" i="100"/>
  <c r="AB63" i="100"/>
  <c r="AR63" i="100" s="1"/>
  <c r="Z63" i="100"/>
  <c r="AP63" i="100" s="1"/>
  <c r="Y43" i="100"/>
  <c r="AO43" i="100" s="1"/>
  <c r="X43" i="100"/>
  <c r="W35" i="100"/>
  <c r="AM35" i="100" s="1"/>
  <c r="AA23" i="100"/>
  <c r="AQ23" i="100" s="1"/>
  <c r="AA43" i="100"/>
  <c r="AQ43" i="100" s="1"/>
  <c r="X13" i="100"/>
  <c r="AN13" i="100" s="1"/>
  <c r="X16" i="100"/>
  <c r="AN16" i="100" s="1"/>
  <c r="Y16" i="100"/>
  <c r="AO16" i="100" s="1"/>
  <c r="AD16" i="100"/>
  <c r="AT16" i="100" s="1"/>
  <c r="AE13" i="100"/>
  <c r="AU13" i="100" s="1"/>
  <c r="Z31" i="100"/>
  <c r="AP31" i="100" s="1"/>
  <c r="U23" i="100"/>
  <c r="AB13" i="100"/>
  <c r="AR13" i="100" s="1"/>
  <c r="V17" i="100"/>
  <c r="AL17" i="100" s="1"/>
  <c r="Z13" i="100"/>
  <c r="AP13" i="100" s="1"/>
  <c r="W29" i="100"/>
  <c r="AM29" i="100" s="1"/>
  <c r="AE16" i="100"/>
  <c r="AU16" i="100" s="1"/>
  <c r="U16" i="100"/>
  <c r="Z16" i="100"/>
  <c r="AP16" i="100" s="1"/>
  <c r="Z22" i="100"/>
  <c r="AP22" i="100" s="1"/>
  <c r="AA22" i="100"/>
  <c r="AQ22" i="100" s="1"/>
  <c r="Y33" i="100"/>
  <c r="AO33" i="100" s="1"/>
  <c r="AE33" i="100"/>
  <c r="AU33" i="100" s="1"/>
  <c r="X33" i="100"/>
  <c r="AN33" i="100" s="1"/>
  <c r="V33" i="100"/>
  <c r="AL33" i="100" s="1"/>
  <c r="W14" i="100"/>
  <c r="AM14" i="100" s="1"/>
  <c r="Y14" i="100"/>
  <c r="AO14" i="100" s="1"/>
  <c r="V30" i="100"/>
  <c r="AL30" i="100" s="1"/>
  <c r="Z30" i="100"/>
  <c r="AP30" i="100" s="1"/>
  <c r="U30" i="100"/>
  <c r="AK30" i="100" s="1"/>
  <c r="AA36" i="100"/>
  <c r="AQ36" i="100" s="1"/>
  <c r="AF36" i="100"/>
  <c r="AV36" i="100" s="1"/>
  <c r="Z36" i="100"/>
  <c r="AP36" i="100" s="1"/>
  <c r="U21" i="100"/>
  <c r="AK21" i="100" s="1"/>
  <c r="Z21" i="100"/>
  <c r="AP21" i="100" s="1"/>
  <c r="AB21" i="100"/>
  <c r="AR21" i="100" s="1"/>
  <c r="Y21" i="100"/>
  <c r="AO21" i="100" s="1"/>
  <c r="V87" i="100"/>
  <c r="X75" i="100"/>
  <c r="AN75" i="100" s="1"/>
  <c r="Y75" i="100"/>
  <c r="AO75" i="100" s="1"/>
  <c r="AD75" i="100"/>
  <c r="AT75" i="100" s="1"/>
  <c r="V59" i="100"/>
  <c r="AL59" i="100" s="1"/>
  <c r="AA59" i="100"/>
  <c r="AQ59" i="100" s="1"/>
  <c r="X31" i="100"/>
  <c r="AN31" i="100" s="1"/>
  <c r="AD25" i="100"/>
  <c r="AT25" i="100" s="1"/>
  <c r="W31" i="100"/>
  <c r="AM31" i="100" s="1"/>
  <c r="W25" i="100"/>
  <c r="AM25" i="100" s="1"/>
  <c r="W23" i="100"/>
  <c r="AM23" i="100" s="1"/>
  <c r="X22" i="100"/>
  <c r="AN22" i="100" s="1"/>
  <c r="Y22" i="100"/>
  <c r="AO22" i="100" s="1"/>
  <c r="AD22" i="100"/>
  <c r="AT22" i="100" s="1"/>
  <c r="AF24" i="100"/>
  <c r="AV24" i="100" s="1"/>
  <c r="AB18" i="100"/>
  <c r="AR18" i="100" s="1"/>
  <c r="AC18" i="100"/>
  <c r="AS18" i="100" s="1"/>
  <c r="AF31" i="100"/>
  <c r="AV31" i="100" s="1"/>
  <c r="AF23" i="100"/>
  <c r="AV23" i="100" s="1"/>
  <c r="AB87" i="100"/>
  <c r="AR87" i="100" s="1"/>
  <c r="AF87" i="100"/>
  <c r="AV87" i="100" s="1"/>
  <c r="AA87" i="100"/>
  <c r="AQ87" i="100" s="1"/>
  <c r="Z87" i="100"/>
  <c r="AP87" i="100" s="1"/>
  <c r="AB75" i="100"/>
  <c r="AR75" i="100" s="1"/>
  <c r="AC75" i="100"/>
  <c r="AS75" i="100" s="1"/>
  <c r="W75" i="100"/>
  <c r="AM75" i="100" s="1"/>
  <c r="X59" i="100"/>
  <c r="U59" i="100"/>
  <c r="AK59" i="100" s="1"/>
  <c r="Z59" i="100"/>
  <c r="AP59" i="100" s="1"/>
  <c r="AE59" i="100"/>
  <c r="AU59" i="100" s="1"/>
  <c r="Z25" i="100"/>
  <c r="AP25" i="100" s="1"/>
  <c r="AA25" i="100"/>
  <c r="AQ25" i="100" s="1"/>
  <c r="AB22" i="100"/>
  <c r="AR22" i="100" s="1"/>
  <c r="AC22" i="100"/>
  <c r="AS22" i="100" s="1"/>
  <c r="W18" i="100"/>
  <c r="AM18" i="100" s="1"/>
  <c r="V24" i="100"/>
  <c r="AL24" i="100" s="1"/>
  <c r="AF18" i="100"/>
  <c r="AV18" i="100" s="1"/>
  <c r="V18" i="100"/>
  <c r="AL18" i="100" s="1"/>
  <c r="AB59" i="100"/>
  <c r="AR59" i="100" s="1"/>
  <c r="W87" i="100"/>
  <c r="AM87" i="100" s="1"/>
  <c r="AE87" i="100"/>
  <c r="AU87" i="100" s="1"/>
  <c r="AD87" i="100"/>
  <c r="AT87" i="100" s="1"/>
  <c r="AF75" i="100"/>
  <c r="AV75" i="100" s="1"/>
  <c r="V75" i="100"/>
  <c r="AL75" i="100" s="1"/>
  <c r="Y59" i="100"/>
  <c r="AO59" i="100" s="1"/>
  <c r="AD59" i="100"/>
  <c r="AT59" i="100" s="1"/>
  <c r="W77" i="100"/>
  <c r="AM77" i="100" s="1"/>
  <c r="AB23" i="100"/>
  <c r="AR23" i="100" s="1"/>
  <c r="AF22" i="100"/>
  <c r="AV22" i="100" s="1"/>
  <c r="V22" i="100"/>
  <c r="AL22" i="100" s="1"/>
  <c r="AE18" i="100"/>
  <c r="AU18" i="100" s="1"/>
  <c r="U18" i="100"/>
  <c r="AK18" i="100" s="1"/>
  <c r="X87" i="100"/>
  <c r="AN87" i="100" s="1"/>
  <c r="AD23" i="100"/>
  <c r="AT23" i="100" s="1"/>
  <c r="U31" i="100"/>
  <c r="AK31" i="100" s="1"/>
  <c r="AA31" i="100"/>
  <c r="AQ31" i="100" s="1"/>
  <c r="Y23" i="100"/>
  <c r="AO23" i="100" s="1"/>
  <c r="AE23" i="100"/>
  <c r="AU23" i="100" s="1"/>
  <c r="AC13" i="100"/>
  <c r="AS13" i="100" s="1"/>
  <c r="W30" i="100"/>
  <c r="AM30" i="100" s="1"/>
  <c r="AD30" i="100"/>
  <c r="AT30" i="100" s="1"/>
  <c r="AD31" i="100"/>
  <c r="AT31" i="100" s="1"/>
  <c r="V29" i="100"/>
  <c r="AL29" i="100" s="1"/>
  <c r="Z23" i="100"/>
  <c r="AP23" i="100" s="1"/>
  <c r="V15" i="100"/>
  <c r="AL15" i="100" s="1"/>
  <c r="V13" i="100"/>
  <c r="AL13" i="100" s="1"/>
  <c r="Y31" i="100"/>
  <c r="AO31" i="100" s="1"/>
  <c r="AE31" i="100"/>
  <c r="AU31" i="100" s="1"/>
  <c r="AC23" i="100"/>
  <c r="AS23" i="100" s="1"/>
  <c r="AE20" i="100"/>
  <c r="AU20" i="100" s="1"/>
  <c r="AA13" i="100"/>
  <c r="AQ13" i="100" s="1"/>
  <c r="X30" i="100"/>
  <c r="AN30" i="100" s="1"/>
  <c r="W17" i="100"/>
  <c r="AM17" i="100" s="1"/>
  <c r="Y13" i="100"/>
  <c r="AO13" i="100" s="1"/>
  <c r="Y30" i="100"/>
  <c r="AO30" i="100" s="1"/>
  <c r="W15" i="100"/>
  <c r="AM15" i="100" s="1"/>
  <c r="AB37" i="100"/>
  <c r="AR37" i="100" s="1"/>
  <c r="AB15" i="100"/>
  <c r="AR15" i="100" s="1"/>
  <c r="U37" i="100"/>
  <c r="U29" i="100"/>
  <c r="AA29" i="100"/>
  <c r="AQ29" i="100" s="1"/>
  <c r="Y17" i="100"/>
  <c r="AO17" i="100" s="1"/>
  <c r="AF15" i="100"/>
  <c r="AV15" i="100" s="1"/>
  <c r="AC14" i="100"/>
  <c r="AS14" i="100" s="1"/>
  <c r="W26" i="100"/>
  <c r="AM26" i="100" s="1"/>
  <c r="AA15" i="100"/>
  <c r="AQ15" i="100" s="1"/>
  <c r="U17" i="100"/>
  <c r="AK17" i="100" s="1"/>
  <c r="AB17" i="100"/>
  <c r="AR17" i="100" s="1"/>
  <c r="AD17" i="100"/>
  <c r="AT17" i="100" s="1"/>
  <c r="Y29" i="100"/>
  <c r="AO29" i="100" s="1"/>
  <c r="AE29" i="100"/>
  <c r="AU29" i="100" s="1"/>
  <c r="AA17" i="100"/>
  <c r="AQ17" i="100" s="1"/>
  <c r="X14" i="100"/>
  <c r="AN14" i="100" s="1"/>
  <c r="AD14" i="100"/>
  <c r="AT14" i="100" s="1"/>
  <c r="U26" i="100"/>
  <c r="AK26" i="100" s="1"/>
  <c r="AE15" i="100"/>
  <c r="AU15" i="100" s="1"/>
  <c r="AC17" i="100"/>
  <c r="AS17" i="100" s="1"/>
  <c r="Z35" i="100"/>
  <c r="AP35" i="100" s="1"/>
  <c r="AC37" i="100"/>
  <c r="AS37" i="100" s="1"/>
  <c r="AF37" i="100"/>
  <c r="AV37" i="100" s="1"/>
  <c r="AB29" i="100"/>
  <c r="AR29" i="100" s="1"/>
  <c r="X15" i="100"/>
  <c r="AN15" i="100" s="1"/>
  <c r="AD29" i="100"/>
  <c r="AT29" i="100" s="1"/>
  <c r="AD15" i="100"/>
  <c r="AT15" i="100" s="1"/>
  <c r="W37" i="100"/>
  <c r="AM37" i="100" s="1"/>
  <c r="V36" i="100"/>
  <c r="AL36" i="100" s="1"/>
  <c r="X29" i="100"/>
  <c r="AN29" i="100" s="1"/>
  <c r="X17" i="100"/>
  <c r="AE37" i="100"/>
  <c r="AU37" i="100" s="1"/>
  <c r="Z29" i="100"/>
  <c r="AP29" i="100" s="1"/>
  <c r="Z17" i="100"/>
  <c r="AP17" i="100" s="1"/>
  <c r="Z15" i="100"/>
  <c r="AP15" i="100" s="1"/>
  <c r="AC29" i="100"/>
  <c r="AS29" i="100" s="1"/>
  <c r="AE17" i="100"/>
  <c r="AU17" i="100" s="1"/>
  <c r="Y19" i="100"/>
  <c r="AO19" i="100" s="1"/>
  <c r="AB14" i="100"/>
  <c r="AR14" i="100" s="1"/>
  <c r="AF19" i="100"/>
  <c r="AV19" i="100" s="1"/>
  <c r="Y37" i="100"/>
  <c r="AO37" i="100" s="1"/>
  <c r="AF34" i="100"/>
  <c r="AV34" i="100" s="1"/>
  <c r="Y34" i="100"/>
  <c r="AO34" i="100" s="1"/>
  <c r="AB34" i="100"/>
  <c r="AR34" i="100" s="1"/>
  <c r="V34" i="100"/>
  <c r="AL34" i="100" s="1"/>
  <c r="Z34" i="100"/>
  <c r="AP34" i="100" s="1"/>
  <c r="X34" i="100"/>
  <c r="AA34" i="100"/>
  <c r="AQ34" i="100" s="1"/>
  <c r="U34" i="100"/>
  <c r="W34" i="100"/>
  <c r="AM34" i="100" s="1"/>
  <c r="AD34" i="100"/>
  <c r="AT34" i="100" s="1"/>
  <c r="AC34" i="100"/>
  <c r="AS34" i="100" s="1"/>
  <c r="AE34" i="100"/>
  <c r="AU34" i="100" s="1"/>
  <c r="AC33" i="100"/>
  <c r="AS33" i="100" s="1"/>
  <c r="AE36" i="100"/>
  <c r="AU36" i="100" s="1"/>
  <c r="AD36" i="100"/>
  <c r="AT36" i="100" s="1"/>
  <c r="AB25" i="100"/>
  <c r="AR25" i="100" s="1"/>
  <c r="X36" i="100"/>
  <c r="AN36" i="100" s="1"/>
  <c r="AA33" i="100"/>
  <c r="AQ33" i="100" s="1"/>
  <c r="AB36" i="100"/>
  <c r="AR36" i="100" s="1"/>
  <c r="AD33" i="100"/>
  <c r="AT33" i="100" s="1"/>
  <c r="V25" i="100"/>
  <c r="AL25" i="100" s="1"/>
  <c r="Y25" i="100"/>
  <c r="AO25" i="100" s="1"/>
  <c r="AE25" i="100"/>
  <c r="AU25" i="100" s="1"/>
  <c r="AF13" i="100"/>
  <c r="AV13" i="100" s="1"/>
  <c r="AF14" i="100"/>
  <c r="AV14" i="100" s="1"/>
  <c r="V14" i="100"/>
  <c r="AL14" i="100" s="1"/>
  <c r="W13" i="100"/>
  <c r="AA30" i="100"/>
  <c r="AQ30" i="100" s="1"/>
  <c r="AB30" i="100"/>
  <c r="AR30" i="100" s="1"/>
  <c r="AC30" i="100"/>
  <c r="AS30" i="100" s="1"/>
  <c r="W28" i="100"/>
  <c r="AM28" i="100" s="1"/>
  <c r="AE26" i="100"/>
  <c r="AU26" i="100" s="1"/>
  <c r="AC26" i="100"/>
  <c r="AS26" i="100" s="1"/>
  <c r="AE24" i="100"/>
  <c r="AU24" i="100" s="1"/>
  <c r="U24" i="100"/>
  <c r="Z24" i="100"/>
  <c r="AP24" i="100" s="1"/>
  <c r="Y15" i="100"/>
  <c r="AO15" i="100" s="1"/>
  <c r="AE35" i="100"/>
  <c r="AU35" i="100" s="1"/>
  <c r="AD37" i="100"/>
  <c r="AT37" i="100" s="1"/>
  <c r="U33" i="100"/>
  <c r="Y35" i="100"/>
  <c r="AO35" i="100" s="1"/>
  <c r="U36" i="100"/>
  <c r="Y36" i="100"/>
  <c r="AO36" i="100" s="1"/>
  <c r="AB33" i="100"/>
  <c r="AR33" i="100" s="1"/>
  <c r="X25" i="100"/>
  <c r="AN25" i="100" s="1"/>
  <c r="W33" i="100"/>
  <c r="AM33" i="100" s="1"/>
  <c r="W36" i="100"/>
  <c r="AM36" i="100" s="1"/>
  <c r="Z33" i="100"/>
  <c r="AP33" i="100" s="1"/>
  <c r="AC25" i="100"/>
  <c r="AS25" i="100" s="1"/>
  <c r="AE14" i="100"/>
  <c r="AU14" i="100" s="1"/>
  <c r="U14" i="100"/>
  <c r="AK14" i="100" s="1"/>
  <c r="Z14" i="100"/>
  <c r="AP14" i="100" s="1"/>
  <c r="AE30" i="100"/>
  <c r="AU30" i="100" s="1"/>
  <c r="AF30" i="100"/>
  <c r="AV30" i="100" s="1"/>
  <c r="AB28" i="100"/>
  <c r="AR28" i="100" s="1"/>
  <c r="AA26" i="100"/>
  <c r="AQ26" i="100" s="1"/>
  <c r="Z26" i="100"/>
  <c r="AP26" i="100" s="1"/>
  <c r="X24" i="100"/>
  <c r="AN24" i="100" s="1"/>
  <c r="Y24" i="100"/>
  <c r="AO24" i="100" s="1"/>
  <c r="AD24" i="100"/>
  <c r="AT24" i="100" s="1"/>
  <c r="U15" i="100"/>
  <c r="AK15" i="100" s="1"/>
  <c r="AF33" i="100"/>
  <c r="AV33" i="100" s="1"/>
  <c r="AC36" i="100"/>
  <c r="AS36" i="100" s="1"/>
  <c r="AC28" i="100"/>
  <c r="AS28" i="100" s="1"/>
  <c r="AB26" i="100"/>
  <c r="AR26" i="100" s="1"/>
  <c r="W24" i="100"/>
  <c r="AM24" i="100" s="1"/>
  <c r="AB24" i="100"/>
  <c r="AR24" i="100" s="1"/>
  <c r="AF27" i="100"/>
  <c r="AV27" i="100" s="1"/>
  <c r="X21" i="100"/>
  <c r="AN21" i="100" s="1"/>
  <c r="V27" i="100"/>
  <c r="AL27" i="100" s="1"/>
  <c r="V21" i="100"/>
  <c r="AL21" i="100" s="1"/>
  <c r="U27" i="100"/>
  <c r="AK27" i="100" s="1"/>
  <c r="AA27" i="100"/>
  <c r="AQ27" i="100" s="1"/>
  <c r="X20" i="100"/>
  <c r="AN20" i="100" s="1"/>
  <c r="Y20" i="100"/>
  <c r="AO20" i="100" s="1"/>
  <c r="AD20" i="100"/>
  <c r="AT20" i="100" s="1"/>
  <c r="W21" i="100"/>
  <c r="AM21" i="100" s="1"/>
  <c r="AA28" i="100"/>
  <c r="AQ28" i="100" s="1"/>
  <c r="AF28" i="100"/>
  <c r="AV28" i="100" s="1"/>
  <c r="V28" i="100"/>
  <c r="AL28" i="100" s="1"/>
  <c r="AF26" i="100"/>
  <c r="AV26" i="100" s="1"/>
  <c r="V26" i="100"/>
  <c r="AL26" i="100" s="1"/>
  <c r="W20" i="100"/>
  <c r="AM20" i="100" s="1"/>
  <c r="AA20" i="100"/>
  <c r="AQ20" i="100" s="1"/>
  <c r="Y27" i="100"/>
  <c r="AO27" i="100" s="1"/>
  <c r="AE27" i="100"/>
  <c r="AU27" i="100" s="1"/>
  <c r="AB20" i="100"/>
  <c r="AR20" i="100" s="1"/>
  <c r="AC20" i="100"/>
  <c r="AS20" i="100" s="1"/>
  <c r="AC21" i="100"/>
  <c r="AS21" i="100" s="1"/>
  <c r="AA21" i="100"/>
  <c r="AQ21" i="100" s="1"/>
  <c r="AE28" i="100"/>
  <c r="AU28" i="100" s="1"/>
  <c r="U28" i="100"/>
  <c r="AK28" i="100" s="1"/>
  <c r="Z28" i="100"/>
  <c r="AP28" i="100" s="1"/>
  <c r="AE19" i="100"/>
  <c r="AU19" i="100" s="1"/>
  <c r="AA14" i="100"/>
  <c r="AQ14" i="100" s="1"/>
  <c r="AB27" i="100"/>
  <c r="AR27" i="100" s="1"/>
  <c r="AD27" i="100"/>
  <c r="AT27" i="100" s="1"/>
  <c r="AD21" i="100"/>
  <c r="AT21" i="100" s="1"/>
  <c r="AF21" i="100"/>
  <c r="AV21" i="100" s="1"/>
  <c r="AF20" i="100"/>
  <c r="AV20" i="100" s="1"/>
  <c r="AE21" i="100"/>
  <c r="AU21" i="100" s="1"/>
  <c r="X28" i="100"/>
  <c r="AN28" i="100" s="1"/>
  <c r="Y28" i="100"/>
  <c r="AO28" i="100" s="1"/>
  <c r="X26" i="100"/>
  <c r="AN26" i="100" s="1"/>
  <c r="Y26" i="100"/>
  <c r="AO26" i="100" s="1"/>
  <c r="AB111" i="100"/>
  <c r="AR111" i="100" s="1"/>
  <c r="V111" i="100"/>
  <c r="AL111" i="100" s="1"/>
  <c r="Y71" i="100"/>
  <c r="AO71" i="100" s="1"/>
  <c r="AD71" i="100"/>
  <c r="AT71" i="100" s="1"/>
  <c r="V77" i="100"/>
  <c r="AL77" i="100" s="1"/>
  <c r="AE51" i="100"/>
  <c r="AU51" i="100" s="1"/>
  <c r="AD51" i="100"/>
  <c r="AT51" i="100" s="1"/>
  <c r="AB19" i="100"/>
  <c r="AR19" i="100" s="1"/>
  <c r="AB55" i="100"/>
  <c r="AR55" i="100" s="1"/>
  <c r="AD19" i="100"/>
  <c r="AT19" i="100" s="1"/>
  <c r="AF55" i="100"/>
  <c r="AV55" i="100" s="1"/>
  <c r="AC55" i="100"/>
  <c r="AS55" i="100" s="1"/>
  <c r="W19" i="100"/>
  <c r="AM19" i="100" s="1"/>
  <c r="AA111" i="100"/>
  <c r="AQ111" i="100" s="1"/>
  <c r="AA51" i="100"/>
  <c r="AQ51" i="100" s="1"/>
  <c r="AF51" i="100"/>
  <c r="AV51" i="100" s="1"/>
  <c r="W71" i="100"/>
  <c r="AM71" i="100" s="1"/>
  <c r="Y111" i="100"/>
  <c r="AO111" i="100" s="1"/>
  <c r="AF111" i="100"/>
  <c r="AV111" i="100" s="1"/>
  <c r="X111" i="100"/>
  <c r="AC71" i="100"/>
  <c r="AS71" i="100" s="1"/>
  <c r="AB51" i="100"/>
  <c r="AR51" i="100" s="1"/>
  <c r="Y51" i="100"/>
  <c r="AO51" i="100" s="1"/>
  <c r="X19" i="100"/>
  <c r="AN19" i="100" s="1"/>
  <c r="Z19" i="100"/>
  <c r="AP19" i="100" s="1"/>
  <c r="W55" i="100"/>
  <c r="AM55" i="100" s="1"/>
  <c r="AA55" i="100"/>
  <c r="AQ55" i="100" s="1"/>
  <c r="V55" i="100"/>
  <c r="AL55" i="100" s="1"/>
  <c r="AA19" i="100"/>
  <c r="AQ19" i="100" s="1"/>
  <c r="AC19" i="100"/>
  <c r="AS19" i="100" s="1"/>
  <c r="X53" i="100"/>
  <c r="AN53" i="100" s="1"/>
  <c r="X51" i="100"/>
  <c r="AN51" i="100" s="1"/>
  <c r="AF71" i="100"/>
  <c r="AV71" i="100" s="1"/>
  <c r="AC47" i="100"/>
  <c r="AS47" i="100" s="1"/>
  <c r="AC111" i="100"/>
  <c r="AS111" i="100" s="1"/>
  <c r="AD111" i="100"/>
  <c r="AT111" i="100" s="1"/>
  <c r="AB71" i="100"/>
  <c r="AR71" i="100" s="1"/>
  <c r="V71" i="100"/>
  <c r="AL71" i="100" s="1"/>
  <c r="W51" i="100"/>
  <c r="AM51" i="100" s="1"/>
  <c r="AE77" i="100"/>
  <c r="AU77" i="100" s="1"/>
  <c r="V51" i="100"/>
  <c r="AL51" i="100" s="1"/>
  <c r="V19" i="100"/>
  <c r="AL19" i="100" s="1"/>
  <c r="AE55" i="100"/>
  <c r="AU55" i="100" s="1"/>
  <c r="U55" i="100"/>
  <c r="AK55" i="100" s="1"/>
  <c r="AE71" i="100"/>
  <c r="AU71" i="100" s="1"/>
  <c r="X47" i="100"/>
  <c r="AN47" i="100" s="1"/>
  <c r="AA69" i="100"/>
  <c r="AQ69" i="100" s="1"/>
  <c r="AE69" i="100"/>
  <c r="AU69" i="100" s="1"/>
  <c r="W69" i="100"/>
  <c r="AM69" i="100" s="1"/>
  <c r="AA97" i="100"/>
  <c r="AQ97" i="100" s="1"/>
  <c r="AD97" i="100"/>
  <c r="AT97" i="100" s="1"/>
  <c r="U97" i="100"/>
  <c r="AK97" i="100" s="1"/>
  <c r="Z97" i="100"/>
  <c r="AP97" i="100" s="1"/>
  <c r="Y97" i="100"/>
  <c r="AO97" i="100" s="1"/>
  <c r="AE97" i="100"/>
  <c r="AU97" i="100" s="1"/>
  <c r="V97" i="100"/>
  <c r="AL97" i="100" s="1"/>
  <c r="AC97" i="100"/>
  <c r="AS97" i="100" s="1"/>
  <c r="AF97" i="100"/>
  <c r="AV97" i="100" s="1"/>
  <c r="AB69" i="100"/>
  <c r="AR69" i="100" s="1"/>
  <c r="V69" i="100"/>
  <c r="AL69" i="100" s="1"/>
  <c r="X69" i="100"/>
  <c r="AN69" i="100" s="1"/>
  <c r="U77" i="100"/>
  <c r="AK77" i="100" s="1"/>
  <c r="AB77" i="100"/>
  <c r="AR77" i="100" s="1"/>
  <c r="Z77" i="100"/>
  <c r="AP77" i="100" s="1"/>
  <c r="AF61" i="100"/>
  <c r="AV61" i="100" s="1"/>
  <c r="X61" i="100"/>
  <c r="AN61" i="100" s="1"/>
  <c r="W97" i="100"/>
  <c r="AM97" i="100" s="1"/>
  <c r="U69" i="100"/>
  <c r="AK69" i="100" s="1"/>
  <c r="Z69" i="100"/>
  <c r="AP69" i="100" s="1"/>
  <c r="AA77" i="100"/>
  <c r="AQ77" i="100" s="1"/>
  <c r="X77" i="100"/>
  <c r="AN77" i="100" s="1"/>
  <c r="AD77" i="100"/>
  <c r="AT77" i="100" s="1"/>
  <c r="AE85" i="100"/>
  <c r="AU85" i="100" s="1"/>
  <c r="Y85" i="100"/>
  <c r="AO85" i="100" s="1"/>
  <c r="X97" i="100"/>
  <c r="AN97" i="100" s="1"/>
  <c r="Y69" i="100"/>
  <c r="AO69" i="100" s="1"/>
  <c r="AD69" i="100"/>
  <c r="AT69" i="100" s="1"/>
  <c r="Y77" i="100"/>
  <c r="AO77" i="100" s="1"/>
  <c r="AF77" i="100"/>
  <c r="AV77" i="100" s="1"/>
  <c r="AM88" i="100"/>
  <c r="AG88" i="100"/>
  <c r="P88" i="100" s="1"/>
  <c r="AK86" i="100"/>
  <c r="AG86" i="100"/>
  <c r="P86" i="100" s="1"/>
  <c r="AN107" i="100"/>
  <c r="AN103" i="100"/>
  <c r="AW103" i="100" s="1"/>
  <c r="AG102" i="100"/>
  <c r="P102" i="100" s="1"/>
  <c r="AG104" i="100"/>
  <c r="P104" i="100" s="1"/>
  <c r="AK98" i="100"/>
  <c r="AW98" i="100" s="1"/>
  <c r="AG98" i="100"/>
  <c r="P98" i="100" s="1"/>
  <c r="AL96" i="100"/>
  <c r="AW96" i="100" s="1"/>
  <c r="AG96" i="100"/>
  <c r="P96" i="100" s="1"/>
  <c r="AN100" i="100"/>
  <c r="AW100" i="100" s="1"/>
  <c r="AG95" i="100"/>
  <c r="P95" i="100" s="1"/>
  <c r="AC101" i="100"/>
  <c r="AS101" i="100" s="1"/>
  <c r="Y101" i="100"/>
  <c r="AO101" i="100" s="1"/>
  <c r="U101" i="100"/>
  <c r="AF101" i="100"/>
  <c r="AV101" i="100" s="1"/>
  <c r="AB101" i="100"/>
  <c r="AR101" i="100" s="1"/>
  <c r="X101" i="100"/>
  <c r="AE101" i="100"/>
  <c r="AU101" i="100" s="1"/>
  <c r="AA101" i="100"/>
  <c r="AQ101" i="100" s="1"/>
  <c r="W101" i="100"/>
  <c r="AM101" i="100" s="1"/>
  <c r="AD101" i="100"/>
  <c r="AT101" i="100" s="1"/>
  <c r="Z101" i="100"/>
  <c r="AP101" i="100" s="1"/>
  <c r="V101" i="100"/>
  <c r="AL101" i="100" s="1"/>
  <c r="AN88" i="100"/>
  <c r="AN86" i="100"/>
  <c r="AN85" i="100"/>
  <c r="AN74" i="100"/>
  <c r="AW74" i="100" s="1"/>
  <c r="AK73" i="100"/>
  <c r="AG73" i="100"/>
  <c r="P73" i="100" s="1"/>
  <c r="AG83" i="100"/>
  <c r="P83" i="100" s="1"/>
  <c r="AG90" i="100"/>
  <c r="P90" i="100" s="1"/>
  <c r="AN73" i="100"/>
  <c r="AN68" i="100"/>
  <c r="AK78" i="100"/>
  <c r="AG78" i="100"/>
  <c r="P78" i="100" s="1"/>
  <c r="AN64" i="100"/>
  <c r="AG66" i="100"/>
  <c r="P66" i="100" s="1"/>
  <c r="AN38" i="100"/>
  <c r="AN37" i="100"/>
  <c r="AN23" i="100"/>
  <c r="AK56" i="100"/>
  <c r="AG56" i="100"/>
  <c r="P56" i="100" s="1"/>
  <c r="AN56" i="100"/>
  <c r="AL40" i="100"/>
  <c r="AG110" i="100"/>
  <c r="P110" i="100" s="1"/>
  <c r="AK110" i="100"/>
  <c r="AN84" i="100"/>
  <c r="AG106" i="100"/>
  <c r="P106" i="100" s="1"/>
  <c r="AK106" i="100"/>
  <c r="AN102" i="100"/>
  <c r="AW102" i="100" s="1"/>
  <c r="AN112" i="100"/>
  <c r="AW112" i="100" s="1"/>
  <c r="AN104" i="100"/>
  <c r="AW104" i="100" s="1"/>
  <c r="AN106" i="100"/>
  <c r="AG103" i="100"/>
  <c r="P103" i="100" s="1"/>
  <c r="AN95" i="100"/>
  <c r="AW95" i="100" s="1"/>
  <c r="AG100" i="100"/>
  <c r="P100" i="100" s="1"/>
  <c r="AK94" i="100"/>
  <c r="AG94" i="100"/>
  <c r="P94" i="100" s="1"/>
  <c r="AN94" i="100"/>
  <c r="AN90" i="100"/>
  <c r="AW90" i="100" s="1"/>
  <c r="AN82" i="100"/>
  <c r="AW82" i="100" s="1"/>
  <c r="AN89" i="100"/>
  <c r="AL87" i="100"/>
  <c r="AN80" i="100"/>
  <c r="AW80" i="100" s="1"/>
  <c r="AK92" i="100"/>
  <c r="AG92" i="100"/>
  <c r="P92" i="100" s="1"/>
  <c r="AN92" i="100"/>
  <c r="AG82" i="100"/>
  <c r="P82" i="100" s="1"/>
  <c r="AK76" i="100"/>
  <c r="AG76" i="100"/>
  <c r="P76" i="100" s="1"/>
  <c r="AN72" i="100"/>
  <c r="AK71" i="100"/>
  <c r="AM68" i="100"/>
  <c r="AG68" i="100"/>
  <c r="P68" i="100" s="1"/>
  <c r="AK58" i="100"/>
  <c r="AG58" i="100"/>
  <c r="P58" i="100" s="1"/>
  <c r="AM48" i="100"/>
  <c r="AG48" i="100"/>
  <c r="AN54" i="100"/>
  <c r="AK53" i="100"/>
  <c r="AN78" i="100"/>
  <c r="AK61" i="100"/>
  <c r="AN55" i="100"/>
  <c r="AN105" i="100"/>
  <c r="AW105" i="100" s="1"/>
  <c r="AL109" i="100"/>
  <c r="AG109" i="100"/>
  <c r="P109" i="100" s="1"/>
  <c r="AK99" i="100"/>
  <c r="AG112" i="100"/>
  <c r="P112" i="100" s="1"/>
  <c r="AL89" i="100"/>
  <c r="AG89" i="100"/>
  <c r="P89" i="100" s="1"/>
  <c r="AN83" i="100"/>
  <c r="AW83" i="100" s="1"/>
  <c r="AL81" i="100"/>
  <c r="AG105" i="100"/>
  <c r="P105" i="100" s="1"/>
  <c r="AK84" i="100"/>
  <c r="AG84" i="100"/>
  <c r="P84" i="100" s="1"/>
  <c r="AN81" i="100"/>
  <c r="AL79" i="100"/>
  <c r="AG79" i="100"/>
  <c r="P79" i="100" s="1"/>
  <c r="AN70" i="100"/>
  <c r="AN76" i="100"/>
  <c r="AK91" i="100"/>
  <c r="AG80" i="100"/>
  <c r="P80" i="100" s="1"/>
  <c r="AM72" i="100"/>
  <c r="AG72" i="100"/>
  <c r="P72" i="100" s="1"/>
  <c r="AN66" i="100"/>
  <c r="AW66" i="100" s="1"/>
  <c r="AK62" i="100"/>
  <c r="AK54" i="100"/>
  <c r="AG54" i="100"/>
  <c r="P54" i="100" s="1"/>
  <c r="AN48" i="100"/>
  <c r="AG74" i="100"/>
  <c r="P74" i="100" s="1"/>
  <c r="AG70" i="100"/>
  <c r="P70" i="100" s="1"/>
  <c r="AN49" i="100"/>
  <c r="AK45" i="100"/>
  <c r="AK52" i="100"/>
  <c r="AG52" i="100"/>
  <c r="P52" i="100" s="1"/>
  <c r="AN52" i="100"/>
  <c r="AF50" i="100"/>
  <c r="AV50" i="100" s="1"/>
  <c r="AB50" i="100"/>
  <c r="AR50" i="100" s="1"/>
  <c r="X50" i="100"/>
  <c r="AA50" i="100"/>
  <c r="AQ50" i="100" s="1"/>
  <c r="V50" i="100"/>
  <c r="AL50" i="100" s="1"/>
  <c r="AD50" i="100"/>
  <c r="AT50" i="100" s="1"/>
  <c r="Y50" i="100"/>
  <c r="AO50" i="100" s="1"/>
  <c r="Z50" i="100"/>
  <c r="AP50" i="100" s="1"/>
  <c r="W50" i="100"/>
  <c r="AM50" i="100" s="1"/>
  <c r="AE50" i="100"/>
  <c r="AU50" i="100" s="1"/>
  <c r="U50" i="100"/>
  <c r="AC50" i="100"/>
  <c r="AS50" i="100" s="1"/>
  <c r="AN109" i="100"/>
  <c r="AN110" i="100"/>
  <c r="AK85" i="100"/>
  <c r="AK108" i="100"/>
  <c r="AG108" i="100"/>
  <c r="P108" i="100" s="1"/>
  <c r="AN108" i="100"/>
  <c r="AN91" i="100"/>
  <c r="AN62" i="100"/>
  <c r="AN58" i="100"/>
  <c r="AK57" i="100"/>
  <c r="AK64" i="100"/>
  <c r="AK63" i="100"/>
  <c r="AW70" i="100"/>
  <c r="AK60" i="100"/>
  <c r="AN46" i="100"/>
  <c r="AN45" i="100"/>
  <c r="AK49" i="100"/>
  <c r="AN43" i="100"/>
  <c r="AK46" i="100"/>
  <c r="AN42" i="100"/>
  <c r="AG38" i="100"/>
  <c r="AK38" i="100"/>
  <c r="AK16" i="100"/>
  <c r="AK32" i="100"/>
  <c r="AK24" i="100"/>
  <c r="AI113" i="60"/>
  <c r="AK113" i="60" s="1"/>
  <c r="AH113" i="60"/>
  <c r="BM112" i="60"/>
  <c r="AI112" i="60"/>
  <c r="AK112" i="60" s="1"/>
  <c r="AH112" i="60"/>
  <c r="BM111" i="60"/>
  <c r="AI111" i="60"/>
  <c r="AK111" i="60" s="1"/>
  <c r="AH111" i="60"/>
  <c r="BM110" i="60"/>
  <c r="AI110" i="60"/>
  <c r="AK110" i="60" s="1"/>
  <c r="AH110" i="60"/>
  <c r="BM109" i="60"/>
  <c r="AI109" i="60"/>
  <c r="AK109" i="60" s="1"/>
  <c r="AH109" i="60"/>
  <c r="BM108" i="60"/>
  <c r="AI108" i="60"/>
  <c r="AK108" i="60" s="1"/>
  <c r="AH108" i="60"/>
  <c r="BM107" i="60"/>
  <c r="AI107" i="60"/>
  <c r="AK107" i="60" s="1"/>
  <c r="AH107" i="60"/>
  <c r="BM106" i="60"/>
  <c r="AI106" i="60"/>
  <c r="AK106" i="60" s="1"/>
  <c r="AH106" i="60"/>
  <c r="BM105" i="60"/>
  <c r="AI105" i="60"/>
  <c r="AK105" i="60" s="1"/>
  <c r="AH105" i="60"/>
  <c r="BM104" i="60"/>
  <c r="AI104" i="60"/>
  <c r="AK104" i="60" s="1"/>
  <c r="AH104" i="60"/>
  <c r="BM103" i="60"/>
  <c r="AI103" i="60"/>
  <c r="AK103" i="60" s="1"/>
  <c r="AH103" i="60"/>
  <c r="BM102" i="60"/>
  <c r="AI102" i="60"/>
  <c r="AK102" i="60" s="1"/>
  <c r="AH102" i="60"/>
  <c r="BM101" i="60"/>
  <c r="AI101" i="60"/>
  <c r="AK101" i="60" s="1"/>
  <c r="AH101" i="60"/>
  <c r="BM100" i="60"/>
  <c r="AI100" i="60"/>
  <c r="AK100" i="60" s="1"/>
  <c r="AH100" i="60"/>
  <c r="BM99" i="60"/>
  <c r="AI99" i="60"/>
  <c r="AK99" i="60" s="1"/>
  <c r="AH99" i="60"/>
  <c r="BM98" i="60"/>
  <c r="AI98" i="60"/>
  <c r="AK98" i="60" s="1"/>
  <c r="AH98" i="60"/>
  <c r="BM97" i="60"/>
  <c r="AI97" i="60"/>
  <c r="AK97" i="60" s="1"/>
  <c r="AH97" i="60"/>
  <c r="BM96" i="60"/>
  <c r="AI96" i="60"/>
  <c r="AK96" i="60" s="1"/>
  <c r="AH96" i="60"/>
  <c r="BM95" i="60"/>
  <c r="AI95" i="60"/>
  <c r="AK95" i="60" s="1"/>
  <c r="AH95" i="60"/>
  <c r="BM94" i="60"/>
  <c r="AI94" i="60"/>
  <c r="AK94" i="60" s="1"/>
  <c r="AH94" i="60"/>
  <c r="BM93" i="60"/>
  <c r="AI93" i="60"/>
  <c r="AK93" i="60" s="1"/>
  <c r="AH93" i="60"/>
  <c r="BM92" i="60"/>
  <c r="AI92" i="60"/>
  <c r="AK92" i="60" s="1"/>
  <c r="AH92" i="60"/>
  <c r="BM91" i="60"/>
  <c r="AI91" i="60"/>
  <c r="AK91" i="60" s="1"/>
  <c r="AH91" i="60"/>
  <c r="BM90" i="60"/>
  <c r="AI90" i="60"/>
  <c r="AK90" i="60" s="1"/>
  <c r="AH90" i="60"/>
  <c r="BM89" i="60"/>
  <c r="AI89" i="60"/>
  <c r="AK89" i="60" s="1"/>
  <c r="AH89" i="60"/>
  <c r="AG44" i="100" l="1"/>
  <c r="P38" i="100"/>
  <c r="AW57" i="100"/>
  <c r="AK47" i="100"/>
  <c r="AI47" i="100"/>
  <c r="AK44" i="100"/>
  <c r="AW44" i="100" s="1"/>
  <c r="AI44" i="100"/>
  <c r="P44" i="100" s="1"/>
  <c r="AK43" i="100"/>
  <c r="AI43" i="100"/>
  <c r="AG32" i="100"/>
  <c r="AG46" i="100"/>
  <c r="AG65" i="100"/>
  <c r="P65" i="100" s="1"/>
  <c r="AG45" i="100"/>
  <c r="AG62" i="100"/>
  <c r="P62" i="100" s="1"/>
  <c r="AG40" i="100"/>
  <c r="AK42" i="100"/>
  <c r="AW42" i="100" s="1"/>
  <c r="AK41" i="100"/>
  <c r="AW41" i="100" s="1"/>
  <c r="AI41" i="100"/>
  <c r="AI40" i="100"/>
  <c r="AI45" i="100"/>
  <c r="AI64" i="100"/>
  <c r="AG60" i="100"/>
  <c r="P60" i="100" s="1"/>
  <c r="AG64" i="100"/>
  <c r="AW40" i="100"/>
  <c r="AI46" i="100"/>
  <c r="AI48" i="100"/>
  <c r="P48" i="100" s="1"/>
  <c r="AG42" i="100"/>
  <c r="P42" i="100" s="1"/>
  <c r="AW65" i="100"/>
  <c r="AI51" i="100"/>
  <c r="AW32" i="100"/>
  <c r="AI50" i="100"/>
  <c r="AW79" i="100"/>
  <c r="AK36" i="100"/>
  <c r="AI36" i="100"/>
  <c r="AG67" i="100"/>
  <c r="P67" i="100" s="1"/>
  <c r="AK37" i="100"/>
  <c r="AI37" i="100"/>
  <c r="AG41" i="100"/>
  <c r="P41" i="100" s="1"/>
  <c r="AI32" i="100"/>
  <c r="AG22" i="100"/>
  <c r="AG57" i="100"/>
  <c r="P57" i="100" s="1"/>
  <c r="AI31" i="100"/>
  <c r="AK33" i="100"/>
  <c r="AI33" i="100"/>
  <c r="AK34" i="100"/>
  <c r="AI34" i="100"/>
  <c r="AK35" i="100"/>
  <c r="AI35" i="100"/>
  <c r="AI49" i="100"/>
  <c r="AI39" i="100"/>
  <c r="AG107" i="100"/>
  <c r="P107" i="100" s="1"/>
  <c r="AG91" i="100"/>
  <c r="P91" i="100" s="1"/>
  <c r="AG39" i="100"/>
  <c r="AK93" i="100"/>
  <c r="AW93" i="100" s="1"/>
  <c r="AG49" i="100"/>
  <c r="AG81" i="100"/>
  <c r="P81" i="100" s="1"/>
  <c r="AW47" i="100"/>
  <c r="AG47" i="100"/>
  <c r="P47" i="100" s="1"/>
  <c r="AG30" i="100"/>
  <c r="AG87" i="100"/>
  <c r="P87" i="100" s="1"/>
  <c r="AJ91" i="60"/>
  <c r="AG63" i="100"/>
  <c r="P63" i="100" s="1"/>
  <c r="AW53" i="100"/>
  <c r="AJ103" i="60"/>
  <c r="AG99" i="100"/>
  <c r="P99" i="100" s="1"/>
  <c r="AG35" i="100"/>
  <c r="AW51" i="100"/>
  <c r="AG59" i="100"/>
  <c r="P59" i="100" s="1"/>
  <c r="AW33" i="100"/>
  <c r="AI23" i="100"/>
  <c r="AG53" i="100"/>
  <c r="P53" i="100" s="1"/>
  <c r="AI22" i="100"/>
  <c r="AU103" i="60"/>
  <c r="AQ103" i="60"/>
  <c r="AM103" i="60"/>
  <c r="AT103" i="60"/>
  <c r="AP103" i="60"/>
  <c r="AL103" i="60"/>
  <c r="AW103" i="60"/>
  <c r="AS103" i="60"/>
  <c r="AO103" i="60"/>
  <c r="AV103" i="60"/>
  <c r="AR103" i="60"/>
  <c r="AN103" i="60"/>
  <c r="AV91" i="60"/>
  <c r="AR91" i="60"/>
  <c r="AN91" i="60"/>
  <c r="AU91" i="60"/>
  <c r="AQ91" i="60"/>
  <c r="AM91" i="60"/>
  <c r="AT91" i="60"/>
  <c r="AP91" i="60"/>
  <c r="AL91" i="60"/>
  <c r="AS91" i="60"/>
  <c r="AW91" i="60"/>
  <c r="AO91" i="60"/>
  <c r="AU97" i="60"/>
  <c r="AQ97" i="60"/>
  <c r="AM97" i="60"/>
  <c r="AT97" i="60"/>
  <c r="AP97" i="60"/>
  <c r="AW97" i="60"/>
  <c r="AS97" i="60"/>
  <c r="AO97" i="60"/>
  <c r="AR97" i="60"/>
  <c r="AN97" i="60"/>
  <c r="AL97" i="60"/>
  <c r="AV97" i="60"/>
  <c r="AU101" i="60"/>
  <c r="AQ101" i="60"/>
  <c r="AM101" i="60"/>
  <c r="AT101" i="60"/>
  <c r="AP101" i="60"/>
  <c r="AL101" i="60"/>
  <c r="AW101" i="60"/>
  <c r="AS101" i="60"/>
  <c r="AO101" i="60"/>
  <c r="AR101" i="60"/>
  <c r="AN101" i="60"/>
  <c r="AV101" i="60"/>
  <c r="AU107" i="60"/>
  <c r="AQ107" i="60"/>
  <c r="AM107" i="60"/>
  <c r="AT107" i="60"/>
  <c r="AP107" i="60"/>
  <c r="AL107" i="60"/>
  <c r="AW107" i="60"/>
  <c r="AS107" i="60"/>
  <c r="AO107" i="60"/>
  <c r="AV107" i="60"/>
  <c r="AR107" i="60"/>
  <c r="AN107" i="60"/>
  <c r="AU111" i="60"/>
  <c r="AQ111" i="60"/>
  <c r="AM111" i="60"/>
  <c r="AT111" i="60"/>
  <c r="AP111" i="60"/>
  <c r="AL111" i="60"/>
  <c r="AW111" i="60"/>
  <c r="AS111" i="60"/>
  <c r="AO111" i="60"/>
  <c r="AV111" i="60"/>
  <c r="AR111" i="60"/>
  <c r="AN111" i="60"/>
  <c r="AK22" i="100"/>
  <c r="AW22" i="100" s="1"/>
  <c r="AI18" i="100"/>
  <c r="AG23" i="100"/>
  <c r="AI27" i="100"/>
  <c r="AG43" i="100"/>
  <c r="P43" i="100" s="1"/>
  <c r="AW87" i="100"/>
  <c r="AU98" i="60"/>
  <c r="AQ98" i="60"/>
  <c r="AM98" i="60"/>
  <c r="AT98" i="60"/>
  <c r="AP98" i="60"/>
  <c r="AL98" i="60"/>
  <c r="AW98" i="60"/>
  <c r="AS98" i="60"/>
  <c r="AO98" i="60"/>
  <c r="AV98" i="60"/>
  <c r="AR98" i="60"/>
  <c r="AN98" i="60"/>
  <c r="AU104" i="60"/>
  <c r="AQ104" i="60"/>
  <c r="AM104" i="60"/>
  <c r="AT104" i="60"/>
  <c r="AP104" i="60"/>
  <c r="AL104" i="60"/>
  <c r="AW104" i="60"/>
  <c r="AS104" i="60"/>
  <c r="AO104" i="60"/>
  <c r="AN104" i="60"/>
  <c r="AV104" i="60"/>
  <c r="AR104" i="60"/>
  <c r="AU112" i="60"/>
  <c r="AQ112" i="60"/>
  <c r="AM112" i="60"/>
  <c r="AT112" i="60"/>
  <c r="AP112" i="60"/>
  <c r="AL112" i="60"/>
  <c r="AW112" i="60"/>
  <c r="AS112" i="60"/>
  <c r="AO112" i="60"/>
  <c r="AN112" i="60"/>
  <c r="AV112" i="60"/>
  <c r="AR112" i="60"/>
  <c r="AV90" i="60"/>
  <c r="AR90" i="60"/>
  <c r="AN90" i="60"/>
  <c r="AU90" i="60"/>
  <c r="AQ90" i="60"/>
  <c r="AM90" i="60"/>
  <c r="AT90" i="60"/>
  <c r="AP90" i="60"/>
  <c r="AL90" i="60"/>
  <c r="AO90" i="60"/>
  <c r="AW90" i="60"/>
  <c r="AS90" i="60"/>
  <c r="AV95" i="60"/>
  <c r="AR95" i="60"/>
  <c r="AN95" i="60"/>
  <c r="AU95" i="60"/>
  <c r="AQ95" i="60"/>
  <c r="AM95" i="60"/>
  <c r="AT95" i="60"/>
  <c r="AP95" i="60"/>
  <c r="AL95" i="60"/>
  <c r="AS95" i="60"/>
  <c r="AW95" i="60"/>
  <c r="AO95" i="60"/>
  <c r="AV96" i="60"/>
  <c r="AR96" i="60"/>
  <c r="AN96" i="60"/>
  <c r="AU96" i="60"/>
  <c r="AQ96" i="60"/>
  <c r="AM96" i="60"/>
  <c r="AT96" i="60"/>
  <c r="AP96" i="60"/>
  <c r="AL96" i="60"/>
  <c r="AW96" i="60"/>
  <c r="AS96" i="60"/>
  <c r="AO96" i="60"/>
  <c r="AU100" i="60"/>
  <c r="AQ100" i="60"/>
  <c r="AM100" i="60"/>
  <c r="AT100" i="60"/>
  <c r="AP100" i="60"/>
  <c r="AL100" i="60"/>
  <c r="P100" i="60" s="1"/>
  <c r="AW100" i="60"/>
  <c r="AS100" i="60"/>
  <c r="AO100" i="60"/>
  <c r="AN100" i="60"/>
  <c r="AV100" i="60"/>
  <c r="AR100" i="60"/>
  <c r="AU106" i="60"/>
  <c r="AQ106" i="60"/>
  <c r="AM106" i="60"/>
  <c r="AT106" i="60"/>
  <c r="AP106" i="60"/>
  <c r="AL106" i="60"/>
  <c r="AW106" i="60"/>
  <c r="AS106" i="60"/>
  <c r="AO106" i="60"/>
  <c r="AV106" i="60"/>
  <c r="AR106" i="60"/>
  <c r="AN106" i="60"/>
  <c r="AJ109" i="60"/>
  <c r="AU110" i="60"/>
  <c r="AQ110" i="60"/>
  <c r="AM110" i="60"/>
  <c r="AT110" i="60"/>
  <c r="AP110" i="60"/>
  <c r="AL110" i="60"/>
  <c r="AW110" i="60"/>
  <c r="AS110" i="60"/>
  <c r="AO110" i="60"/>
  <c r="AV110" i="60"/>
  <c r="AR110" i="60"/>
  <c r="AN110" i="60"/>
  <c r="AI28" i="100"/>
  <c r="AI16" i="100"/>
  <c r="AI25" i="100"/>
  <c r="AW64" i="100"/>
  <c r="AN59" i="100"/>
  <c r="AW59" i="100" s="1"/>
  <c r="AG37" i="100"/>
  <c r="P37" i="100" s="1"/>
  <c r="AG18" i="100"/>
  <c r="P18" i="100" s="1"/>
  <c r="AK23" i="100"/>
  <c r="AG31" i="100"/>
  <c r="AV92" i="60"/>
  <c r="AR92" i="60"/>
  <c r="AN92" i="60"/>
  <c r="AU92" i="60"/>
  <c r="AQ92" i="60"/>
  <c r="AM92" i="60"/>
  <c r="AT92" i="60"/>
  <c r="AP92" i="60"/>
  <c r="AL92" i="60"/>
  <c r="AW92" i="60"/>
  <c r="AS92" i="60"/>
  <c r="AO92" i="60"/>
  <c r="AU102" i="60"/>
  <c r="AQ102" i="60"/>
  <c r="AM102" i="60"/>
  <c r="AT102" i="60"/>
  <c r="AP102" i="60"/>
  <c r="AL102" i="60"/>
  <c r="AW102" i="60"/>
  <c r="AS102" i="60"/>
  <c r="AO102" i="60"/>
  <c r="AV102" i="60"/>
  <c r="AR102" i="60"/>
  <c r="AN102" i="60"/>
  <c r="AU108" i="60"/>
  <c r="AQ108" i="60"/>
  <c r="AM108" i="60"/>
  <c r="AT108" i="60"/>
  <c r="AP108" i="60"/>
  <c r="AL108" i="60"/>
  <c r="AW108" i="60"/>
  <c r="AS108" i="60"/>
  <c r="AO108" i="60"/>
  <c r="AN108" i="60"/>
  <c r="AV108" i="60"/>
  <c r="AR108" i="60"/>
  <c r="AV89" i="60"/>
  <c r="AR89" i="60"/>
  <c r="AN89" i="60"/>
  <c r="AU89" i="60"/>
  <c r="AQ89" i="60"/>
  <c r="AM89" i="60"/>
  <c r="AT89" i="60"/>
  <c r="AP89" i="60"/>
  <c r="AL89" i="60"/>
  <c r="AW89" i="60"/>
  <c r="AS89" i="60"/>
  <c r="AO89" i="60"/>
  <c r="AV93" i="60"/>
  <c r="AR93" i="60"/>
  <c r="AN93" i="60"/>
  <c r="AU93" i="60"/>
  <c r="AQ93" i="60"/>
  <c r="AM93" i="60"/>
  <c r="AT93" i="60"/>
  <c r="AP93" i="60"/>
  <c r="AL93" i="60"/>
  <c r="AW93" i="60"/>
  <c r="AO93" i="60"/>
  <c r="AS93" i="60"/>
  <c r="AV94" i="60"/>
  <c r="AR94" i="60"/>
  <c r="AN94" i="60"/>
  <c r="AU94" i="60"/>
  <c r="AQ94" i="60"/>
  <c r="AM94" i="60"/>
  <c r="AT94" i="60"/>
  <c r="AP94" i="60"/>
  <c r="AL94" i="60"/>
  <c r="AO94" i="60"/>
  <c r="AW94" i="60"/>
  <c r="AS94" i="60"/>
  <c r="AJ98" i="60"/>
  <c r="AU99" i="60"/>
  <c r="AQ99" i="60"/>
  <c r="AM99" i="60"/>
  <c r="AT99" i="60"/>
  <c r="AP99" i="60"/>
  <c r="AL99" i="60"/>
  <c r="AW99" i="60"/>
  <c r="AS99" i="60"/>
  <c r="AO99" i="60"/>
  <c r="AV99" i="60"/>
  <c r="AR99" i="60"/>
  <c r="AN99" i="60"/>
  <c r="AU105" i="60"/>
  <c r="AQ105" i="60"/>
  <c r="AM105" i="60"/>
  <c r="AT105" i="60"/>
  <c r="AP105" i="60"/>
  <c r="AL105" i="60"/>
  <c r="AW105" i="60"/>
  <c r="AS105" i="60"/>
  <c r="AO105" i="60"/>
  <c r="AR105" i="60"/>
  <c r="AN105" i="60"/>
  <c r="AV105" i="60"/>
  <c r="AU109" i="60"/>
  <c r="AQ109" i="60"/>
  <c r="AM109" i="60"/>
  <c r="AT109" i="60"/>
  <c r="AP109" i="60"/>
  <c r="AL109" i="60"/>
  <c r="AW109" i="60"/>
  <c r="AS109" i="60"/>
  <c r="AO109" i="60"/>
  <c r="AR109" i="60"/>
  <c r="AN109" i="60"/>
  <c r="AV109" i="60"/>
  <c r="AU113" i="60"/>
  <c r="AQ113" i="60"/>
  <c r="AM113" i="60"/>
  <c r="AT113" i="60"/>
  <c r="AP113" i="60"/>
  <c r="AL113" i="60"/>
  <c r="AW113" i="60"/>
  <c r="AS113" i="60"/>
  <c r="AO113" i="60"/>
  <c r="AR113" i="60"/>
  <c r="AN113" i="60"/>
  <c r="AV113" i="60"/>
  <c r="AG16" i="100"/>
  <c r="AG36" i="100"/>
  <c r="AW43" i="100"/>
  <c r="AG75" i="100"/>
  <c r="P75" i="100" s="1"/>
  <c r="AG15" i="100"/>
  <c r="AJ89" i="60"/>
  <c r="AJ106" i="60"/>
  <c r="AJ94" i="60"/>
  <c r="AJ111" i="60"/>
  <c r="AI13" i="100"/>
  <c r="AG13" i="100"/>
  <c r="AM13" i="100"/>
  <c r="AW13" i="100" s="1"/>
  <c r="AG34" i="100"/>
  <c r="P34" i="100" s="1"/>
  <c r="AI17" i="100"/>
  <c r="AI29" i="100"/>
  <c r="AG111" i="100"/>
  <c r="P111" i="100" s="1"/>
  <c r="AI26" i="100"/>
  <c r="AG28" i="100"/>
  <c r="AN34" i="100"/>
  <c r="AG29" i="100"/>
  <c r="AW21" i="100"/>
  <c r="AG21" i="100"/>
  <c r="AI15" i="100"/>
  <c r="AG33" i="100"/>
  <c r="AG20" i="100"/>
  <c r="AW19" i="100"/>
  <c r="AW24" i="100"/>
  <c r="AI24" i="100"/>
  <c r="AG25" i="100"/>
  <c r="P25" i="100" s="1"/>
  <c r="AK29" i="100"/>
  <c r="AG17" i="100"/>
  <c r="AG27" i="100"/>
  <c r="AW31" i="100"/>
  <c r="AW35" i="100"/>
  <c r="AN17" i="100"/>
  <c r="AW17" i="100" s="1"/>
  <c r="AW15" i="100"/>
  <c r="AG26" i="100"/>
  <c r="P26" i="100" s="1"/>
  <c r="AI14" i="100"/>
  <c r="AG24" i="100"/>
  <c r="AI30" i="100"/>
  <c r="P30" i="100" s="1"/>
  <c r="AW25" i="100"/>
  <c r="AI21" i="100"/>
  <c r="AG14" i="100"/>
  <c r="AW36" i="100"/>
  <c r="AI20" i="100"/>
  <c r="P20" i="100" s="1"/>
  <c r="AG19" i="100"/>
  <c r="AI19" i="100"/>
  <c r="AG55" i="100"/>
  <c r="P55" i="100" s="1"/>
  <c r="AN111" i="100"/>
  <c r="AW111" i="100" s="1"/>
  <c r="AW23" i="100"/>
  <c r="AG71" i="100"/>
  <c r="P71" i="100" s="1"/>
  <c r="AW71" i="100"/>
  <c r="AW107" i="100"/>
  <c r="AG51" i="100"/>
  <c r="AW37" i="100"/>
  <c r="AW28" i="100"/>
  <c r="AW97" i="100"/>
  <c r="AE6" i="100"/>
  <c r="AW108" i="100"/>
  <c r="AW29" i="100"/>
  <c r="AW81" i="100"/>
  <c r="AG97" i="100"/>
  <c r="P97" i="100" s="1"/>
  <c r="AG69" i="100"/>
  <c r="P69" i="100" s="1"/>
  <c r="AG77" i="100"/>
  <c r="P77" i="100" s="1"/>
  <c r="AW84" i="100"/>
  <c r="X5" i="100"/>
  <c r="AW60" i="100"/>
  <c r="AA5" i="100"/>
  <c r="X7" i="100"/>
  <c r="AA6" i="100"/>
  <c r="AW30" i="100"/>
  <c r="U8" i="100"/>
  <c r="AW38" i="100"/>
  <c r="X6" i="100"/>
  <c r="AG85" i="100"/>
  <c r="P85" i="100" s="1"/>
  <c r="AA8" i="100"/>
  <c r="U5" i="100"/>
  <c r="X8" i="100"/>
  <c r="AW49" i="100"/>
  <c r="AW89" i="100"/>
  <c r="AG61" i="100"/>
  <c r="P61" i="100" s="1"/>
  <c r="AE7" i="100"/>
  <c r="AW63" i="100"/>
  <c r="AW85" i="100"/>
  <c r="V5" i="100"/>
  <c r="AW39" i="100"/>
  <c r="AW68" i="100"/>
  <c r="AE8" i="100"/>
  <c r="AW16" i="100"/>
  <c r="AF8" i="100"/>
  <c r="Z7" i="100"/>
  <c r="AW56" i="100"/>
  <c r="AW73" i="100"/>
  <c r="AW26" i="100"/>
  <c r="P32" i="100"/>
  <c r="AE5" i="100"/>
  <c r="P21" i="100"/>
  <c r="AA7" i="100"/>
  <c r="AF7" i="100"/>
  <c r="AB6" i="100"/>
  <c r="AW54" i="100"/>
  <c r="AW72" i="100"/>
  <c r="AW48" i="100"/>
  <c r="AW92" i="100"/>
  <c r="U7" i="100"/>
  <c r="AW14" i="100"/>
  <c r="AF6" i="100"/>
  <c r="V7" i="100"/>
  <c r="AB5" i="100"/>
  <c r="AW62" i="100"/>
  <c r="W8" i="100"/>
  <c r="Y6" i="100"/>
  <c r="Z5" i="100"/>
  <c r="AW76" i="100"/>
  <c r="AW94" i="100"/>
  <c r="AC5" i="100"/>
  <c r="AD5" i="100"/>
  <c r="AK50" i="100"/>
  <c r="AG50" i="100"/>
  <c r="P50" i="100" s="1"/>
  <c r="AN50" i="100"/>
  <c r="AW77" i="100"/>
  <c r="AW91" i="100"/>
  <c r="AW69" i="100"/>
  <c r="AW99" i="100"/>
  <c r="W5" i="100"/>
  <c r="Y7" i="100"/>
  <c r="AW58" i="100"/>
  <c r="AW110" i="100"/>
  <c r="AC6" i="100"/>
  <c r="AW55" i="100"/>
  <c r="AD8" i="100"/>
  <c r="AK101" i="100"/>
  <c r="AG101" i="100"/>
  <c r="P101" i="100" s="1"/>
  <c r="AW86" i="100"/>
  <c r="U6" i="100"/>
  <c r="AW46" i="100"/>
  <c r="AF5" i="100"/>
  <c r="V6" i="100"/>
  <c r="AW45" i="100"/>
  <c r="AB7" i="100"/>
  <c r="AW18" i="100"/>
  <c r="W6" i="100"/>
  <c r="Y8" i="100"/>
  <c r="AW27" i="100"/>
  <c r="Z8" i="100"/>
  <c r="AW61" i="100"/>
  <c r="AW106" i="100"/>
  <c r="AC7" i="100"/>
  <c r="AW20" i="100"/>
  <c r="AD7" i="100"/>
  <c r="AN101" i="100"/>
  <c r="AW52" i="100"/>
  <c r="V8" i="100"/>
  <c r="AB8" i="100"/>
  <c r="AW67" i="100"/>
  <c r="AW109" i="100"/>
  <c r="W7" i="100"/>
  <c r="Y5" i="100"/>
  <c r="Z6" i="100"/>
  <c r="AW75" i="100"/>
  <c r="AC8" i="100"/>
  <c r="AD6" i="100"/>
  <c r="AW78" i="100"/>
  <c r="AW88" i="100"/>
  <c r="AJ97" i="60"/>
  <c r="AJ101" i="60"/>
  <c r="AJ102" i="60"/>
  <c r="AJ107" i="60"/>
  <c r="AJ110" i="60"/>
  <c r="AJ92" i="60"/>
  <c r="AJ105" i="60"/>
  <c r="AJ108" i="60"/>
  <c r="AJ112" i="60"/>
  <c r="AJ90" i="60"/>
  <c r="AJ96" i="60"/>
  <c r="AJ100" i="60"/>
  <c r="AJ113" i="60"/>
  <c r="AJ93" i="60"/>
  <c r="AJ95" i="60"/>
  <c r="AJ99" i="60"/>
  <c r="AJ104" i="60"/>
  <c r="P106" i="60" l="1"/>
  <c r="P104" i="60"/>
  <c r="P113" i="60"/>
  <c r="P105" i="60"/>
  <c r="P95" i="60"/>
  <c r="P102" i="60"/>
  <c r="P107" i="60"/>
  <c r="P103" i="60"/>
  <c r="V103" i="60" s="1"/>
  <c r="AY103" i="60" s="1"/>
  <c r="P93" i="60"/>
  <c r="P92" i="60"/>
  <c r="P110" i="60"/>
  <c r="P91" i="60"/>
  <c r="P112" i="60"/>
  <c r="P98" i="60"/>
  <c r="P109" i="60"/>
  <c r="P99" i="60"/>
  <c r="AC99" i="60" s="1"/>
  <c r="BF99" i="60" s="1"/>
  <c r="P96" i="60"/>
  <c r="P90" i="60"/>
  <c r="P97" i="60"/>
  <c r="P108" i="60"/>
  <c r="P111" i="60"/>
  <c r="P101" i="60"/>
  <c r="P94" i="60"/>
  <c r="P89" i="60"/>
  <c r="W89" i="60" s="1"/>
  <c r="AZ89" i="60" s="1"/>
  <c r="V106" i="60"/>
  <c r="AY106" i="60" s="1"/>
  <c r="AD106" i="60"/>
  <c r="BG106" i="60" s="1"/>
  <c r="W106" i="60"/>
  <c r="AZ106" i="60" s="1"/>
  <c r="AE106" i="60"/>
  <c r="BH106" i="60" s="1"/>
  <c r="X106" i="60"/>
  <c r="BA106" i="60" s="1"/>
  <c r="AF106" i="60"/>
  <c r="BI106" i="60" s="1"/>
  <c r="Y106" i="60"/>
  <c r="BB106" i="60" s="1"/>
  <c r="AG106" i="60"/>
  <c r="BJ106" i="60" s="1"/>
  <c r="Z106" i="60"/>
  <c r="BC106" i="60" s="1"/>
  <c r="AA106" i="60"/>
  <c r="BD106" i="60" s="1"/>
  <c r="AB106" i="60"/>
  <c r="BE106" i="60" s="1"/>
  <c r="AC106" i="60"/>
  <c r="BF106" i="60" s="1"/>
  <c r="V104" i="60"/>
  <c r="AY104" i="60" s="1"/>
  <c r="AD104" i="60"/>
  <c r="BG104" i="60" s="1"/>
  <c r="W104" i="60"/>
  <c r="AZ104" i="60" s="1"/>
  <c r="AE104" i="60"/>
  <c r="BH104" i="60" s="1"/>
  <c r="X104" i="60"/>
  <c r="BA104" i="60" s="1"/>
  <c r="AF104" i="60"/>
  <c r="BI104" i="60" s="1"/>
  <c r="Y104" i="60"/>
  <c r="BB104" i="60" s="1"/>
  <c r="AG104" i="60"/>
  <c r="BJ104" i="60" s="1"/>
  <c r="Z104" i="60"/>
  <c r="BC104" i="60" s="1"/>
  <c r="AA104" i="60"/>
  <c r="BD104" i="60" s="1"/>
  <c r="AB104" i="60"/>
  <c r="BE104" i="60" s="1"/>
  <c r="AC104" i="60"/>
  <c r="BF104" i="60" s="1"/>
  <c r="Z95" i="60"/>
  <c r="BC95" i="60" s="1"/>
  <c r="AA95" i="60"/>
  <c r="BD95" i="60" s="1"/>
  <c r="AB95" i="60"/>
  <c r="BE95" i="60" s="1"/>
  <c r="AC95" i="60"/>
  <c r="BF95" i="60" s="1"/>
  <c r="V95" i="60"/>
  <c r="AY95" i="60" s="1"/>
  <c r="AD95" i="60"/>
  <c r="BG95" i="60" s="1"/>
  <c r="W95" i="60"/>
  <c r="AZ95" i="60" s="1"/>
  <c r="AE95" i="60"/>
  <c r="BH95" i="60" s="1"/>
  <c r="X95" i="60"/>
  <c r="BA95" i="60" s="1"/>
  <c r="AF95" i="60"/>
  <c r="BI95" i="60" s="1"/>
  <c r="Y95" i="60"/>
  <c r="BB95" i="60" s="1"/>
  <c r="AG95" i="60"/>
  <c r="BJ95" i="60" s="1"/>
  <c r="V102" i="60"/>
  <c r="AY102" i="60" s="1"/>
  <c r="AD102" i="60"/>
  <c r="BG102" i="60" s="1"/>
  <c r="W102" i="60"/>
  <c r="AZ102" i="60" s="1"/>
  <c r="AE102" i="60"/>
  <c r="BH102" i="60" s="1"/>
  <c r="X102" i="60"/>
  <c r="BA102" i="60" s="1"/>
  <c r="AF102" i="60"/>
  <c r="BI102" i="60" s="1"/>
  <c r="Y102" i="60"/>
  <c r="BB102" i="60" s="1"/>
  <c r="AG102" i="60"/>
  <c r="BJ102" i="60" s="1"/>
  <c r="Z102" i="60"/>
  <c r="BC102" i="60" s="1"/>
  <c r="AA102" i="60"/>
  <c r="BD102" i="60" s="1"/>
  <c r="AB102" i="60"/>
  <c r="BE102" i="60" s="1"/>
  <c r="AC102" i="60"/>
  <c r="BF102" i="60" s="1"/>
  <c r="Z107" i="60"/>
  <c r="BC107" i="60" s="1"/>
  <c r="AA107" i="60"/>
  <c r="BD107" i="60" s="1"/>
  <c r="AB107" i="60"/>
  <c r="BE107" i="60" s="1"/>
  <c r="AC107" i="60"/>
  <c r="BF107" i="60" s="1"/>
  <c r="V107" i="60"/>
  <c r="AY107" i="60" s="1"/>
  <c r="AD107" i="60"/>
  <c r="BG107" i="60" s="1"/>
  <c r="W107" i="60"/>
  <c r="AZ107" i="60" s="1"/>
  <c r="AE107" i="60"/>
  <c r="BH107" i="60" s="1"/>
  <c r="X107" i="60"/>
  <c r="BA107" i="60" s="1"/>
  <c r="AF107" i="60"/>
  <c r="BI107" i="60" s="1"/>
  <c r="Y107" i="60"/>
  <c r="BB107" i="60" s="1"/>
  <c r="AG107" i="60"/>
  <c r="BJ107" i="60" s="1"/>
  <c r="AC103" i="60"/>
  <c r="BF103" i="60" s="1"/>
  <c r="AG103" i="60"/>
  <c r="BJ103" i="60" s="1"/>
  <c r="BZ103" i="60" s="1"/>
  <c r="Z105" i="60"/>
  <c r="BC105" i="60" s="1"/>
  <c r="AA105" i="60"/>
  <c r="BD105" i="60" s="1"/>
  <c r="AB105" i="60"/>
  <c r="BE105" i="60" s="1"/>
  <c r="AC105" i="60"/>
  <c r="BF105" i="60" s="1"/>
  <c r="V105" i="60"/>
  <c r="AY105" i="60" s="1"/>
  <c r="AD105" i="60"/>
  <c r="BG105" i="60" s="1"/>
  <c r="W105" i="60"/>
  <c r="AZ105" i="60" s="1"/>
  <c r="AE105" i="60"/>
  <c r="BH105" i="60" s="1"/>
  <c r="X105" i="60"/>
  <c r="BA105" i="60" s="1"/>
  <c r="AF105" i="60"/>
  <c r="BI105" i="60" s="1"/>
  <c r="Y105" i="60"/>
  <c r="BB105" i="60" s="1"/>
  <c r="AG105" i="60"/>
  <c r="BJ105" i="60" s="1"/>
  <c r="Z93" i="60"/>
  <c r="BC93" i="60" s="1"/>
  <c r="AA93" i="60"/>
  <c r="BD93" i="60" s="1"/>
  <c r="AB93" i="60"/>
  <c r="BE93" i="60" s="1"/>
  <c r="AC93" i="60"/>
  <c r="BF93" i="60" s="1"/>
  <c r="V93" i="60"/>
  <c r="AY93" i="60" s="1"/>
  <c r="AD93" i="60"/>
  <c r="BG93" i="60" s="1"/>
  <c r="W93" i="60"/>
  <c r="AZ93" i="60" s="1"/>
  <c r="AE93" i="60"/>
  <c r="BH93" i="60" s="1"/>
  <c r="X93" i="60"/>
  <c r="BA93" i="60" s="1"/>
  <c r="AF93" i="60"/>
  <c r="BI93" i="60" s="1"/>
  <c r="Y93" i="60"/>
  <c r="BB93" i="60" s="1"/>
  <c r="AG93" i="60"/>
  <c r="BJ93" i="60" s="1"/>
  <c r="V92" i="60"/>
  <c r="AY92" i="60" s="1"/>
  <c r="AD92" i="60"/>
  <c r="BG92" i="60" s="1"/>
  <c r="BW92" i="60" s="1"/>
  <c r="W92" i="60"/>
  <c r="AZ92" i="60" s="1"/>
  <c r="AE92" i="60"/>
  <c r="BH92" i="60" s="1"/>
  <c r="X92" i="60"/>
  <c r="BA92" i="60" s="1"/>
  <c r="AF92" i="60"/>
  <c r="BI92" i="60" s="1"/>
  <c r="Y92" i="60"/>
  <c r="BB92" i="60" s="1"/>
  <c r="AG92" i="60"/>
  <c r="BJ92" i="60" s="1"/>
  <c r="Z92" i="60"/>
  <c r="BC92" i="60" s="1"/>
  <c r="AA92" i="60"/>
  <c r="BD92" i="60" s="1"/>
  <c r="AB92" i="60"/>
  <c r="BE92" i="60" s="1"/>
  <c r="AC92" i="60"/>
  <c r="BF92" i="60" s="1"/>
  <c r="V110" i="60"/>
  <c r="AY110" i="60" s="1"/>
  <c r="AD110" i="60"/>
  <c r="BG110" i="60" s="1"/>
  <c r="W110" i="60"/>
  <c r="AZ110" i="60" s="1"/>
  <c r="AE110" i="60"/>
  <c r="BH110" i="60" s="1"/>
  <c r="X110" i="60"/>
  <c r="BA110" i="60" s="1"/>
  <c r="AF110" i="60"/>
  <c r="BI110" i="60" s="1"/>
  <c r="Y110" i="60"/>
  <c r="BB110" i="60" s="1"/>
  <c r="AG110" i="60"/>
  <c r="BJ110" i="60" s="1"/>
  <c r="Z110" i="60"/>
  <c r="BC110" i="60" s="1"/>
  <c r="AA110" i="60"/>
  <c r="BD110" i="60" s="1"/>
  <c r="AB110" i="60"/>
  <c r="BE110" i="60" s="1"/>
  <c r="AC110" i="60"/>
  <c r="BF110" i="60" s="1"/>
  <c r="Z91" i="60"/>
  <c r="BC91" i="60" s="1"/>
  <c r="AA91" i="60"/>
  <c r="BD91" i="60" s="1"/>
  <c r="AB91" i="60"/>
  <c r="BE91" i="60" s="1"/>
  <c r="AC91" i="60"/>
  <c r="BF91" i="60" s="1"/>
  <c r="V91" i="60"/>
  <c r="AY91" i="60" s="1"/>
  <c r="AD91" i="60"/>
  <c r="BG91" i="60" s="1"/>
  <c r="W91" i="60"/>
  <c r="AZ91" i="60" s="1"/>
  <c r="AE91" i="60"/>
  <c r="BH91" i="60" s="1"/>
  <c r="X91" i="60"/>
  <c r="BA91" i="60" s="1"/>
  <c r="AF91" i="60"/>
  <c r="BI91" i="60" s="1"/>
  <c r="Y91" i="60"/>
  <c r="BB91" i="60" s="1"/>
  <c r="AG91" i="60"/>
  <c r="BJ91" i="60" s="1"/>
  <c r="V100" i="60"/>
  <c r="AY100" i="60" s="1"/>
  <c r="AD100" i="60"/>
  <c r="BG100" i="60" s="1"/>
  <c r="W100" i="60"/>
  <c r="AZ100" i="60" s="1"/>
  <c r="AE100" i="60"/>
  <c r="BH100" i="60" s="1"/>
  <c r="X100" i="60"/>
  <c r="BA100" i="60" s="1"/>
  <c r="AF100" i="60"/>
  <c r="BI100" i="60" s="1"/>
  <c r="Y100" i="60"/>
  <c r="BB100" i="60" s="1"/>
  <c r="AG100" i="60"/>
  <c r="BJ100" i="60" s="1"/>
  <c r="Z100" i="60"/>
  <c r="BC100" i="60" s="1"/>
  <c r="AA100" i="60"/>
  <c r="BD100" i="60" s="1"/>
  <c r="AB100" i="60"/>
  <c r="BE100" i="60" s="1"/>
  <c r="AC100" i="60"/>
  <c r="BF100" i="60" s="1"/>
  <c r="V112" i="60"/>
  <c r="AY112" i="60" s="1"/>
  <c r="AD112" i="60"/>
  <c r="BG112" i="60" s="1"/>
  <c r="W112" i="60"/>
  <c r="AZ112" i="60" s="1"/>
  <c r="AE112" i="60"/>
  <c r="BH112" i="60" s="1"/>
  <c r="X112" i="60"/>
  <c r="BA112" i="60" s="1"/>
  <c r="AF112" i="60"/>
  <c r="BI112" i="60" s="1"/>
  <c r="Y112" i="60"/>
  <c r="BB112" i="60" s="1"/>
  <c r="AG112" i="60"/>
  <c r="BJ112" i="60" s="1"/>
  <c r="Z112" i="60"/>
  <c r="BC112" i="60" s="1"/>
  <c r="AA112" i="60"/>
  <c r="BD112" i="60" s="1"/>
  <c r="AB112" i="60"/>
  <c r="BE112" i="60" s="1"/>
  <c r="AC112" i="60"/>
  <c r="BF112" i="60" s="1"/>
  <c r="V98" i="60"/>
  <c r="AY98" i="60" s="1"/>
  <c r="AD98" i="60"/>
  <c r="BG98" i="60" s="1"/>
  <c r="W98" i="60"/>
  <c r="AZ98" i="60" s="1"/>
  <c r="AE98" i="60"/>
  <c r="BH98" i="60" s="1"/>
  <c r="X98" i="60"/>
  <c r="BA98" i="60" s="1"/>
  <c r="AF98" i="60"/>
  <c r="BI98" i="60" s="1"/>
  <c r="Y98" i="60"/>
  <c r="BB98" i="60" s="1"/>
  <c r="AG98" i="60"/>
  <c r="BJ98" i="60" s="1"/>
  <c r="Z98" i="60"/>
  <c r="BC98" i="60" s="1"/>
  <c r="AA98" i="60"/>
  <c r="BD98" i="60" s="1"/>
  <c r="AB98" i="60"/>
  <c r="BE98" i="60" s="1"/>
  <c r="AC98" i="60"/>
  <c r="BF98" i="60" s="1"/>
  <c r="Z113" i="60"/>
  <c r="BC113" i="60" s="1"/>
  <c r="AA113" i="60"/>
  <c r="BD113" i="60" s="1"/>
  <c r="AB113" i="60"/>
  <c r="BE113" i="60" s="1"/>
  <c r="AC113" i="60"/>
  <c r="BF113" i="60" s="1"/>
  <c r="V113" i="60"/>
  <c r="AY113" i="60" s="1"/>
  <c r="AD113" i="60"/>
  <c r="BG113" i="60" s="1"/>
  <c r="W113" i="60"/>
  <c r="AZ113" i="60" s="1"/>
  <c r="AE113" i="60"/>
  <c r="BH113" i="60" s="1"/>
  <c r="X113" i="60"/>
  <c r="BA113" i="60" s="1"/>
  <c r="AF113" i="60"/>
  <c r="BI113" i="60" s="1"/>
  <c r="Y113" i="60"/>
  <c r="BB113" i="60" s="1"/>
  <c r="AG113" i="60"/>
  <c r="BJ113" i="60" s="1"/>
  <c r="BZ113" i="60" s="1"/>
  <c r="AB99" i="60"/>
  <c r="BE99" i="60" s="1"/>
  <c r="Y99" i="60"/>
  <c r="BB99" i="60" s="1"/>
  <c r="V96" i="60"/>
  <c r="AY96" i="60" s="1"/>
  <c r="AD96" i="60"/>
  <c r="BG96" i="60" s="1"/>
  <c r="W96" i="60"/>
  <c r="AZ96" i="60" s="1"/>
  <c r="AE96" i="60"/>
  <c r="BH96" i="60" s="1"/>
  <c r="X96" i="60"/>
  <c r="BA96" i="60" s="1"/>
  <c r="AF96" i="60"/>
  <c r="BI96" i="60" s="1"/>
  <c r="Y96" i="60"/>
  <c r="BB96" i="60" s="1"/>
  <c r="AG96" i="60"/>
  <c r="BJ96" i="60" s="1"/>
  <c r="Z96" i="60"/>
  <c r="BC96" i="60" s="1"/>
  <c r="AA96" i="60"/>
  <c r="BD96" i="60" s="1"/>
  <c r="AB96" i="60"/>
  <c r="BE96" i="60" s="1"/>
  <c r="AC96" i="60"/>
  <c r="BF96" i="60" s="1"/>
  <c r="V90" i="60"/>
  <c r="AY90" i="60" s="1"/>
  <c r="AD90" i="60"/>
  <c r="BG90" i="60" s="1"/>
  <c r="BW90" i="60" s="1"/>
  <c r="W90" i="60"/>
  <c r="AZ90" i="60" s="1"/>
  <c r="AE90" i="60"/>
  <c r="BH90" i="60" s="1"/>
  <c r="X90" i="60"/>
  <c r="BA90" i="60" s="1"/>
  <c r="AF90" i="60"/>
  <c r="BI90" i="60" s="1"/>
  <c r="Y90" i="60"/>
  <c r="BB90" i="60" s="1"/>
  <c r="AG90" i="60"/>
  <c r="BJ90" i="60" s="1"/>
  <c r="Z90" i="60"/>
  <c r="BC90" i="60" s="1"/>
  <c r="AA90" i="60"/>
  <c r="BD90" i="60" s="1"/>
  <c r="AB90" i="60"/>
  <c r="BE90" i="60" s="1"/>
  <c r="AC90" i="60"/>
  <c r="BF90" i="60" s="1"/>
  <c r="Z97" i="60"/>
  <c r="BC97" i="60" s="1"/>
  <c r="AA97" i="60"/>
  <c r="BD97" i="60" s="1"/>
  <c r="AB97" i="60"/>
  <c r="BE97" i="60" s="1"/>
  <c r="AC97" i="60"/>
  <c r="BF97" i="60" s="1"/>
  <c r="V97" i="60"/>
  <c r="AY97" i="60" s="1"/>
  <c r="AD97" i="60"/>
  <c r="BG97" i="60" s="1"/>
  <c r="W97" i="60"/>
  <c r="AZ97" i="60" s="1"/>
  <c r="AE97" i="60"/>
  <c r="BH97" i="60" s="1"/>
  <c r="X97" i="60"/>
  <c r="BA97" i="60" s="1"/>
  <c r="AF97" i="60"/>
  <c r="BI97" i="60" s="1"/>
  <c r="Y97" i="60"/>
  <c r="BB97" i="60" s="1"/>
  <c r="AG97" i="60"/>
  <c r="BJ97" i="60" s="1"/>
  <c r="Z109" i="60"/>
  <c r="BC109" i="60" s="1"/>
  <c r="AA109" i="60"/>
  <c r="BD109" i="60" s="1"/>
  <c r="AB109" i="60"/>
  <c r="BE109" i="60" s="1"/>
  <c r="AC109" i="60"/>
  <c r="BF109" i="60" s="1"/>
  <c r="V109" i="60"/>
  <c r="AY109" i="60" s="1"/>
  <c r="AD109" i="60"/>
  <c r="BG109" i="60" s="1"/>
  <c r="W109" i="60"/>
  <c r="AZ109" i="60" s="1"/>
  <c r="AE109" i="60"/>
  <c r="BH109" i="60" s="1"/>
  <c r="X109" i="60"/>
  <c r="BA109" i="60" s="1"/>
  <c r="AF109" i="60"/>
  <c r="BI109" i="60" s="1"/>
  <c r="Y109" i="60"/>
  <c r="BB109" i="60" s="1"/>
  <c r="AG109" i="60"/>
  <c r="BJ109" i="60" s="1"/>
  <c r="BZ109" i="60" s="1"/>
  <c r="V108" i="60"/>
  <c r="AY108" i="60" s="1"/>
  <c r="AD108" i="60"/>
  <c r="BG108" i="60" s="1"/>
  <c r="W108" i="60"/>
  <c r="AZ108" i="60" s="1"/>
  <c r="AE108" i="60"/>
  <c r="BH108" i="60" s="1"/>
  <c r="X108" i="60"/>
  <c r="BA108" i="60" s="1"/>
  <c r="AF108" i="60"/>
  <c r="BI108" i="60" s="1"/>
  <c r="Y108" i="60"/>
  <c r="BB108" i="60" s="1"/>
  <c r="AG108" i="60"/>
  <c r="BJ108" i="60" s="1"/>
  <c r="Z108" i="60"/>
  <c r="BC108" i="60" s="1"/>
  <c r="AA108" i="60"/>
  <c r="BD108" i="60" s="1"/>
  <c r="AB108" i="60"/>
  <c r="BE108" i="60" s="1"/>
  <c r="AC108" i="60"/>
  <c r="BF108" i="60" s="1"/>
  <c r="Z111" i="60"/>
  <c r="BC111" i="60" s="1"/>
  <c r="AA111" i="60"/>
  <c r="BD111" i="60" s="1"/>
  <c r="AB111" i="60"/>
  <c r="BE111" i="60" s="1"/>
  <c r="AC111" i="60"/>
  <c r="BF111" i="60" s="1"/>
  <c r="V111" i="60"/>
  <c r="AY111" i="60" s="1"/>
  <c r="AD111" i="60"/>
  <c r="BG111" i="60" s="1"/>
  <c r="W111" i="60"/>
  <c r="AZ111" i="60" s="1"/>
  <c r="AE111" i="60"/>
  <c r="BH111" i="60" s="1"/>
  <c r="X111" i="60"/>
  <c r="BA111" i="60" s="1"/>
  <c r="AF111" i="60"/>
  <c r="BI111" i="60" s="1"/>
  <c r="Y111" i="60"/>
  <c r="BB111" i="60" s="1"/>
  <c r="AG111" i="60"/>
  <c r="BJ111" i="60" s="1"/>
  <c r="BZ111" i="60" s="1"/>
  <c r="Z101" i="60"/>
  <c r="BC101" i="60" s="1"/>
  <c r="AA101" i="60"/>
  <c r="BD101" i="60" s="1"/>
  <c r="AB101" i="60"/>
  <c r="BE101" i="60" s="1"/>
  <c r="AC101" i="60"/>
  <c r="BF101" i="60" s="1"/>
  <c r="V101" i="60"/>
  <c r="AY101" i="60" s="1"/>
  <c r="AD101" i="60"/>
  <c r="BG101" i="60" s="1"/>
  <c r="W101" i="60"/>
  <c r="AZ101" i="60" s="1"/>
  <c r="AE101" i="60"/>
  <c r="BH101" i="60" s="1"/>
  <c r="X101" i="60"/>
  <c r="BA101" i="60" s="1"/>
  <c r="AF101" i="60"/>
  <c r="BI101" i="60" s="1"/>
  <c r="Y101" i="60"/>
  <c r="BB101" i="60" s="1"/>
  <c r="AG101" i="60"/>
  <c r="BJ101" i="60" s="1"/>
  <c r="BZ101" i="60" s="1"/>
  <c r="V94" i="60"/>
  <c r="AY94" i="60" s="1"/>
  <c r="AD94" i="60"/>
  <c r="BG94" i="60" s="1"/>
  <c r="W94" i="60"/>
  <c r="AZ94" i="60" s="1"/>
  <c r="AE94" i="60"/>
  <c r="BH94" i="60" s="1"/>
  <c r="X94" i="60"/>
  <c r="BA94" i="60" s="1"/>
  <c r="AF94" i="60"/>
  <c r="BI94" i="60" s="1"/>
  <c r="Y94" i="60"/>
  <c r="BB94" i="60" s="1"/>
  <c r="AG94" i="60"/>
  <c r="BJ94" i="60" s="1"/>
  <c r="Z94" i="60"/>
  <c r="BC94" i="60" s="1"/>
  <c r="AA94" i="60"/>
  <c r="BD94" i="60" s="1"/>
  <c r="AB94" i="60"/>
  <c r="BE94" i="60" s="1"/>
  <c r="AC94" i="60"/>
  <c r="BF94" i="60" s="1"/>
  <c r="AD89" i="60"/>
  <c r="BG89" i="60" s="1"/>
  <c r="P22" i="100"/>
  <c r="P46" i="100"/>
  <c r="AW34" i="100"/>
  <c r="P31" i="100"/>
  <c r="P45" i="100"/>
  <c r="P51" i="100"/>
  <c r="P36" i="100"/>
  <c r="P49" i="100"/>
  <c r="P64" i="100"/>
  <c r="P40" i="100"/>
  <c r="P28" i="100"/>
  <c r="P13" i="100"/>
  <c r="P15" i="100"/>
  <c r="P35" i="100"/>
  <c r="P27" i="100"/>
  <c r="P33" i="100"/>
  <c r="P29" i="100"/>
  <c r="P39" i="100"/>
  <c r="P16" i="100"/>
  <c r="P23" i="100"/>
  <c r="P24" i="100"/>
  <c r="P17" i="100"/>
  <c r="P14" i="100"/>
  <c r="P19" i="100"/>
  <c r="X9" i="100"/>
  <c r="AE9" i="100"/>
  <c r="AA9" i="100"/>
  <c r="AW50" i="100"/>
  <c r="AF9" i="100"/>
  <c r="Y9" i="100"/>
  <c r="U9" i="100"/>
  <c r="V9" i="100"/>
  <c r="AC9" i="100"/>
  <c r="AW101" i="100"/>
  <c r="W9" i="100"/>
  <c r="AB9" i="100"/>
  <c r="AD9" i="100"/>
  <c r="Z9" i="100"/>
  <c r="BM113" i="60"/>
  <c r="AF99" i="60" l="1"/>
  <c r="BI99" i="60" s="1"/>
  <c r="AA99" i="60"/>
  <c r="BD99" i="60" s="1"/>
  <c r="Y103" i="60"/>
  <c r="BB103" i="60" s="1"/>
  <c r="AB103" i="60"/>
  <c r="BE103" i="60" s="1"/>
  <c r="V89" i="60"/>
  <c r="AY89" i="60" s="1"/>
  <c r="AG89" i="60"/>
  <c r="BJ89" i="60" s="1"/>
  <c r="AC89" i="60"/>
  <c r="BF89" i="60" s="1"/>
  <c r="X99" i="60"/>
  <c r="BA99" i="60" s="1"/>
  <c r="J90" i="89" s="1"/>
  <c r="Z99" i="60"/>
  <c r="BC99" i="60" s="1"/>
  <c r="AF103" i="60"/>
  <c r="BI103" i="60" s="1"/>
  <c r="AA103" i="60"/>
  <c r="BD103" i="60" s="1"/>
  <c r="Y89" i="60"/>
  <c r="BB89" i="60" s="1"/>
  <c r="AB89" i="60"/>
  <c r="BE89" i="60" s="1"/>
  <c r="AE99" i="60"/>
  <c r="BH99" i="60" s="1"/>
  <c r="X103" i="60"/>
  <c r="BA103" i="60" s="1"/>
  <c r="Z103" i="60"/>
  <c r="BC103" i="60" s="1"/>
  <c r="BS103" i="60" s="1"/>
  <c r="W99" i="60"/>
  <c r="AZ99" i="60" s="1"/>
  <c r="AE103" i="60"/>
  <c r="BH103" i="60" s="1"/>
  <c r="AF89" i="60"/>
  <c r="BI89" i="60" s="1"/>
  <c r="X89" i="60"/>
  <c r="BA89" i="60" s="1"/>
  <c r="Z89" i="60"/>
  <c r="BC89" i="60" s="1"/>
  <c r="AD99" i="60"/>
  <c r="BG99" i="60" s="1"/>
  <c r="W103" i="60"/>
  <c r="AZ103" i="60" s="1"/>
  <c r="AA89" i="60"/>
  <c r="BD89" i="60" s="1"/>
  <c r="S80" i="89" s="1"/>
  <c r="AE89" i="60"/>
  <c r="BH89" i="60" s="1"/>
  <c r="V99" i="60"/>
  <c r="AY99" i="60" s="1"/>
  <c r="AD103" i="60"/>
  <c r="BG103" i="60" s="1"/>
  <c r="AG99" i="60"/>
  <c r="BJ99" i="60" s="1"/>
  <c r="AJ94" i="89"/>
  <c r="AJ94" i="96"/>
  <c r="AJ92" i="89"/>
  <c r="AJ92" i="96"/>
  <c r="AJ104" i="96"/>
  <c r="AJ104" i="89"/>
  <c r="AJ102" i="96"/>
  <c r="AJ102" i="89"/>
  <c r="AJ100" i="89"/>
  <c r="AJ100" i="96"/>
  <c r="AH80" i="89"/>
  <c r="AH80" i="96"/>
  <c r="BY89" i="60"/>
  <c r="AH85" i="89"/>
  <c r="AH85" i="96"/>
  <c r="BY94" i="60"/>
  <c r="M92" i="89"/>
  <c r="M92" i="96"/>
  <c r="BR101" i="60"/>
  <c r="V92" i="89"/>
  <c r="V92" i="96"/>
  <c r="BU101" i="60"/>
  <c r="AE102" i="89"/>
  <c r="AE102" i="96"/>
  <c r="BX111" i="60"/>
  <c r="BQ108" i="60"/>
  <c r="J99" i="89"/>
  <c r="J99" i="96"/>
  <c r="BQ109" i="60"/>
  <c r="J100" i="89"/>
  <c r="J100" i="96"/>
  <c r="BS109" i="60"/>
  <c r="P100" i="89"/>
  <c r="P100" i="96"/>
  <c r="AB88" i="89"/>
  <c r="AB88" i="96"/>
  <c r="BW97" i="60"/>
  <c r="BU90" i="60"/>
  <c r="V81" i="89"/>
  <c r="V81" i="96"/>
  <c r="BP90" i="60"/>
  <c r="G81" i="96"/>
  <c r="G81" i="89"/>
  <c r="BZ96" i="60"/>
  <c r="AK87" i="96"/>
  <c r="AK87" i="89"/>
  <c r="AK90" i="89"/>
  <c r="AK90" i="96"/>
  <c r="Y90" i="89"/>
  <c r="BV99" i="60"/>
  <c r="Y90" i="96"/>
  <c r="BQ113" i="60"/>
  <c r="J104" i="96"/>
  <c r="J104" i="89"/>
  <c r="BS113" i="60"/>
  <c r="P104" i="89"/>
  <c r="P104" i="96"/>
  <c r="AH89" i="89"/>
  <c r="AH89" i="96"/>
  <c r="BY98" i="60"/>
  <c r="S103" i="89"/>
  <c r="BT112" i="60"/>
  <c r="S103" i="96"/>
  <c r="BW112" i="60"/>
  <c r="AB103" i="89"/>
  <c r="AB103" i="96"/>
  <c r="AH91" i="89"/>
  <c r="AH91" i="96"/>
  <c r="BY100" i="60"/>
  <c r="AH82" i="89"/>
  <c r="AH82" i="96"/>
  <c r="BY91" i="60"/>
  <c r="S82" i="96"/>
  <c r="S82" i="89"/>
  <c r="BT91" i="60"/>
  <c r="BY110" i="60"/>
  <c r="AH101" i="89"/>
  <c r="AH101" i="96"/>
  <c r="V83" i="89"/>
  <c r="V83" i="96"/>
  <c r="BU92" i="60"/>
  <c r="BP92" i="60"/>
  <c r="G83" i="89"/>
  <c r="G83" i="96"/>
  <c r="BX93" i="60"/>
  <c r="AE84" i="89"/>
  <c r="AE84" i="96"/>
  <c r="AK96" i="89"/>
  <c r="AK96" i="96"/>
  <c r="Y96" i="89"/>
  <c r="Y96" i="96"/>
  <c r="BV105" i="60"/>
  <c r="J94" i="89"/>
  <c r="BQ103" i="60"/>
  <c r="J94" i="96"/>
  <c r="BW107" i="60"/>
  <c r="AB98" i="96"/>
  <c r="AB98" i="89"/>
  <c r="V93" i="89"/>
  <c r="V93" i="96"/>
  <c r="BU102" i="60"/>
  <c r="G93" i="96"/>
  <c r="G93" i="89"/>
  <c r="BP102" i="60"/>
  <c r="BP95" i="60"/>
  <c r="G86" i="89"/>
  <c r="G86" i="96"/>
  <c r="V95" i="89"/>
  <c r="BU104" i="60"/>
  <c r="V95" i="96"/>
  <c r="G95" i="89"/>
  <c r="G95" i="96"/>
  <c r="BP104" i="60"/>
  <c r="M97" i="96"/>
  <c r="BR106" i="60"/>
  <c r="M97" i="89"/>
  <c r="J80" i="89"/>
  <c r="J80" i="96"/>
  <c r="BQ89" i="60"/>
  <c r="BS89" i="60"/>
  <c r="P80" i="89"/>
  <c r="P80" i="96"/>
  <c r="BQ94" i="60"/>
  <c r="J85" i="96"/>
  <c r="J85" i="89"/>
  <c r="AH92" i="89"/>
  <c r="AH92" i="96"/>
  <c r="BY101" i="60"/>
  <c r="BT101" i="60"/>
  <c r="S92" i="89"/>
  <c r="S92" i="96"/>
  <c r="BP111" i="60"/>
  <c r="G102" i="89"/>
  <c r="G102" i="96"/>
  <c r="BV108" i="60"/>
  <c r="Y99" i="89"/>
  <c r="Y99" i="96"/>
  <c r="AE99" i="89"/>
  <c r="AE99" i="96"/>
  <c r="BX108" i="60"/>
  <c r="BX109" i="60"/>
  <c r="AE100" i="89"/>
  <c r="AE100" i="96"/>
  <c r="BO97" i="60"/>
  <c r="D88" i="89"/>
  <c r="D88" i="96"/>
  <c r="BT90" i="60"/>
  <c r="S81" i="89"/>
  <c r="S81" i="96"/>
  <c r="AB81" i="89"/>
  <c r="AB81" i="96"/>
  <c r="BR96" i="60"/>
  <c r="M87" i="89"/>
  <c r="M87" i="96"/>
  <c r="BR99" i="60"/>
  <c r="M90" i="96"/>
  <c r="M90" i="89"/>
  <c r="V90" i="96"/>
  <c r="V90" i="89"/>
  <c r="BU99" i="60"/>
  <c r="BX113" i="60"/>
  <c r="AE104" i="89"/>
  <c r="AE104" i="96"/>
  <c r="J89" i="96"/>
  <c r="J89" i="89"/>
  <c r="BQ98" i="60"/>
  <c r="BS112" i="60"/>
  <c r="P103" i="89"/>
  <c r="P103" i="96"/>
  <c r="BO112" i="60"/>
  <c r="D103" i="89"/>
  <c r="D103" i="96"/>
  <c r="J91" i="89"/>
  <c r="J91" i="96"/>
  <c r="BQ100" i="60"/>
  <c r="J82" i="89"/>
  <c r="BQ91" i="60"/>
  <c r="J82" i="96"/>
  <c r="P82" i="89"/>
  <c r="P82" i="96"/>
  <c r="BS91" i="60"/>
  <c r="BQ110" i="60"/>
  <c r="J101" i="96"/>
  <c r="J101" i="89"/>
  <c r="BT92" i="60"/>
  <c r="S83" i="96"/>
  <c r="S83" i="89"/>
  <c r="AB83" i="89"/>
  <c r="AB83" i="96"/>
  <c r="BP93" i="60"/>
  <c r="G84" i="89"/>
  <c r="G84" i="96"/>
  <c r="M96" i="89"/>
  <c r="BR105" i="60"/>
  <c r="M96" i="96"/>
  <c r="BU105" i="60"/>
  <c r="V96" i="89"/>
  <c r="V96" i="96"/>
  <c r="AE94" i="96"/>
  <c r="BX103" i="60"/>
  <c r="AE94" i="89"/>
  <c r="BO107" i="60"/>
  <c r="D98" i="89"/>
  <c r="D98" i="96"/>
  <c r="BT102" i="60"/>
  <c r="S93" i="89"/>
  <c r="S93" i="96"/>
  <c r="AB93" i="89"/>
  <c r="AB93" i="96"/>
  <c r="BW102" i="60"/>
  <c r="BW95" i="60"/>
  <c r="AB86" i="96"/>
  <c r="AB86" i="89"/>
  <c r="S95" i="96"/>
  <c r="S95" i="89"/>
  <c r="BT104" i="60"/>
  <c r="AB95" i="96"/>
  <c r="BW104" i="60"/>
  <c r="AB95" i="89"/>
  <c r="AH97" i="89"/>
  <c r="AH97" i="96"/>
  <c r="BY106" i="60"/>
  <c r="BV94" i="60"/>
  <c r="Y85" i="89"/>
  <c r="Y85" i="96"/>
  <c r="AE85" i="89"/>
  <c r="AE85" i="96"/>
  <c r="BX94" i="60"/>
  <c r="J92" i="89"/>
  <c r="J92" i="96"/>
  <c r="BQ101" i="60"/>
  <c r="P92" i="89"/>
  <c r="P92" i="96"/>
  <c r="BS101" i="60"/>
  <c r="BW111" i="60"/>
  <c r="AB102" i="96"/>
  <c r="AB102" i="89"/>
  <c r="BU108" i="60"/>
  <c r="V99" i="89"/>
  <c r="V99" i="96"/>
  <c r="G99" i="89"/>
  <c r="G99" i="96"/>
  <c r="BP108" i="60"/>
  <c r="BP109" i="60"/>
  <c r="G100" i="89"/>
  <c r="G100" i="96"/>
  <c r="AK88" i="89"/>
  <c r="AK88" i="96"/>
  <c r="Y88" i="89"/>
  <c r="Y88" i="96"/>
  <c r="BV97" i="60"/>
  <c r="P81" i="89"/>
  <c r="P81" i="96"/>
  <c r="BS90" i="60"/>
  <c r="D81" i="89"/>
  <c r="D81" i="96"/>
  <c r="BO90" i="60"/>
  <c r="AH87" i="89"/>
  <c r="AH87" i="96"/>
  <c r="BY96" i="60"/>
  <c r="AH90" i="89"/>
  <c r="AH90" i="96"/>
  <c r="BY99" i="60"/>
  <c r="BT99" i="60"/>
  <c r="S90" i="96"/>
  <c r="S90" i="89"/>
  <c r="BP113" i="60"/>
  <c r="G104" i="89"/>
  <c r="G104" i="96"/>
  <c r="Y89" i="89"/>
  <c r="Y89" i="96"/>
  <c r="BV98" i="60"/>
  <c r="AE89" i="89"/>
  <c r="AE89" i="96"/>
  <c r="BX98" i="60"/>
  <c r="AK103" i="96"/>
  <c r="BZ112" i="60"/>
  <c r="AK103" i="89"/>
  <c r="Y91" i="89"/>
  <c r="Y91" i="96"/>
  <c r="BV100" i="60"/>
  <c r="BX100" i="60"/>
  <c r="AE91" i="89"/>
  <c r="AE91" i="96"/>
  <c r="AE82" i="89"/>
  <c r="AE82" i="96"/>
  <c r="BX91" i="60"/>
  <c r="Y101" i="89"/>
  <c r="Y101" i="96"/>
  <c r="BV110" i="60"/>
  <c r="AE101" i="89"/>
  <c r="AE101" i="96"/>
  <c r="BX110" i="60"/>
  <c r="P83" i="96"/>
  <c r="P83" i="89"/>
  <c r="BS92" i="60"/>
  <c r="BO92" i="60"/>
  <c r="D83" i="89"/>
  <c r="D83" i="96"/>
  <c r="BW93" i="60"/>
  <c r="AB84" i="89"/>
  <c r="AB84" i="96"/>
  <c r="AH96" i="89"/>
  <c r="AH96" i="96"/>
  <c r="BY105" i="60"/>
  <c r="BT105" i="60"/>
  <c r="S96" i="89"/>
  <c r="S96" i="96"/>
  <c r="BP103" i="60"/>
  <c r="G94" i="89"/>
  <c r="G94" i="96"/>
  <c r="AK98" i="89"/>
  <c r="AK98" i="96"/>
  <c r="Y98" i="96"/>
  <c r="Y98" i="89"/>
  <c r="BV107" i="60"/>
  <c r="P93" i="89"/>
  <c r="P93" i="96"/>
  <c r="BS102" i="60"/>
  <c r="D93" i="89"/>
  <c r="D93" i="96"/>
  <c r="BO102" i="60"/>
  <c r="BO95" i="60"/>
  <c r="D86" i="96"/>
  <c r="D86" i="89"/>
  <c r="P95" i="89"/>
  <c r="P95" i="96"/>
  <c r="BS104" i="60"/>
  <c r="D95" i="96"/>
  <c r="BO104" i="60"/>
  <c r="D95" i="89"/>
  <c r="J97" i="96"/>
  <c r="J97" i="89"/>
  <c r="BQ106" i="60"/>
  <c r="AE80" i="89"/>
  <c r="AE80" i="96"/>
  <c r="BX89" i="60"/>
  <c r="G80" i="89"/>
  <c r="G80" i="96"/>
  <c r="BP89" i="60"/>
  <c r="BU94" i="60"/>
  <c r="V85" i="89"/>
  <c r="V85" i="96"/>
  <c r="G85" i="96"/>
  <c r="G85" i="89"/>
  <c r="BP94" i="60"/>
  <c r="BX101" i="60"/>
  <c r="AE92" i="89"/>
  <c r="AE92" i="96"/>
  <c r="D102" i="96"/>
  <c r="D102" i="89"/>
  <c r="BO111" i="60"/>
  <c r="S99" i="89"/>
  <c r="BT108" i="60"/>
  <c r="S99" i="96"/>
  <c r="BW108" i="60"/>
  <c r="AB99" i="96"/>
  <c r="AB99" i="89"/>
  <c r="BW109" i="60"/>
  <c r="AB100" i="89"/>
  <c r="AB100" i="96"/>
  <c r="M88" i="89"/>
  <c r="M88" i="96"/>
  <c r="BR97" i="60"/>
  <c r="V88" i="89"/>
  <c r="V88" i="96"/>
  <c r="BU97" i="60"/>
  <c r="AK81" i="89"/>
  <c r="AK81" i="96"/>
  <c r="BZ90" i="60"/>
  <c r="AA81" i="89"/>
  <c r="AA81" i="96"/>
  <c r="J87" i="89"/>
  <c r="J87" i="96"/>
  <c r="BQ96" i="60"/>
  <c r="BS99" i="60"/>
  <c r="P90" i="96"/>
  <c r="P90" i="89"/>
  <c r="BW113" i="60"/>
  <c r="AB104" i="89"/>
  <c r="AB104" i="96"/>
  <c r="V89" i="89"/>
  <c r="V89" i="96"/>
  <c r="BU98" i="60"/>
  <c r="G89" i="96"/>
  <c r="G89" i="89"/>
  <c r="BP98" i="60"/>
  <c r="BR112" i="60"/>
  <c r="M103" i="89"/>
  <c r="M103" i="96"/>
  <c r="V91" i="89"/>
  <c r="V91" i="96"/>
  <c r="BU100" i="60"/>
  <c r="G91" i="89"/>
  <c r="G91" i="96"/>
  <c r="BP100" i="60"/>
  <c r="G82" i="89"/>
  <c r="G82" i="96"/>
  <c r="BP91" i="60"/>
  <c r="BU110" i="60"/>
  <c r="V101" i="89"/>
  <c r="V101" i="96"/>
  <c r="G101" i="96"/>
  <c r="G101" i="89"/>
  <c r="BP110" i="60"/>
  <c r="AK83" i="96"/>
  <c r="AK83" i="89"/>
  <c r="BZ92" i="60"/>
  <c r="AA83" i="89"/>
  <c r="AA83" i="96"/>
  <c r="D84" i="89"/>
  <c r="D84" i="96"/>
  <c r="BO93" i="60"/>
  <c r="BQ105" i="60"/>
  <c r="J96" i="89"/>
  <c r="J96" i="96"/>
  <c r="BS105" i="60"/>
  <c r="P96" i="89"/>
  <c r="P96" i="96"/>
  <c r="BW103" i="60"/>
  <c r="AB94" i="96"/>
  <c r="AB94" i="89"/>
  <c r="BR107" i="60"/>
  <c r="M98" i="89"/>
  <c r="M98" i="96"/>
  <c r="BU107" i="60"/>
  <c r="V98" i="96"/>
  <c r="V98" i="89"/>
  <c r="AK93" i="89"/>
  <c r="AK93" i="96"/>
  <c r="BZ102" i="60"/>
  <c r="BZ95" i="60"/>
  <c r="AK86" i="89"/>
  <c r="AK86" i="96"/>
  <c r="Y86" i="96"/>
  <c r="BV95" i="60"/>
  <c r="Y86" i="89"/>
  <c r="BZ104" i="60"/>
  <c r="AK95" i="96"/>
  <c r="AK95" i="89"/>
  <c r="Y97" i="89"/>
  <c r="Y97" i="96"/>
  <c r="BV106" i="60"/>
  <c r="AE97" i="89"/>
  <c r="AE97" i="96"/>
  <c r="BX106" i="60"/>
  <c r="AB80" i="89"/>
  <c r="AB80" i="96"/>
  <c r="BW89" i="60"/>
  <c r="S85" i="89"/>
  <c r="S85" i="96"/>
  <c r="BT94" i="60"/>
  <c r="AB85" i="89"/>
  <c r="AB85" i="96"/>
  <c r="BP101" i="60"/>
  <c r="G92" i="89"/>
  <c r="G92" i="96"/>
  <c r="AK102" i="89"/>
  <c r="AK102" i="96"/>
  <c r="Y102" i="96"/>
  <c r="Y102" i="89"/>
  <c r="BV111" i="60"/>
  <c r="P99" i="89"/>
  <c r="BS108" i="60"/>
  <c r="P99" i="96"/>
  <c r="D99" i="96"/>
  <c r="D99" i="89"/>
  <c r="BO108" i="60"/>
  <c r="BO109" i="60"/>
  <c r="D100" i="89"/>
  <c r="D100" i="96"/>
  <c r="AH88" i="89"/>
  <c r="AH88" i="96"/>
  <c r="BY97" i="60"/>
  <c r="BT97" i="60"/>
  <c r="S88" i="89"/>
  <c r="S88" i="96"/>
  <c r="M81" i="96"/>
  <c r="M81" i="89"/>
  <c r="BR90" i="60"/>
  <c r="Y87" i="89"/>
  <c r="BV96" i="60"/>
  <c r="Y87" i="96"/>
  <c r="AE87" i="89"/>
  <c r="AE87" i="96"/>
  <c r="BX96" i="60"/>
  <c r="BX99" i="60"/>
  <c r="AE90" i="89"/>
  <c r="AE90" i="96"/>
  <c r="BZ99" i="60"/>
  <c r="D104" i="89"/>
  <c r="D104" i="96"/>
  <c r="BO113" i="60"/>
  <c r="S89" i="89"/>
  <c r="S89" i="96"/>
  <c r="BT98" i="60"/>
  <c r="AB89" i="89"/>
  <c r="AB89" i="96"/>
  <c r="BW98" i="60"/>
  <c r="BY112" i="60"/>
  <c r="AH103" i="89"/>
  <c r="AH103" i="96"/>
  <c r="S91" i="96"/>
  <c r="BT100" i="60"/>
  <c r="S91" i="89"/>
  <c r="AB91" i="89"/>
  <c r="AB91" i="96"/>
  <c r="BW100" i="60"/>
  <c r="AB82" i="96"/>
  <c r="AB82" i="89"/>
  <c r="BW91" i="60"/>
  <c r="S101" i="89"/>
  <c r="S101" i="96"/>
  <c r="BT110" i="60"/>
  <c r="BW110" i="60"/>
  <c r="AB101" i="96"/>
  <c r="AB101" i="89"/>
  <c r="BR92" i="60"/>
  <c r="M83" i="89"/>
  <c r="M83" i="96"/>
  <c r="BZ93" i="60"/>
  <c r="AK84" i="89"/>
  <c r="AK84" i="96"/>
  <c r="BV93" i="60"/>
  <c r="Y84" i="89"/>
  <c r="Y84" i="96"/>
  <c r="BX105" i="60"/>
  <c r="AE96" i="89"/>
  <c r="AE96" i="96"/>
  <c r="BZ105" i="60"/>
  <c r="BO103" i="60"/>
  <c r="D94" i="89"/>
  <c r="D94" i="96"/>
  <c r="BY107" i="60"/>
  <c r="AH98" i="89"/>
  <c r="AH98" i="96"/>
  <c r="BT107" i="60"/>
  <c r="S98" i="89"/>
  <c r="S98" i="96"/>
  <c r="M93" i="96"/>
  <c r="BR102" i="60"/>
  <c r="M93" i="89"/>
  <c r="BR95" i="60"/>
  <c r="M86" i="89"/>
  <c r="M86" i="96"/>
  <c r="BU95" i="60"/>
  <c r="V86" i="96"/>
  <c r="V86" i="89"/>
  <c r="BR104" i="60"/>
  <c r="M95" i="89"/>
  <c r="M95" i="96"/>
  <c r="BU106" i="60"/>
  <c r="V97" i="89"/>
  <c r="V97" i="96"/>
  <c r="G97" i="96"/>
  <c r="G97" i="89"/>
  <c r="BP106" i="60"/>
  <c r="D80" i="89"/>
  <c r="D80" i="96"/>
  <c r="BO89" i="60"/>
  <c r="D85" i="89"/>
  <c r="D85" i="96"/>
  <c r="BO94" i="60"/>
  <c r="BW101" i="60"/>
  <c r="AB92" i="89"/>
  <c r="AB92" i="96"/>
  <c r="BR111" i="60"/>
  <c r="M102" i="89"/>
  <c r="M102" i="96"/>
  <c r="BU111" i="60"/>
  <c r="V102" i="96"/>
  <c r="V102" i="89"/>
  <c r="BZ108" i="60"/>
  <c r="AK99" i="96"/>
  <c r="AK99" i="89"/>
  <c r="AK100" i="89"/>
  <c r="AK100" i="96"/>
  <c r="Y100" i="89"/>
  <c r="BV109" i="60"/>
  <c r="Y100" i="96"/>
  <c r="J88" i="89"/>
  <c r="J88" i="96"/>
  <c r="BQ97" i="60"/>
  <c r="P88" i="89"/>
  <c r="P88" i="96"/>
  <c r="BS97" i="60"/>
  <c r="BY90" i="60"/>
  <c r="AH81" i="89"/>
  <c r="AH81" i="96"/>
  <c r="BU96" i="60"/>
  <c r="V87" i="89"/>
  <c r="V87" i="96"/>
  <c r="G87" i="89"/>
  <c r="G87" i="96"/>
  <c r="BP96" i="60"/>
  <c r="BP99" i="60"/>
  <c r="G90" i="89"/>
  <c r="G90" i="96"/>
  <c r="AK104" i="89"/>
  <c r="AK104" i="96"/>
  <c r="BV113" i="60"/>
  <c r="Y104" i="89"/>
  <c r="Y104" i="96"/>
  <c r="P89" i="89"/>
  <c r="P89" i="96"/>
  <c r="BS98" i="60"/>
  <c r="D89" i="89"/>
  <c r="D89" i="96"/>
  <c r="BO98" i="60"/>
  <c r="BQ112" i="60"/>
  <c r="J103" i="89"/>
  <c r="J103" i="96"/>
  <c r="P91" i="96"/>
  <c r="P91" i="89"/>
  <c r="BS100" i="60"/>
  <c r="BO100" i="60"/>
  <c r="D91" i="89"/>
  <c r="D91" i="96"/>
  <c r="D82" i="96"/>
  <c r="D82" i="89"/>
  <c r="BO91" i="60"/>
  <c r="P101" i="89"/>
  <c r="P101" i="96"/>
  <c r="BS110" i="60"/>
  <c r="BO110" i="60"/>
  <c r="D101" i="89"/>
  <c r="D101" i="96"/>
  <c r="AH83" i="89"/>
  <c r="AH83" i="96"/>
  <c r="BY92" i="60"/>
  <c r="BR93" i="60"/>
  <c r="M84" i="89"/>
  <c r="M84" i="96"/>
  <c r="BU93" i="60"/>
  <c r="V84" i="89"/>
  <c r="V84" i="96"/>
  <c r="BP105" i="60"/>
  <c r="G96" i="89"/>
  <c r="G96" i="96"/>
  <c r="AK94" i="89"/>
  <c r="AK94" i="96"/>
  <c r="Y94" i="89"/>
  <c r="Y94" i="96"/>
  <c r="BV103" i="60"/>
  <c r="BQ107" i="60"/>
  <c r="J98" i="89"/>
  <c r="J98" i="96"/>
  <c r="BS107" i="60"/>
  <c r="P98" i="89"/>
  <c r="P98" i="96"/>
  <c r="AH93" i="89"/>
  <c r="AH93" i="96"/>
  <c r="BY102" i="60"/>
  <c r="BY95" i="60"/>
  <c r="AH86" i="89"/>
  <c r="AH86" i="96"/>
  <c r="BT95" i="60"/>
  <c r="S86" i="96"/>
  <c r="S86" i="89"/>
  <c r="AH95" i="96"/>
  <c r="AH95" i="89"/>
  <c r="BY104" i="60"/>
  <c r="S97" i="89"/>
  <c r="S97" i="96"/>
  <c r="BT106" i="60"/>
  <c r="AB97" i="89"/>
  <c r="AB97" i="96"/>
  <c r="P85" i="89"/>
  <c r="P85" i="96"/>
  <c r="BS94" i="60"/>
  <c r="AK80" i="89"/>
  <c r="AK80" i="96"/>
  <c r="BZ89" i="60"/>
  <c r="Y80" i="89"/>
  <c r="Y80" i="96"/>
  <c r="BV89" i="60"/>
  <c r="BZ94" i="60"/>
  <c r="AK85" i="89"/>
  <c r="AK85" i="96"/>
  <c r="BW94" i="60"/>
  <c r="BO101" i="60"/>
  <c r="D92" i="89"/>
  <c r="D92" i="96"/>
  <c r="BY111" i="60"/>
  <c r="AH102" i="89"/>
  <c r="AH102" i="96"/>
  <c r="BT111" i="60"/>
  <c r="S102" i="89"/>
  <c r="S102" i="96"/>
  <c r="BR108" i="60"/>
  <c r="M99" i="89"/>
  <c r="M99" i="96"/>
  <c r="M100" i="89"/>
  <c r="M100" i="96"/>
  <c r="BR109" i="60"/>
  <c r="BU109" i="60"/>
  <c r="V100" i="89"/>
  <c r="V100" i="96"/>
  <c r="BX97" i="60"/>
  <c r="AE88" i="89"/>
  <c r="AE88" i="96"/>
  <c r="BZ97" i="60"/>
  <c r="BQ90" i="60"/>
  <c r="J81" i="96"/>
  <c r="J81" i="89"/>
  <c r="S87" i="96"/>
  <c r="S87" i="89"/>
  <c r="BT96" i="60"/>
  <c r="AB87" i="89"/>
  <c r="BW96" i="60"/>
  <c r="AB87" i="96"/>
  <c r="BW99" i="60"/>
  <c r="AB90" i="96"/>
  <c r="AB90" i="89"/>
  <c r="M104" i="89"/>
  <c r="BR113" i="60"/>
  <c r="M104" i="96"/>
  <c r="BU113" i="60"/>
  <c r="V104" i="96"/>
  <c r="V104" i="89"/>
  <c r="AK89" i="89"/>
  <c r="AK89" i="96"/>
  <c r="BZ98" i="60"/>
  <c r="BV112" i="60"/>
  <c r="Y103" i="89"/>
  <c r="Y103" i="96"/>
  <c r="AE103" i="89"/>
  <c r="AE103" i="96"/>
  <c r="BX112" i="60"/>
  <c r="AK91" i="96"/>
  <c r="AK91" i="89"/>
  <c r="BZ100" i="60"/>
  <c r="BZ91" i="60"/>
  <c r="AK82" i="89"/>
  <c r="AK82" i="96"/>
  <c r="Y82" i="96"/>
  <c r="Y82" i="89"/>
  <c r="BV91" i="60"/>
  <c r="AK101" i="89"/>
  <c r="AK101" i="96"/>
  <c r="BZ110" i="60"/>
  <c r="BQ92" i="60"/>
  <c r="J83" i="89"/>
  <c r="J83" i="96"/>
  <c r="BY93" i="60"/>
  <c r="AH84" i="89"/>
  <c r="AH84" i="96"/>
  <c r="BT93" i="60"/>
  <c r="S84" i="89"/>
  <c r="S84" i="96"/>
  <c r="BW105" i="60"/>
  <c r="AB96" i="89"/>
  <c r="AB96" i="96"/>
  <c r="M94" i="96"/>
  <c r="M94" i="89"/>
  <c r="BR103" i="60"/>
  <c r="V94" i="96"/>
  <c r="V94" i="89"/>
  <c r="BU103" i="60"/>
  <c r="AE98" i="96"/>
  <c r="BX107" i="60"/>
  <c r="AE98" i="89"/>
  <c r="BZ107" i="60"/>
  <c r="J93" i="96"/>
  <c r="J93" i="89"/>
  <c r="BQ102" i="60"/>
  <c r="BQ95" i="60"/>
  <c r="J86" i="89"/>
  <c r="J86" i="96"/>
  <c r="BS95" i="60"/>
  <c r="P86" i="89"/>
  <c r="P86" i="96"/>
  <c r="J95" i="89"/>
  <c r="J95" i="96"/>
  <c r="BQ104" i="60"/>
  <c r="P97" i="89"/>
  <c r="BS106" i="60"/>
  <c r="P97" i="96"/>
  <c r="BO106" i="60"/>
  <c r="D97" i="89"/>
  <c r="D97" i="96"/>
  <c r="M80" i="89"/>
  <c r="M80" i="96"/>
  <c r="BR89" i="60"/>
  <c r="V80" i="89"/>
  <c r="V80" i="96"/>
  <c r="BU89" i="60"/>
  <c r="M85" i="96"/>
  <c r="BR94" i="60"/>
  <c r="M85" i="89"/>
  <c r="AK92" i="96"/>
  <c r="AK92" i="89"/>
  <c r="BV101" i="60"/>
  <c r="Y92" i="89"/>
  <c r="Y92" i="96"/>
  <c r="BQ111" i="60"/>
  <c r="J102" i="89"/>
  <c r="J102" i="96"/>
  <c r="BS111" i="60"/>
  <c r="P102" i="89"/>
  <c r="P102" i="96"/>
  <c r="AH99" i="96"/>
  <c r="AH99" i="89"/>
  <c r="BY108" i="60"/>
  <c r="AH100" i="89"/>
  <c r="AH100" i="96"/>
  <c r="BY109" i="60"/>
  <c r="S100" i="89"/>
  <c r="S100" i="96"/>
  <c r="BT109" i="60"/>
  <c r="BP97" i="60"/>
  <c r="G88" i="89"/>
  <c r="G88" i="96"/>
  <c r="Y81" i="89"/>
  <c r="Y81" i="96"/>
  <c r="BV90" i="60"/>
  <c r="BX90" i="60"/>
  <c r="AE81" i="89"/>
  <c r="AE81" i="96"/>
  <c r="P87" i="96"/>
  <c r="P87" i="89"/>
  <c r="BS96" i="60"/>
  <c r="D87" i="89"/>
  <c r="D87" i="96"/>
  <c r="BO96" i="60"/>
  <c r="BO99" i="60"/>
  <c r="D90" i="89"/>
  <c r="D90" i="96"/>
  <c r="BY113" i="60"/>
  <c r="AH104" i="89"/>
  <c r="AH104" i="96"/>
  <c r="BT113" i="60"/>
  <c r="S104" i="96"/>
  <c r="S104" i="89"/>
  <c r="M89" i="96"/>
  <c r="BR98" i="60"/>
  <c r="M89" i="89"/>
  <c r="BU112" i="60"/>
  <c r="V103" i="89"/>
  <c r="V103" i="96"/>
  <c r="G103" i="89"/>
  <c r="G103" i="96"/>
  <c r="BP112" i="60"/>
  <c r="M91" i="89"/>
  <c r="M91" i="96"/>
  <c r="BR100" i="60"/>
  <c r="BR91" i="60"/>
  <c r="M82" i="89"/>
  <c r="M82" i="96"/>
  <c r="V82" i="96"/>
  <c r="V82" i="89"/>
  <c r="BU91" i="60"/>
  <c r="M101" i="96"/>
  <c r="BR110" i="60"/>
  <c r="M101" i="89"/>
  <c r="Y83" i="89"/>
  <c r="Y83" i="96"/>
  <c r="BV92" i="60"/>
  <c r="BX92" i="60"/>
  <c r="AE83" i="89"/>
  <c r="AE83" i="96"/>
  <c r="BQ93" i="60"/>
  <c r="J84" i="89"/>
  <c r="J84" i="96"/>
  <c r="BS93" i="60"/>
  <c r="P84" i="89"/>
  <c r="P84" i="96"/>
  <c r="BO105" i="60"/>
  <c r="D96" i="89"/>
  <c r="D96" i="96"/>
  <c r="AH94" i="89"/>
  <c r="AH94" i="96"/>
  <c r="BY103" i="60"/>
  <c r="BT103" i="60"/>
  <c r="S94" i="89"/>
  <c r="S94" i="96"/>
  <c r="BP107" i="60"/>
  <c r="G98" i="89"/>
  <c r="G98" i="96"/>
  <c r="Y93" i="89"/>
  <c r="Y93" i="96"/>
  <c r="BV102" i="60"/>
  <c r="BX102" i="60"/>
  <c r="AE93" i="89"/>
  <c r="AE93" i="96"/>
  <c r="BX95" i="60"/>
  <c r="AE86" i="89"/>
  <c r="AE86" i="96"/>
  <c r="BV104" i="60"/>
  <c r="Y95" i="89"/>
  <c r="Y95" i="96"/>
  <c r="AE95" i="89"/>
  <c r="AE95" i="96"/>
  <c r="BX104" i="60"/>
  <c r="BZ106" i="60"/>
  <c r="AK97" i="89"/>
  <c r="AK97" i="96"/>
  <c r="BW106" i="60"/>
  <c r="BT89" i="60" l="1"/>
  <c r="P94" i="96"/>
  <c r="S80" i="96"/>
  <c r="P94" i="89"/>
  <c r="BQ99" i="60"/>
  <c r="J90" i="96"/>
  <c r="I86" i="89"/>
  <c r="I86" i="96"/>
  <c r="F92" i="89"/>
  <c r="F92" i="96"/>
  <c r="F82" i="89"/>
  <c r="F82" i="96"/>
  <c r="R99" i="96"/>
  <c r="R99" i="89"/>
  <c r="C98" i="96"/>
  <c r="C98" i="89"/>
  <c r="CA107" i="60"/>
  <c r="O94" i="89"/>
  <c r="O94" i="96"/>
  <c r="AD95" i="89"/>
  <c r="AD95" i="96"/>
  <c r="AD86" i="89"/>
  <c r="AD86" i="96"/>
  <c r="I84" i="96"/>
  <c r="I84" i="89"/>
  <c r="L101" i="89"/>
  <c r="L101" i="96"/>
  <c r="L91" i="89"/>
  <c r="L91" i="96"/>
  <c r="U103" i="89"/>
  <c r="U103" i="96"/>
  <c r="O87" i="89"/>
  <c r="O87" i="96"/>
  <c r="I93" i="89"/>
  <c r="I93" i="96"/>
  <c r="I83" i="89"/>
  <c r="I83" i="96"/>
  <c r="U104" i="96"/>
  <c r="U104" i="89"/>
  <c r="AA87" i="89"/>
  <c r="AA87" i="96"/>
  <c r="AJ88" i="89"/>
  <c r="AJ88" i="96"/>
  <c r="O85" i="89"/>
  <c r="O85" i="96"/>
  <c r="AG95" i="89"/>
  <c r="AG95" i="96"/>
  <c r="AG86" i="89"/>
  <c r="AG86" i="96"/>
  <c r="AG83" i="89"/>
  <c r="AG83" i="96"/>
  <c r="O89" i="89"/>
  <c r="O89" i="96"/>
  <c r="U87" i="96"/>
  <c r="U87" i="89"/>
  <c r="AG98" i="89"/>
  <c r="AG98" i="96"/>
  <c r="L83" i="89"/>
  <c r="L83" i="96"/>
  <c r="AD87" i="89"/>
  <c r="AD87" i="96"/>
  <c r="X102" i="96"/>
  <c r="X102" i="89"/>
  <c r="AD97" i="89"/>
  <c r="AD97" i="96"/>
  <c r="AJ95" i="96"/>
  <c r="AJ95" i="89"/>
  <c r="I96" i="96"/>
  <c r="I96" i="89"/>
  <c r="AD80" i="89"/>
  <c r="AD80" i="96"/>
  <c r="AG96" i="89"/>
  <c r="AG96" i="96"/>
  <c r="C83" i="89"/>
  <c r="C83" i="96"/>
  <c r="CA92" i="60"/>
  <c r="X91" i="89"/>
  <c r="X91" i="96"/>
  <c r="C81" i="89"/>
  <c r="C81" i="96"/>
  <c r="CA90" i="60"/>
  <c r="R83" i="89"/>
  <c r="R83" i="96"/>
  <c r="I82" i="96"/>
  <c r="I82" i="89"/>
  <c r="AD104" i="89"/>
  <c r="AD104" i="96"/>
  <c r="R92" i="89"/>
  <c r="R92" i="96"/>
  <c r="O104" i="89"/>
  <c r="O104" i="96"/>
  <c r="AG100" i="96"/>
  <c r="AG100" i="89"/>
  <c r="U94" i="89"/>
  <c r="U94" i="96"/>
  <c r="I81" i="89"/>
  <c r="I81" i="96"/>
  <c r="I88" i="89"/>
  <c r="I88" i="96"/>
  <c r="L98" i="89"/>
  <c r="L98" i="96"/>
  <c r="I90" i="89"/>
  <c r="I90" i="96"/>
  <c r="AA95" i="89"/>
  <c r="AA95" i="96"/>
  <c r="C103" i="96"/>
  <c r="E103" i="96" s="1"/>
  <c r="CA112" i="60"/>
  <c r="C103" i="89"/>
  <c r="U93" i="96"/>
  <c r="U93" i="89"/>
  <c r="AG85" i="89"/>
  <c r="AG85" i="96"/>
  <c r="F98" i="89"/>
  <c r="F98" i="96"/>
  <c r="AG104" i="89"/>
  <c r="AG104" i="96"/>
  <c r="L85" i="96"/>
  <c r="L85" i="89"/>
  <c r="AJ101" i="89"/>
  <c r="AJ101" i="96"/>
  <c r="AJ82" i="89"/>
  <c r="AJ82" i="96"/>
  <c r="AJ85" i="89"/>
  <c r="AJ85" i="96"/>
  <c r="AG93" i="89"/>
  <c r="AG93" i="96"/>
  <c r="I98" i="89"/>
  <c r="I98" i="96"/>
  <c r="F96" i="89"/>
  <c r="F96" i="96"/>
  <c r="C82" i="89"/>
  <c r="CA91" i="60"/>
  <c r="C82" i="96"/>
  <c r="AJ99" i="96"/>
  <c r="AJ99" i="89"/>
  <c r="F97" i="89"/>
  <c r="F97" i="96"/>
  <c r="L95" i="89"/>
  <c r="L95" i="96"/>
  <c r="L93" i="89"/>
  <c r="L93" i="96"/>
  <c r="C104" i="89"/>
  <c r="CA113" i="60"/>
  <c r="C104" i="96"/>
  <c r="C100" i="96"/>
  <c r="C100" i="89"/>
  <c r="CA109" i="60"/>
  <c r="C84" i="96"/>
  <c r="CA93" i="60"/>
  <c r="C84" i="89"/>
  <c r="F101" i="89"/>
  <c r="F101" i="96"/>
  <c r="CA111" i="60"/>
  <c r="C102" i="89"/>
  <c r="C102" i="96"/>
  <c r="O95" i="89"/>
  <c r="O95" i="96"/>
  <c r="O83" i="89"/>
  <c r="O83" i="96"/>
  <c r="X89" i="89"/>
  <c r="X89" i="96"/>
  <c r="R90" i="89"/>
  <c r="R90" i="96"/>
  <c r="R95" i="89"/>
  <c r="R95" i="96"/>
  <c r="AD94" i="96"/>
  <c r="AD94" i="89"/>
  <c r="U90" i="89"/>
  <c r="U90" i="96"/>
  <c r="L87" i="96"/>
  <c r="L87" i="89"/>
  <c r="C88" i="89"/>
  <c r="C88" i="96"/>
  <c r="CA97" i="60"/>
  <c r="AG92" i="89"/>
  <c r="AG92" i="96"/>
  <c r="O80" i="89"/>
  <c r="O80" i="96"/>
  <c r="L97" i="96"/>
  <c r="L97" i="89"/>
  <c r="I94" i="89"/>
  <c r="I94" i="96"/>
  <c r="R103" i="96"/>
  <c r="R103" i="89"/>
  <c r="U81" i="89"/>
  <c r="U81" i="96"/>
  <c r="U92" i="96"/>
  <c r="U92" i="89"/>
  <c r="AJ97" i="96"/>
  <c r="AJ97" i="89"/>
  <c r="L102" i="89"/>
  <c r="L102" i="96"/>
  <c r="AJ81" i="89"/>
  <c r="AJ81" i="96"/>
  <c r="CA102" i="60"/>
  <c r="C93" i="89"/>
  <c r="C93" i="96"/>
  <c r="AD91" i="89"/>
  <c r="AD91" i="96"/>
  <c r="L96" i="89"/>
  <c r="L96" i="96"/>
  <c r="C96" i="89"/>
  <c r="C96" i="96"/>
  <c r="CA105" i="60"/>
  <c r="U82" i="89"/>
  <c r="U82" i="96"/>
  <c r="L89" i="89"/>
  <c r="L89" i="96"/>
  <c r="AG99" i="89"/>
  <c r="AG99" i="96"/>
  <c r="I102" i="89"/>
  <c r="I102" i="96"/>
  <c r="L94" i="96"/>
  <c r="L94" i="89"/>
  <c r="R84" i="96"/>
  <c r="R84" i="89"/>
  <c r="AJ91" i="89"/>
  <c r="AJ91" i="96"/>
  <c r="X103" i="89"/>
  <c r="X103" i="96"/>
  <c r="L104" i="96"/>
  <c r="L104" i="89"/>
  <c r="R87" i="89"/>
  <c r="R87" i="96"/>
  <c r="AG102" i="96"/>
  <c r="AG102" i="89"/>
  <c r="X80" i="89"/>
  <c r="X80" i="96"/>
  <c r="X94" i="89"/>
  <c r="X94" i="96"/>
  <c r="F90" i="89"/>
  <c r="F90" i="96"/>
  <c r="AA92" i="89"/>
  <c r="AA92" i="96"/>
  <c r="X84" i="89"/>
  <c r="X84" i="96"/>
  <c r="AA91" i="89"/>
  <c r="AA91" i="96"/>
  <c r="AG103" i="89"/>
  <c r="AG103" i="96"/>
  <c r="C99" i="89"/>
  <c r="C99" i="96"/>
  <c r="CA108" i="60"/>
  <c r="R85" i="89"/>
  <c r="R85" i="96"/>
  <c r="X86" i="89"/>
  <c r="X86" i="96"/>
  <c r="AA94" i="96"/>
  <c r="AA94" i="89"/>
  <c r="F91" i="96"/>
  <c r="F91" i="89"/>
  <c r="L103" i="89"/>
  <c r="L103" i="96"/>
  <c r="I87" i="96"/>
  <c r="I87" i="89"/>
  <c r="U88" i="89"/>
  <c r="U88" i="96"/>
  <c r="AA100" i="89"/>
  <c r="AA100" i="96"/>
  <c r="O93" i="89"/>
  <c r="O93" i="96"/>
  <c r="AD82" i="89"/>
  <c r="AD82" i="96"/>
  <c r="AG90" i="89"/>
  <c r="AG90" i="96"/>
  <c r="I92" i="89"/>
  <c r="I92" i="96"/>
  <c r="X85" i="89"/>
  <c r="X85" i="96"/>
  <c r="I91" i="89"/>
  <c r="I91" i="96"/>
  <c r="O103" i="89"/>
  <c r="O103" i="96"/>
  <c r="Q103" i="96" s="1"/>
  <c r="X99" i="89"/>
  <c r="X99" i="96"/>
  <c r="I80" i="89"/>
  <c r="I80" i="96"/>
  <c r="AD84" i="96"/>
  <c r="AD84" i="89"/>
  <c r="AG91" i="89"/>
  <c r="AG91" i="96"/>
  <c r="AA88" i="89"/>
  <c r="AA88" i="96"/>
  <c r="I100" i="89"/>
  <c r="I100" i="96"/>
  <c r="AG80" i="96"/>
  <c r="AG80" i="89"/>
  <c r="AA96" i="89"/>
  <c r="AA96" i="96"/>
  <c r="R102" i="96"/>
  <c r="R102" i="89"/>
  <c r="L84" i="89"/>
  <c r="L84" i="96"/>
  <c r="AA82" i="89"/>
  <c r="AA82" i="96"/>
  <c r="R96" i="89"/>
  <c r="R96" i="96"/>
  <c r="AA93" i="89"/>
  <c r="AA93" i="96"/>
  <c r="U95" i="89"/>
  <c r="U95" i="96"/>
  <c r="AA103" i="96"/>
  <c r="AC103" i="96" s="1"/>
  <c r="AA103" i="89"/>
  <c r="O100" i="89"/>
  <c r="O100" i="96"/>
  <c r="AD93" i="89"/>
  <c r="AD93" i="96"/>
  <c r="AD83" i="89"/>
  <c r="AD83" i="96"/>
  <c r="F103" i="89"/>
  <c r="F103" i="96"/>
  <c r="F88" i="89"/>
  <c r="F88" i="96"/>
  <c r="U80" i="89"/>
  <c r="U80" i="96"/>
  <c r="C97" i="89"/>
  <c r="C97" i="96"/>
  <c r="CA106" i="60"/>
  <c r="AJ98" i="96"/>
  <c r="AJ98" i="89"/>
  <c r="AJ89" i="89"/>
  <c r="AJ89" i="96"/>
  <c r="AD88" i="89"/>
  <c r="AD88" i="96"/>
  <c r="F87" i="89"/>
  <c r="F87" i="96"/>
  <c r="AG81" i="96"/>
  <c r="AG81" i="89"/>
  <c r="X100" i="96"/>
  <c r="X100" i="89"/>
  <c r="C85" i="89"/>
  <c r="C85" i="96"/>
  <c r="CA94" i="60"/>
  <c r="C94" i="89"/>
  <c r="C94" i="96"/>
  <c r="CA103" i="60"/>
  <c r="AA101" i="89"/>
  <c r="AA101" i="96"/>
  <c r="AA89" i="96"/>
  <c r="AA89" i="89"/>
  <c r="R88" i="96"/>
  <c r="R88" i="89"/>
  <c r="X97" i="89"/>
  <c r="X97" i="96"/>
  <c r="F89" i="89"/>
  <c r="F89" i="96"/>
  <c r="AA104" i="89"/>
  <c r="AA104" i="96"/>
  <c r="I97" i="89"/>
  <c r="I97" i="96"/>
  <c r="O81" i="96"/>
  <c r="O81" i="89"/>
  <c r="U99" i="89"/>
  <c r="U99" i="96"/>
  <c r="AG97" i="96"/>
  <c r="AG97" i="89"/>
  <c r="F84" i="89"/>
  <c r="F84" i="96"/>
  <c r="I101" i="89"/>
  <c r="I101" i="96"/>
  <c r="I89" i="89"/>
  <c r="I89" i="96"/>
  <c r="F95" i="89"/>
  <c r="F95" i="96"/>
  <c r="F86" i="96"/>
  <c r="F86" i="89"/>
  <c r="X96" i="89"/>
  <c r="X96" i="96"/>
  <c r="AG101" i="89"/>
  <c r="AG101" i="96"/>
  <c r="AG89" i="96"/>
  <c r="AG89" i="89"/>
  <c r="I104" i="89"/>
  <c r="I104" i="96"/>
  <c r="AJ87" i="96"/>
  <c r="AJ87" i="89"/>
  <c r="L82" i="89"/>
  <c r="L82" i="96"/>
  <c r="L100" i="89"/>
  <c r="L100" i="96"/>
  <c r="C95" i="89"/>
  <c r="C95" i="96"/>
  <c r="CA104" i="60"/>
  <c r="AA97" i="89"/>
  <c r="AA97" i="96"/>
  <c r="R94" i="89"/>
  <c r="R94" i="96"/>
  <c r="X83" i="89"/>
  <c r="X83" i="96"/>
  <c r="C90" i="89"/>
  <c r="C90" i="96"/>
  <c r="CA99" i="60"/>
  <c r="R100" i="96"/>
  <c r="R100" i="89"/>
  <c r="O86" i="96"/>
  <c r="O86" i="89"/>
  <c r="X82" i="96"/>
  <c r="X82" i="89"/>
  <c r="L99" i="89"/>
  <c r="L99" i="96"/>
  <c r="U84" i="89"/>
  <c r="U84" i="96"/>
  <c r="I103" i="89"/>
  <c r="I103" i="96"/>
  <c r="O88" i="89"/>
  <c r="O88" i="96"/>
  <c r="U102" i="96"/>
  <c r="U102" i="89"/>
  <c r="U86" i="89"/>
  <c r="U86" i="96"/>
  <c r="AJ96" i="89"/>
  <c r="AJ96" i="96"/>
  <c r="R101" i="89"/>
  <c r="R101" i="96"/>
  <c r="AJ90" i="89"/>
  <c r="AJ90" i="96"/>
  <c r="X87" i="89"/>
  <c r="X87" i="96"/>
  <c r="AG88" i="96"/>
  <c r="AG88" i="89"/>
  <c r="U98" i="89"/>
  <c r="U98" i="96"/>
  <c r="U85" i="96"/>
  <c r="U85" i="89"/>
  <c r="F94" i="89"/>
  <c r="F94" i="96"/>
  <c r="AD101" i="89"/>
  <c r="AD101" i="96"/>
  <c r="AJ103" i="89"/>
  <c r="AJ103" i="96"/>
  <c r="R93" i="89"/>
  <c r="R93" i="96"/>
  <c r="O82" i="96"/>
  <c r="O82" i="89"/>
  <c r="AD100" i="96"/>
  <c r="AD100" i="89"/>
  <c r="F93" i="89"/>
  <c r="F93" i="96"/>
  <c r="AA98" i="89"/>
  <c r="AA98" i="96"/>
  <c r="R82" i="96"/>
  <c r="R82" i="89"/>
  <c r="L92" i="89"/>
  <c r="L92" i="96"/>
  <c r="O102" i="89"/>
  <c r="O102" i="96"/>
  <c r="O91" i="89"/>
  <c r="O91" i="96"/>
  <c r="AD96" i="89"/>
  <c r="AD96" i="96"/>
  <c r="X93" i="89"/>
  <c r="X93" i="96"/>
  <c r="X95" i="89"/>
  <c r="X95" i="96"/>
  <c r="AG94" i="89"/>
  <c r="AG94" i="96"/>
  <c r="O84" i="89"/>
  <c r="O84" i="96"/>
  <c r="CA96" i="60"/>
  <c r="C87" i="89"/>
  <c r="C87" i="96"/>
  <c r="AD81" i="89"/>
  <c r="AD81" i="96"/>
  <c r="X92" i="89"/>
  <c r="X92" i="96"/>
  <c r="O97" i="96"/>
  <c r="O97" i="89"/>
  <c r="AD98" i="96"/>
  <c r="AD98" i="89"/>
  <c r="AG84" i="89"/>
  <c r="AG84" i="96"/>
  <c r="AD103" i="89"/>
  <c r="AD103" i="96"/>
  <c r="AF103" i="96" s="1"/>
  <c r="C92" i="96"/>
  <c r="C92" i="89"/>
  <c r="CA101" i="60"/>
  <c r="AJ80" i="89"/>
  <c r="AJ80" i="96"/>
  <c r="R97" i="89"/>
  <c r="R97" i="96"/>
  <c r="R86" i="89"/>
  <c r="R86" i="96"/>
  <c r="C101" i="89"/>
  <c r="CA110" i="60"/>
  <c r="C101" i="96"/>
  <c r="CA98" i="60"/>
  <c r="C89" i="89"/>
  <c r="C89" i="96"/>
  <c r="X104" i="89"/>
  <c r="X104" i="96"/>
  <c r="R98" i="96"/>
  <c r="R98" i="89"/>
  <c r="AJ84" i="89"/>
  <c r="AJ84" i="96"/>
  <c r="AA80" i="89"/>
  <c r="AA80" i="96"/>
  <c r="O96" i="89"/>
  <c r="O96" i="96"/>
  <c r="U91" i="89"/>
  <c r="U91" i="96"/>
  <c r="L88" i="96"/>
  <c r="L88" i="89"/>
  <c r="AA99" i="89"/>
  <c r="AA99" i="96"/>
  <c r="F80" i="89"/>
  <c r="F80" i="96"/>
  <c r="X98" i="96"/>
  <c r="X98" i="89"/>
  <c r="AA84" i="89"/>
  <c r="AA84" i="96"/>
  <c r="AG87" i="89"/>
  <c r="AG87" i="96"/>
  <c r="F100" i="96"/>
  <c r="F100" i="89"/>
  <c r="AD85" i="89"/>
  <c r="AD85" i="96"/>
  <c r="U96" i="89"/>
  <c r="U96" i="96"/>
  <c r="AD99" i="96"/>
  <c r="AD99" i="89"/>
  <c r="F102" i="89"/>
  <c r="F102" i="96"/>
  <c r="R80" i="96"/>
  <c r="R80" i="89"/>
  <c r="F83" i="89"/>
  <c r="F83" i="96"/>
  <c r="X90" i="89"/>
  <c r="X90" i="96"/>
  <c r="I99" i="96"/>
  <c r="I99" i="89"/>
  <c r="I95" i="89"/>
  <c r="I95" i="96"/>
  <c r="L86" i="96"/>
  <c r="L86" i="89"/>
  <c r="AD90" i="89"/>
  <c r="AD90" i="96"/>
  <c r="AJ93" i="89"/>
  <c r="AJ93" i="96"/>
  <c r="F85" i="89"/>
  <c r="F85" i="96"/>
  <c r="X101" i="89"/>
  <c r="X101" i="96"/>
  <c r="O92" i="89"/>
  <c r="O92" i="96"/>
  <c r="AG82" i="96"/>
  <c r="AG82" i="89"/>
  <c r="R104" i="96"/>
  <c r="R104" i="89"/>
  <c r="X81" i="89"/>
  <c r="X81" i="96"/>
  <c r="L80" i="96"/>
  <c r="L80" i="89"/>
  <c r="AA90" i="89"/>
  <c r="AA90" i="96"/>
  <c r="U100" i="89"/>
  <c r="U100" i="96"/>
  <c r="AA85" i="89"/>
  <c r="AA85" i="96"/>
  <c r="O98" i="89"/>
  <c r="O98" i="96"/>
  <c r="O101" i="89"/>
  <c r="O101" i="96"/>
  <c r="C91" i="89"/>
  <c r="C91" i="96"/>
  <c r="CA100" i="60"/>
  <c r="CA89" i="60"/>
  <c r="C80" i="89"/>
  <c r="C80" i="96"/>
  <c r="U97" i="89"/>
  <c r="U97" i="96"/>
  <c r="R91" i="89"/>
  <c r="R91" i="96"/>
  <c r="R89" i="96"/>
  <c r="R89" i="89"/>
  <c r="L81" i="89"/>
  <c r="L81" i="96"/>
  <c r="O99" i="89"/>
  <c r="O99" i="96"/>
  <c r="AJ86" i="89"/>
  <c r="AJ86" i="96"/>
  <c r="AJ83" i="89"/>
  <c r="AJ83" i="96"/>
  <c r="U101" i="89"/>
  <c r="U101" i="96"/>
  <c r="U89" i="89"/>
  <c r="U89" i="96"/>
  <c r="O90" i="89"/>
  <c r="O90" i="96"/>
  <c r="AD92" i="89"/>
  <c r="AD92" i="96"/>
  <c r="C86" i="89"/>
  <c r="C86" i="96"/>
  <c r="CA95" i="60"/>
  <c r="AD89" i="89"/>
  <c r="AD89" i="96"/>
  <c r="F104" i="89"/>
  <c r="F104" i="96"/>
  <c r="X88" i="89"/>
  <c r="X88" i="96"/>
  <c r="F99" i="89"/>
  <c r="F99" i="96"/>
  <c r="AA102" i="89"/>
  <c r="AA102" i="96"/>
  <c r="AA86" i="89"/>
  <c r="AA86" i="96"/>
  <c r="L90" i="89"/>
  <c r="L90" i="96"/>
  <c r="R81" i="96"/>
  <c r="R81" i="89"/>
  <c r="I85" i="89"/>
  <c r="I85" i="96"/>
  <c r="U83" i="96"/>
  <c r="U83" i="89"/>
  <c r="F81" i="89"/>
  <c r="F81" i="96"/>
  <c r="AD102" i="96"/>
  <c r="AD102" i="89"/>
  <c r="BK103" i="60"/>
  <c r="BK108" i="60"/>
  <c r="BK113" i="60"/>
  <c r="BK109" i="60"/>
  <c r="BK99" i="60"/>
  <c r="BK100" i="60"/>
  <c r="BK102" i="60"/>
  <c r="BK90" i="60"/>
  <c r="BK106" i="60"/>
  <c r="BK111" i="60"/>
  <c r="BK105" i="60"/>
  <c r="BK92" i="60"/>
  <c r="BK94" i="60"/>
  <c r="BK107" i="60"/>
  <c r="BK95" i="60"/>
  <c r="BK101" i="60"/>
  <c r="BK91" i="60"/>
  <c r="BK97" i="60"/>
  <c r="BK98" i="60"/>
  <c r="BK96" i="60"/>
  <c r="BK110" i="60"/>
  <c r="BK89" i="60"/>
  <c r="BK104" i="60"/>
  <c r="BK93" i="60"/>
  <c r="BK112" i="60"/>
  <c r="L5" i="86"/>
  <c r="W103" i="96" l="1"/>
  <c r="T90" i="96"/>
  <c r="W98" i="96"/>
  <c r="AI94" i="96"/>
  <c r="Z96" i="96"/>
  <c r="W95" i="96"/>
  <c r="Z95" i="96"/>
  <c r="Z101" i="96"/>
  <c r="T92" i="96"/>
  <c r="W92" i="96"/>
  <c r="Z98" i="96"/>
  <c r="Z93" i="96"/>
  <c r="T94" i="96"/>
  <c r="Z94" i="96"/>
  <c r="Z102" i="96"/>
  <c r="T91" i="96"/>
  <c r="W104" i="96"/>
  <c r="Z104" i="96"/>
  <c r="W99" i="96"/>
  <c r="AF98" i="96"/>
  <c r="AL98" i="96"/>
  <c r="AI93" i="96"/>
  <c r="AF94" i="96"/>
  <c r="AF96" i="96"/>
  <c r="AF97" i="96"/>
  <c r="AL97" i="96"/>
  <c r="AF91" i="96"/>
  <c r="AI100" i="96"/>
  <c r="N103" i="96"/>
  <c r="Q95" i="96"/>
  <c r="E90" i="96"/>
  <c r="E101" i="96"/>
  <c r="E93" i="96"/>
  <c r="Q93" i="96"/>
  <c r="E102" i="96"/>
  <c r="AC97" i="96"/>
  <c r="AC91" i="96"/>
  <c r="Q100" i="96"/>
  <c r="AC100" i="96"/>
  <c r="E100" i="96"/>
  <c r="AC104" i="96"/>
  <c r="E104" i="96"/>
  <c r="Z103" i="96"/>
  <c r="N101" i="96"/>
  <c r="N98" i="96"/>
  <c r="H93" i="96"/>
  <c r="K93" i="96"/>
  <c r="H94" i="96"/>
  <c r="W94" i="96"/>
  <c r="N96" i="96"/>
  <c r="H97" i="96"/>
  <c r="H104" i="96"/>
  <c r="N104" i="96"/>
  <c r="K99" i="96"/>
  <c r="Z90" i="96"/>
  <c r="Z92" i="96"/>
  <c r="T96" i="96"/>
  <c r="Z97" i="96"/>
  <c r="T99" i="96"/>
  <c r="Z99" i="96"/>
  <c r="AF95" i="96"/>
  <c r="AI95" i="96"/>
  <c r="AF90" i="96"/>
  <c r="AI90" i="96"/>
  <c r="AL90" i="96"/>
  <c r="AF92" i="96"/>
  <c r="AI98" i="96"/>
  <c r="AL93" i="96"/>
  <c r="AL104" i="96"/>
  <c r="AL99" i="96"/>
  <c r="E95" i="96"/>
  <c r="Q101" i="96"/>
  <c r="AC101" i="96"/>
  <c r="Q92" i="96"/>
  <c r="AC98" i="96"/>
  <c r="AC93" i="96"/>
  <c r="AC94" i="96"/>
  <c r="Q94" i="96"/>
  <c r="Q96" i="96"/>
  <c r="E96" i="96"/>
  <c r="AC102" i="96"/>
  <c r="Q91" i="96"/>
  <c r="Q99" i="96"/>
  <c r="N95" i="96"/>
  <c r="H92" i="96"/>
  <c r="K92" i="96"/>
  <c r="N92" i="96"/>
  <c r="K102" i="96"/>
  <c r="H91" i="96"/>
  <c r="K91" i="96"/>
  <c r="H99" i="96"/>
  <c r="W90" i="96"/>
  <c r="W101" i="96"/>
  <c r="T98" i="96"/>
  <c r="T95" i="96"/>
  <c r="W93" i="96"/>
  <c r="W96" i="96"/>
  <c r="T102" i="96"/>
  <c r="W97" i="96"/>
  <c r="Z91" i="96"/>
  <c r="T104" i="96"/>
  <c r="T103" i="96"/>
  <c r="AL103" i="96"/>
  <c r="AL101" i="96"/>
  <c r="AI92" i="96"/>
  <c r="AL96" i="96"/>
  <c r="AF102" i="96"/>
  <c r="AI102" i="96"/>
  <c r="AF100" i="96"/>
  <c r="AL100" i="96"/>
  <c r="AI104" i="96"/>
  <c r="AC95" i="96"/>
  <c r="E92" i="96"/>
  <c r="E98" i="96"/>
  <c r="AC96" i="96"/>
  <c r="Q97" i="96"/>
  <c r="E97" i="96"/>
  <c r="E91" i="96"/>
  <c r="AC99" i="96"/>
  <c r="E99" i="96"/>
  <c r="H95" i="96"/>
  <c r="K95" i="96"/>
  <c r="K90" i="96"/>
  <c r="H101" i="96"/>
  <c r="H98" i="96"/>
  <c r="N93" i="96"/>
  <c r="K96" i="96"/>
  <c r="N102" i="96"/>
  <c r="K97" i="96"/>
  <c r="N97" i="96"/>
  <c r="K100" i="96"/>
  <c r="N99" i="96"/>
  <c r="H103" i="96"/>
  <c r="T101" i="96"/>
  <c r="T93" i="96"/>
  <c r="W102" i="96"/>
  <c r="T97" i="96"/>
  <c r="W91" i="96"/>
  <c r="T100" i="96"/>
  <c r="W100" i="96"/>
  <c r="Z100" i="96"/>
  <c r="AL95" i="96"/>
  <c r="AF101" i="96"/>
  <c r="AI101" i="96"/>
  <c r="AL92" i="96"/>
  <c r="AF93" i="96"/>
  <c r="E94" i="96"/>
  <c r="AL94" i="96"/>
  <c r="AI96" i="96"/>
  <c r="AL102" i="96"/>
  <c r="AI97" i="96"/>
  <c r="AI91" i="96"/>
  <c r="AL91" i="96"/>
  <c r="AF104" i="96"/>
  <c r="AF99" i="96"/>
  <c r="AI99" i="96"/>
  <c r="AI103" i="96"/>
  <c r="AC90" i="96"/>
  <c r="Q90" i="96"/>
  <c r="AC92" i="96"/>
  <c r="Q98" i="96"/>
  <c r="K94" i="96"/>
  <c r="Q102" i="96"/>
  <c r="Q104" i="96"/>
  <c r="K103" i="96"/>
  <c r="H90" i="96"/>
  <c r="N90" i="96"/>
  <c r="K101" i="96"/>
  <c r="K98" i="96"/>
  <c r="N94" i="96"/>
  <c r="H96" i="96"/>
  <c r="H102" i="96"/>
  <c r="N91" i="96"/>
  <c r="H100" i="96"/>
  <c r="N100" i="96"/>
  <c r="K104" i="96"/>
  <c r="P5" i="86"/>
  <c r="R17" i="86" l="1"/>
  <c r="D17" i="86" s="1"/>
  <c r="F3" i="63"/>
  <c r="L2" i="63" s="1"/>
  <c r="L5" i="60"/>
  <c r="V4" i="60" s="1"/>
  <c r="L4" i="100"/>
  <c r="I6" i="86"/>
  <c r="AJ1" i="96"/>
  <c r="AJ1" i="89"/>
  <c r="O8" i="63" l="1"/>
  <c r="O7" i="63"/>
  <c r="O10" i="63"/>
  <c r="O12" i="63"/>
  <c r="O9" i="63"/>
  <c r="O13" i="63"/>
  <c r="O11" i="63"/>
  <c r="E7" i="63"/>
  <c r="AA4" i="60"/>
  <c r="W4" i="60"/>
  <c r="Z4" i="60"/>
  <c r="Y4" i="60"/>
  <c r="AB4" i="60"/>
  <c r="X4" i="60"/>
  <c r="AO4" i="60"/>
  <c r="AL4" i="60"/>
  <c r="AR4" i="60"/>
  <c r="AN4" i="60"/>
  <c r="AQ4" i="60"/>
  <c r="AM4" i="60"/>
  <c r="AP4" i="60"/>
  <c r="Z3" i="100"/>
  <c r="Y3" i="100"/>
  <c r="U3" i="100"/>
  <c r="X3" i="100"/>
  <c r="AA3" i="100"/>
  <c r="W3" i="100"/>
  <c r="V3" i="100"/>
  <c r="M15" i="67"/>
  <c r="J7" i="63" l="1"/>
  <c r="AI24" i="60" l="1"/>
  <c r="L6" i="60" l="1"/>
  <c r="B2" i="89" l="1"/>
  <c r="B2" i="96"/>
  <c r="BL15" i="60"/>
  <c r="BL19" i="60"/>
  <c r="BL23" i="60"/>
  <c r="BL27" i="60"/>
  <c r="BL31" i="60"/>
  <c r="BL35" i="60"/>
  <c r="BL39" i="60"/>
  <c r="BL43" i="60"/>
  <c r="BL47" i="60"/>
  <c r="BL51" i="60"/>
  <c r="BL55" i="60"/>
  <c r="BL59" i="60"/>
  <c r="BL63" i="60"/>
  <c r="BL67" i="60"/>
  <c r="BL71" i="60"/>
  <c r="BL75" i="60"/>
  <c r="BL79" i="60"/>
  <c r="BL83" i="60"/>
  <c r="BL87" i="60"/>
  <c r="BL91" i="60"/>
  <c r="BL95" i="60"/>
  <c r="BL99" i="60"/>
  <c r="BL103" i="60"/>
  <c r="BL107" i="60"/>
  <c r="BL111" i="60"/>
  <c r="BL22" i="60"/>
  <c r="BL42" i="60"/>
  <c r="BL58" i="60"/>
  <c r="BL70" i="60"/>
  <c r="BL78" i="60"/>
  <c r="BL90" i="60"/>
  <c r="BL98" i="60"/>
  <c r="BL110" i="60"/>
  <c r="BL16" i="60"/>
  <c r="BL20" i="60"/>
  <c r="BL24" i="60"/>
  <c r="BL28" i="60"/>
  <c r="BL32" i="60"/>
  <c r="BL36" i="60"/>
  <c r="BL40" i="60"/>
  <c r="BL44" i="60"/>
  <c r="BL48" i="60"/>
  <c r="BL52" i="60"/>
  <c r="BL56" i="60"/>
  <c r="BL60" i="60"/>
  <c r="BL64" i="60"/>
  <c r="BL68" i="60"/>
  <c r="BL72" i="60"/>
  <c r="BL76" i="60"/>
  <c r="BL80" i="60"/>
  <c r="BL84" i="60"/>
  <c r="BL88" i="60"/>
  <c r="BL92" i="60"/>
  <c r="BL96" i="60"/>
  <c r="BL100" i="60"/>
  <c r="BL104" i="60"/>
  <c r="BL108" i="60"/>
  <c r="BL112" i="60"/>
  <c r="BL18" i="60"/>
  <c r="BL46" i="60"/>
  <c r="BL54" i="60"/>
  <c r="BL66" i="60"/>
  <c r="BL74" i="60"/>
  <c r="BL86" i="60"/>
  <c r="BL94" i="60"/>
  <c r="BL106" i="60"/>
  <c r="BL14" i="60"/>
  <c r="BL17" i="60"/>
  <c r="BL21" i="60"/>
  <c r="BL25" i="60"/>
  <c r="BL29" i="60"/>
  <c r="BL33" i="60"/>
  <c r="BL37" i="60"/>
  <c r="BL41" i="60"/>
  <c r="BL45" i="60"/>
  <c r="BL49" i="60"/>
  <c r="BL53" i="60"/>
  <c r="BL57" i="60"/>
  <c r="BL61" i="60"/>
  <c r="BL65" i="60"/>
  <c r="BL69" i="60"/>
  <c r="BL73" i="60"/>
  <c r="BL77" i="60"/>
  <c r="BL81" i="60"/>
  <c r="BL85" i="60"/>
  <c r="BL89" i="60"/>
  <c r="BL93" i="60"/>
  <c r="BL97" i="60"/>
  <c r="BL101" i="60"/>
  <c r="BL105" i="60"/>
  <c r="BL109" i="60"/>
  <c r="BL113" i="60"/>
  <c r="BL26" i="60"/>
  <c r="BL30" i="60"/>
  <c r="BL34" i="60"/>
  <c r="BL38" i="60"/>
  <c r="BL50" i="60"/>
  <c r="BL62" i="60"/>
  <c r="BL82" i="60"/>
  <c r="BL102" i="60"/>
  <c r="C3" i="63"/>
  <c r="H3" i="63"/>
  <c r="D1" i="78"/>
  <c r="A23" i="78" s="1"/>
  <c r="L1" i="67"/>
  <c r="J9" i="67" s="1"/>
  <c r="L1" i="74"/>
  <c r="J11" i="74" l="1"/>
  <c r="C14" i="78" s="1"/>
  <c r="J9" i="74"/>
  <c r="C12" i="78" s="1"/>
  <c r="M17" i="67"/>
  <c r="M21" i="67"/>
  <c r="M19" i="67"/>
  <c r="J10" i="74"/>
  <c r="C13" i="78" s="1"/>
  <c r="J10" i="67"/>
  <c r="J11" i="67"/>
  <c r="L1" i="73"/>
  <c r="G19" i="73" s="1"/>
  <c r="B14" i="67" l="1"/>
  <c r="J10" i="73"/>
  <c r="J11" i="73"/>
  <c r="J9" i="73"/>
  <c r="AI37" i="60"/>
  <c r="AK37" i="60" s="1"/>
  <c r="AI88" i="60" l="1"/>
  <c r="AK88" i="60" s="1"/>
  <c r="AH88" i="60"/>
  <c r="AI87" i="60"/>
  <c r="AK87" i="60" s="1"/>
  <c r="AH87" i="60"/>
  <c r="AI86" i="60"/>
  <c r="AH86" i="60"/>
  <c r="AI85" i="60"/>
  <c r="AK85" i="60" s="1"/>
  <c r="AH85" i="60"/>
  <c r="AI84" i="60"/>
  <c r="AH84" i="60"/>
  <c r="AI83" i="60"/>
  <c r="AK83" i="60" s="1"/>
  <c r="AH83" i="60"/>
  <c r="AI82" i="60"/>
  <c r="AH82" i="60"/>
  <c r="AI81" i="60"/>
  <c r="AK81" i="60" s="1"/>
  <c r="AH81" i="60"/>
  <c r="AI80" i="60"/>
  <c r="AK80" i="60" s="1"/>
  <c r="AH80" i="60"/>
  <c r="AI79" i="60"/>
  <c r="AK79" i="60" s="1"/>
  <c r="AH79" i="60"/>
  <c r="AI78" i="60"/>
  <c r="AH78" i="60"/>
  <c r="AI77" i="60"/>
  <c r="AK77" i="60" s="1"/>
  <c r="AH77" i="60"/>
  <c r="AI76" i="60"/>
  <c r="AK76" i="60" s="1"/>
  <c r="AH76" i="60"/>
  <c r="AI75" i="60"/>
  <c r="AK75" i="60" s="1"/>
  <c r="AH75" i="60"/>
  <c r="AI74" i="60"/>
  <c r="AK74" i="60" s="1"/>
  <c r="AH74" i="60"/>
  <c r="AI73" i="60"/>
  <c r="AH73" i="60"/>
  <c r="AI72" i="60"/>
  <c r="AK72" i="60" s="1"/>
  <c r="AH72" i="60"/>
  <c r="AI71" i="60"/>
  <c r="AK71" i="60" s="1"/>
  <c r="AH71" i="60"/>
  <c r="AI70" i="60"/>
  <c r="AK70" i="60" s="1"/>
  <c r="AH70" i="60"/>
  <c r="AI69" i="60"/>
  <c r="AH69" i="60"/>
  <c r="AI68" i="60"/>
  <c r="AK68" i="60" s="1"/>
  <c r="AH68" i="60"/>
  <c r="AI67" i="60"/>
  <c r="AK67" i="60" s="1"/>
  <c r="AH67" i="60"/>
  <c r="AI66" i="60"/>
  <c r="AK66" i="60" s="1"/>
  <c r="AH66" i="60"/>
  <c r="AI65" i="60"/>
  <c r="AH65" i="60"/>
  <c r="AI64" i="60"/>
  <c r="AK64" i="60" s="1"/>
  <c r="AH64" i="60"/>
  <c r="AI63" i="60"/>
  <c r="AK63" i="60" s="1"/>
  <c r="AH63" i="60"/>
  <c r="AI62" i="60"/>
  <c r="AH62" i="60"/>
  <c r="AI61" i="60"/>
  <c r="AK61" i="60" s="1"/>
  <c r="AH61" i="60"/>
  <c r="AI60" i="60"/>
  <c r="AH60" i="60"/>
  <c r="AI59" i="60"/>
  <c r="AK59" i="60" s="1"/>
  <c r="AH59" i="60"/>
  <c r="AI58" i="60"/>
  <c r="AH58" i="60"/>
  <c r="AI57" i="60"/>
  <c r="AK57" i="60" s="1"/>
  <c r="AH57" i="60"/>
  <c r="AI56" i="60"/>
  <c r="AH56" i="60"/>
  <c r="AI55" i="60"/>
  <c r="AK55" i="60" s="1"/>
  <c r="AH55" i="60"/>
  <c r="AI54" i="60"/>
  <c r="AH54" i="60"/>
  <c r="AI53" i="60"/>
  <c r="AK53" i="60" s="1"/>
  <c r="AH53" i="60"/>
  <c r="AI52" i="60"/>
  <c r="AH52" i="60"/>
  <c r="AI51" i="60"/>
  <c r="AK51" i="60" s="1"/>
  <c r="AH51" i="60"/>
  <c r="AI50" i="60"/>
  <c r="AH50" i="60"/>
  <c r="AI49" i="60"/>
  <c r="AK49" i="60" s="1"/>
  <c r="AH49" i="60"/>
  <c r="AI48" i="60"/>
  <c r="AK48" i="60" s="1"/>
  <c r="AH48" i="60"/>
  <c r="AI47" i="60"/>
  <c r="AK47" i="60" s="1"/>
  <c r="AH47" i="60"/>
  <c r="AI46" i="60"/>
  <c r="AH46" i="60"/>
  <c r="AI45" i="60"/>
  <c r="AH45" i="60"/>
  <c r="AI44" i="60"/>
  <c r="AK44" i="60" s="1"/>
  <c r="AH44" i="60"/>
  <c r="AI43" i="60"/>
  <c r="AH43" i="60"/>
  <c r="AI42" i="60"/>
  <c r="AK42" i="60" s="1"/>
  <c r="AH42" i="60"/>
  <c r="AI41" i="60"/>
  <c r="AK41" i="60" s="1"/>
  <c r="AH41" i="60"/>
  <c r="AI40" i="60"/>
  <c r="AK40" i="60" s="1"/>
  <c r="AH40" i="60"/>
  <c r="AI39" i="60"/>
  <c r="AK39" i="60" s="1"/>
  <c r="AH39" i="60"/>
  <c r="AW51" i="60" l="1"/>
  <c r="AT51" i="60"/>
  <c r="AV59" i="60"/>
  <c r="AR59" i="60"/>
  <c r="AN59" i="60"/>
  <c r="AU59" i="60"/>
  <c r="AQ59" i="60"/>
  <c r="AM59" i="60"/>
  <c r="AT59" i="60"/>
  <c r="AP59" i="60"/>
  <c r="AS59" i="60"/>
  <c r="AO59" i="60"/>
  <c r="AW59" i="60"/>
  <c r="AR67" i="60"/>
  <c r="AN67" i="60"/>
  <c r="AQ67" i="60"/>
  <c r="AM67" i="60"/>
  <c r="AT67" i="60"/>
  <c r="AP67" i="60"/>
  <c r="AL67" i="60"/>
  <c r="AS67" i="60"/>
  <c r="AW67" i="60"/>
  <c r="AO67" i="60"/>
  <c r="AV71" i="60"/>
  <c r="AR71" i="60"/>
  <c r="AN71" i="60"/>
  <c r="AU71" i="60"/>
  <c r="AQ71" i="60"/>
  <c r="AM71" i="60"/>
  <c r="AT71" i="60"/>
  <c r="AP71" i="60"/>
  <c r="AL71" i="60"/>
  <c r="AS71" i="60"/>
  <c r="AO71" i="60"/>
  <c r="AW71" i="60"/>
  <c r="AV75" i="60"/>
  <c r="AR75" i="60"/>
  <c r="AN75" i="60"/>
  <c r="AU75" i="60"/>
  <c r="AQ75" i="60"/>
  <c r="AM75" i="60"/>
  <c r="AT75" i="60"/>
  <c r="AP75" i="60"/>
  <c r="AL75" i="60"/>
  <c r="AS75" i="60"/>
  <c r="AO75" i="60"/>
  <c r="AW75" i="60"/>
  <c r="AV77" i="60"/>
  <c r="AR77" i="60"/>
  <c r="AN77" i="60"/>
  <c r="AU77" i="60"/>
  <c r="AQ77" i="60"/>
  <c r="AM77" i="60"/>
  <c r="AT77" i="60"/>
  <c r="AP77" i="60"/>
  <c r="AL77" i="60"/>
  <c r="AO77" i="60"/>
  <c r="AW77" i="60"/>
  <c r="AS77" i="60"/>
  <c r="AV79" i="60"/>
  <c r="AR79" i="60"/>
  <c r="AN79" i="60"/>
  <c r="AU79" i="60"/>
  <c r="AQ79" i="60"/>
  <c r="AM79" i="60"/>
  <c r="AT79" i="60"/>
  <c r="AP79" i="60"/>
  <c r="AL79" i="60"/>
  <c r="AS79" i="60"/>
  <c r="AW79" i="60"/>
  <c r="AO79" i="60"/>
  <c r="AV81" i="60"/>
  <c r="AR81" i="60"/>
  <c r="AN81" i="60"/>
  <c r="AU81" i="60"/>
  <c r="AQ81" i="60"/>
  <c r="AM81" i="60"/>
  <c r="AT81" i="60"/>
  <c r="AP81" i="60"/>
  <c r="AL81" i="60"/>
  <c r="AW81" i="60"/>
  <c r="AO81" i="60"/>
  <c r="AS81" i="60"/>
  <c r="AV83" i="60"/>
  <c r="AR83" i="60"/>
  <c r="AN83" i="60"/>
  <c r="AU83" i="60"/>
  <c r="AQ83" i="60"/>
  <c r="AM83" i="60"/>
  <c r="AT83" i="60"/>
  <c r="AP83" i="60"/>
  <c r="AL83" i="60"/>
  <c r="AS83" i="60"/>
  <c r="AW83" i="60"/>
  <c r="AO83" i="60"/>
  <c r="AV85" i="60"/>
  <c r="AR85" i="60"/>
  <c r="AN85" i="60"/>
  <c r="AU85" i="60"/>
  <c r="AQ85" i="60"/>
  <c r="AM85" i="60"/>
  <c r="AT85" i="60"/>
  <c r="AP85" i="60"/>
  <c r="AL85" i="60"/>
  <c r="AO85" i="60"/>
  <c r="AW85" i="60"/>
  <c r="AS85" i="60"/>
  <c r="AV87" i="60"/>
  <c r="AR87" i="60"/>
  <c r="AN87" i="60"/>
  <c r="AU87" i="60"/>
  <c r="AQ87" i="60"/>
  <c r="AM87" i="60"/>
  <c r="AT87" i="60"/>
  <c r="AP87" i="60"/>
  <c r="AL87" i="60"/>
  <c r="AS87" i="60"/>
  <c r="AW87" i="60"/>
  <c r="AO87" i="60"/>
  <c r="AN49" i="60"/>
  <c r="AP49" i="60"/>
  <c r="AO49" i="60"/>
  <c r="AN53" i="60"/>
  <c r="AQ53" i="60"/>
  <c r="AL53" i="60"/>
  <c r="AR57" i="60"/>
  <c r="AN57" i="60"/>
  <c r="AM57" i="60"/>
  <c r="AT57" i="60"/>
  <c r="AW57" i="60"/>
  <c r="AS57" i="60"/>
  <c r="AN61" i="60"/>
  <c r="AT61" i="60"/>
  <c r="AW61" i="60"/>
  <c r="AV64" i="60"/>
  <c r="AQ64" i="60"/>
  <c r="AL64" i="60"/>
  <c r="AN66" i="60"/>
  <c r="AM66" i="60"/>
  <c r="AP66" i="60"/>
  <c r="AL66" i="60"/>
  <c r="AO66" i="60"/>
  <c r="AV68" i="60"/>
  <c r="AR68" i="60"/>
  <c r="AN68" i="60"/>
  <c r="AU68" i="60"/>
  <c r="AQ68" i="60"/>
  <c r="AM68" i="60"/>
  <c r="AT68" i="60"/>
  <c r="AP68" i="60"/>
  <c r="AL68" i="60"/>
  <c r="AW68" i="60"/>
  <c r="AS68" i="60"/>
  <c r="AO68" i="60"/>
  <c r="AV70" i="60"/>
  <c r="AR70" i="60"/>
  <c r="AN70" i="60"/>
  <c r="AU70" i="60"/>
  <c r="AQ70" i="60"/>
  <c r="AM70" i="60"/>
  <c r="AT70" i="60"/>
  <c r="AP70" i="60"/>
  <c r="AL70" i="60"/>
  <c r="AO70" i="60"/>
  <c r="AS70" i="60"/>
  <c r="AW70" i="60"/>
  <c r="AV72" i="60"/>
  <c r="AR72" i="60"/>
  <c r="AN72" i="60"/>
  <c r="AU72" i="60"/>
  <c r="AQ72" i="60"/>
  <c r="AM72" i="60"/>
  <c r="AT72" i="60"/>
  <c r="AP72" i="60"/>
  <c r="AL72" i="60"/>
  <c r="AW72" i="60"/>
  <c r="AS72" i="60"/>
  <c r="AO72" i="60"/>
  <c r="AV74" i="60"/>
  <c r="AR74" i="60"/>
  <c r="AN74" i="60"/>
  <c r="AU74" i="60"/>
  <c r="AQ74" i="60"/>
  <c r="AM74" i="60"/>
  <c r="AT74" i="60"/>
  <c r="AP74" i="60"/>
  <c r="AL74" i="60"/>
  <c r="AO74" i="60"/>
  <c r="AS74" i="60"/>
  <c r="AW74" i="60"/>
  <c r="AV76" i="60"/>
  <c r="AR76" i="60"/>
  <c r="AN76" i="60"/>
  <c r="AU76" i="60"/>
  <c r="AQ76" i="60"/>
  <c r="AM76" i="60"/>
  <c r="AT76" i="60"/>
  <c r="AP76" i="60"/>
  <c r="AL76" i="60"/>
  <c r="AW76" i="60"/>
  <c r="AS76" i="60"/>
  <c r="AO76" i="60"/>
  <c r="AV80" i="60"/>
  <c r="AR80" i="60"/>
  <c r="AN80" i="60"/>
  <c r="AU80" i="60"/>
  <c r="AQ80" i="60"/>
  <c r="AM80" i="60"/>
  <c r="AT80" i="60"/>
  <c r="AP80" i="60"/>
  <c r="AL80" i="60"/>
  <c r="AW80" i="60"/>
  <c r="AS80" i="60"/>
  <c r="AO80" i="60"/>
  <c r="AV88" i="60"/>
  <c r="AR88" i="60"/>
  <c r="AN88" i="60"/>
  <c r="AU88" i="60"/>
  <c r="AQ88" i="60"/>
  <c r="AM88" i="60"/>
  <c r="AT88" i="60"/>
  <c r="AP88" i="60"/>
  <c r="AL88" i="60"/>
  <c r="P88" i="60" s="1"/>
  <c r="AW88" i="60"/>
  <c r="AS88" i="60"/>
  <c r="AO88" i="60"/>
  <c r="AJ39" i="60"/>
  <c r="AV39" i="60" s="1"/>
  <c r="AJ41" i="60"/>
  <c r="AV41" i="60" s="1"/>
  <c r="AJ43" i="60"/>
  <c r="AJ45" i="60"/>
  <c r="AJ47" i="60"/>
  <c r="AV47" i="60" s="1"/>
  <c r="AJ49" i="60"/>
  <c r="AV49" i="60" s="1"/>
  <c r="AJ51" i="60"/>
  <c r="AV51" i="60" s="1"/>
  <c r="AJ53" i="60"/>
  <c r="AS53" i="60" s="1"/>
  <c r="AJ55" i="60"/>
  <c r="AQ55" i="60" s="1"/>
  <c r="AJ57" i="60"/>
  <c r="AU57" i="60" s="1"/>
  <c r="AJ59" i="60"/>
  <c r="AL59" i="60" s="1"/>
  <c r="AJ61" i="60"/>
  <c r="AU61" i="60" s="1"/>
  <c r="AJ63" i="60"/>
  <c r="AU63" i="60" s="1"/>
  <c r="AJ65" i="60"/>
  <c r="AJ67" i="60"/>
  <c r="AU67" i="60" s="1"/>
  <c r="AJ69" i="60"/>
  <c r="AJ71" i="60"/>
  <c r="AJ73" i="60"/>
  <c r="AJ75" i="60"/>
  <c r="AJ77" i="60"/>
  <c r="AJ79" i="60"/>
  <c r="AJ81" i="60"/>
  <c r="AJ83" i="60"/>
  <c r="AJ85" i="60"/>
  <c r="AJ87" i="60"/>
  <c r="AJ70" i="60"/>
  <c r="AJ72" i="60"/>
  <c r="AJ74" i="60"/>
  <c r="AJ76" i="60"/>
  <c r="AJ78" i="60"/>
  <c r="AJ80" i="60"/>
  <c r="AJ82" i="60"/>
  <c r="AJ84" i="60"/>
  <c r="AJ86" i="60"/>
  <c r="AJ88" i="60"/>
  <c r="AJ40" i="60"/>
  <c r="AR40" i="60" s="1"/>
  <c r="AJ42" i="60"/>
  <c r="AV42" i="60" s="1"/>
  <c r="AJ44" i="60"/>
  <c r="AV44" i="60" s="1"/>
  <c r="AJ46" i="60"/>
  <c r="AJ48" i="60"/>
  <c r="AV48" i="60" s="1"/>
  <c r="AJ50" i="60"/>
  <c r="AJ52" i="60"/>
  <c r="AJ54" i="60"/>
  <c r="AJ56" i="60"/>
  <c r="AJ58" i="60"/>
  <c r="AJ60" i="60"/>
  <c r="AJ62" i="60"/>
  <c r="AJ64" i="60"/>
  <c r="AR64" i="60" s="1"/>
  <c r="AJ66" i="60"/>
  <c r="AR66" i="60" s="1"/>
  <c r="AJ68" i="60"/>
  <c r="AK65" i="60"/>
  <c r="AK78" i="60"/>
  <c r="AK62" i="60"/>
  <c r="AK73" i="60"/>
  <c r="AK86" i="60"/>
  <c r="AK43" i="60"/>
  <c r="AK45" i="60"/>
  <c r="AK52" i="60"/>
  <c r="AK58" i="60"/>
  <c r="AK82" i="60"/>
  <c r="AK54" i="60"/>
  <c r="AK69" i="60"/>
  <c r="AK46" i="60"/>
  <c r="AK50" i="60"/>
  <c r="AK56" i="60"/>
  <c r="AK60" i="60"/>
  <c r="AK84" i="60"/>
  <c r="BM57" i="60"/>
  <c r="P85" i="60" l="1"/>
  <c r="AE85" i="60" s="1"/>
  <c r="BH85" i="60" s="1"/>
  <c r="P87" i="60"/>
  <c r="Z87" i="60" s="1"/>
  <c r="BC87" i="60" s="1"/>
  <c r="W85" i="60"/>
  <c r="AZ85" i="60" s="1"/>
  <c r="V88" i="60"/>
  <c r="AY88" i="60" s="1"/>
  <c r="AD88" i="60"/>
  <c r="BG88" i="60" s="1"/>
  <c r="W88" i="60"/>
  <c r="AZ88" i="60" s="1"/>
  <c r="AE88" i="60"/>
  <c r="BH88" i="60" s="1"/>
  <c r="X88" i="60"/>
  <c r="BA88" i="60" s="1"/>
  <c r="AF88" i="60"/>
  <c r="BI88" i="60" s="1"/>
  <c r="Y88" i="60"/>
  <c r="BB88" i="60" s="1"/>
  <c r="AG88" i="60"/>
  <c r="BJ88" i="60" s="1"/>
  <c r="Z88" i="60"/>
  <c r="BC88" i="60" s="1"/>
  <c r="AA88" i="60"/>
  <c r="BD88" i="60" s="1"/>
  <c r="AB88" i="60"/>
  <c r="BE88" i="60" s="1"/>
  <c r="AC88" i="60"/>
  <c r="BF88" i="60" s="1"/>
  <c r="AA87" i="60"/>
  <c r="BD87" i="60" s="1"/>
  <c r="AB87" i="60"/>
  <c r="BE87" i="60" s="1"/>
  <c r="AC87" i="60"/>
  <c r="BF87" i="60" s="1"/>
  <c r="V87" i="60"/>
  <c r="AY87" i="60" s="1"/>
  <c r="AD87" i="60"/>
  <c r="BG87" i="60" s="1"/>
  <c r="W87" i="60"/>
  <c r="AZ87" i="60" s="1"/>
  <c r="AE87" i="60"/>
  <c r="BH87" i="60" s="1"/>
  <c r="AF87" i="60"/>
  <c r="BI87" i="60" s="1"/>
  <c r="Y87" i="60"/>
  <c r="BB87" i="60" s="1"/>
  <c r="AG87" i="60"/>
  <c r="BJ87" i="60" s="1"/>
  <c r="AU41" i="60"/>
  <c r="AN41" i="60"/>
  <c r="AO41" i="60"/>
  <c r="AP44" i="60"/>
  <c r="AW41" i="60"/>
  <c r="AT44" i="60"/>
  <c r="AT42" i="60"/>
  <c r="AT63" i="60"/>
  <c r="AN55" i="60"/>
  <c r="AU55" i="60"/>
  <c r="AP47" i="60"/>
  <c r="AW66" i="60"/>
  <c r="AO64" i="60"/>
  <c r="AU64" i="60"/>
  <c r="AO61" i="60"/>
  <c r="AP53" i="60"/>
  <c r="AM63" i="60"/>
  <c r="AO55" i="60"/>
  <c r="AT55" i="60"/>
  <c r="AT47" i="60"/>
  <c r="AV66" i="60"/>
  <c r="AW63" i="60"/>
  <c r="AU66" i="60"/>
  <c r="AO42" i="60"/>
  <c r="AM61" i="60"/>
  <c r="AU53" i="60"/>
  <c r="AU39" i="60"/>
  <c r="AR63" i="60"/>
  <c r="AS66" i="60"/>
  <c r="AT66" i="60"/>
  <c r="AS64" i="60"/>
  <c r="AT64" i="60"/>
  <c r="AN64" i="60"/>
  <c r="AS42" i="60"/>
  <c r="AN42" i="60"/>
  <c r="AL61" i="60"/>
  <c r="AQ61" i="60"/>
  <c r="AV61" i="60"/>
  <c r="AL57" i="60"/>
  <c r="AQ57" i="60"/>
  <c r="AV57" i="60"/>
  <c r="P57" i="60" s="1"/>
  <c r="AT53" i="60"/>
  <c r="AO53" i="60"/>
  <c r="AV53" i="60"/>
  <c r="AT49" i="60"/>
  <c r="AW39" i="60"/>
  <c r="AN39" i="60"/>
  <c r="AV67" i="60"/>
  <c r="AL63" i="60"/>
  <c r="AQ63" i="60"/>
  <c r="AV63" i="60"/>
  <c r="AS55" i="60"/>
  <c r="AM55" i="60"/>
  <c r="AV55" i="60"/>
  <c r="AS47" i="60"/>
  <c r="AU47" i="60"/>
  <c r="AP41" i="60"/>
  <c r="AW44" i="60"/>
  <c r="AU44" i="60"/>
  <c r="AQ66" i="60"/>
  <c r="AT39" i="60"/>
  <c r="AN63" i="60"/>
  <c r="AP55" i="60"/>
  <c r="AP64" i="60"/>
  <c r="AU42" i="60"/>
  <c r="AR61" i="60"/>
  <c r="AR53" i="60"/>
  <c r="AS39" i="60"/>
  <c r="AS63" i="60"/>
  <c r="AR55" i="60"/>
  <c r="AW64" i="60"/>
  <c r="AM64" i="60"/>
  <c r="AP42" i="60"/>
  <c r="AS61" i="60"/>
  <c r="AP61" i="60"/>
  <c r="AO57" i="60"/>
  <c r="AP57" i="60"/>
  <c r="AW53" i="60"/>
  <c r="AM53" i="60"/>
  <c r="AW49" i="60"/>
  <c r="AU49" i="60"/>
  <c r="AP39" i="60"/>
  <c r="AO63" i="60"/>
  <c r="AP63" i="60"/>
  <c r="AW55" i="60"/>
  <c r="AL55" i="60"/>
  <c r="AO51" i="60"/>
  <c r="AW47" i="60"/>
  <c r="AN47" i="60"/>
  <c r="AT41" i="60"/>
  <c r="AS44" i="60"/>
  <c r="AN44" i="60"/>
  <c r="P83" i="60"/>
  <c r="AS48" i="60"/>
  <c r="AU48" i="60"/>
  <c r="AT48" i="60"/>
  <c r="P53" i="60"/>
  <c r="AS51" i="60"/>
  <c r="AO48" i="60"/>
  <c r="AM48" i="60"/>
  <c r="AR48" i="60"/>
  <c r="AW42" i="60"/>
  <c r="AM42" i="60"/>
  <c r="AR42" i="60"/>
  <c r="AS49" i="60"/>
  <c r="AM49" i="60"/>
  <c r="AR49" i="60"/>
  <c r="AO39" i="60"/>
  <c r="AM39" i="60"/>
  <c r="AR39" i="60"/>
  <c r="AL51" i="60"/>
  <c r="AQ51" i="60"/>
  <c r="AR51" i="60"/>
  <c r="AO47" i="60"/>
  <c r="AM47" i="60"/>
  <c r="AR47" i="60"/>
  <c r="AS41" i="60"/>
  <c r="AM41" i="60"/>
  <c r="AR41" i="60"/>
  <c r="AO44" i="60"/>
  <c r="AM44" i="60"/>
  <c r="AR44" i="60"/>
  <c r="AP48" i="60"/>
  <c r="AW48" i="60"/>
  <c r="AN48" i="60"/>
  <c r="AM51" i="60"/>
  <c r="AN51" i="60"/>
  <c r="P80" i="60"/>
  <c r="P76" i="60"/>
  <c r="P74" i="60"/>
  <c r="P72" i="60"/>
  <c r="P70" i="60"/>
  <c r="P68" i="60"/>
  <c r="AL48" i="60"/>
  <c r="AQ48" i="60"/>
  <c r="AL42" i="60"/>
  <c r="AQ42" i="60"/>
  <c r="AL49" i="60"/>
  <c r="AQ49" i="60"/>
  <c r="AL39" i="60"/>
  <c r="AQ39" i="60"/>
  <c r="P81" i="60"/>
  <c r="P79" i="60"/>
  <c r="P77" i="60"/>
  <c r="P75" i="60"/>
  <c r="P71" i="60"/>
  <c r="P67" i="60"/>
  <c r="P59" i="60"/>
  <c r="AP51" i="60"/>
  <c r="AU51" i="60"/>
  <c r="AL47" i="60"/>
  <c r="AQ47" i="60"/>
  <c r="AL41" i="60"/>
  <c r="AQ41" i="60"/>
  <c r="AL44" i="60"/>
  <c r="AQ44" i="60"/>
  <c r="AL40" i="60"/>
  <c r="AQ40" i="60"/>
  <c r="AV40" i="60"/>
  <c r="AS40" i="60"/>
  <c r="AP40" i="60"/>
  <c r="AU40" i="60"/>
  <c r="AW40" i="60"/>
  <c r="AT40" i="60"/>
  <c r="AN40" i="60"/>
  <c r="AO40" i="60"/>
  <c r="AM40" i="60"/>
  <c r="AV45" i="60"/>
  <c r="AR45" i="60"/>
  <c r="AN45" i="60"/>
  <c r="AU45" i="60"/>
  <c r="AQ45" i="60"/>
  <c r="AM45" i="60"/>
  <c r="AT45" i="60"/>
  <c r="AP45" i="60"/>
  <c r="AL45" i="60"/>
  <c r="AS45" i="60"/>
  <c r="AO45" i="60"/>
  <c r="AW45" i="60"/>
  <c r="AV50" i="60"/>
  <c r="AR50" i="60"/>
  <c r="AN50" i="60"/>
  <c r="AU50" i="60"/>
  <c r="AQ50" i="60"/>
  <c r="AM50" i="60"/>
  <c r="AT50" i="60"/>
  <c r="AP50" i="60"/>
  <c r="AL50" i="60"/>
  <c r="AW50" i="60"/>
  <c r="AS50" i="60"/>
  <c r="AO50" i="60"/>
  <c r="AV82" i="60"/>
  <c r="AR82" i="60"/>
  <c r="AN82" i="60"/>
  <c r="AU82" i="60"/>
  <c r="AQ82" i="60"/>
  <c r="AM82" i="60"/>
  <c r="AT82" i="60"/>
  <c r="AP82" i="60"/>
  <c r="AL82" i="60"/>
  <c r="AO82" i="60"/>
  <c r="AW82" i="60"/>
  <c r="AS82" i="60"/>
  <c r="AV43" i="60"/>
  <c r="AR43" i="60"/>
  <c r="AN43" i="60"/>
  <c r="AU43" i="60"/>
  <c r="AQ43" i="60"/>
  <c r="AM43" i="60"/>
  <c r="AT43" i="60"/>
  <c r="AP43" i="60"/>
  <c r="AL43" i="60"/>
  <c r="AW43" i="60"/>
  <c r="AS43" i="60"/>
  <c r="AO43" i="60"/>
  <c r="AV78" i="60"/>
  <c r="AR78" i="60"/>
  <c r="AN78" i="60"/>
  <c r="AU78" i="60"/>
  <c r="AQ78" i="60"/>
  <c r="AM78" i="60"/>
  <c r="AT78" i="60"/>
  <c r="AP78" i="60"/>
  <c r="AL78" i="60"/>
  <c r="AO78" i="60"/>
  <c r="AW78" i="60"/>
  <c r="AS78" i="60"/>
  <c r="AU54" i="60"/>
  <c r="AQ54" i="60"/>
  <c r="AT54" i="60"/>
  <c r="AP54" i="60"/>
  <c r="AV54" i="60"/>
  <c r="AN54" i="60"/>
  <c r="AW54" i="60"/>
  <c r="AS54" i="60"/>
  <c r="AM54" i="60"/>
  <c r="AO54" i="60"/>
  <c r="AR54" i="60"/>
  <c r="AL54" i="60"/>
  <c r="AV84" i="60"/>
  <c r="AR84" i="60"/>
  <c r="AN84" i="60"/>
  <c r="AU84" i="60"/>
  <c r="AQ84" i="60"/>
  <c r="AM84" i="60"/>
  <c r="AT84" i="60"/>
  <c r="AP84" i="60"/>
  <c r="AL84" i="60"/>
  <c r="AW84" i="60"/>
  <c r="AS84" i="60"/>
  <c r="AO84" i="60"/>
  <c r="AV46" i="60"/>
  <c r="AR46" i="60"/>
  <c r="AN46" i="60"/>
  <c r="AU46" i="60"/>
  <c r="AQ46" i="60"/>
  <c r="AM46" i="60"/>
  <c r="AT46" i="60"/>
  <c r="AP46" i="60"/>
  <c r="AL46" i="60"/>
  <c r="AW46" i="60"/>
  <c r="AS46" i="60"/>
  <c r="AO46" i="60"/>
  <c r="AV58" i="60"/>
  <c r="AR58" i="60"/>
  <c r="AN58" i="60"/>
  <c r="AU58" i="60"/>
  <c r="AQ58" i="60"/>
  <c r="AM58" i="60"/>
  <c r="AT58" i="60"/>
  <c r="AP58" i="60"/>
  <c r="AL58" i="60"/>
  <c r="AO58" i="60"/>
  <c r="AS58" i="60"/>
  <c r="AW58" i="60"/>
  <c r="AV86" i="60"/>
  <c r="AR86" i="60"/>
  <c r="AN86" i="60"/>
  <c r="AU86" i="60"/>
  <c r="AQ86" i="60"/>
  <c r="AM86" i="60"/>
  <c r="AT86" i="60"/>
  <c r="AP86" i="60"/>
  <c r="AL86" i="60"/>
  <c r="AO86" i="60"/>
  <c r="AW86" i="60"/>
  <c r="AS86" i="60"/>
  <c r="AV65" i="60"/>
  <c r="AR65" i="60"/>
  <c r="AN65" i="60"/>
  <c r="AU65" i="60"/>
  <c r="AQ65" i="60"/>
  <c r="AM65" i="60"/>
  <c r="AT65" i="60"/>
  <c r="AP65" i="60"/>
  <c r="AL65" i="60"/>
  <c r="AW65" i="60"/>
  <c r="AS65" i="60"/>
  <c r="AO65" i="60"/>
  <c r="AV60" i="60"/>
  <c r="AR60" i="60"/>
  <c r="AN60" i="60"/>
  <c r="AU60" i="60"/>
  <c r="AQ60" i="60"/>
  <c r="AM60" i="60"/>
  <c r="AT60" i="60"/>
  <c r="AP60" i="60"/>
  <c r="AL60" i="60"/>
  <c r="AW60" i="60"/>
  <c r="AS60" i="60"/>
  <c r="AO60" i="60"/>
  <c r="AV69" i="60"/>
  <c r="AR69" i="60"/>
  <c r="AN69" i="60"/>
  <c r="AU69" i="60"/>
  <c r="AQ69" i="60"/>
  <c r="AM69" i="60"/>
  <c r="AT69" i="60"/>
  <c r="AP69" i="60"/>
  <c r="AL69" i="60"/>
  <c r="AW69" i="60"/>
  <c r="AS69" i="60"/>
  <c r="AO69" i="60"/>
  <c r="AV52" i="60"/>
  <c r="AR52" i="60"/>
  <c r="AN52" i="60"/>
  <c r="AS52" i="60"/>
  <c r="AU52" i="60"/>
  <c r="AQ52" i="60"/>
  <c r="AM52" i="60"/>
  <c r="AT52" i="60"/>
  <c r="AP52" i="60"/>
  <c r="AL52" i="60"/>
  <c r="AW52" i="60"/>
  <c r="AO52" i="60"/>
  <c r="AV73" i="60"/>
  <c r="AR73" i="60"/>
  <c r="AN73" i="60"/>
  <c r="AU73" i="60"/>
  <c r="AQ73" i="60"/>
  <c r="AM73" i="60"/>
  <c r="AT73" i="60"/>
  <c r="AP73" i="60"/>
  <c r="AL73" i="60"/>
  <c r="AO73" i="60"/>
  <c r="AW73" i="60"/>
  <c r="AS73" i="60"/>
  <c r="AV56" i="60"/>
  <c r="AR56" i="60"/>
  <c r="AN56" i="60"/>
  <c r="AU56" i="60"/>
  <c r="AQ56" i="60"/>
  <c r="AM56" i="60"/>
  <c r="AT56" i="60"/>
  <c r="AP56" i="60"/>
  <c r="AL56" i="60"/>
  <c r="AW56" i="60"/>
  <c r="AS56" i="60"/>
  <c r="AO56" i="60"/>
  <c r="AV62" i="60"/>
  <c r="AR62" i="60"/>
  <c r="AN62" i="60"/>
  <c r="AU62" i="60"/>
  <c r="AQ62" i="60"/>
  <c r="AM62" i="60"/>
  <c r="AT62" i="60"/>
  <c r="AP62" i="60"/>
  <c r="AL62" i="60"/>
  <c r="AO62" i="60"/>
  <c r="AW62" i="60"/>
  <c r="AS62" i="60"/>
  <c r="BM71" i="60"/>
  <c r="BM80" i="60"/>
  <c r="BM74" i="60"/>
  <c r="BM66" i="60"/>
  <c r="BM88" i="60"/>
  <c r="BM79" i="60"/>
  <c r="BM63" i="60"/>
  <c r="BM55" i="60"/>
  <c r="BM77" i="60"/>
  <c r="BM70" i="60"/>
  <c r="BM75" i="60"/>
  <c r="BM67" i="60"/>
  <c r="BM69" i="60"/>
  <c r="BM86" i="60"/>
  <c r="BM56" i="60"/>
  <c r="BM87" i="60"/>
  <c r="BM59" i="60"/>
  <c r="BM64" i="60"/>
  <c r="BM68" i="60"/>
  <c r="BM61" i="60"/>
  <c r="AD85" i="60" l="1"/>
  <c r="BG85" i="60" s="1"/>
  <c r="V85" i="60"/>
  <c r="AY85" i="60" s="1"/>
  <c r="P65" i="60"/>
  <c r="P78" i="60"/>
  <c r="P82" i="60"/>
  <c r="AG85" i="60"/>
  <c r="BJ85" i="60" s="1"/>
  <c r="AC85" i="60"/>
  <c r="BF85" i="60" s="1"/>
  <c r="P69" i="60"/>
  <c r="Y85" i="60"/>
  <c r="BB85" i="60" s="1"/>
  <c r="AB85" i="60"/>
  <c r="BE85" i="60" s="1"/>
  <c r="P84" i="60"/>
  <c r="AF85" i="60"/>
  <c r="BI85" i="60" s="1"/>
  <c r="AA85" i="60"/>
  <c r="BD85" i="60" s="1"/>
  <c r="P56" i="60"/>
  <c r="P60" i="60"/>
  <c r="P86" i="60"/>
  <c r="P50" i="60"/>
  <c r="X87" i="60"/>
  <c r="BA87" i="60" s="1"/>
  <c r="X85" i="60"/>
  <c r="BA85" i="60" s="1"/>
  <c r="Z85" i="60"/>
  <c r="BC85" i="60" s="1"/>
  <c r="P62" i="60"/>
  <c r="P73" i="60"/>
  <c r="P58" i="60"/>
  <c r="J78" i="89"/>
  <c r="J78" i="96"/>
  <c r="BQ87" i="60"/>
  <c r="Z71" i="60"/>
  <c r="AA71" i="60"/>
  <c r="AB71" i="60"/>
  <c r="AC71" i="60"/>
  <c r="V71" i="60"/>
  <c r="AD71" i="60"/>
  <c r="W71" i="60"/>
  <c r="AE71" i="60"/>
  <c r="X71" i="60"/>
  <c r="AF71" i="60"/>
  <c r="Y71" i="60"/>
  <c r="AG71" i="60"/>
  <c r="V72" i="60"/>
  <c r="AD72" i="60"/>
  <c r="W72" i="60"/>
  <c r="AE72" i="60"/>
  <c r="X72" i="60"/>
  <c r="AF72" i="60"/>
  <c r="Y72" i="60"/>
  <c r="AG72" i="60"/>
  <c r="Z72" i="60"/>
  <c r="AA72" i="60"/>
  <c r="AB72" i="60"/>
  <c r="AC72" i="60"/>
  <c r="G78" i="89"/>
  <c r="BP87" i="60"/>
  <c r="G78" i="96"/>
  <c r="BU88" i="60"/>
  <c r="V79" i="89"/>
  <c r="V79" i="96"/>
  <c r="BP88" i="60"/>
  <c r="G79" i="89"/>
  <c r="G79" i="96"/>
  <c r="AE76" i="89"/>
  <c r="BX85" i="60"/>
  <c r="AE76" i="96"/>
  <c r="P78" i="89"/>
  <c r="P78" i="96"/>
  <c r="BS87" i="60"/>
  <c r="Z75" i="60"/>
  <c r="AA75" i="60"/>
  <c r="AB75" i="60"/>
  <c r="AC75" i="60"/>
  <c r="V75" i="60"/>
  <c r="AD75" i="60"/>
  <c r="W75" i="60"/>
  <c r="AE75" i="60"/>
  <c r="X75" i="60"/>
  <c r="AF75" i="60"/>
  <c r="Y75" i="60"/>
  <c r="AG75" i="60"/>
  <c r="V74" i="60"/>
  <c r="AD74" i="60"/>
  <c r="W74" i="60"/>
  <c r="AE74" i="60"/>
  <c r="X74" i="60"/>
  <c r="AF74" i="60"/>
  <c r="Y74" i="60"/>
  <c r="AG74" i="60"/>
  <c r="Z74" i="60"/>
  <c r="AA74" i="60"/>
  <c r="AB74" i="60"/>
  <c r="AC74" i="60"/>
  <c r="BW87" i="60"/>
  <c r="AB78" i="96"/>
  <c r="AB78" i="89"/>
  <c r="BT88" i="60"/>
  <c r="S79" i="96"/>
  <c r="S79" i="89"/>
  <c r="BW88" i="60"/>
  <c r="AB79" i="89"/>
  <c r="AB79" i="96"/>
  <c r="G76" i="89"/>
  <c r="G76" i="96"/>
  <c r="BP85" i="60"/>
  <c r="Z73" i="60"/>
  <c r="AA73" i="60"/>
  <c r="AB73" i="60"/>
  <c r="AC73" i="60"/>
  <c r="V73" i="60"/>
  <c r="AD73" i="60"/>
  <c r="W73" i="60"/>
  <c r="AE73" i="60"/>
  <c r="X73" i="60"/>
  <c r="AF73" i="60"/>
  <c r="Y73" i="60"/>
  <c r="AG73" i="60"/>
  <c r="V78" i="60"/>
  <c r="AD78" i="60"/>
  <c r="W78" i="60"/>
  <c r="AE78" i="60"/>
  <c r="X78" i="60"/>
  <c r="AF78" i="60"/>
  <c r="Y78" i="60"/>
  <c r="AG78" i="60"/>
  <c r="Z78" i="60"/>
  <c r="AA78" i="60"/>
  <c r="AB78" i="60"/>
  <c r="AC78" i="60"/>
  <c r="V82" i="60"/>
  <c r="AD82" i="60"/>
  <c r="W82" i="60"/>
  <c r="AE82" i="60"/>
  <c r="X82" i="60"/>
  <c r="AF82" i="60"/>
  <c r="Y82" i="60"/>
  <c r="AG82" i="60"/>
  <c r="Z82" i="60"/>
  <c r="AA82" i="60"/>
  <c r="AB82" i="60"/>
  <c r="AC82" i="60"/>
  <c r="Z77" i="60"/>
  <c r="AA77" i="60"/>
  <c r="AB77" i="60"/>
  <c r="AC77" i="60"/>
  <c r="V77" i="60"/>
  <c r="AD77" i="60"/>
  <c r="W77" i="60"/>
  <c r="AE77" i="60"/>
  <c r="X77" i="60"/>
  <c r="AF77" i="60"/>
  <c r="Y77" i="60"/>
  <c r="AG77" i="60"/>
  <c r="V76" i="60"/>
  <c r="AD76" i="60"/>
  <c r="W76" i="60"/>
  <c r="AE76" i="60"/>
  <c r="X76" i="60"/>
  <c r="AF76" i="60"/>
  <c r="Y76" i="60"/>
  <c r="AG76" i="60"/>
  <c r="Z76" i="60"/>
  <c r="AA76" i="60"/>
  <c r="AB76" i="60"/>
  <c r="AC76" i="60"/>
  <c r="BO87" i="60"/>
  <c r="D78" i="89"/>
  <c r="D78" i="96"/>
  <c r="BS88" i="60"/>
  <c r="P79" i="96"/>
  <c r="P79" i="89"/>
  <c r="D79" i="89"/>
  <c r="D79" i="96"/>
  <c r="BO88" i="60"/>
  <c r="AB76" i="89"/>
  <c r="BW85" i="60"/>
  <c r="AB76" i="96"/>
  <c r="V84" i="60"/>
  <c r="AD84" i="60"/>
  <c r="W84" i="60"/>
  <c r="AE84" i="60"/>
  <c r="X84" i="60"/>
  <c r="AF84" i="60"/>
  <c r="Y84" i="60"/>
  <c r="AG84" i="60"/>
  <c r="Z84" i="60"/>
  <c r="AA84" i="60"/>
  <c r="AB84" i="60"/>
  <c r="AC84" i="60"/>
  <c r="Z79" i="60"/>
  <c r="AA79" i="60"/>
  <c r="AB79" i="60"/>
  <c r="AC79" i="60"/>
  <c r="V79" i="60"/>
  <c r="AD79" i="60"/>
  <c r="W79" i="60"/>
  <c r="AE79" i="60"/>
  <c r="X79" i="60"/>
  <c r="AF79" i="60"/>
  <c r="Y79" i="60"/>
  <c r="AG79" i="60"/>
  <c r="V80" i="60"/>
  <c r="AD80" i="60"/>
  <c r="W80" i="60"/>
  <c r="AE80" i="60"/>
  <c r="X80" i="60"/>
  <c r="AF80" i="60"/>
  <c r="Y80" i="60"/>
  <c r="AG80" i="60"/>
  <c r="Z80" i="60"/>
  <c r="AA80" i="60"/>
  <c r="AB80" i="60"/>
  <c r="AC80" i="60"/>
  <c r="BZ87" i="60"/>
  <c r="AK78" i="89"/>
  <c r="AK78" i="96"/>
  <c r="Y78" i="96"/>
  <c r="BV87" i="60"/>
  <c r="Y78" i="89"/>
  <c r="AK79" i="96"/>
  <c r="AK79" i="89"/>
  <c r="BZ88" i="60"/>
  <c r="D76" i="89"/>
  <c r="D76" i="96"/>
  <c r="BO85" i="60"/>
  <c r="Z69" i="60"/>
  <c r="AA69" i="60"/>
  <c r="AB69" i="60"/>
  <c r="AC69" i="60"/>
  <c r="V69" i="60"/>
  <c r="AD69" i="60"/>
  <c r="W69" i="60"/>
  <c r="AE69" i="60"/>
  <c r="X69" i="60"/>
  <c r="AF69" i="60"/>
  <c r="Y69" i="60"/>
  <c r="AG69" i="60"/>
  <c r="Z81" i="60"/>
  <c r="AA81" i="60"/>
  <c r="AB81" i="60"/>
  <c r="AC81" i="60"/>
  <c r="V81" i="60"/>
  <c r="AD81" i="60"/>
  <c r="W81" i="60"/>
  <c r="AE81" i="60"/>
  <c r="X81" i="60"/>
  <c r="AF81" i="60"/>
  <c r="Y81" i="60"/>
  <c r="AG81" i="60"/>
  <c r="BR87" i="60"/>
  <c r="M78" i="89"/>
  <c r="M78" i="96"/>
  <c r="V78" i="96"/>
  <c r="V78" i="89"/>
  <c r="BU87" i="60"/>
  <c r="M79" i="89"/>
  <c r="M79" i="96"/>
  <c r="BR88" i="60"/>
  <c r="AK76" i="89"/>
  <c r="BZ85" i="60"/>
  <c r="AK76" i="96"/>
  <c r="Y76" i="89"/>
  <c r="Y76" i="96"/>
  <c r="BV85" i="60"/>
  <c r="AH78" i="89"/>
  <c r="AH78" i="96"/>
  <c r="BY87" i="60"/>
  <c r="S78" i="96"/>
  <c r="S78" i="89"/>
  <c r="BT87" i="60"/>
  <c r="AH79" i="89"/>
  <c r="AH79" i="96"/>
  <c r="BY88" i="60"/>
  <c r="M76" i="89"/>
  <c r="M76" i="96"/>
  <c r="BR85" i="60"/>
  <c r="V76" i="89"/>
  <c r="V76" i="96"/>
  <c r="BU85" i="60"/>
  <c r="Z83" i="60"/>
  <c r="AA83" i="60"/>
  <c r="AB83" i="60"/>
  <c r="AC83" i="60"/>
  <c r="V83" i="60"/>
  <c r="AD83" i="60"/>
  <c r="W83" i="60"/>
  <c r="AE83" i="60"/>
  <c r="X83" i="60"/>
  <c r="AF83" i="60"/>
  <c r="Y83" i="60"/>
  <c r="AG83" i="60"/>
  <c r="AH76" i="89"/>
  <c r="BY85" i="60"/>
  <c r="AH76" i="96"/>
  <c r="S76" i="89"/>
  <c r="S76" i="96"/>
  <c r="BT85" i="60"/>
  <c r="V86" i="60"/>
  <c r="AY86" i="60" s="1"/>
  <c r="AD86" i="60"/>
  <c r="BG86" i="60" s="1"/>
  <c r="W86" i="60"/>
  <c r="AZ86" i="60" s="1"/>
  <c r="AE86" i="60"/>
  <c r="BH86" i="60" s="1"/>
  <c r="X86" i="60"/>
  <c r="BA86" i="60" s="1"/>
  <c r="AF86" i="60"/>
  <c r="BI86" i="60" s="1"/>
  <c r="Y86" i="60"/>
  <c r="BB86" i="60" s="1"/>
  <c r="AG86" i="60"/>
  <c r="BJ86" i="60" s="1"/>
  <c r="Z86" i="60"/>
  <c r="BC86" i="60" s="1"/>
  <c r="AA86" i="60"/>
  <c r="BD86" i="60" s="1"/>
  <c r="AB86" i="60"/>
  <c r="BE86" i="60" s="1"/>
  <c r="AC86" i="60"/>
  <c r="BF86" i="60" s="1"/>
  <c r="V68" i="60"/>
  <c r="AD68" i="60"/>
  <c r="W68" i="60"/>
  <c r="AE68" i="60"/>
  <c r="X68" i="60"/>
  <c r="AF68" i="60"/>
  <c r="Y68" i="60"/>
  <c r="AG68" i="60"/>
  <c r="Z68" i="60"/>
  <c r="AA68" i="60"/>
  <c r="AB68" i="60"/>
  <c r="AC68" i="60"/>
  <c r="BQ88" i="60"/>
  <c r="J79" i="89"/>
  <c r="J79" i="96"/>
  <c r="V70" i="60"/>
  <c r="AD70" i="60"/>
  <c r="W70" i="60"/>
  <c r="AE70" i="60"/>
  <c r="X70" i="60"/>
  <c r="AF70" i="60"/>
  <c r="Y70" i="60"/>
  <c r="AG70" i="60"/>
  <c r="Z70" i="60"/>
  <c r="AA70" i="60"/>
  <c r="AB70" i="60"/>
  <c r="AC70" i="60"/>
  <c r="AE78" i="89"/>
  <c r="AE78" i="96"/>
  <c r="BX87" i="60"/>
  <c r="Y79" i="89"/>
  <c r="Y79" i="96"/>
  <c r="BV88" i="60"/>
  <c r="BX88" i="60"/>
  <c r="AE79" i="89"/>
  <c r="AE79" i="96"/>
  <c r="J76" i="89"/>
  <c r="J76" i="96"/>
  <c r="BQ85" i="60"/>
  <c r="P76" i="89"/>
  <c r="P76" i="96"/>
  <c r="BS85" i="60"/>
  <c r="P46" i="60"/>
  <c r="Y46" i="60" s="1"/>
  <c r="BB46" i="60" s="1"/>
  <c r="P43" i="60"/>
  <c r="W43" i="60" s="1"/>
  <c r="AZ43" i="60" s="1"/>
  <c r="P45" i="60"/>
  <c r="Y45" i="60" s="1"/>
  <c r="BB45" i="60" s="1"/>
  <c r="P55" i="60"/>
  <c r="Z55" i="60" s="1"/>
  <c r="BC55" i="60" s="1"/>
  <c r="P61" i="60"/>
  <c r="P63" i="60"/>
  <c r="P64" i="60"/>
  <c r="AG64" i="60" s="1"/>
  <c r="BJ64" i="60" s="1"/>
  <c r="BZ64" i="60" s="1"/>
  <c r="P66" i="60"/>
  <c r="V66" i="60" s="1"/>
  <c r="AY66" i="60" s="1"/>
  <c r="AF55" i="60"/>
  <c r="BI55" i="60" s="1"/>
  <c r="AH46" i="89" s="1"/>
  <c r="W63" i="60"/>
  <c r="AA63" i="60"/>
  <c r="AE63" i="60"/>
  <c r="AG63" i="60"/>
  <c r="BJ63" i="60" s="1"/>
  <c r="V63" i="60"/>
  <c r="X63" i="60"/>
  <c r="AB63" i="60"/>
  <c r="AF63" i="60"/>
  <c r="BI63" i="60" s="1"/>
  <c r="AC63" i="60"/>
  <c r="AD63" i="60"/>
  <c r="Y63" i="60"/>
  <c r="Z63" i="60"/>
  <c r="BC63" i="60" s="1"/>
  <c r="W66" i="60"/>
  <c r="AA66" i="60"/>
  <c r="AE66" i="60"/>
  <c r="AG66" i="60"/>
  <c r="BJ66" i="60" s="1"/>
  <c r="X66" i="60"/>
  <c r="AB66" i="60"/>
  <c r="BE66" i="60" s="1"/>
  <c r="AF66" i="60"/>
  <c r="Y66" i="60"/>
  <c r="AC66" i="60"/>
  <c r="Z66" i="60"/>
  <c r="BC66" i="60" s="1"/>
  <c r="W61" i="60"/>
  <c r="AA61" i="60"/>
  <c r="AE61" i="60"/>
  <c r="AG61" i="60"/>
  <c r="BJ61" i="60" s="1"/>
  <c r="V61" i="60"/>
  <c r="X61" i="60"/>
  <c r="AB61" i="60"/>
  <c r="AF61" i="60"/>
  <c r="BI61" i="60" s="1"/>
  <c r="AC61" i="60"/>
  <c r="AD61" i="60"/>
  <c r="Y61" i="60"/>
  <c r="Z61" i="60"/>
  <c r="BC61" i="60" s="1"/>
  <c r="AE64" i="60"/>
  <c r="BH64" i="60" s="1"/>
  <c r="AB64" i="60"/>
  <c r="BE64" i="60" s="1"/>
  <c r="Z64" i="60"/>
  <c r="W62" i="60"/>
  <c r="AZ62" i="60" s="1"/>
  <c r="AA62" i="60"/>
  <c r="BD62" i="60" s="1"/>
  <c r="AE62" i="60"/>
  <c r="AG62" i="60"/>
  <c r="Z62" i="60"/>
  <c r="BC62" i="60" s="1"/>
  <c r="X62" i="60"/>
  <c r="BA62" i="60" s="1"/>
  <c r="AB62" i="60"/>
  <c r="AF62" i="60"/>
  <c r="BI62" i="60" s="1"/>
  <c r="AC62" i="60"/>
  <c r="Y62" i="60"/>
  <c r="V62" i="60"/>
  <c r="AY62" i="60" s="1"/>
  <c r="AD62" i="60"/>
  <c r="W60" i="60"/>
  <c r="AZ60" i="60" s="1"/>
  <c r="AA60" i="60"/>
  <c r="AE60" i="60"/>
  <c r="AG60" i="60"/>
  <c r="BJ60" i="60" s="1"/>
  <c r="BZ60" i="60" s="1"/>
  <c r="Z60" i="60"/>
  <c r="BC60" i="60" s="1"/>
  <c r="X60" i="60"/>
  <c r="AB60" i="60"/>
  <c r="AF60" i="60"/>
  <c r="BI60" i="60" s="1"/>
  <c r="AC60" i="60"/>
  <c r="Y60" i="60"/>
  <c r="V60" i="60"/>
  <c r="AD60" i="60"/>
  <c r="BG60" i="60" s="1"/>
  <c r="AC43" i="60"/>
  <c r="AG43" i="60"/>
  <c r="BJ43" i="60" s="1"/>
  <c r="AE43" i="60"/>
  <c r="BH43" i="60" s="1"/>
  <c r="AF43" i="60"/>
  <c r="AC45" i="60"/>
  <c r="BF45" i="60" s="1"/>
  <c r="AG45" i="60"/>
  <c r="BJ45" i="60" s="1"/>
  <c r="V45" i="60"/>
  <c r="AY45" i="60" s="1"/>
  <c r="BM45" i="60" s="1"/>
  <c r="Z45" i="60"/>
  <c r="AD45" i="60"/>
  <c r="BG45" i="60" s="1"/>
  <c r="W45" i="60"/>
  <c r="AE45" i="60"/>
  <c r="BH45" i="60" s="1"/>
  <c r="AB45" i="60"/>
  <c r="X45" i="60"/>
  <c r="BA45" i="60" s="1"/>
  <c r="AF45" i="60"/>
  <c r="BI45" i="60" s="1"/>
  <c r="AA45" i="60"/>
  <c r="BD45" i="60" s="1"/>
  <c r="W59" i="60"/>
  <c r="AA59" i="60"/>
  <c r="BD59" i="60" s="1"/>
  <c r="AE59" i="60"/>
  <c r="AC59" i="60"/>
  <c r="BF59" i="60" s="1"/>
  <c r="V59" i="60"/>
  <c r="AD59" i="60"/>
  <c r="BG59" i="60" s="1"/>
  <c r="X59" i="60"/>
  <c r="BA59" i="60" s="1"/>
  <c r="AB59" i="60"/>
  <c r="BE59" i="60" s="1"/>
  <c r="AF59" i="60"/>
  <c r="Y59" i="60"/>
  <c r="BB59" i="60" s="1"/>
  <c r="AG59" i="60"/>
  <c r="BJ59" i="60" s="1"/>
  <c r="Z59" i="60"/>
  <c r="BC59" i="60" s="1"/>
  <c r="Y56" i="60"/>
  <c r="AC56" i="60"/>
  <c r="BF56" i="60" s="1"/>
  <c r="AG56" i="60"/>
  <c r="BJ56" i="60" s="1"/>
  <c r="V56" i="60"/>
  <c r="AY56" i="60" s="1"/>
  <c r="Z56" i="60"/>
  <c r="AD56" i="60"/>
  <c r="AA56" i="60"/>
  <c r="AF56" i="60"/>
  <c r="BI56" i="60" s="1"/>
  <c r="AB56" i="60"/>
  <c r="AE56" i="60"/>
  <c r="BH56" i="60" s="1"/>
  <c r="W56" i="60"/>
  <c r="AZ56" i="60" s="1"/>
  <c r="X56" i="60"/>
  <c r="BA56" i="60" s="1"/>
  <c r="W58" i="60"/>
  <c r="AA58" i="60"/>
  <c r="BD58" i="60" s="1"/>
  <c r="AE58" i="60"/>
  <c r="AC58" i="60"/>
  <c r="X58" i="60"/>
  <c r="AB58" i="60"/>
  <c r="BE58" i="60" s="1"/>
  <c r="AF58" i="60"/>
  <c r="BI58" i="60" s="1"/>
  <c r="Y58" i="60"/>
  <c r="Z58" i="60"/>
  <c r="BC58" i="60" s="1"/>
  <c r="AG58" i="60"/>
  <c r="BJ58" i="60" s="1"/>
  <c r="V58" i="60"/>
  <c r="AY58" i="60" s="1"/>
  <c r="AD58" i="60"/>
  <c r="Y53" i="60"/>
  <c r="AC53" i="60"/>
  <c r="BF53" i="60" s="1"/>
  <c r="AG53" i="60"/>
  <c r="BJ53" i="60" s="1"/>
  <c r="V53" i="60"/>
  <c r="AY53" i="60" s="1"/>
  <c r="Z53" i="60"/>
  <c r="AD53" i="60"/>
  <c r="BG53" i="60" s="1"/>
  <c r="W53" i="60"/>
  <c r="AE53" i="60"/>
  <c r="BH53" i="60" s="1"/>
  <c r="X53" i="60"/>
  <c r="AF53" i="60"/>
  <c r="BI53" i="60" s="1"/>
  <c r="AA53" i="60"/>
  <c r="BD53" i="60" s="1"/>
  <c r="AB53" i="60"/>
  <c r="BE53" i="60" s="1"/>
  <c r="W67" i="60"/>
  <c r="AZ67" i="60" s="1"/>
  <c r="AA67" i="60"/>
  <c r="BD67" i="60" s="1"/>
  <c r="AE67" i="60"/>
  <c r="BH67" i="60" s="1"/>
  <c r="AC67" i="60"/>
  <c r="AD67" i="60"/>
  <c r="X67" i="60"/>
  <c r="BA67" i="60" s="1"/>
  <c r="AB67" i="60"/>
  <c r="BE67" i="60" s="1"/>
  <c r="AF67" i="60"/>
  <c r="BI67" i="60" s="1"/>
  <c r="Y67" i="60"/>
  <c r="Z67" i="60"/>
  <c r="BC67" i="60" s="1"/>
  <c r="AG67" i="60"/>
  <c r="BJ67" i="60" s="1"/>
  <c r="V67" i="60"/>
  <c r="AY67" i="60" s="1"/>
  <c r="W65" i="60"/>
  <c r="AZ65" i="60" s="1"/>
  <c r="AA65" i="60"/>
  <c r="BD65" i="60" s="1"/>
  <c r="AE65" i="60"/>
  <c r="BH65" i="60" s="1"/>
  <c r="AG65" i="60"/>
  <c r="BJ65" i="60" s="1"/>
  <c r="V65" i="60"/>
  <c r="X65" i="60"/>
  <c r="BA65" i="60" s="1"/>
  <c r="AB65" i="60"/>
  <c r="AF65" i="60"/>
  <c r="BI65" i="60" s="1"/>
  <c r="AD65" i="60"/>
  <c r="BG65" i="60" s="1"/>
  <c r="Y65" i="60"/>
  <c r="BB65" i="60" s="1"/>
  <c r="AC65" i="60"/>
  <c r="BF65" i="60" s="1"/>
  <c r="Z65" i="60"/>
  <c r="BC65" i="60" s="1"/>
  <c r="AG46" i="60"/>
  <c r="AF46" i="60"/>
  <c r="BI46" i="60" s="1"/>
  <c r="W46" i="60"/>
  <c r="AZ46" i="60" s="1"/>
  <c r="AE46" i="60"/>
  <c r="BH46" i="60" s="1"/>
  <c r="Y50" i="60"/>
  <c r="BB50" i="60" s="1"/>
  <c r="AC50" i="60"/>
  <c r="AG50" i="60"/>
  <c r="BJ50" i="60" s="1"/>
  <c r="V50" i="60"/>
  <c r="AY50" i="60" s="1"/>
  <c r="BM50" i="60" s="1"/>
  <c r="Z50" i="60"/>
  <c r="BC50" i="60" s="1"/>
  <c r="AD50" i="60"/>
  <c r="AA50" i="60"/>
  <c r="BD50" i="60" s="1"/>
  <c r="AF50" i="60"/>
  <c r="AB50" i="60"/>
  <c r="BE50" i="60" s="1"/>
  <c r="W50" i="60"/>
  <c r="AZ50" i="60" s="1"/>
  <c r="AE50" i="60"/>
  <c r="BH50" i="60" s="1"/>
  <c r="X50" i="60"/>
  <c r="BA50" i="60" s="1"/>
  <c r="V57" i="60"/>
  <c r="AY57" i="60" s="1"/>
  <c r="W57" i="60"/>
  <c r="AZ57" i="60" s="1"/>
  <c r="AA57" i="60"/>
  <c r="BD57" i="60" s="1"/>
  <c r="AE57" i="60"/>
  <c r="BH57" i="60" s="1"/>
  <c r="AC57" i="60"/>
  <c r="BF57" i="60" s="1"/>
  <c r="AD57" i="60"/>
  <c r="X57" i="60"/>
  <c r="BA57" i="60" s="1"/>
  <c r="AB57" i="60"/>
  <c r="BE57" i="60" s="1"/>
  <c r="AF57" i="60"/>
  <c r="BI57" i="60" s="1"/>
  <c r="Y57" i="60"/>
  <c r="BB57" i="60" s="1"/>
  <c r="AG57" i="60"/>
  <c r="BJ57" i="60" s="1"/>
  <c r="Z57" i="60"/>
  <c r="BC57" i="60" s="1"/>
  <c r="AY84" i="60"/>
  <c r="BC84" i="60"/>
  <c r="BG84" i="60"/>
  <c r="BF84" i="60"/>
  <c r="AZ84" i="60"/>
  <c r="BD84" i="60"/>
  <c r="BH84" i="60"/>
  <c r="BA84" i="60"/>
  <c r="BE84" i="60"/>
  <c r="BI84" i="60"/>
  <c r="BB84" i="60"/>
  <c r="BJ84" i="60"/>
  <c r="AY82" i="60"/>
  <c r="BC82" i="60"/>
  <c r="BG82" i="60"/>
  <c r="BF82" i="60"/>
  <c r="AZ82" i="60"/>
  <c r="BD82" i="60"/>
  <c r="BH82" i="60"/>
  <c r="BJ82" i="60"/>
  <c r="BA82" i="60"/>
  <c r="BE82" i="60"/>
  <c r="BI82" i="60"/>
  <c r="BB82" i="60"/>
  <c r="P40" i="60"/>
  <c r="AY83" i="60"/>
  <c r="BC83" i="60"/>
  <c r="BG83" i="60"/>
  <c r="BB83" i="60"/>
  <c r="BJ83" i="60"/>
  <c r="AZ83" i="60"/>
  <c r="BD83" i="60"/>
  <c r="BH83" i="60"/>
  <c r="BA83" i="60"/>
  <c r="BE83" i="60"/>
  <c r="BI83" i="60"/>
  <c r="BF83" i="60"/>
  <c r="BG62" i="60"/>
  <c r="BH62" i="60"/>
  <c r="BF62" i="60"/>
  <c r="BB62" i="60"/>
  <c r="BJ62" i="60"/>
  <c r="BE62" i="60"/>
  <c r="AY73" i="60"/>
  <c r="BC73" i="60"/>
  <c r="BG73" i="60"/>
  <c r="AZ73" i="60"/>
  <c r="BD73" i="60"/>
  <c r="BH73" i="60"/>
  <c r="BB73" i="60"/>
  <c r="BJ73" i="60"/>
  <c r="BE73" i="60"/>
  <c r="BA73" i="60"/>
  <c r="BF73" i="60"/>
  <c r="BI73" i="60"/>
  <c r="AY69" i="60"/>
  <c r="BC69" i="60"/>
  <c r="BG69" i="60"/>
  <c r="AZ69" i="60"/>
  <c r="BD69" i="60"/>
  <c r="BH69" i="60"/>
  <c r="BB69" i="60"/>
  <c r="BJ69" i="60"/>
  <c r="BI69" i="60"/>
  <c r="BE69" i="60"/>
  <c r="BF69" i="60"/>
  <c r="BA69" i="60"/>
  <c r="AY65" i="60"/>
  <c r="BE65" i="60"/>
  <c r="BG58" i="60"/>
  <c r="AZ58" i="60"/>
  <c r="BH58" i="60"/>
  <c r="BF58" i="60"/>
  <c r="BA58" i="60"/>
  <c r="BB58" i="60"/>
  <c r="BF43" i="60"/>
  <c r="BI43" i="60"/>
  <c r="BC45" i="60"/>
  <c r="AZ45" i="60"/>
  <c r="BE45" i="60"/>
  <c r="AY59" i="60"/>
  <c r="AZ59" i="60"/>
  <c r="BH59" i="60"/>
  <c r="BI59" i="60"/>
  <c r="BG57" i="60"/>
  <c r="AZ76" i="60"/>
  <c r="BD76" i="60"/>
  <c r="BH76" i="60"/>
  <c r="BB76" i="60"/>
  <c r="BG76" i="60"/>
  <c r="BF76" i="60"/>
  <c r="BC76" i="60"/>
  <c r="BI76" i="60"/>
  <c r="AY76" i="60"/>
  <c r="BE76" i="60"/>
  <c r="BJ76" i="60"/>
  <c r="BA76" i="60"/>
  <c r="P47" i="60"/>
  <c r="AZ77" i="60"/>
  <c r="BD77" i="60"/>
  <c r="BH77" i="60"/>
  <c r="BA77" i="60"/>
  <c r="BF77" i="60"/>
  <c r="BJ77" i="60"/>
  <c r="BB77" i="60"/>
  <c r="BG77" i="60"/>
  <c r="AY77" i="60"/>
  <c r="BC77" i="60"/>
  <c r="BI77" i="60"/>
  <c r="BE77" i="60"/>
  <c r="P39" i="60"/>
  <c r="AY70" i="60"/>
  <c r="BC70" i="60"/>
  <c r="BG70" i="60"/>
  <c r="AZ70" i="60"/>
  <c r="BD70" i="60"/>
  <c r="BH70" i="60"/>
  <c r="BX70" i="60" s="1"/>
  <c r="BF70" i="60"/>
  <c r="BA70" i="60"/>
  <c r="BI70" i="60"/>
  <c r="BE70" i="60"/>
  <c r="BB70" i="60"/>
  <c r="BJ70" i="60"/>
  <c r="BG67" i="60"/>
  <c r="BB67" i="60"/>
  <c r="BF67" i="60"/>
  <c r="AZ79" i="60"/>
  <c r="BD79" i="60"/>
  <c r="BH79" i="60"/>
  <c r="BC79" i="60"/>
  <c r="BI79" i="60"/>
  <c r="BB79" i="60"/>
  <c r="AY79" i="60"/>
  <c r="BE79" i="60"/>
  <c r="BJ79" i="60"/>
  <c r="BG79" i="60"/>
  <c r="BA79" i="60"/>
  <c r="BF79" i="60"/>
  <c r="BC64" i="60"/>
  <c r="AY72" i="60"/>
  <c r="BC72" i="60"/>
  <c r="BG72" i="60"/>
  <c r="AZ72" i="60"/>
  <c r="BD72" i="60"/>
  <c r="BH72" i="60"/>
  <c r="BF72" i="60"/>
  <c r="BA72" i="60"/>
  <c r="BI72" i="60"/>
  <c r="BB72" i="60"/>
  <c r="BJ72" i="60"/>
  <c r="BE72" i="60"/>
  <c r="P51" i="60"/>
  <c r="BC56" i="60"/>
  <c r="BG56" i="60"/>
  <c r="BD56" i="60"/>
  <c r="BB56" i="60"/>
  <c r="BE56" i="60"/>
  <c r="AY60" i="60"/>
  <c r="BD60" i="60"/>
  <c r="BH60" i="60"/>
  <c r="BF60" i="60"/>
  <c r="BA60" i="60"/>
  <c r="BB60" i="60"/>
  <c r="BE60" i="60"/>
  <c r="BJ46" i="60"/>
  <c r="AZ78" i="60"/>
  <c r="BD78" i="60"/>
  <c r="BH78" i="60"/>
  <c r="AY78" i="60"/>
  <c r="BE78" i="60"/>
  <c r="BJ78" i="60"/>
  <c r="BZ78" i="60" s="1"/>
  <c r="BA78" i="60"/>
  <c r="BF78" i="60"/>
  <c r="BB78" i="60"/>
  <c r="BG78" i="60"/>
  <c r="BI78" i="60"/>
  <c r="BC78" i="60"/>
  <c r="BG50" i="60"/>
  <c r="BF50" i="60"/>
  <c r="BI50" i="60"/>
  <c r="AY75" i="60"/>
  <c r="BC75" i="60"/>
  <c r="AZ75" i="60"/>
  <c r="BD75" i="60"/>
  <c r="BH75" i="60"/>
  <c r="BB75" i="60"/>
  <c r="BI75" i="60"/>
  <c r="BE75" i="60"/>
  <c r="BJ75" i="60"/>
  <c r="BA75" i="60"/>
  <c r="BF75" i="60"/>
  <c r="BG75" i="60"/>
  <c r="AY68" i="60"/>
  <c r="BC68" i="60"/>
  <c r="BG68" i="60"/>
  <c r="AZ68" i="60"/>
  <c r="BD68" i="60"/>
  <c r="BH68" i="60"/>
  <c r="BF68" i="60"/>
  <c r="BA68" i="60"/>
  <c r="BI68" i="60"/>
  <c r="BB68" i="60"/>
  <c r="BJ68" i="60"/>
  <c r="BE68" i="60"/>
  <c r="BC53" i="60"/>
  <c r="AZ53" i="60"/>
  <c r="BB53" i="60"/>
  <c r="BA53" i="60"/>
  <c r="P54" i="60"/>
  <c r="P44" i="60"/>
  <c r="AY63" i="60"/>
  <c r="BG63" i="60"/>
  <c r="AZ63" i="60"/>
  <c r="BD63" i="60"/>
  <c r="BH63" i="60"/>
  <c r="BB63" i="60"/>
  <c r="BA63" i="60"/>
  <c r="BE63" i="60"/>
  <c r="BF63" i="60"/>
  <c r="AY61" i="60"/>
  <c r="BG61" i="60"/>
  <c r="AZ61" i="60"/>
  <c r="BD61" i="60"/>
  <c r="BH61" i="60"/>
  <c r="BB61" i="60"/>
  <c r="BE61" i="60"/>
  <c r="BA61" i="60"/>
  <c r="BF61" i="60"/>
  <c r="P48" i="60"/>
  <c r="AZ80" i="60"/>
  <c r="BD80" i="60"/>
  <c r="BH80" i="60"/>
  <c r="BB80" i="60"/>
  <c r="BG80" i="60"/>
  <c r="BF80" i="60"/>
  <c r="BC80" i="60"/>
  <c r="BI80" i="60"/>
  <c r="AY80" i="60"/>
  <c r="BE80" i="60"/>
  <c r="BJ80" i="60"/>
  <c r="BZ80" i="60" s="1"/>
  <c r="BA80" i="60"/>
  <c r="P52" i="60"/>
  <c r="P41" i="60"/>
  <c r="AY71" i="60"/>
  <c r="BC71" i="60"/>
  <c r="BG71" i="60"/>
  <c r="BW71" i="60" s="1"/>
  <c r="AZ71" i="60"/>
  <c r="BD71" i="60"/>
  <c r="BH71" i="60"/>
  <c r="BB71" i="60"/>
  <c r="BJ71" i="60"/>
  <c r="BI71" i="60"/>
  <c r="BE71" i="60"/>
  <c r="BF71" i="60"/>
  <c r="BA71" i="60"/>
  <c r="AZ81" i="60"/>
  <c r="BD81" i="60"/>
  <c r="BH81" i="60"/>
  <c r="BA81" i="60"/>
  <c r="BF81" i="60"/>
  <c r="BB81" i="60"/>
  <c r="BG81" i="60"/>
  <c r="BJ81" i="60"/>
  <c r="BC81" i="60"/>
  <c r="BI81" i="60"/>
  <c r="BE81" i="60"/>
  <c r="AY81" i="60"/>
  <c r="P49" i="60"/>
  <c r="P42" i="60"/>
  <c r="AZ66" i="60"/>
  <c r="BD66" i="60"/>
  <c r="BH66" i="60"/>
  <c r="BF66" i="60"/>
  <c r="BA66" i="60"/>
  <c r="BI66" i="60"/>
  <c r="BB66" i="60"/>
  <c r="AY74" i="60"/>
  <c r="BC74" i="60"/>
  <c r="BG74" i="60"/>
  <c r="AZ74" i="60"/>
  <c r="BD74" i="60"/>
  <c r="BH74" i="60"/>
  <c r="BF74" i="60"/>
  <c r="BE74" i="60"/>
  <c r="BA74" i="60"/>
  <c r="BI74" i="60"/>
  <c r="BB74" i="60"/>
  <c r="BJ74" i="60"/>
  <c r="BM84" i="60"/>
  <c r="BM73" i="60"/>
  <c r="BM72" i="60"/>
  <c r="BM81" i="60"/>
  <c r="BM78" i="60"/>
  <c r="BM82" i="60"/>
  <c r="BM58" i="60"/>
  <c r="BM62" i="60"/>
  <c r="BM83" i="60"/>
  <c r="BM85" i="60"/>
  <c r="BM76" i="60"/>
  <c r="BM60" i="60"/>
  <c r="BM54" i="60"/>
  <c r="BK85" i="60"/>
  <c r="AA55" i="60" l="1"/>
  <c r="BD55" i="60" s="1"/>
  <c r="V55" i="60"/>
  <c r="AY55" i="60" s="1"/>
  <c r="D46" i="89" s="1"/>
  <c r="Y55" i="60"/>
  <c r="BB55" i="60" s="1"/>
  <c r="BS55" i="60"/>
  <c r="P46" i="89"/>
  <c r="P46" i="96"/>
  <c r="X46" i="60"/>
  <c r="BA46" i="60" s="1"/>
  <c r="J37" i="89" s="1"/>
  <c r="AC46" i="60"/>
  <c r="BF46" i="60" s="1"/>
  <c r="X55" i="60"/>
  <c r="BA55" i="60" s="1"/>
  <c r="AG55" i="60"/>
  <c r="BJ55" i="60" s="1"/>
  <c r="I79" i="96"/>
  <c r="I79" i="89"/>
  <c r="BS86" i="60"/>
  <c r="P77" i="89"/>
  <c r="P77" i="96"/>
  <c r="BO86" i="60"/>
  <c r="D77" i="89"/>
  <c r="D77" i="96"/>
  <c r="AG78" i="96"/>
  <c r="AG78" i="89"/>
  <c r="AB55" i="60"/>
  <c r="BE55" i="60" s="1"/>
  <c r="AC55" i="60"/>
  <c r="BF55" i="60" s="1"/>
  <c r="AK77" i="89"/>
  <c r="AK77" i="96"/>
  <c r="BZ86" i="60"/>
  <c r="L79" i="89"/>
  <c r="L79" i="96"/>
  <c r="L78" i="89"/>
  <c r="L78" i="96"/>
  <c r="X78" i="89"/>
  <c r="X78" i="96"/>
  <c r="U79" i="89"/>
  <c r="U79" i="96"/>
  <c r="M77" i="96"/>
  <c r="BR86" i="60"/>
  <c r="M77" i="89"/>
  <c r="R76" i="96"/>
  <c r="R76" i="89"/>
  <c r="AG79" i="89"/>
  <c r="AG79" i="96"/>
  <c r="C76" i="96"/>
  <c r="CA85" i="60"/>
  <c r="C76" i="89"/>
  <c r="O79" i="89"/>
  <c r="O79" i="96"/>
  <c r="F76" i="96"/>
  <c r="F76" i="89"/>
  <c r="R79" i="89"/>
  <c r="R79" i="96"/>
  <c r="AD76" i="89"/>
  <c r="AD76" i="96"/>
  <c r="BK83" i="60"/>
  <c r="AE55" i="60"/>
  <c r="BH55" i="60" s="1"/>
  <c r="O76" i="89"/>
  <c r="O76" i="96"/>
  <c r="AD79" i="89"/>
  <c r="AD79" i="96"/>
  <c r="BY86" i="60"/>
  <c r="AH77" i="89"/>
  <c r="AH77" i="96"/>
  <c r="X76" i="89"/>
  <c r="X76" i="96"/>
  <c r="AA76" i="96"/>
  <c r="AA76" i="89"/>
  <c r="F78" i="89"/>
  <c r="F78" i="96"/>
  <c r="AA46" i="60"/>
  <c r="BD46" i="60" s="1"/>
  <c r="W55" i="60"/>
  <c r="AZ55" i="60" s="1"/>
  <c r="X79" i="96"/>
  <c r="X79" i="89"/>
  <c r="BQ86" i="60"/>
  <c r="J77" i="96"/>
  <c r="J77" i="89"/>
  <c r="U76" i="89"/>
  <c r="U76" i="96"/>
  <c r="U78" i="89"/>
  <c r="U78" i="96"/>
  <c r="AD46" i="60"/>
  <c r="BG46" i="60" s="1"/>
  <c r="AD66" i="60"/>
  <c r="BG66" i="60" s="1"/>
  <c r="AB57" i="89" s="1"/>
  <c r="AD55" i="60"/>
  <c r="BG55" i="60" s="1"/>
  <c r="Y77" i="89"/>
  <c r="Y77" i="96"/>
  <c r="BV86" i="60"/>
  <c r="BX86" i="60"/>
  <c r="AE77" i="89"/>
  <c r="AE77" i="96"/>
  <c r="R78" i="89"/>
  <c r="R78" i="96"/>
  <c r="AJ79" i="89"/>
  <c r="AJ79" i="96"/>
  <c r="AJ78" i="89"/>
  <c r="AJ78" i="96"/>
  <c r="C79" i="89"/>
  <c r="C79" i="96"/>
  <c r="CA88" i="60"/>
  <c r="C78" i="89"/>
  <c r="C78" i="96"/>
  <c r="CA87" i="60"/>
  <c r="AA78" i="89"/>
  <c r="AA78" i="96"/>
  <c r="I78" i="89"/>
  <c r="I78" i="96"/>
  <c r="V46" i="60"/>
  <c r="AY46" i="60" s="1"/>
  <c r="BM46" i="60" s="1"/>
  <c r="I76" i="89"/>
  <c r="I76" i="96"/>
  <c r="BU86" i="60"/>
  <c r="V77" i="89"/>
  <c r="V77" i="96"/>
  <c r="BP86" i="60"/>
  <c r="G77" i="96"/>
  <c r="G77" i="89"/>
  <c r="AG76" i="89"/>
  <c r="AG76" i="96"/>
  <c r="O78" i="89"/>
  <c r="O78" i="96"/>
  <c r="F79" i="89"/>
  <c r="F79" i="96"/>
  <c r="AD78" i="89"/>
  <c r="AD78" i="96"/>
  <c r="BT86" i="60"/>
  <c r="S77" i="89"/>
  <c r="S77" i="96"/>
  <c r="BW86" i="60"/>
  <c r="AB77" i="89"/>
  <c r="AB77" i="96"/>
  <c r="L76" i="89"/>
  <c r="L76" i="96"/>
  <c r="AJ76" i="89"/>
  <c r="AJ76" i="96"/>
  <c r="AA79" i="89"/>
  <c r="AA79" i="96"/>
  <c r="AB46" i="60"/>
  <c r="BE46" i="60" s="1"/>
  <c r="Z46" i="60"/>
  <c r="BC46" i="60" s="1"/>
  <c r="AB43" i="60"/>
  <c r="BE43" i="60" s="1"/>
  <c r="BM43" i="60" s="1"/>
  <c r="V43" i="60"/>
  <c r="AY43" i="60" s="1"/>
  <c r="D34" i="96" s="1"/>
  <c r="Y43" i="60"/>
  <c r="BB43" i="60" s="1"/>
  <c r="AA43" i="60"/>
  <c r="BD43" i="60" s="1"/>
  <c r="AD43" i="60"/>
  <c r="BG43" i="60" s="1"/>
  <c r="X43" i="60"/>
  <c r="BA43" i="60" s="1"/>
  <c r="J34" i="89" s="1"/>
  <c r="Z43" i="60"/>
  <c r="BC43" i="60" s="1"/>
  <c r="P34" i="89" s="1"/>
  <c r="Y64" i="60"/>
  <c r="BB64" i="60" s="1"/>
  <c r="X64" i="60"/>
  <c r="BA64" i="60" s="1"/>
  <c r="AA64" i="60"/>
  <c r="BD64" i="60" s="1"/>
  <c r="BT64" i="60" s="1"/>
  <c r="AC64" i="60"/>
  <c r="BF64" i="60" s="1"/>
  <c r="V64" i="60"/>
  <c r="AY64" i="60" s="1"/>
  <c r="W64" i="60"/>
  <c r="AZ64" i="60" s="1"/>
  <c r="AD64" i="60"/>
  <c r="BG64" i="60" s="1"/>
  <c r="AF64" i="60"/>
  <c r="BI64" i="60" s="1"/>
  <c r="AH55" i="96" s="1"/>
  <c r="Y44" i="60"/>
  <c r="AC44" i="60"/>
  <c r="AG44" i="60"/>
  <c r="BJ44" i="60" s="1"/>
  <c r="BZ44" i="60" s="1"/>
  <c r="V44" i="60"/>
  <c r="Z44" i="60"/>
  <c r="AD44" i="60"/>
  <c r="BG44" i="60" s="1"/>
  <c r="AA44" i="60"/>
  <c r="BD44" i="60" s="1"/>
  <c r="X44" i="60"/>
  <c r="BA44" i="60" s="1"/>
  <c r="AB44" i="60"/>
  <c r="W44" i="60"/>
  <c r="AE44" i="60"/>
  <c r="AF44" i="60"/>
  <c r="AE46" i="89"/>
  <c r="BY55" i="60"/>
  <c r="Y48" i="60"/>
  <c r="AC48" i="60"/>
  <c r="AG48" i="60"/>
  <c r="V48" i="60"/>
  <c r="AY48" i="60" s="1"/>
  <c r="Z48" i="60"/>
  <c r="AD48" i="60"/>
  <c r="AA48" i="60"/>
  <c r="X48" i="60"/>
  <c r="BA48" i="60" s="1"/>
  <c r="AB48" i="60"/>
  <c r="W48" i="60"/>
  <c r="AE48" i="60"/>
  <c r="AF48" i="60"/>
  <c r="BI48" i="60" s="1"/>
  <c r="W42" i="60"/>
  <c r="AA42" i="60"/>
  <c r="AE42" i="60"/>
  <c r="BH42" i="60" s="1"/>
  <c r="Z42" i="60"/>
  <c r="BC42" i="60" s="1"/>
  <c r="AF42" i="60"/>
  <c r="BI42" i="60" s="1"/>
  <c r="V42" i="60"/>
  <c r="AB42" i="60"/>
  <c r="AG42" i="60"/>
  <c r="BJ42" i="60" s="1"/>
  <c r="X42" i="60"/>
  <c r="Y42" i="60"/>
  <c r="AC42" i="60"/>
  <c r="AD42" i="60"/>
  <c r="Y49" i="60"/>
  <c r="AC49" i="60"/>
  <c r="AG49" i="60"/>
  <c r="V49" i="60"/>
  <c r="AY49" i="60" s="1"/>
  <c r="Z49" i="60"/>
  <c r="AD49" i="60"/>
  <c r="W49" i="60"/>
  <c r="AE49" i="60"/>
  <c r="AB49" i="60"/>
  <c r="X49" i="60"/>
  <c r="AF49" i="60"/>
  <c r="AA49" i="60"/>
  <c r="BD49" i="60" s="1"/>
  <c r="Y54" i="60"/>
  <c r="AC54" i="60"/>
  <c r="AG54" i="60"/>
  <c r="V54" i="60"/>
  <c r="AY54" i="60" s="1"/>
  <c r="Z54" i="60"/>
  <c r="AD54" i="60"/>
  <c r="AA54" i="60"/>
  <c r="X54" i="60"/>
  <c r="BA54" i="60" s="1"/>
  <c r="AB54" i="60"/>
  <c r="W54" i="60"/>
  <c r="AE54" i="60"/>
  <c r="AF54" i="60"/>
  <c r="Y51" i="60"/>
  <c r="BB51" i="60" s="1"/>
  <c r="AC51" i="60"/>
  <c r="AG51" i="60"/>
  <c r="V51" i="60"/>
  <c r="AY51" i="60" s="1"/>
  <c r="Z51" i="60"/>
  <c r="AD51" i="60"/>
  <c r="BG51" i="60" s="1"/>
  <c r="BW51" i="60" s="1"/>
  <c r="W51" i="60"/>
  <c r="AZ51" i="60" s="1"/>
  <c r="AE51" i="60"/>
  <c r="X51" i="60"/>
  <c r="BA51" i="60" s="1"/>
  <c r="AF51" i="60"/>
  <c r="AB51" i="60"/>
  <c r="AA51" i="60"/>
  <c r="BD51" i="60" s="1"/>
  <c r="AH46" i="96"/>
  <c r="V39" i="60"/>
  <c r="Z39" i="60"/>
  <c r="AD39" i="60"/>
  <c r="W39" i="60"/>
  <c r="AZ39" i="60" s="1"/>
  <c r="AA39" i="60"/>
  <c r="AE39" i="60"/>
  <c r="Y39" i="60"/>
  <c r="BB39" i="60" s="1"/>
  <c r="AG39" i="60"/>
  <c r="BJ39" i="60" s="1"/>
  <c r="AB39" i="60"/>
  <c r="AC39" i="60"/>
  <c r="AF39" i="60"/>
  <c r="X39" i="60"/>
  <c r="BA39" i="60" s="1"/>
  <c r="BM65" i="60"/>
  <c r="Y52" i="60"/>
  <c r="AC52" i="60"/>
  <c r="AG52" i="60"/>
  <c r="V52" i="60"/>
  <c r="Z52" i="60"/>
  <c r="BC52" i="60" s="1"/>
  <c r="AD52" i="60"/>
  <c r="AA52" i="60"/>
  <c r="BD52" i="60" s="1"/>
  <c r="AF52" i="60"/>
  <c r="AB52" i="60"/>
  <c r="W52" i="60"/>
  <c r="AZ52" i="60" s="1"/>
  <c r="AE52" i="60"/>
  <c r="X52" i="60"/>
  <c r="V41" i="60"/>
  <c r="AY41" i="60" s="1"/>
  <c r="Z41" i="60"/>
  <c r="BC41" i="60" s="1"/>
  <c r="AD41" i="60"/>
  <c r="W41" i="60"/>
  <c r="AA41" i="60"/>
  <c r="AE41" i="60"/>
  <c r="BH41" i="60" s="1"/>
  <c r="Y41" i="60"/>
  <c r="AG41" i="60"/>
  <c r="AB41" i="60"/>
  <c r="AF41" i="60"/>
  <c r="X41" i="60"/>
  <c r="AC41" i="60"/>
  <c r="Y47" i="60"/>
  <c r="AC47" i="60"/>
  <c r="AG47" i="60"/>
  <c r="V47" i="60"/>
  <c r="Z47" i="60"/>
  <c r="AD47" i="60"/>
  <c r="W47" i="60"/>
  <c r="AE47" i="60"/>
  <c r="X47" i="60"/>
  <c r="AF47" i="60"/>
  <c r="BI47" i="60" s="1"/>
  <c r="AA47" i="60"/>
  <c r="AB47" i="60"/>
  <c r="V40" i="60"/>
  <c r="AY40" i="60" s="1"/>
  <c r="D31" i="96" s="1"/>
  <c r="Z40" i="60"/>
  <c r="BC40" i="60" s="1"/>
  <c r="P31" i="89" s="1"/>
  <c r="AD40" i="60"/>
  <c r="BG40" i="60" s="1"/>
  <c r="AB31" i="89" s="1"/>
  <c r="W40" i="60"/>
  <c r="AZ40" i="60" s="1"/>
  <c r="G31" i="89" s="1"/>
  <c r="AA40" i="60"/>
  <c r="BD40" i="60" s="1"/>
  <c r="AE40" i="60"/>
  <c r="BH40" i="60" s="1"/>
  <c r="BX40" i="60" s="1"/>
  <c r="AC40" i="60"/>
  <c r="BF40" i="60" s="1"/>
  <c r="Y31" i="89" s="1"/>
  <c r="X40" i="60"/>
  <c r="BA40" i="60" s="1"/>
  <c r="BQ40" i="60" s="1"/>
  <c r="AF40" i="60"/>
  <c r="BI40" i="60" s="1"/>
  <c r="AG40" i="60"/>
  <c r="BJ40" i="60" s="1"/>
  <c r="BZ40" i="60" s="1"/>
  <c r="Y40" i="60"/>
  <c r="BB40" i="60" s="1"/>
  <c r="BR40" i="60" s="1"/>
  <c r="AB40" i="60"/>
  <c r="BE40" i="60" s="1"/>
  <c r="BU40" i="60" s="1"/>
  <c r="J74" i="96"/>
  <c r="J74" i="89"/>
  <c r="BQ83" i="60"/>
  <c r="AK74" i="89"/>
  <c r="AK74" i="96"/>
  <c r="BZ83" i="60"/>
  <c r="D74" i="89"/>
  <c r="D74" i="96"/>
  <c r="BO83" i="60"/>
  <c r="V73" i="89"/>
  <c r="V73" i="96"/>
  <c r="BU82" i="60"/>
  <c r="S73" i="89"/>
  <c r="S73" i="96"/>
  <c r="BT82" i="60"/>
  <c r="P73" i="89"/>
  <c r="P73" i="96"/>
  <c r="BS82" i="60"/>
  <c r="M75" i="89"/>
  <c r="M75" i="96"/>
  <c r="BR84" i="60"/>
  <c r="AE75" i="96"/>
  <c r="AE75" i="89"/>
  <c r="BX84" i="60"/>
  <c r="AB75" i="89"/>
  <c r="AB75" i="96"/>
  <c r="BW84" i="60"/>
  <c r="Y74" i="96"/>
  <c r="Y74" i="89"/>
  <c r="BV83" i="60"/>
  <c r="AE74" i="96"/>
  <c r="AE74" i="89"/>
  <c r="BX83" i="60"/>
  <c r="M74" i="96"/>
  <c r="M74" i="89"/>
  <c r="BR83" i="60"/>
  <c r="J73" i="89"/>
  <c r="J73" i="96"/>
  <c r="BQ82" i="60"/>
  <c r="G73" i="89"/>
  <c r="G73" i="96"/>
  <c r="BP82" i="60"/>
  <c r="D73" i="96"/>
  <c r="D73" i="89"/>
  <c r="BO82" i="60"/>
  <c r="BY84" i="60"/>
  <c r="AH75" i="89"/>
  <c r="AH75" i="96"/>
  <c r="S75" i="96"/>
  <c r="S75" i="89"/>
  <c r="BT84" i="60"/>
  <c r="P75" i="89"/>
  <c r="P75" i="96"/>
  <c r="BS84" i="60"/>
  <c r="AH74" i="96"/>
  <c r="AH74" i="89"/>
  <c r="BY83" i="60"/>
  <c r="S74" i="89"/>
  <c r="S74" i="96"/>
  <c r="BT83" i="60"/>
  <c r="AB74" i="96"/>
  <c r="AB74" i="89"/>
  <c r="BW83" i="60"/>
  <c r="M73" i="96"/>
  <c r="M73" i="89"/>
  <c r="BR82" i="60"/>
  <c r="AK73" i="96"/>
  <c r="AK73" i="89"/>
  <c r="Y73" i="96"/>
  <c r="Y73" i="89"/>
  <c r="BV82" i="60"/>
  <c r="BZ82" i="60"/>
  <c r="V75" i="89"/>
  <c r="V75" i="96"/>
  <c r="BU84" i="60"/>
  <c r="G75" i="96"/>
  <c r="G75" i="89"/>
  <c r="BP84" i="60"/>
  <c r="D75" i="89"/>
  <c r="D75" i="96"/>
  <c r="BO84" i="60"/>
  <c r="V74" i="96"/>
  <c r="V74" i="89"/>
  <c r="BU83" i="60"/>
  <c r="G74" i="89"/>
  <c r="G74" i="96"/>
  <c r="BP83" i="60"/>
  <c r="P74" i="96"/>
  <c r="P74" i="89"/>
  <c r="BS83" i="60"/>
  <c r="AH73" i="89"/>
  <c r="AH73" i="96"/>
  <c r="BY82" i="60"/>
  <c r="AE73" i="89"/>
  <c r="AE73" i="96"/>
  <c r="BX82" i="60"/>
  <c r="AB73" i="89"/>
  <c r="AB73" i="96"/>
  <c r="BW82" i="60"/>
  <c r="AK75" i="89"/>
  <c r="AK75" i="96"/>
  <c r="J75" i="89"/>
  <c r="J75" i="96"/>
  <c r="BQ84" i="60"/>
  <c r="Y75" i="89"/>
  <c r="Y75" i="96"/>
  <c r="BV84" i="60"/>
  <c r="BZ84" i="60"/>
  <c r="BP40" i="60"/>
  <c r="G31" i="96"/>
  <c r="S65" i="89"/>
  <c r="S65" i="96"/>
  <c r="BT74" i="60"/>
  <c r="AH57" i="89"/>
  <c r="AH57" i="96"/>
  <c r="BY66" i="60"/>
  <c r="BO66" i="60"/>
  <c r="D57" i="89"/>
  <c r="D57" i="96"/>
  <c r="AB72" i="89"/>
  <c r="AB72" i="96"/>
  <c r="J62" i="89"/>
  <c r="J62" i="96"/>
  <c r="BQ71" i="60"/>
  <c r="G62" i="89"/>
  <c r="G62" i="96"/>
  <c r="BP71" i="60"/>
  <c r="AA62" i="89"/>
  <c r="AA62" i="96"/>
  <c r="Y71" i="96"/>
  <c r="Y71" i="89"/>
  <c r="BV80" i="60"/>
  <c r="AH52" i="89"/>
  <c r="AH52" i="96"/>
  <c r="BY61" i="60"/>
  <c r="G52" i="89"/>
  <c r="G52" i="96"/>
  <c r="BP61" i="60"/>
  <c r="AK54" i="96"/>
  <c r="AK54" i="89"/>
  <c r="BZ63" i="60"/>
  <c r="AY44" i="60"/>
  <c r="BC44" i="60"/>
  <c r="AZ44" i="60"/>
  <c r="BH44" i="60"/>
  <c r="BF44" i="60"/>
  <c r="BI44" i="60"/>
  <c r="BB44" i="60"/>
  <c r="BE44" i="60"/>
  <c r="AE44" i="89"/>
  <c r="AE44" i="96"/>
  <c r="BX53" i="60"/>
  <c r="V59" i="89"/>
  <c r="V59" i="96"/>
  <c r="BU68" i="60"/>
  <c r="G59" i="96"/>
  <c r="G59" i="89"/>
  <c r="BP68" i="60"/>
  <c r="V66" i="89"/>
  <c r="V66" i="96"/>
  <c r="BU75" i="60"/>
  <c r="V41" i="89"/>
  <c r="V41" i="96"/>
  <c r="BU50" i="60"/>
  <c r="M69" i="89"/>
  <c r="M69" i="96"/>
  <c r="BR78" i="60"/>
  <c r="G69" i="89"/>
  <c r="G69" i="96"/>
  <c r="BP78" i="60"/>
  <c r="AE37" i="89"/>
  <c r="AE37" i="96"/>
  <c r="BX46" i="60"/>
  <c r="M51" i="89"/>
  <c r="M51" i="96"/>
  <c r="BR60" i="60"/>
  <c r="BS60" i="60"/>
  <c r="P51" i="89"/>
  <c r="P51" i="96"/>
  <c r="Y47" i="89"/>
  <c r="Y47" i="96"/>
  <c r="BV56" i="60"/>
  <c r="BC51" i="60"/>
  <c r="BH51" i="60"/>
  <c r="BJ51" i="60"/>
  <c r="BE51" i="60"/>
  <c r="BF51" i="60"/>
  <c r="BI51" i="60"/>
  <c r="AE63" i="89"/>
  <c r="AE63" i="96"/>
  <c r="BX72" i="60"/>
  <c r="M55" i="89"/>
  <c r="M55" i="96"/>
  <c r="BR64" i="60"/>
  <c r="BS64" i="60"/>
  <c r="P55" i="89"/>
  <c r="P55" i="96"/>
  <c r="D70" i="96"/>
  <c r="D70" i="89"/>
  <c r="BO79" i="60"/>
  <c r="AH58" i="96"/>
  <c r="AH58" i="89"/>
  <c r="BY67" i="60"/>
  <c r="AB58" i="89"/>
  <c r="AB58" i="96"/>
  <c r="BW67" i="60"/>
  <c r="S61" i="96"/>
  <c r="S61" i="89"/>
  <c r="BT70" i="60"/>
  <c r="AH68" i="96"/>
  <c r="AH68" i="89"/>
  <c r="BY77" i="60"/>
  <c r="AE68" i="89"/>
  <c r="AE68" i="96"/>
  <c r="BX77" i="60"/>
  <c r="O46" i="89"/>
  <c r="O46" i="96"/>
  <c r="P67" i="96"/>
  <c r="P67" i="89"/>
  <c r="BS76" i="60"/>
  <c r="BY57" i="60"/>
  <c r="AH48" i="89"/>
  <c r="AH48" i="96"/>
  <c r="AB48" i="89"/>
  <c r="AB48" i="96"/>
  <c r="BW57" i="60"/>
  <c r="M50" i="89"/>
  <c r="M50" i="96"/>
  <c r="BR59" i="60"/>
  <c r="Y36" i="96"/>
  <c r="Y36" i="89"/>
  <c r="BV45" i="60"/>
  <c r="BW45" i="60"/>
  <c r="AB36" i="96"/>
  <c r="AB36" i="89"/>
  <c r="M49" i="89"/>
  <c r="M49" i="96"/>
  <c r="BR58" i="60"/>
  <c r="AB49" i="89"/>
  <c r="AB49" i="96"/>
  <c r="BW58" i="60"/>
  <c r="Y56" i="89"/>
  <c r="Y56" i="96"/>
  <c r="BV65" i="60"/>
  <c r="J60" i="89"/>
  <c r="J60" i="96"/>
  <c r="BQ69" i="60"/>
  <c r="G60" i="89"/>
  <c r="G60" i="96"/>
  <c r="BP69" i="60"/>
  <c r="AK64" i="89"/>
  <c r="AK64" i="96"/>
  <c r="BZ73" i="60"/>
  <c r="V53" i="96"/>
  <c r="V53" i="89"/>
  <c r="BU62" i="60"/>
  <c r="G53" i="89"/>
  <c r="G53" i="96"/>
  <c r="BP62" i="60"/>
  <c r="J31" i="89"/>
  <c r="AK65" i="89"/>
  <c r="AK65" i="96"/>
  <c r="BZ74" i="60"/>
  <c r="G65" i="89"/>
  <c r="G65" i="96"/>
  <c r="BP74" i="60"/>
  <c r="J57" i="89"/>
  <c r="J57" i="96"/>
  <c r="BQ66" i="60"/>
  <c r="AY42" i="60"/>
  <c r="BG42" i="60"/>
  <c r="AZ42" i="60"/>
  <c r="BD42" i="60"/>
  <c r="BA42" i="60"/>
  <c r="BE42" i="60"/>
  <c r="BB42" i="60"/>
  <c r="BF42" i="60"/>
  <c r="M72" i="96"/>
  <c r="M72" i="89"/>
  <c r="BR81" i="60"/>
  <c r="Y62" i="89"/>
  <c r="Y62" i="96"/>
  <c r="BV71" i="60"/>
  <c r="AB62" i="89"/>
  <c r="AB62" i="96"/>
  <c r="D71" i="89"/>
  <c r="D71" i="96"/>
  <c r="BO80" i="60"/>
  <c r="G71" i="89"/>
  <c r="G71" i="96"/>
  <c r="BP80" i="60"/>
  <c r="M52" i="89"/>
  <c r="M52" i="96"/>
  <c r="BR61" i="60"/>
  <c r="AH54" i="89"/>
  <c r="AH54" i="96"/>
  <c r="BY63" i="60"/>
  <c r="AB54" i="89"/>
  <c r="AB54" i="96"/>
  <c r="BW63" i="60"/>
  <c r="V44" i="89"/>
  <c r="V44" i="96"/>
  <c r="BU53" i="60"/>
  <c r="D44" i="89"/>
  <c r="D44" i="96"/>
  <c r="BO53" i="60"/>
  <c r="BM53" i="60"/>
  <c r="Y59" i="89"/>
  <c r="Y59" i="96"/>
  <c r="BV68" i="60"/>
  <c r="Y66" i="89"/>
  <c r="Y66" i="96"/>
  <c r="BV75" i="60"/>
  <c r="G66" i="89"/>
  <c r="G66" i="96"/>
  <c r="BP75" i="60"/>
  <c r="Y41" i="89"/>
  <c r="Y41" i="96"/>
  <c r="BV50" i="60"/>
  <c r="P69" i="89"/>
  <c r="P69" i="96"/>
  <c r="BS78" i="60"/>
  <c r="D69" i="89"/>
  <c r="D69" i="96"/>
  <c r="BO78" i="60"/>
  <c r="AJ69" i="89"/>
  <c r="AJ69" i="96"/>
  <c r="D37" i="89"/>
  <c r="AH51" i="89"/>
  <c r="AH51" i="96"/>
  <c r="BY60" i="60"/>
  <c r="BO60" i="60"/>
  <c r="D51" i="89"/>
  <c r="D51" i="96"/>
  <c r="BS56" i="60"/>
  <c r="P47" i="96"/>
  <c r="P47" i="89"/>
  <c r="S63" i="89"/>
  <c r="S63" i="96"/>
  <c r="BT72" i="60"/>
  <c r="BO64" i="60"/>
  <c r="D55" i="89"/>
  <c r="D55" i="96"/>
  <c r="M70" i="89"/>
  <c r="M70" i="96"/>
  <c r="BR79" i="60"/>
  <c r="V58" i="89"/>
  <c r="V58" i="96"/>
  <c r="BU67" i="60"/>
  <c r="P58" i="89"/>
  <c r="P58" i="96"/>
  <c r="BS67" i="60"/>
  <c r="J61" i="96"/>
  <c r="J61" i="89"/>
  <c r="BQ70" i="60"/>
  <c r="P68" i="89"/>
  <c r="P68" i="96"/>
  <c r="BS77" i="60"/>
  <c r="S68" i="96"/>
  <c r="S68" i="89"/>
  <c r="BT77" i="60"/>
  <c r="V67" i="89"/>
  <c r="V67" i="96"/>
  <c r="BU76" i="60"/>
  <c r="S67" i="89"/>
  <c r="S67" i="96"/>
  <c r="BT76" i="60"/>
  <c r="AE48" i="89"/>
  <c r="AE48" i="96"/>
  <c r="BX57" i="60"/>
  <c r="Y50" i="89"/>
  <c r="Y50" i="96"/>
  <c r="BV59" i="60"/>
  <c r="P50" i="96"/>
  <c r="P50" i="89"/>
  <c r="BS59" i="60"/>
  <c r="AE36" i="89"/>
  <c r="AE36" i="96"/>
  <c r="BX45" i="60"/>
  <c r="V34" i="89"/>
  <c r="V34" i="96"/>
  <c r="BU43" i="60"/>
  <c r="P34" i="96"/>
  <c r="BS43" i="60"/>
  <c r="AE49" i="89"/>
  <c r="AE49" i="96"/>
  <c r="BX58" i="60"/>
  <c r="BY65" i="60"/>
  <c r="AH56" i="89"/>
  <c r="AH56" i="96"/>
  <c r="P56" i="89"/>
  <c r="P56" i="96"/>
  <c r="BS65" i="60"/>
  <c r="M60" i="96"/>
  <c r="M60" i="89"/>
  <c r="BR69" i="60"/>
  <c r="Y64" i="89"/>
  <c r="Y64" i="96"/>
  <c r="BV73" i="60"/>
  <c r="AB64" i="89"/>
  <c r="AB64" i="96"/>
  <c r="BW73" i="60"/>
  <c r="AB53" i="89"/>
  <c r="AB53" i="96"/>
  <c r="BW62" i="60"/>
  <c r="Y65" i="96"/>
  <c r="Y65" i="89"/>
  <c r="BV74" i="60"/>
  <c r="BZ66" i="60"/>
  <c r="AK57" i="89"/>
  <c r="AK57" i="96"/>
  <c r="AB57" i="96"/>
  <c r="P72" i="89"/>
  <c r="P72" i="96"/>
  <c r="BS81" i="60"/>
  <c r="G72" i="89"/>
  <c r="G72" i="96"/>
  <c r="BP81" i="60"/>
  <c r="AE62" i="89"/>
  <c r="AE62" i="96"/>
  <c r="BX71" i="60"/>
  <c r="AY52" i="60"/>
  <c r="BG52" i="60"/>
  <c r="BH52" i="60"/>
  <c r="BF52" i="60"/>
  <c r="BA52" i="60"/>
  <c r="BI52" i="60"/>
  <c r="BB52" i="60"/>
  <c r="BJ52" i="60"/>
  <c r="BE52" i="60"/>
  <c r="AH71" i="89"/>
  <c r="AH71" i="96"/>
  <c r="BY80" i="60"/>
  <c r="AE52" i="89"/>
  <c r="AE52" i="96"/>
  <c r="BX61" i="60"/>
  <c r="V54" i="89"/>
  <c r="V54" i="96"/>
  <c r="BU63" i="60"/>
  <c r="P54" i="89"/>
  <c r="P54" i="96"/>
  <c r="BS63" i="60"/>
  <c r="AK44" i="89"/>
  <c r="AK44" i="96"/>
  <c r="BZ53" i="60"/>
  <c r="M59" i="89"/>
  <c r="M59" i="96"/>
  <c r="BR68" i="60"/>
  <c r="D31" i="89"/>
  <c r="BW40" i="60"/>
  <c r="J65" i="89"/>
  <c r="J65" i="96"/>
  <c r="BQ74" i="60"/>
  <c r="D65" i="89"/>
  <c r="D65" i="96"/>
  <c r="BO74" i="60"/>
  <c r="S57" i="89"/>
  <c r="S57" i="96"/>
  <c r="BT66" i="60"/>
  <c r="V72" i="96"/>
  <c r="V72" i="89"/>
  <c r="BU81" i="60"/>
  <c r="AE72" i="89"/>
  <c r="AE72" i="96"/>
  <c r="BX81" i="60"/>
  <c r="AK62" i="89"/>
  <c r="AK62" i="96"/>
  <c r="BZ71" i="60"/>
  <c r="V71" i="89"/>
  <c r="V71" i="96"/>
  <c r="BU80" i="60"/>
  <c r="S71" i="89"/>
  <c r="S71" i="96"/>
  <c r="BT80" i="60"/>
  <c r="AK52" i="96"/>
  <c r="AK52" i="89"/>
  <c r="BZ61" i="60"/>
  <c r="Y54" i="89"/>
  <c r="Y54" i="96"/>
  <c r="BV63" i="60"/>
  <c r="G54" i="96"/>
  <c r="G54" i="89"/>
  <c r="BP63" i="60"/>
  <c r="Y44" i="89"/>
  <c r="Y44" i="96"/>
  <c r="BV53" i="60"/>
  <c r="P44" i="89"/>
  <c r="P44" i="96"/>
  <c r="BS53" i="60"/>
  <c r="J59" i="89"/>
  <c r="J59" i="96"/>
  <c r="BQ68" i="60"/>
  <c r="AB66" i="89"/>
  <c r="AB66" i="96"/>
  <c r="BW75" i="60"/>
  <c r="S66" i="89"/>
  <c r="S66" i="96"/>
  <c r="BT75" i="60"/>
  <c r="AK41" i="96"/>
  <c r="AK41" i="89"/>
  <c r="G41" i="89"/>
  <c r="G41" i="96"/>
  <c r="BP50" i="60"/>
  <c r="BZ50" i="60"/>
  <c r="V69" i="96"/>
  <c r="V69" i="89"/>
  <c r="BU78" i="60"/>
  <c r="M37" i="89"/>
  <c r="M37" i="96"/>
  <c r="BR46" i="60"/>
  <c r="P37" i="96"/>
  <c r="P37" i="89"/>
  <c r="BS46" i="60"/>
  <c r="BX60" i="60"/>
  <c r="AE51" i="89"/>
  <c r="AE51" i="96"/>
  <c r="AK47" i="89"/>
  <c r="AK47" i="96"/>
  <c r="AB47" i="96"/>
  <c r="AB47" i="89"/>
  <c r="BW56" i="60"/>
  <c r="M63" i="89"/>
  <c r="M63" i="96"/>
  <c r="BR72" i="60"/>
  <c r="P63" i="89"/>
  <c r="P63" i="96"/>
  <c r="BS72" i="60"/>
  <c r="BX64" i="60"/>
  <c r="AE55" i="89"/>
  <c r="AE55" i="96"/>
  <c r="J70" i="89"/>
  <c r="J70" i="96"/>
  <c r="BQ79" i="60"/>
  <c r="AE70" i="96"/>
  <c r="AE70" i="89"/>
  <c r="BX79" i="60"/>
  <c r="M58" i="96"/>
  <c r="M58" i="89"/>
  <c r="BR67" i="60"/>
  <c r="AH61" i="89"/>
  <c r="AH61" i="96"/>
  <c r="BY70" i="60"/>
  <c r="D61" i="89"/>
  <c r="D61" i="96"/>
  <c r="BO70" i="60"/>
  <c r="BR77" i="60"/>
  <c r="M68" i="89"/>
  <c r="M68" i="96"/>
  <c r="AK67" i="89"/>
  <c r="AK67" i="96"/>
  <c r="BZ76" i="60"/>
  <c r="AE67" i="89"/>
  <c r="AE67" i="96"/>
  <c r="BX76" i="60"/>
  <c r="M48" i="89"/>
  <c r="M48" i="96"/>
  <c r="BR57" i="60"/>
  <c r="J50" i="89"/>
  <c r="J50" i="96"/>
  <c r="BQ59" i="60"/>
  <c r="AB50" i="89"/>
  <c r="AB50" i="96"/>
  <c r="BW59" i="60"/>
  <c r="M36" i="89"/>
  <c r="M36" i="96"/>
  <c r="BR45" i="60"/>
  <c r="BV43" i="60"/>
  <c r="Y34" i="89"/>
  <c r="Y34" i="96"/>
  <c r="AB34" i="89"/>
  <c r="AB34" i="96"/>
  <c r="BW43" i="60"/>
  <c r="Y49" i="89"/>
  <c r="Y49" i="96"/>
  <c r="BV58" i="60"/>
  <c r="M56" i="89"/>
  <c r="M56" i="96"/>
  <c r="BR65" i="60"/>
  <c r="AB56" i="96"/>
  <c r="AB56" i="89"/>
  <c r="BW65" i="60"/>
  <c r="AK60" i="89"/>
  <c r="AK60" i="96"/>
  <c r="BZ69" i="60"/>
  <c r="AH64" i="89"/>
  <c r="AH64" i="96"/>
  <c r="BY73" i="60"/>
  <c r="G64" i="89"/>
  <c r="G64" i="96"/>
  <c r="BP73" i="60"/>
  <c r="J53" i="89"/>
  <c r="J53" i="96"/>
  <c r="BQ62" i="60"/>
  <c r="BT40" i="60"/>
  <c r="S31" i="89"/>
  <c r="S31" i="96"/>
  <c r="V65" i="89"/>
  <c r="V65" i="96"/>
  <c r="BU74" i="60"/>
  <c r="V57" i="89"/>
  <c r="V57" i="96"/>
  <c r="BU66" i="60"/>
  <c r="G57" i="89"/>
  <c r="G57" i="96"/>
  <c r="BP66" i="60"/>
  <c r="AH72" i="89"/>
  <c r="AH72" i="96"/>
  <c r="BY81" i="60"/>
  <c r="S72" i="96"/>
  <c r="S72" i="89"/>
  <c r="BT81" i="60"/>
  <c r="M62" i="89"/>
  <c r="M62" i="96"/>
  <c r="BR71" i="60"/>
  <c r="BG41" i="60"/>
  <c r="AZ41" i="60"/>
  <c r="BD41" i="60"/>
  <c r="BA41" i="60"/>
  <c r="BE41" i="60"/>
  <c r="BI41" i="60"/>
  <c r="BJ41" i="60"/>
  <c r="BB41" i="60"/>
  <c r="BF41" i="60"/>
  <c r="AB71" i="89"/>
  <c r="AB71" i="96"/>
  <c r="BW80" i="60"/>
  <c r="Y52" i="89"/>
  <c r="Y52" i="96"/>
  <c r="BV61" i="60"/>
  <c r="AB52" i="89"/>
  <c r="AB52" i="96"/>
  <c r="BW61" i="60"/>
  <c r="M54" i="89"/>
  <c r="M54" i="96"/>
  <c r="BR63" i="60"/>
  <c r="BC54" i="60"/>
  <c r="BG54" i="60"/>
  <c r="AZ54" i="60"/>
  <c r="BD54" i="60"/>
  <c r="BH54" i="60"/>
  <c r="BF54" i="60"/>
  <c r="BI54" i="60"/>
  <c r="BB54" i="60"/>
  <c r="BJ54" i="60"/>
  <c r="BE54" i="60"/>
  <c r="S44" i="89"/>
  <c r="S44" i="96"/>
  <c r="BT53" i="60"/>
  <c r="AK59" i="89"/>
  <c r="AK59" i="96"/>
  <c r="BZ68" i="60"/>
  <c r="AB59" i="89"/>
  <c r="AB59" i="96"/>
  <c r="BW68" i="60"/>
  <c r="AH66" i="96"/>
  <c r="AH66" i="89"/>
  <c r="BY75" i="60"/>
  <c r="M41" i="89"/>
  <c r="M41" i="96"/>
  <c r="BR50" i="60"/>
  <c r="AB41" i="89"/>
  <c r="AB41" i="96"/>
  <c r="BW50" i="60"/>
  <c r="Y69" i="96"/>
  <c r="Y69" i="89"/>
  <c r="BV78" i="60"/>
  <c r="AH37" i="89"/>
  <c r="AH37" i="96"/>
  <c r="BY46" i="60"/>
  <c r="S37" i="89"/>
  <c r="S37" i="96"/>
  <c r="BT46" i="60"/>
  <c r="BT60" i="60"/>
  <c r="S51" i="89"/>
  <c r="S51" i="96"/>
  <c r="M47" i="89"/>
  <c r="M47" i="96"/>
  <c r="BR56" i="60"/>
  <c r="BX56" i="60"/>
  <c r="AE47" i="89"/>
  <c r="AE47" i="96"/>
  <c r="AH63" i="89"/>
  <c r="AH63" i="96"/>
  <c r="BY72" i="60"/>
  <c r="D63" i="89"/>
  <c r="D63" i="96"/>
  <c r="BO72" i="60"/>
  <c r="AB70" i="96"/>
  <c r="AB70" i="89"/>
  <c r="BW79" i="60"/>
  <c r="S70" i="96"/>
  <c r="S70" i="89"/>
  <c r="BT79" i="60"/>
  <c r="AE58" i="96"/>
  <c r="AE58" i="89"/>
  <c r="BX67" i="60"/>
  <c r="AK61" i="89"/>
  <c r="AK61" i="96"/>
  <c r="BZ70" i="60"/>
  <c r="G61" i="89"/>
  <c r="G61" i="96"/>
  <c r="BP70" i="60"/>
  <c r="AD61" i="89"/>
  <c r="AD61" i="96"/>
  <c r="AK68" i="89"/>
  <c r="AK68" i="96"/>
  <c r="BZ77" i="60"/>
  <c r="Y67" i="89"/>
  <c r="Y67" i="96"/>
  <c r="BV76" i="60"/>
  <c r="Y48" i="89"/>
  <c r="Y48" i="96"/>
  <c r="BV57" i="60"/>
  <c r="P48" i="89"/>
  <c r="P48" i="96"/>
  <c r="BS57" i="60"/>
  <c r="AE50" i="89"/>
  <c r="AE50" i="96"/>
  <c r="BX59" i="60"/>
  <c r="J36" i="89"/>
  <c r="J36" i="96"/>
  <c r="BQ45" i="60"/>
  <c r="P36" i="89"/>
  <c r="P36" i="96"/>
  <c r="BS45" i="60"/>
  <c r="AE34" i="89"/>
  <c r="AE34" i="96"/>
  <c r="BX43" i="60"/>
  <c r="V49" i="89"/>
  <c r="V49" i="96"/>
  <c r="BU58" i="60"/>
  <c r="P49" i="89"/>
  <c r="P49" i="96"/>
  <c r="BS58" i="60"/>
  <c r="AE56" i="89"/>
  <c r="AE56" i="96"/>
  <c r="BV69" i="60"/>
  <c r="Y60" i="89"/>
  <c r="Y60" i="96"/>
  <c r="AB60" i="89"/>
  <c r="AB60" i="96"/>
  <c r="BW69" i="60"/>
  <c r="M64" i="89"/>
  <c r="M64" i="96"/>
  <c r="BR73" i="60"/>
  <c r="AK53" i="89"/>
  <c r="AK53" i="96"/>
  <c r="BZ62" i="60"/>
  <c r="Y53" i="89"/>
  <c r="Y53" i="96"/>
  <c r="BV62" i="60"/>
  <c r="BK81" i="60"/>
  <c r="AE31" i="96"/>
  <c r="M65" i="89"/>
  <c r="M65" i="96"/>
  <c r="BR74" i="60"/>
  <c r="AB65" i="89"/>
  <c r="AB65" i="96"/>
  <c r="BW74" i="60"/>
  <c r="Y57" i="96"/>
  <c r="Y57" i="89"/>
  <c r="BV66" i="60"/>
  <c r="BC49" i="60"/>
  <c r="BG49" i="60"/>
  <c r="AZ49" i="60"/>
  <c r="BH49" i="60"/>
  <c r="BB49" i="60"/>
  <c r="BJ49" i="60"/>
  <c r="BE49" i="60"/>
  <c r="BF49" i="60"/>
  <c r="BA49" i="60"/>
  <c r="BI49" i="60"/>
  <c r="Y72" i="89"/>
  <c r="Y72" i="96"/>
  <c r="BV81" i="60"/>
  <c r="V62" i="89"/>
  <c r="V62" i="96"/>
  <c r="BU71" i="60"/>
  <c r="P62" i="89"/>
  <c r="P62" i="96"/>
  <c r="BS71" i="60"/>
  <c r="J71" i="96"/>
  <c r="J71" i="89"/>
  <c r="BQ80" i="60"/>
  <c r="M71" i="89"/>
  <c r="M71" i="96"/>
  <c r="BR80" i="60"/>
  <c r="AJ71" i="89"/>
  <c r="AJ71" i="96"/>
  <c r="BQ61" i="60"/>
  <c r="J52" i="89"/>
  <c r="J52" i="96"/>
  <c r="P52" i="89"/>
  <c r="P52" i="96"/>
  <c r="BS61" i="60"/>
  <c r="AE54" i="89"/>
  <c r="AE54" i="96"/>
  <c r="BX63" i="60"/>
  <c r="AH44" i="89"/>
  <c r="AH44" i="96"/>
  <c r="BY53" i="60"/>
  <c r="G44" i="89"/>
  <c r="G44" i="96"/>
  <c r="BP53" i="60"/>
  <c r="AE59" i="89"/>
  <c r="AE59" i="96"/>
  <c r="BX68" i="60"/>
  <c r="P59" i="89"/>
  <c r="P59" i="96"/>
  <c r="BS68" i="60"/>
  <c r="J66" i="96"/>
  <c r="J66" i="89"/>
  <c r="BQ75" i="60"/>
  <c r="M66" i="89"/>
  <c r="M66" i="96"/>
  <c r="BR75" i="60"/>
  <c r="P66" i="89"/>
  <c r="P66" i="96"/>
  <c r="BS75" i="60"/>
  <c r="AH41" i="89"/>
  <c r="AH41" i="96"/>
  <c r="BY50" i="60"/>
  <c r="AE41" i="89"/>
  <c r="AE41" i="96"/>
  <c r="BX50" i="60"/>
  <c r="P41" i="89"/>
  <c r="P41" i="96"/>
  <c r="BS50" i="60"/>
  <c r="AH69" i="96"/>
  <c r="AH69" i="89"/>
  <c r="BY78" i="60"/>
  <c r="J69" i="96"/>
  <c r="J69" i="89"/>
  <c r="BQ78" i="60"/>
  <c r="AE69" i="89"/>
  <c r="AE69" i="96"/>
  <c r="BX78" i="60"/>
  <c r="V37" i="89"/>
  <c r="V37" i="96"/>
  <c r="BU46" i="60"/>
  <c r="G37" i="89"/>
  <c r="G37" i="96"/>
  <c r="BP46" i="60"/>
  <c r="V51" i="89"/>
  <c r="V51" i="96"/>
  <c r="BU60" i="60"/>
  <c r="J51" i="89"/>
  <c r="J51" i="96"/>
  <c r="BQ60" i="60"/>
  <c r="G51" i="89"/>
  <c r="G51" i="96"/>
  <c r="BP60" i="60"/>
  <c r="AJ51" i="89"/>
  <c r="AJ51" i="96"/>
  <c r="AH47" i="89"/>
  <c r="AH47" i="96"/>
  <c r="BY56" i="60"/>
  <c r="S47" i="89"/>
  <c r="S47" i="96"/>
  <c r="BT56" i="60"/>
  <c r="BO56" i="60"/>
  <c r="D47" i="89"/>
  <c r="D47" i="96"/>
  <c r="V63" i="89"/>
  <c r="V63" i="96"/>
  <c r="BU72" i="60"/>
  <c r="J63" i="96"/>
  <c r="J63" i="89"/>
  <c r="BQ72" i="60"/>
  <c r="G63" i="89"/>
  <c r="G63" i="96"/>
  <c r="BP72" i="60"/>
  <c r="V55" i="89"/>
  <c r="V55" i="96"/>
  <c r="BU64" i="60"/>
  <c r="J55" i="89"/>
  <c r="J55" i="96"/>
  <c r="BQ64" i="60"/>
  <c r="BP64" i="60"/>
  <c r="G55" i="89"/>
  <c r="G55" i="96"/>
  <c r="AJ55" i="89"/>
  <c r="AJ55" i="96"/>
  <c r="AK70" i="89"/>
  <c r="AK70" i="96"/>
  <c r="BZ79" i="60"/>
  <c r="AH70" i="89"/>
  <c r="AH70" i="96"/>
  <c r="BY79" i="60"/>
  <c r="G70" i="89"/>
  <c r="G70" i="96"/>
  <c r="BP79" i="60"/>
  <c r="J58" i="89"/>
  <c r="J58" i="96"/>
  <c r="BQ67" i="60"/>
  <c r="S58" i="89"/>
  <c r="S58" i="96"/>
  <c r="BT67" i="60"/>
  <c r="D58" i="89"/>
  <c r="D58" i="96"/>
  <c r="BO67" i="60"/>
  <c r="M61" i="89"/>
  <c r="M61" i="96"/>
  <c r="BR70" i="60"/>
  <c r="Y61" i="89"/>
  <c r="Y61" i="96"/>
  <c r="BV70" i="60"/>
  <c r="AB61" i="89"/>
  <c r="AB61" i="96"/>
  <c r="BW70" i="60"/>
  <c r="AY39" i="60"/>
  <c r="BC39" i="60"/>
  <c r="BG39" i="60"/>
  <c r="BD39" i="60"/>
  <c r="BH39" i="60"/>
  <c r="BE39" i="60"/>
  <c r="BI39" i="60"/>
  <c r="BF39" i="60"/>
  <c r="D68" i="89"/>
  <c r="D68" i="96"/>
  <c r="BO77" i="60"/>
  <c r="BV77" i="60"/>
  <c r="Y68" i="89"/>
  <c r="Y68" i="96"/>
  <c r="G68" i="89"/>
  <c r="G68" i="96"/>
  <c r="BP77" i="60"/>
  <c r="D67" i="89"/>
  <c r="D67" i="96"/>
  <c r="BO76" i="60"/>
  <c r="AB67" i="89"/>
  <c r="AB67" i="96"/>
  <c r="BW76" i="60"/>
  <c r="G67" i="89"/>
  <c r="G67" i="96"/>
  <c r="BP76" i="60"/>
  <c r="V48" i="89"/>
  <c r="V48" i="96"/>
  <c r="BU57" i="60"/>
  <c r="S48" i="89"/>
  <c r="S48" i="96"/>
  <c r="BT57" i="60"/>
  <c r="D48" i="89"/>
  <c r="D48" i="96"/>
  <c r="BO57" i="60"/>
  <c r="V50" i="89"/>
  <c r="V50" i="96"/>
  <c r="BU59" i="60"/>
  <c r="S50" i="89"/>
  <c r="S50" i="96"/>
  <c r="BT59" i="60"/>
  <c r="D50" i="89"/>
  <c r="D50" i="96"/>
  <c r="BO59" i="60"/>
  <c r="V36" i="89"/>
  <c r="V36" i="96"/>
  <c r="BU45" i="60"/>
  <c r="S36" i="89"/>
  <c r="S36" i="96"/>
  <c r="BT45" i="60"/>
  <c r="D36" i="89"/>
  <c r="D36" i="96"/>
  <c r="BO45" i="60"/>
  <c r="BZ43" i="60"/>
  <c r="AK34" i="89"/>
  <c r="AK34" i="96"/>
  <c r="S34" i="89"/>
  <c r="S34" i="96"/>
  <c r="BT43" i="60"/>
  <c r="BO43" i="60"/>
  <c r="AH49" i="96"/>
  <c r="AH49" i="89"/>
  <c r="BY58" i="60"/>
  <c r="S49" i="89"/>
  <c r="S49" i="96"/>
  <c r="BT58" i="60"/>
  <c r="BO58" i="60"/>
  <c r="D49" i="89"/>
  <c r="D49" i="96"/>
  <c r="BU65" i="60"/>
  <c r="V56" i="89"/>
  <c r="V56" i="96"/>
  <c r="S56" i="89"/>
  <c r="S56" i="96"/>
  <c r="BT65" i="60"/>
  <c r="D56" i="89"/>
  <c r="D56" i="96"/>
  <c r="BO65" i="60"/>
  <c r="V60" i="89"/>
  <c r="V60" i="96"/>
  <c r="BU69" i="60"/>
  <c r="AE60" i="89"/>
  <c r="AE60" i="96"/>
  <c r="BX69" i="60"/>
  <c r="P60" i="89"/>
  <c r="P60" i="96"/>
  <c r="BS69" i="60"/>
  <c r="J64" i="89"/>
  <c r="J64" i="96"/>
  <c r="BQ73" i="60"/>
  <c r="AE64" i="89"/>
  <c r="AE64" i="96"/>
  <c r="BX73" i="60"/>
  <c r="P64" i="89"/>
  <c r="P64" i="96"/>
  <c r="BS73" i="60"/>
  <c r="M53" i="89"/>
  <c r="M53" i="96"/>
  <c r="BR62" i="60"/>
  <c r="AE53" i="96"/>
  <c r="AE53" i="89"/>
  <c r="BX62" i="60"/>
  <c r="P53" i="89"/>
  <c r="P53" i="96"/>
  <c r="BS62" i="60"/>
  <c r="BK64" i="60"/>
  <c r="BY40" i="60"/>
  <c r="AH31" i="89"/>
  <c r="AH31" i="96"/>
  <c r="AH65" i="96"/>
  <c r="AH65" i="89"/>
  <c r="BY74" i="60"/>
  <c r="AE65" i="89"/>
  <c r="AE65" i="96"/>
  <c r="BX74" i="60"/>
  <c r="P65" i="96"/>
  <c r="P65" i="89"/>
  <c r="BS74" i="60"/>
  <c r="M57" i="89"/>
  <c r="M57" i="96"/>
  <c r="BR66" i="60"/>
  <c r="AE57" i="89"/>
  <c r="AE57" i="96"/>
  <c r="BX66" i="60"/>
  <c r="P57" i="89"/>
  <c r="P57" i="96"/>
  <c r="BS66" i="60"/>
  <c r="D72" i="89"/>
  <c r="D72" i="96"/>
  <c r="BO81" i="60"/>
  <c r="AK72" i="89"/>
  <c r="AK72" i="96"/>
  <c r="BZ81" i="60"/>
  <c r="J72" i="89"/>
  <c r="J72" i="96"/>
  <c r="BQ81" i="60"/>
  <c r="BW81" i="60"/>
  <c r="AH62" i="89"/>
  <c r="AH62" i="96"/>
  <c r="BY71" i="60"/>
  <c r="S62" i="89"/>
  <c r="S62" i="96"/>
  <c r="BT71" i="60"/>
  <c r="D62" i="96"/>
  <c r="D62" i="89"/>
  <c r="BO71" i="60"/>
  <c r="AK71" i="89"/>
  <c r="AK71" i="96"/>
  <c r="P71" i="89"/>
  <c r="P71" i="96"/>
  <c r="BS80" i="60"/>
  <c r="AE71" i="89"/>
  <c r="AE71" i="96"/>
  <c r="BX80" i="60"/>
  <c r="BC48" i="60"/>
  <c r="BG48" i="60"/>
  <c r="AZ48" i="60"/>
  <c r="BD48" i="60"/>
  <c r="BH48" i="60"/>
  <c r="BF48" i="60"/>
  <c r="BB48" i="60"/>
  <c r="BJ48" i="60"/>
  <c r="BZ48" i="60" s="1"/>
  <c r="BE48" i="60"/>
  <c r="BU61" i="60"/>
  <c r="V52" i="96"/>
  <c r="V52" i="89"/>
  <c r="S52" i="89"/>
  <c r="S52" i="96"/>
  <c r="BT61" i="60"/>
  <c r="D52" i="89"/>
  <c r="D52" i="96"/>
  <c r="BO61" i="60"/>
  <c r="J54" i="89"/>
  <c r="J54" i="96"/>
  <c r="BQ63" i="60"/>
  <c r="S54" i="89"/>
  <c r="S54" i="96"/>
  <c r="BT63" i="60"/>
  <c r="D54" i="89"/>
  <c r="D54" i="96"/>
  <c r="BO63" i="60"/>
  <c r="J44" i="89"/>
  <c r="J44" i="96"/>
  <c r="BQ53" i="60"/>
  <c r="M44" i="89"/>
  <c r="M44" i="96"/>
  <c r="BR53" i="60"/>
  <c r="BW53" i="60"/>
  <c r="AB44" i="89"/>
  <c r="AB44" i="96"/>
  <c r="AH59" i="89"/>
  <c r="AH59" i="96"/>
  <c r="BY68" i="60"/>
  <c r="S59" i="96"/>
  <c r="S59" i="89"/>
  <c r="BT68" i="60"/>
  <c r="D59" i="89"/>
  <c r="D59" i="96"/>
  <c r="BO68" i="60"/>
  <c r="AK66" i="89"/>
  <c r="AK66" i="96"/>
  <c r="BZ75" i="60"/>
  <c r="AE66" i="96"/>
  <c r="AE66" i="89"/>
  <c r="BX75" i="60"/>
  <c r="D66" i="89"/>
  <c r="D66" i="96"/>
  <c r="BO75" i="60"/>
  <c r="J41" i="89"/>
  <c r="J41" i="96"/>
  <c r="BQ50" i="60"/>
  <c r="S41" i="89"/>
  <c r="S41" i="96"/>
  <c r="BT50" i="60"/>
  <c r="BO50" i="60"/>
  <c r="D41" i="89"/>
  <c r="D41" i="96"/>
  <c r="AB69" i="89"/>
  <c r="AB69" i="96"/>
  <c r="BW78" i="60"/>
  <c r="AK69" i="89"/>
  <c r="AK69" i="96"/>
  <c r="S69" i="96"/>
  <c r="S69" i="89"/>
  <c r="BT78" i="60"/>
  <c r="AK37" i="96"/>
  <c r="AK37" i="89"/>
  <c r="BZ46" i="60"/>
  <c r="Y37" i="89"/>
  <c r="Y37" i="96"/>
  <c r="BV46" i="60"/>
  <c r="AB37" i="89"/>
  <c r="AB37" i="96"/>
  <c r="BW46" i="60"/>
  <c r="AK51" i="89"/>
  <c r="AK51" i="96"/>
  <c r="Y51" i="89"/>
  <c r="Y51" i="96"/>
  <c r="BV60" i="60"/>
  <c r="BW60" i="60"/>
  <c r="AB51" i="96"/>
  <c r="AB51" i="89"/>
  <c r="V47" i="89"/>
  <c r="V47" i="96"/>
  <c r="BU56" i="60"/>
  <c r="J47" i="89"/>
  <c r="J47" i="96"/>
  <c r="BQ56" i="60"/>
  <c r="BP56" i="60"/>
  <c r="G47" i="89"/>
  <c r="G47" i="96"/>
  <c r="BZ56" i="60"/>
  <c r="AG46" i="89"/>
  <c r="AG46" i="96"/>
  <c r="AK63" i="89"/>
  <c r="AK63" i="96"/>
  <c r="BZ72" i="60"/>
  <c r="Y63" i="96"/>
  <c r="Y63" i="89"/>
  <c r="BV72" i="60"/>
  <c r="AB63" i="89"/>
  <c r="AB63" i="96"/>
  <c r="BW72" i="60"/>
  <c r="AK55" i="89"/>
  <c r="AK55" i="96"/>
  <c r="Y55" i="89"/>
  <c r="Y55" i="96"/>
  <c r="BV64" i="60"/>
  <c r="AB55" i="89"/>
  <c r="AB55" i="96"/>
  <c r="BW64" i="60"/>
  <c r="Y70" i="89"/>
  <c r="Y70" i="96"/>
  <c r="BV79" i="60"/>
  <c r="V70" i="89"/>
  <c r="V70" i="96"/>
  <c r="BU79" i="60"/>
  <c r="P70" i="89"/>
  <c r="P70" i="96"/>
  <c r="BS79" i="60"/>
  <c r="Y58" i="89"/>
  <c r="Y58" i="96"/>
  <c r="BV67" i="60"/>
  <c r="AK58" i="89"/>
  <c r="AK58" i="96"/>
  <c r="BZ67" i="60"/>
  <c r="G58" i="89"/>
  <c r="G58" i="96"/>
  <c r="BP67" i="60"/>
  <c r="V61" i="89"/>
  <c r="V61" i="96"/>
  <c r="BU70" i="60"/>
  <c r="AE61" i="89"/>
  <c r="AE61" i="96"/>
  <c r="P61" i="89"/>
  <c r="P61" i="96"/>
  <c r="BS70" i="60"/>
  <c r="V68" i="89"/>
  <c r="V68" i="96"/>
  <c r="BU77" i="60"/>
  <c r="AB68" i="96"/>
  <c r="AB68" i="89"/>
  <c r="BW77" i="60"/>
  <c r="J68" i="89"/>
  <c r="J68" i="96"/>
  <c r="BQ77" i="60"/>
  <c r="AY47" i="60"/>
  <c r="BC47" i="60"/>
  <c r="BG47" i="60"/>
  <c r="AZ47" i="60"/>
  <c r="BD47" i="60"/>
  <c r="BH47" i="60"/>
  <c r="BB47" i="60"/>
  <c r="BJ47" i="60"/>
  <c r="BE47" i="60"/>
  <c r="BF47" i="60"/>
  <c r="BA47" i="60"/>
  <c r="J67" i="89"/>
  <c r="J67" i="96"/>
  <c r="BQ76" i="60"/>
  <c r="AH67" i="89"/>
  <c r="AH67" i="96"/>
  <c r="BY76" i="60"/>
  <c r="M67" i="89"/>
  <c r="M67" i="96"/>
  <c r="BR76" i="60"/>
  <c r="BQ57" i="60"/>
  <c r="J48" i="96"/>
  <c r="J48" i="89"/>
  <c r="AK48" i="89"/>
  <c r="AK48" i="96"/>
  <c r="BZ57" i="60"/>
  <c r="G48" i="89"/>
  <c r="G48" i="96"/>
  <c r="BP57" i="60"/>
  <c r="AH50" i="96"/>
  <c r="AH50" i="89"/>
  <c r="BY59" i="60"/>
  <c r="AK50" i="89"/>
  <c r="AK50" i="96"/>
  <c r="BZ59" i="60"/>
  <c r="G50" i="89"/>
  <c r="G50" i="96"/>
  <c r="BP59" i="60"/>
  <c r="AH36" i="89"/>
  <c r="AH36" i="96"/>
  <c r="BY45" i="60"/>
  <c r="AK36" i="89"/>
  <c r="AK36" i="96"/>
  <c r="BZ45" i="60"/>
  <c r="G36" i="89"/>
  <c r="G36" i="96"/>
  <c r="BP45" i="60"/>
  <c r="AH34" i="96"/>
  <c r="AH34" i="89"/>
  <c r="BY43" i="60"/>
  <c r="M34" i="89"/>
  <c r="M34" i="96"/>
  <c r="BR43" i="60"/>
  <c r="G34" i="89"/>
  <c r="G34" i="96"/>
  <c r="BP43" i="60"/>
  <c r="AK49" i="89"/>
  <c r="AK49" i="96"/>
  <c r="BZ58" i="60"/>
  <c r="J49" i="89"/>
  <c r="J49" i="96"/>
  <c r="BQ58" i="60"/>
  <c r="G49" i="89"/>
  <c r="G49" i="96"/>
  <c r="BP58" i="60"/>
  <c r="J56" i="89"/>
  <c r="J56" i="96"/>
  <c r="BQ65" i="60"/>
  <c r="AK56" i="89"/>
  <c r="AK56" i="96"/>
  <c r="BZ65" i="60"/>
  <c r="G56" i="96"/>
  <c r="G56" i="89"/>
  <c r="BP65" i="60"/>
  <c r="BX65" i="60"/>
  <c r="AH60" i="96"/>
  <c r="AH60" i="89"/>
  <c r="BY69" i="60"/>
  <c r="S60" i="89"/>
  <c r="S60" i="96"/>
  <c r="BT69" i="60"/>
  <c r="D60" i="89"/>
  <c r="D60" i="96"/>
  <c r="BO69" i="60"/>
  <c r="V64" i="89"/>
  <c r="V64" i="96"/>
  <c r="BU73" i="60"/>
  <c r="S64" i="96"/>
  <c r="S64" i="89"/>
  <c r="BT73" i="60"/>
  <c r="D64" i="89"/>
  <c r="D64" i="96"/>
  <c r="BO73" i="60"/>
  <c r="AH53" i="89"/>
  <c r="AH53" i="96"/>
  <c r="BY62" i="60"/>
  <c r="S53" i="96"/>
  <c r="S53" i="89"/>
  <c r="BT62" i="60"/>
  <c r="BO62" i="60"/>
  <c r="D53" i="89"/>
  <c r="D53" i="96"/>
  <c r="BO40" i="60"/>
  <c r="BM40" i="60"/>
  <c r="BK76" i="60"/>
  <c r="BK72" i="60"/>
  <c r="BK61" i="60"/>
  <c r="BK59" i="60"/>
  <c r="BK68" i="60"/>
  <c r="BK87" i="60"/>
  <c r="BK88" i="60"/>
  <c r="BK77" i="60"/>
  <c r="BK74" i="60"/>
  <c r="BK70" i="60"/>
  <c r="BK63" i="60"/>
  <c r="BK71" i="60"/>
  <c r="BK67" i="60"/>
  <c r="BK53" i="60"/>
  <c r="BK55" i="60"/>
  <c r="BK57" i="60"/>
  <c r="BK79" i="60"/>
  <c r="BK80" i="60"/>
  <c r="BK75" i="60"/>
  <c r="E80" i="96"/>
  <c r="Q84" i="96"/>
  <c r="W84" i="96"/>
  <c r="E84" i="96"/>
  <c r="H84" i="96"/>
  <c r="W88" i="96"/>
  <c r="AL84" i="96"/>
  <c r="K88" i="96"/>
  <c r="T84" i="96"/>
  <c r="H80" i="96"/>
  <c r="AF80" i="96"/>
  <c r="N84" i="96"/>
  <c r="AC80" i="96"/>
  <c r="Z80" i="96"/>
  <c r="H88" i="96"/>
  <c r="K80" i="96"/>
  <c r="E88" i="96"/>
  <c r="AI80" i="96"/>
  <c r="AC88" i="96"/>
  <c r="AL80" i="96"/>
  <c r="AI88" i="96"/>
  <c r="AC84" i="96"/>
  <c r="N88" i="96"/>
  <c r="N80" i="96"/>
  <c r="AF88" i="96"/>
  <c r="Q80" i="96"/>
  <c r="AI84" i="96"/>
  <c r="AL88" i="96"/>
  <c r="AF84" i="96"/>
  <c r="Q88" i="96"/>
  <c r="W80" i="96"/>
  <c r="T88" i="96"/>
  <c r="Z84" i="96"/>
  <c r="T80" i="96"/>
  <c r="K84" i="96"/>
  <c r="Z88" i="96"/>
  <c r="AI36" i="60"/>
  <c r="AK36" i="60" s="1"/>
  <c r="AH14" i="60"/>
  <c r="BK66" i="60" l="1"/>
  <c r="D34" i="89"/>
  <c r="AE31" i="89"/>
  <c r="BW66" i="60"/>
  <c r="D37" i="96"/>
  <c r="J31" i="96"/>
  <c r="BO46" i="60"/>
  <c r="BQ46" i="60"/>
  <c r="S55" i="96"/>
  <c r="J37" i="96"/>
  <c r="S55" i="89"/>
  <c r="M46" i="89"/>
  <c r="M46" i="96"/>
  <c r="BR55" i="60"/>
  <c r="BO55" i="60"/>
  <c r="D46" i="96"/>
  <c r="S46" i="89"/>
  <c r="S46" i="96"/>
  <c r="BT55" i="60"/>
  <c r="AA77" i="96"/>
  <c r="AC77" i="96" s="1"/>
  <c r="AA77" i="89"/>
  <c r="X77" i="89"/>
  <c r="X77" i="96"/>
  <c r="L77" i="89"/>
  <c r="L77" i="96"/>
  <c r="U77" i="89"/>
  <c r="U77" i="96"/>
  <c r="W77" i="96" s="1"/>
  <c r="AG77" i="89"/>
  <c r="AG77" i="96"/>
  <c r="AK46" i="89"/>
  <c r="AK46" i="96"/>
  <c r="BZ55" i="60"/>
  <c r="AJ77" i="89"/>
  <c r="AJ77" i="96"/>
  <c r="AL77" i="96" s="1"/>
  <c r="J46" i="89"/>
  <c r="J46" i="96"/>
  <c r="BQ55" i="60"/>
  <c r="R77" i="89"/>
  <c r="R77" i="96"/>
  <c r="T77" i="96" s="1"/>
  <c r="BW55" i="60"/>
  <c r="AB46" i="96"/>
  <c r="AB46" i="89"/>
  <c r="C77" i="89"/>
  <c r="C77" i="96"/>
  <c r="CA86" i="60"/>
  <c r="I77" i="96"/>
  <c r="I77" i="89"/>
  <c r="Y46" i="89"/>
  <c r="Y46" i="96"/>
  <c r="BV55" i="60"/>
  <c r="F77" i="89"/>
  <c r="F77" i="96"/>
  <c r="H77" i="96" s="1"/>
  <c r="BX55" i="60"/>
  <c r="AE46" i="96"/>
  <c r="V46" i="96"/>
  <c r="BU55" i="60"/>
  <c r="V46" i="89"/>
  <c r="O77" i="89"/>
  <c r="O77" i="96"/>
  <c r="Q77" i="96" s="1"/>
  <c r="AD77" i="89"/>
  <c r="AD77" i="96"/>
  <c r="AF77" i="96" s="1"/>
  <c r="G46" i="89"/>
  <c r="BP55" i="60"/>
  <c r="G46" i="96"/>
  <c r="BY64" i="60"/>
  <c r="AG55" i="89" s="1"/>
  <c r="BK49" i="60"/>
  <c r="AH55" i="89"/>
  <c r="BQ43" i="60"/>
  <c r="J34" i="96"/>
  <c r="V31" i="96"/>
  <c r="M31" i="96"/>
  <c r="AB31" i="96"/>
  <c r="BV40" i="60"/>
  <c r="X31" i="96" s="1"/>
  <c r="AK31" i="96"/>
  <c r="M31" i="89"/>
  <c r="P31" i="96"/>
  <c r="AK31" i="89"/>
  <c r="BS40" i="60"/>
  <c r="O31" i="96" s="1"/>
  <c r="BM47" i="60"/>
  <c r="BM42" i="60"/>
  <c r="V31" i="89"/>
  <c r="Y31" i="96"/>
  <c r="BM49" i="60"/>
  <c r="BM41" i="60"/>
  <c r="BM48" i="60"/>
  <c r="BM44" i="60"/>
  <c r="AJ75" i="96"/>
  <c r="AJ75" i="89"/>
  <c r="I75" i="89"/>
  <c r="I75" i="96"/>
  <c r="K75" i="96" s="1"/>
  <c r="AD73" i="96"/>
  <c r="AD73" i="89"/>
  <c r="U74" i="89"/>
  <c r="U74" i="96"/>
  <c r="AJ73" i="96"/>
  <c r="AJ73" i="89"/>
  <c r="R74" i="89"/>
  <c r="R74" i="96"/>
  <c r="L74" i="89"/>
  <c r="L74" i="96"/>
  <c r="AD75" i="96"/>
  <c r="AF75" i="96" s="1"/>
  <c r="AD75" i="89"/>
  <c r="U73" i="89"/>
  <c r="U73" i="96"/>
  <c r="X75" i="96"/>
  <c r="Z75" i="96" s="1"/>
  <c r="X75" i="89"/>
  <c r="AA73" i="89"/>
  <c r="AA73" i="96"/>
  <c r="F74" i="89"/>
  <c r="F74" i="96"/>
  <c r="U75" i="89"/>
  <c r="U75" i="96"/>
  <c r="W75" i="96" s="1"/>
  <c r="X73" i="96"/>
  <c r="X73" i="89"/>
  <c r="AA74" i="89"/>
  <c r="AA74" i="96"/>
  <c r="R75" i="96"/>
  <c r="T75" i="96" s="1"/>
  <c r="R75" i="89"/>
  <c r="I73" i="89"/>
  <c r="I73" i="96"/>
  <c r="AA75" i="89"/>
  <c r="AA75" i="96"/>
  <c r="AC75" i="96" s="1"/>
  <c r="R73" i="96"/>
  <c r="R73" i="89"/>
  <c r="I74" i="89"/>
  <c r="I74" i="96"/>
  <c r="BK47" i="60"/>
  <c r="O74" i="89"/>
  <c r="O74" i="96"/>
  <c r="F75" i="96"/>
  <c r="H75" i="96" s="1"/>
  <c r="F75" i="89"/>
  <c r="CA82" i="60"/>
  <c r="L73" i="96"/>
  <c r="L73" i="89"/>
  <c r="O75" i="89"/>
  <c r="O75" i="96"/>
  <c r="Q75" i="96" s="1"/>
  <c r="AG75" i="89"/>
  <c r="AG75" i="96"/>
  <c r="AI75" i="96" s="1"/>
  <c r="F73" i="96"/>
  <c r="F73" i="89"/>
  <c r="X74" i="89"/>
  <c r="X74" i="96"/>
  <c r="O73" i="89"/>
  <c r="O73" i="96"/>
  <c r="Q73" i="96" s="1"/>
  <c r="AJ74" i="89"/>
  <c r="AJ74" i="96"/>
  <c r="AG73" i="89"/>
  <c r="AG73" i="96"/>
  <c r="C75" i="89"/>
  <c r="C75" i="96"/>
  <c r="CA84" i="60"/>
  <c r="AG74" i="89"/>
  <c r="AG74" i="96"/>
  <c r="C73" i="89"/>
  <c r="C73" i="96"/>
  <c r="AD74" i="89"/>
  <c r="AD74" i="96"/>
  <c r="L75" i="96"/>
  <c r="N75" i="96" s="1"/>
  <c r="L75" i="89"/>
  <c r="C74" i="89"/>
  <c r="C74" i="96"/>
  <c r="CA83" i="60"/>
  <c r="AG53" i="96"/>
  <c r="AG53" i="89"/>
  <c r="I56" i="89"/>
  <c r="I56" i="96"/>
  <c r="AJ36" i="96"/>
  <c r="AJ36" i="89"/>
  <c r="V38" i="89"/>
  <c r="V38" i="96"/>
  <c r="BU47" i="60"/>
  <c r="AA68" i="89"/>
  <c r="AA68" i="96"/>
  <c r="X37" i="89"/>
  <c r="X37" i="96"/>
  <c r="I41" i="89"/>
  <c r="I41" i="96"/>
  <c r="C59" i="89"/>
  <c r="C59" i="96"/>
  <c r="CA68" i="60"/>
  <c r="J39" i="89"/>
  <c r="J39" i="96"/>
  <c r="BQ48" i="60"/>
  <c r="O71" i="89"/>
  <c r="O71" i="96"/>
  <c r="AJ72" i="89"/>
  <c r="AJ72" i="96"/>
  <c r="L57" i="89"/>
  <c r="L57" i="96"/>
  <c r="N57" i="96" s="1"/>
  <c r="CA62" i="60"/>
  <c r="L53" i="89"/>
  <c r="L53" i="96"/>
  <c r="R56" i="89"/>
  <c r="R56" i="96"/>
  <c r="AG49" i="96"/>
  <c r="AG49" i="89"/>
  <c r="R50" i="89"/>
  <c r="R50" i="96"/>
  <c r="T50" i="96" s="1"/>
  <c r="AH30" i="89"/>
  <c r="AH30" i="96"/>
  <c r="BY39" i="60"/>
  <c r="X61" i="89"/>
  <c r="X61" i="96"/>
  <c r="I63" i="89"/>
  <c r="I63" i="96"/>
  <c r="K63" i="96" s="1"/>
  <c r="AG47" i="96"/>
  <c r="AG47" i="89"/>
  <c r="U37" i="89"/>
  <c r="U37" i="96"/>
  <c r="AK40" i="89"/>
  <c r="AK40" i="96"/>
  <c r="BZ49" i="60"/>
  <c r="O48" i="89"/>
  <c r="O48" i="96"/>
  <c r="Q48" i="96" s="1"/>
  <c r="AD58" i="89"/>
  <c r="AD58" i="96"/>
  <c r="R51" i="89"/>
  <c r="R51" i="96"/>
  <c r="AG66" i="89"/>
  <c r="AG66" i="96"/>
  <c r="J45" i="89"/>
  <c r="J45" i="96"/>
  <c r="BQ54" i="60"/>
  <c r="L54" i="89"/>
  <c r="L54" i="96"/>
  <c r="Y32" i="96"/>
  <c r="Y32" i="89"/>
  <c r="BV41" i="60"/>
  <c r="L62" i="89"/>
  <c r="L62" i="96"/>
  <c r="R31" i="89"/>
  <c r="R31" i="96"/>
  <c r="L56" i="89"/>
  <c r="L56" i="96"/>
  <c r="L68" i="89"/>
  <c r="L68" i="96"/>
  <c r="AJ41" i="96"/>
  <c r="AJ41" i="89"/>
  <c r="I59" i="89"/>
  <c r="I59" i="96"/>
  <c r="X54" i="89"/>
  <c r="X54" i="96"/>
  <c r="Z54" i="96" s="1"/>
  <c r="AJ44" i="96"/>
  <c r="AJ44" i="89"/>
  <c r="AG71" i="96"/>
  <c r="AG71" i="89"/>
  <c r="Y43" i="89"/>
  <c r="Y43" i="96"/>
  <c r="BV52" i="60"/>
  <c r="AA53" i="96"/>
  <c r="AA53" i="89"/>
  <c r="AD48" i="89"/>
  <c r="AD48" i="96"/>
  <c r="O68" i="89"/>
  <c r="O68" i="96"/>
  <c r="C55" i="89"/>
  <c r="C55" i="96"/>
  <c r="CA64" i="60"/>
  <c r="O69" i="89"/>
  <c r="O69" i="96"/>
  <c r="AA54" i="89"/>
  <c r="AA54" i="96"/>
  <c r="AC54" i="96" s="1"/>
  <c r="C71" i="89"/>
  <c r="C71" i="96"/>
  <c r="CA80" i="60"/>
  <c r="Y33" i="89"/>
  <c r="Y33" i="96"/>
  <c r="BV42" i="60"/>
  <c r="I57" i="89"/>
  <c r="I57" i="96"/>
  <c r="K57" i="96" s="1"/>
  <c r="AA58" i="89"/>
  <c r="AA58" i="96"/>
  <c r="P42" i="89"/>
  <c r="P42" i="96"/>
  <c r="BS51" i="60"/>
  <c r="O51" i="89"/>
  <c r="O51" i="96"/>
  <c r="BQ44" i="60"/>
  <c r="J35" i="89"/>
  <c r="J35" i="96"/>
  <c r="AJ35" i="96"/>
  <c r="AJ35" i="89"/>
  <c r="C31" i="89"/>
  <c r="C31" i="96"/>
  <c r="AJ56" i="89"/>
  <c r="AJ56" i="96"/>
  <c r="F36" i="89"/>
  <c r="F36" i="96"/>
  <c r="AH38" i="89"/>
  <c r="AH38" i="96"/>
  <c r="BY47" i="60"/>
  <c r="I68" i="89"/>
  <c r="I68" i="96"/>
  <c r="R54" i="89"/>
  <c r="R54" i="96"/>
  <c r="T54" i="96" s="1"/>
  <c r="BW48" i="60"/>
  <c r="AB39" i="89"/>
  <c r="AB39" i="96"/>
  <c r="AD53" i="89"/>
  <c r="AD53" i="96"/>
  <c r="C56" i="89"/>
  <c r="C56" i="96"/>
  <c r="CA65" i="60"/>
  <c r="U56" i="96"/>
  <c r="U56" i="89"/>
  <c r="C34" i="89"/>
  <c r="C34" i="96"/>
  <c r="CA43" i="60"/>
  <c r="R48" i="89"/>
  <c r="R48" i="96"/>
  <c r="C67" i="89"/>
  <c r="C67" i="96"/>
  <c r="E67" i="96" s="1"/>
  <c r="CA76" i="60"/>
  <c r="X68" i="89"/>
  <c r="X68" i="96"/>
  <c r="AK30" i="89"/>
  <c r="AK30" i="96"/>
  <c r="BZ39" i="60"/>
  <c r="G30" i="89"/>
  <c r="G30" i="96"/>
  <c r="BP39" i="60"/>
  <c r="AA61" i="96"/>
  <c r="AA61" i="89"/>
  <c r="F70" i="89"/>
  <c r="F70" i="96"/>
  <c r="F63" i="89"/>
  <c r="F63" i="96"/>
  <c r="H63" i="96" s="1"/>
  <c r="R47" i="89"/>
  <c r="R47" i="96"/>
  <c r="F51" i="89"/>
  <c r="F51" i="96"/>
  <c r="I37" i="89"/>
  <c r="I37" i="96"/>
  <c r="AG69" i="96"/>
  <c r="AG69" i="89"/>
  <c r="O66" i="89"/>
  <c r="O66" i="96"/>
  <c r="AD59" i="89"/>
  <c r="AD59" i="96"/>
  <c r="O52" i="89"/>
  <c r="O52" i="96"/>
  <c r="Q52" i="96" s="1"/>
  <c r="L71" i="89"/>
  <c r="L71" i="96"/>
  <c r="N71" i="96" s="1"/>
  <c r="X72" i="89"/>
  <c r="X72" i="96"/>
  <c r="J40" i="89"/>
  <c r="J40" i="96"/>
  <c r="BQ49" i="60"/>
  <c r="M40" i="89"/>
  <c r="M40" i="96"/>
  <c r="BR49" i="60"/>
  <c r="BW49" i="60"/>
  <c r="AB40" i="89"/>
  <c r="AB40" i="96"/>
  <c r="X53" i="89"/>
  <c r="X53" i="96"/>
  <c r="U49" i="89"/>
  <c r="U49" i="96"/>
  <c r="AD50" i="89"/>
  <c r="AD50" i="96"/>
  <c r="AF50" i="96" s="1"/>
  <c r="AJ68" i="89"/>
  <c r="AJ68" i="96"/>
  <c r="AJ61" i="89"/>
  <c r="AJ61" i="96"/>
  <c r="R37" i="89"/>
  <c r="R37" i="96"/>
  <c r="CA50" i="60"/>
  <c r="L41" i="89"/>
  <c r="L41" i="96"/>
  <c r="R44" i="89"/>
  <c r="R44" i="96"/>
  <c r="T44" i="96" s="1"/>
  <c r="AK45" i="89"/>
  <c r="AK45" i="96"/>
  <c r="BZ54" i="60"/>
  <c r="Y45" i="89"/>
  <c r="Y45" i="96"/>
  <c r="BV54" i="60"/>
  <c r="AB45" i="89"/>
  <c r="AB45" i="96"/>
  <c r="BW54" i="60"/>
  <c r="AA71" i="96"/>
  <c r="AA71" i="89"/>
  <c r="BR41" i="60"/>
  <c r="M32" i="89"/>
  <c r="M32" i="96"/>
  <c r="J32" i="89"/>
  <c r="J32" i="96"/>
  <c r="BQ41" i="60"/>
  <c r="AB32" i="89"/>
  <c r="AB32" i="96"/>
  <c r="BW41" i="60"/>
  <c r="F57" i="89"/>
  <c r="F57" i="96"/>
  <c r="H57" i="96" s="1"/>
  <c r="I53" i="89"/>
  <c r="I53" i="96"/>
  <c r="AA56" i="89"/>
  <c r="AA56" i="96"/>
  <c r="L48" i="89"/>
  <c r="L48" i="96"/>
  <c r="N48" i="96" s="1"/>
  <c r="C61" i="89"/>
  <c r="C61" i="96"/>
  <c r="CA70" i="60"/>
  <c r="I70" i="89"/>
  <c r="I70" i="96"/>
  <c r="U69" i="89"/>
  <c r="U69" i="96"/>
  <c r="F41" i="89"/>
  <c r="F41" i="96"/>
  <c r="AA66" i="89"/>
  <c r="AA66" i="96"/>
  <c r="F54" i="89"/>
  <c r="F54" i="96"/>
  <c r="H54" i="96" s="1"/>
  <c r="U71" i="89"/>
  <c r="U71" i="96"/>
  <c r="R57" i="89"/>
  <c r="R57" i="96"/>
  <c r="T57" i="96" s="1"/>
  <c r="AD52" i="89"/>
  <c r="AD52" i="96"/>
  <c r="AF52" i="96" s="1"/>
  <c r="M43" i="89"/>
  <c r="M43" i="96"/>
  <c r="BR52" i="60"/>
  <c r="BX52" i="60"/>
  <c r="AE43" i="89"/>
  <c r="AE43" i="96"/>
  <c r="P43" i="89"/>
  <c r="P43" i="96"/>
  <c r="BS52" i="60"/>
  <c r="AA57" i="96"/>
  <c r="AA57" i="89"/>
  <c r="L60" i="89"/>
  <c r="L60" i="96"/>
  <c r="AG56" i="89"/>
  <c r="AG56" i="96"/>
  <c r="O34" i="89"/>
  <c r="O34" i="96"/>
  <c r="X50" i="89"/>
  <c r="X50" i="96"/>
  <c r="Z50" i="96" s="1"/>
  <c r="R68" i="89"/>
  <c r="R68" i="96"/>
  <c r="O58" i="89"/>
  <c r="O58" i="96"/>
  <c r="AG55" i="96"/>
  <c r="O47" i="89"/>
  <c r="O47" i="96"/>
  <c r="AG51" i="96"/>
  <c r="AG51" i="89"/>
  <c r="C69" i="89"/>
  <c r="C69" i="96"/>
  <c r="X66" i="89"/>
  <c r="X66" i="96"/>
  <c r="U44" i="89"/>
  <c r="U44" i="96"/>
  <c r="F71" i="89"/>
  <c r="F71" i="96"/>
  <c r="H71" i="96" s="1"/>
  <c r="X62" i="89"/>
  <c r="X62" i="96"/>
  <c r="M33" i="89"/>
  <c r="M33" i="96"/>
  <c r="BR42" i="60"/>
  <c r="AE33" i="96"/>
  <c r="AE33" i="89"/>
  <c r="BX42" i="60"/>
  <c r="P33" i="89"/>
  <c r="P33" i="96"/>
  <c r="BS42" i="60"/>
  <c r="F60" i="89"/>
  <c r="F60" i="96"/>
  <c r="CA58" i="60"/>
  <c r="L49" i="89"/>
  <c r="L49" i="96"/>
  <c r="AA36" i="89"/>
  <c r="AA36" i="96"/>
  <c r="L50" i="89"/>
  <c r="L50" i="96"/>
  <c r="N50" i="96" s="1"/>
  <c r="AG48" i="89"/>
  <c r="AG48" i="96"/>
  <c r="R61" i="89"/>
  <c r="R61" i="96"/>
  <c r="V42" i="89"/>
  <c r="V42" i="96"/>
  <c r="BU51" i="60"/>
  <c r="S42" i="89"/>
  <c r="S42" i="96"/>
  <c r="BT51" i="60"/>
  <c r="BO51" i="60"/>
  <c r="D42" i="89"/>
  <c r="D42" i="96"/>
  <c r="BM51" i="60"/>
  <c r="L51" i="89"/>
  <c r="L51" i="96"/>
  <c r="U41" i="89"/>
  <c r="U41" i="96"/>
  <c r="AD44" i="89"/>
  <c r="AD44" i="96"/>
  <c r="AF44" i="96" s="1"/>
  <c r="AK35" i="89"/>
  <c r="AK35" i="96"/>
  <c r="Y35" i="89"/>
  <c r="Y35" i="96"/>
  <c r="BV44" i="60"/>
  <c r="AB35" i="89"/>
  <c r="AB35" i="96"/>
  <c r="BW44" i="60"/>
  <c r="AJ54" i="89"/>
  <c r="AJ54" i="96"/>
  <c r="C57" i="89"/>
  <c r="C57" i="96"/>
  <c r="E57" i="96" s="1"/>
  <c r="CA66" i="60"/>
  <c r="R65" i="89"/>
  <c r="R65" i="96"/>
  <c r="T65" i="96" s="1"/>
  <c r="O31" i="89"/>
  <c r="C53" i="89"/>
  <c r="C53" i="96"/>
  <c r="C60" i="89"/>
  <c r="C60" i="96"/>
  <c r="CA69" i="60"/>
  <c r="F34" i="89"/>
  <c r="F34" i="96"/>
  <c r="AG50" i="89"/>
  <c r="AG50" i="96"/>
  <c r="AI50" i="96" s="1"/>
  <c r="S38" i="89"/>
  <c r="S38" i="96"/>
  <c r="BT47" i="60"/>
  <c r="X58" i="89"/>
  <c r="X58" i="96"/>
  <c r="AA63" i="96"/>
  <c r="AC63" i="96" s="1"/>
  <c r="AA63" i="89"/>
  <c r="X51" i="89"/>
  <c r="X51" i="96"/>
  <c r="C41" i="89"/>
  <c r="C41" i="96"/>
  <c r="I54" i="89"/>
  <c r="I54" i="96"/>
  <c r="BP48" i="60"/>
  <c r="G39" i="89"/>
  <c r="G39" i="96"/>
  <c r="O60" i="96"/>
  <c r="O60" i="89"/>
  <c r="C49" i="89"/>
  <c r="C49" i="96"/>
  <c r="C36" i="89"/>
  <c r="C36" i="96"/>
  <c r="CA45" i="60"/>
  <c r="U48" i="89"/>
  <c r="U48" i="96"/>
  <c r="BO39" i="60"/>
  <c r="D30" i="89"/>
  <c r="D30" i="96"/>
  <c r="BM39" i="60"/>
  <c r="C47" i="89"/>
  <c r="C47" i="96"/>
  <c r="CA56" i="60"/>
  <c r="O41" i="89"/>
  <c r="O41" i="96"/>
  <c r="L66" i="89"/>
  <c r="L66" i="96"/>
  <c r="F44" i="89"/>
  <c r="F44" i="96"/>
  <c r="H44" i="96" s="1"/>
  <c r="I71" i="89"/>
  <c r="I71" i="96"/>
  <c r="K71" i="96" s="1"/>
  <c r="AH40" i="89"/>
  <c r="AH40" i="96"/>
  <c r="BY49" i="60"/>
  <c r="X57" i="89"/>
  <c r="X57" i="96"/>
  <c r="Z57" i="96" s="1"/>
  <c r="AJ53" i="89"/>
  <c r="AJ53" i="96"/>
  <c r="AD34" i="89"/>
  <c r="AD34" i="96"/>
  <c r="G45" i="89"/>
  <c r="G45" i="96"/>
  <c r="BP54" i="60"/>
  <c r="G32" i="89"/>
  <c r="G32" i="96"/>
  <c r="BP41" i="60"/>
  <c r="U57" i="89"/>
  <c r="U57" i="96"/>
  <c r="W57" i="96" s="1"/>
  <c r="F64" i="89"/>
  <c r="F64" i="96"/>
  <c r="H64" i="96" s="1"/>
  <c r="L36" i="89"/>
  <c r="L36" i="96"/>
  <c r="AD67" i="89"/>
  <c r="AD67" i="96"/>
  <c r="AF67" i="96" s="1"/>
  <c r="C65" i="89"/>
  <c r="C65" i="96"/>
  <c r="E65" i="96" s="1"/>
  <c r="CA74" i="60"/>
  <c r="AK43" i="89"/>
  <c r="AK43" i="96"/>
  <c r="AD62" i="89"/>
  <c r="AD62" i="96"/>
  <c r="O56" i="89"/>
  <c r="O56" i="96"/>
  <c r="U34" i="89"/>
  <c r="U34" i="96"/>
  <c r="C51" i="89"/>
  <c r="C51" i="96"/>
  <c r="CA60" i="60"/>
  <c r="X59" i="89"/>
  <c r="X59" i="96"/>
  <c r="L72" i="89"/>
  <c r="L72" i="96"/>
  <c r="BW42" i="60"/>
  <c r="AB33" i="89"/>
  <c r="AB33" i="96"/>
  <c r="F53" i="89"/>
  <c r="F53" i="96"/>
  <c r="I34" i="89"/>
  <c r="I34" i="96"/>
  <c r="AA48" i="89"/>
  <c r="AA48" i="96"/>
  <c r="AC48" i="96" s="1"/>
  <c r="L55" i="89"/>
  <c r="L55" i="96"/>
  <c r="AE42" i="89"/>
  <c r="AE42" i="96"/>
  <c r="BX51" i="60"/>
  <c r="AD37" i="89"/>
  <c r="AD37" i="96"/>
  <c r="U66" i="96"/>
  <c r="U66" i="89"/>
  <c r="G35" i="89"/>
  <c r="G35" i="96"/>
  <c r="BP44" i="60"/>
  <c r="F52" i="89"/>
  <c r="F52" i="96"/>
  <c r="H52" i="96" s="1"/>
  <c r="F31" i="89"/>
  <c r="F31" i="96"/>
  <c r="R53" i="89"/>
  <c r="R53" i="96"/>
  <c r="U64" i="96"/>
  <c r="W64" i="96" s="1"/>
  <c r="U64" i="89"/>
  <c r="AD56" i="89"/>
  <c r="AD56" i="96"/>
  <c r="AJ49" i="89"/>
  <c r="AJ49" i="96"/>
  <c r="AJ50" i="89"/>
  <c r="AJ50" i="96"/>
  <c r="AK38" i="89"/>
  <c r="AK38" i="96"/>
  <c r="BZ47" i="60"/>
  <c r="X70" i="89"/>
  <c r="X70" i="96"/>
  <c r="R41" i="89"/>
  <c r="R41" i="96"/>
  <c r="AJ66" i="89"/>
  <c r="AJ66" i="96"/>
  <c r="AK39" i="89"/>
  <c r="AK39" i="96"/>
  <c r="AD71" i="89"/>
  <c r="AD71" i="96"/>
  <c r="I72" i="89"/>
  <c r="I72" i="96"/>
  <c r="AD57" i="89"/>
  <c r="AD57" i="96"/>
  <c r="AF57" i="96" s="1"/>
  <c r="AG65" i="96"/>
  <c r="AI65" i="96" s="1"/>
  <c r="AG65" i="89"/>
  <c r="I64" i="89"/>
  <c r="I64" i="96"/>
  <c r="K64" i="96" s="1"/>
  <c r="R49" i="89"/>
  <c r="R49" i="96"/>
  <c r="C50" i="89"/>
  <c r="C50" i="96"/>
  <c r="E50" i="96" s="1"/>
  <c r="CA59" i="60"/>
  <c r="BU39" i="60"/>
  <c r="V30" i="89"/>
  <c r="V30" i="96"/>
  <c r="BK51" i="60"/>
  <c r="F56" i="89"/>
  <c r="F56" i="96"/>
  <c r="AG34" i="89"/>
  <c r="AG34" i="96"/>
  <c r="AJ48" i="89"/>
  <c r="AJ48" i="96"/>
  <c r="AL48" i="96" s="1"/>
  <c r="I67" i="89"/>
  <c r="I67" i="96"/>
  <c r="K67" i="96" s="1"/>
  <c r="M38" i="89"/>
  <c r="M38" i="96"/>
  <c r="BR47" i="60"/>
  <c r="U47" i="89"/>
  <c r="U47" i="96"/>
  <c r="R69" i="89"/>
  <c r="R69" i="96"/>
  <c r="AD66" i="89"/>
  <c r="AD66" i="96"/>
  <c r="C54" i="89"/>
  <c r="C54" i="96"/>
  <c r="E54" i="96" s="1"/>
  <c r="CA63" i="60"/>
  <c r="M39" i="89"/>
  <c r="M39" i="96"/>
  <c r="BR48" i="60"/>
  <c r="BS48" i="60"/>
  <c r="P39" i="89"/>
  <c r="P39" i="96"/>
  <c r="AD65" i="89"/>
  <c r="AD65" i="96"/>
  <c r="AF65" i="96" s="1"/>
  <c r="U36" i="89"/>
  <c r="U36" i="96"/>
  <c r="Y30" i="89"/>
  <c r="Y30" i="96"/>
  <c r="BV39" i="60"/>
  <c r="BQ39" i="60"/>
  <c r="J30" i="89"/>
  <c r="J30" i="96"/>
  <c r="I58" i="89"/>
  <c r="I58" i="96"/>
  <c r="F55" i="89"/>
  <c r="F55" i="96"/>
  <c r="I69" i="89"/>
  <c r="I69" i="96"/>
  <c r="K69" i="96" s="1"/>
  <c r="O59" i="89"/>
  <c r="O59" i="96"/>
  <c r="AD54" i="89"/>
  <c r="AD54" i="96"/>
  <c r="AF54" i="96" s="1"/>
  <c r="I52" i="89"/>
  <c r="I52" i="96"/>
  <c r="K52" i="96" s="1"/>
  <c r="U62" i="89"/>
  <c r="U62" i="96"/>
  <c r="Y40" i="89"/>
  <c r="Y40" i="96"/>
  <c r="BV49" i="60"/>
  <c r="AE40" i="89"/>
  <c r="AE40" i="96"/>
  <c r="BX49" i="60"/>
  <c r="P40" i="89"/>
  <c r="P40" i="96"/>
  <c r="BS49" i="60"/>
  <c r="L65" i="89"/>
  <c r="L65" i="96"/>
  <c r="N65" i="96" s="1"/>
  <c r="AA60" i="96"/>
  <c r="AA60" i="89"/>
  <c r="O49" i="89"/>
  <c r="O49" i="96"/>
  <c r="I36" i="89"/>
  <c r="I36" i="96"/>
  <c r="X67" i="89"/>
  <c r="X67" i="96"/>
  <c r="Z67" i="96" s="1"/>
  <c r="F61" i="89"/>
  <c r="F61" i="96"/>
  <c r="AA70" i="96"/>
  <c r="AA70" i="89"/>
  <c r="AD47" i="89"/>
  <c r="AD47" i="96"/>
  <c r="AA41" i="89"/>
  <c r="AA41" i="96"/>
  <c r="AJ59" i="89"/>
  <c r="AJ59" i="96"/>
  <c r="M45" i="89"/>
  <c r="M45" i="96"/>
  <c r="BR54" i="60"/>
  <c r="AE45" i="89"/>
  <c r="AE45" i="96"/>
  <c r="BX54" i="60"/>
  <c r="P45" i="89"/>
  <c r="P45" i="96"/>
  <c r="BS54" i="60"/>
  <c r="X52" i="89"/>
  <c r="X52" i="96"/>
  <c r="AK32" i="89"/>
  <c r="AK32" i="96"/>
  <c r="BZ41" i="60"/>
  <c r="AE32" i="89"/>
  <c r="AE32" i="96"/>
  <c r="BX41" i="60"/>
  <c r="P32" i="89"/>
  <c r="P32" i="96"/>
  <c r="BS41" i="60"/>
  <c r="AG72" i="89"/>
  <c r="AG72" i="96"/>
  <c r="AJ60" i="89"/>
  <c r="AJ60" i="96"/>
  <c r="AA34" i="89"/>
  <c r="AA34" i="96"/>
  <c r="I50" i="89"/>
  <c r="I50" i="96"/>
  <c r="K50" i="96" s="1"/>
  <c r="AD70" i="89"/>
  <c r="AD70" i="96"/>
  <c r="AD55" i="89"/>
  <c r="AD55" i="96"/>
  <c r="L63" i="89"/>
  <c r="L63" i="96"/>
  <c r="N63" i="96" s="1"/>
  <c r="AD51" i="89"/>
  <c r="AD51" i="96"/>
  <c r="CA46" i="60"/>
  <c r="L37" i="89"/>
  <c r="L37" i="96"/>
  <c r="R66" i="89"/>
  <c r="R66" i="96"/>
  <c r="X44" i="89"/>
  <c r="X44" i="96"/>
  <c r="R71" i="89"/>
  <c r="R71" i="96"/>
  <c r="T71" i="96" s="1"/>
  <c r="U72" i="96"/>
  <c r="U72" i="89"/>
  <c r="U54" i="89"/>
  <c r="U54" i="96"/>
  <c r="W54" i="96" s="1"/>
  <c r="AH43" i="89"/>
  <c r="AH43" i="96"/>
  <c r="BY52" i="60"/>
  <c r="BT52" i="60"/>
  <c r="S43" i="89"/>
  <c r="S43" i="96"/>
  <c r="BO52" i="60"/>
  <c r="D43" i="89"/>
  <c r="D43" i="96"/>
  <c r="BM52" i="60"/>
  <c r="O72" i="89"/>
  <c r="O72" i="96"/>
  <c r="AJ57" i="89"/>
  <c r="AJ57" i="96"/>
  <c r="AL57" i="96" s="1"/>
  <c r="X64" i="89"/>
  <c r="X64" i="96"/>
  <c r="Z64" i="96" s="1"/>
  <c r="AD49" i="89"/>
  <c r="AD49" i="96"/>
  <c r="O50" i="89"/>
  <c r="O50" i="96"/>
  <c r="Q50" i="96" s="1"/>
  <c r="U67" i="89"/>
  <c r="U67" i="96"/>
  <c r="W67" i="96" s="1"/>
  <c r="C37" i="89"/>
  <c r="C37" i="96"/>
  <c r="F66" i="89"/>
  <c r="F66" i="96"/>
  <c r="C44" i="89"/>
  <c r="C44" i="96"/>
  <c r="E44" i="96" s="1"/>
  <c r="CA53" i="60"/>
  <c r="L52" i="89"/>
  <c r="L52" i="96"/>
  <c r="BY42" i="60"/>
  <c r="AH33" i="89"/>
  <c r="AH33" i="96"/>
  <c r="S33" i="89"/>
  <c r="S33" i="96"/>
  <c r="BT42" i="60"/>
  <c r="BO42" i="60"/>
  <c r="D33" i="89"/>
  <c r="D33" i="96"/>
  <c r="AJ65" i="89"/>
  <c r="AJ65" i="96"/>
  <c r="AL65" i="96" s="1"/>
  <c r="AJ64" i="89"/>
  <c r="AJ64" i="96"/>
  <c r="AL64" i="96" s="1"/>
  <c r="AA49" i="89"/>
  <c r="AA49" i="96"/>
  <c r="X36" i="89"/>
  <c r="X36" i="96"/>
  <c r="O67" i="89"/>
  <c r="O67" i="96"/>
  <c r="Q67" i="96" s="1"/>
  <c r="AG68" i="89"/>
  <c r="AG68" i="96"/>
  <c r="C70" i="89"/>
  <c r="C70" i="96"/>
  <c r="CA79" i="60"/>
  <c r="AH42" i="89"/>
  <c r="AH42" i="96"/>
  <c r="BY51" i="60"/>
  <c r="AK42" i="89"/>
  <c r="AK42" i="96"/>
  <c r="BZ51" i="60"/>
  <c r="G42" i="89"/>
  <c r="G42" i="96"/>
  <c r="BP51" i="60"/>
  <c r="AA42" i="89"/>
  <c r="AA42" i="96"/>
  <c r="AC42" i="96" s="1"/>
  <c r="CA78" i="60"/>
  <c r="L69" i="89"/>
  <c r="L69" i="96"/>
  <c r="U59" i="89"/>
  <c r="U59" i="96"/>
  <c r="M35" i="89"/>
  <c r="M35" i="96"/>
  <c r="BR44" i="60"/>
  <c r="AE35" i="89"/>
  <c r="AE35" i="96"/>
  <c r="BX44" i="60"/>
  <c r="P35" i="89"/>
  <c r="P35" i="96"/>
  <c r="BS44" i="60"/>
  <c r="X71" i="89"/>
  <c r="X71" i="96"/>
  <c r="Z71" i="96" s="1"/>
  <c r="I62" i="89"/>
  <c r="I62" i="96"/>
  <c r="AG57" i="96"/>
  <c r="AG57" i="89"/>
  <c r="L31" i="89"/>
  <c r="L31" i="96"/>
  <c r="L67" i="89"/>
  <c r="L67" i="96"/>
  <c r="N67" i="96" s="1"/>
  <c r="BO47" i="60"/>
  <c r="D38" i="89"/>
  <c r="D38" i="96"/>
  <c r="AA55" i="96"/>
  <c r="AA55" i="89"/>
  <c r="L44" i="89"/>
  <c r="L44" i="96"/>
  <c r="N44" i="96" s="1"/>
  <c r="V39" i="89"/>
  <c r="V39" i="96"/>
  <c r="BU48" i="60"/>
  <c r="AJ39" i="96"/>
  <c r="AL39" i="96" s="1"/>
  <c r="AJ39" i="89"/>
  <c r="AA72" i="89"/>
  <c r="AA72" i="96"/>
  <c r="AG31" i="89"/>
  <c r="AG31" i="96"/>
  <c r="F68" i="89"/>
  <c r="F68" i="96"/>
  <c r="S30" i="89"/>
  <c r="S30" i="96"/>
  <c r="BT39" i="60"/>
  <c r="C58" i="89"/>
  <c r="C58" i="96"/>
  <c r="CA67" i="60"/>
  <c r="AG70" i="89"/>
  <c r="AG70" i="96"/>
  <c r="I51" i="89"/>
  <c r="I51" i="96"/>
  <c r="G40" i="89"/>
  <c r="G40" i="96"/>
  <c r="BP49" i="60"/>
  <c r="C63" i="89"/>
  <c r="C63" i="96"/>
  <c r="E63" i="96" s="1"/>
  <c r="CA72" i="60"/>
  <c r="AG37" i="89"/>
  <c r="AG37" i="96"/>
  <c r="V45" i="96"/>
  <c r="V45" i="89"/>
  <c r="BU54" i="60"/>
  <c r="V32" i="89"/>
  <c r="V32" i="96"/>
  <c r="BU41" i="60"/>
  <c r="AG61" i="96"/>
  <c r="AG61" i="89"/>
  <c r="AJ62" i="89"/>
  <c r="AJ62" i="96"/>
  <c r="AA31" i="89"/>
  <c r="AA31" i="96"/>
  <c r="AB43" i="89"/>
  <c r="AB43" i="96"/>
  <c r="BW52" i="60"/>
  <c r="U58" i="96"/>
  <c r="U58" i="89"/>
  <c r="R63" i="89"/>
  <c r="R63" i="96"/>
  <c r="T63" i="96" s="1"/>
  <c r="BQ42" i="60"/>
  <c r="J33" i="89"/>
  <c r="J33" i="96"/>
  <c r="I60" i="89"/>
  <c r="I60" i="96"/>
  <c r="Y42" i="89"/>
  <c r="Y42" i="96"/>
  <c r="BV51" i="60"/>
  <c r="BU44" i="60"/>
  <c r="V35" i="89"/>
  <c r="V35" i="96"/>
  <c r="G38" i="89"/>
  <c r="G38" i="96"/>
  <c r="BP47" i="60"/>
  <c r="AJ58" i="89"/>
  <c r="AJ58" i="96"/>
  <c r="AA37" i="89"/>
  <c r="AA37" i="96"/>
  <c r="Y39" i="89"/>
  <c r="Y39" i="96"/>
  <c r="BV48" i="60"/>
  <c r="AG62" i="89"/>
  <c r="AG62" i="96"/>
  <c r="R64" i="89"/>
  <c r="R64" i="96"/>
  <c r="AG60" i="89"/>
  <c r="AG60" i="96"/>
  <c r="I49" i="89"/>
  <c r="I49" i="96"/>
  <c r="F50" i="89"/>
  <c r="F50" i="96"/>
  <c r="H50" i="96" s="1"/>
  <c r="J38" i="89"/>
  <c r="J38" i="96"/>
  <c r="BQ47" i="60"/>
  <c r="AB38" i="89"/>
  <c r="AB38" i="96"/>
  <c r="BW47" i="60"/>
  <c r="O61" i="89"/>
  <c r="O61" i="96"/>
  <c r="F58" i="89"/>
  <c r="F58" i="96"/>
  <c r="U70" i="96"/>
  <c r="U70" i="89"/>
  <c r="AJ63" i="89"/>
  <c r="AJ63" i="96"/>
  <c r="AL63" i="96" s="1"/>
  <c r="F47" i="89"/>
  <c r="F47" i="96"/>
  <c r="AG59" i="96"/>
  <c r="AG59" i="89"/>
  <c r="R52" i="89"/>
  <c r="R52" i="96"/>
  <c r="T52" i="96" s="1"/>
  <c r="BX48" i="60"/>
  <c r="AE39" i="89"/>
  <c r="AE39" i="96"/>
  <c r="R62" i="89"/>
  <c r="R62" i="96"/>
  <c r="O57" i="96"/>
  <c r="Q57" i="96" s="1"/>
  <c r="O57" i="89"/>
  <c r="O53" i="89"/>
  <c r="O53" i="96"/>
  <c r="AD64" i="89"/>
  <c r="AD64" i="96"/>
  <c r="AF64" i="96" s="1"/>
  <c r="U60" i="89"/>
  <c r="U60" i="96"/>
  <c r="R34" i="89"/>
  <c r="R34" i="96"/>
  <c r="C48" i="89"/>
  <c r="C48" i="96"/>
  <c r="CA57" i="60"/>
  <c r="AA67" i="96"/>
  <c r="AC67" i="96" s="1"/>
  <c r="AA67" i="89"/>
  <c r="C68" i="89"/>
  <c r="C68" i="96"/>
  <c r="CA77" i="60"/>
  <c r="AB30" i="89"/>
  <c r="AB30" i="96"/>
  <c r="BW39" i="60"/>
  <c r="U55" i="89"/>
  <c r="U55" i="96"/>
  <c r="F37" i="89"/>
  <c r="F37" i="96"/>
  <c r="AG41" i="89"/>
  <c r="AG41" i="96"/>
  <c r="BK48" i="60"/>
  <c r="BK41" i="60"/>
  <c r="C64" i="89"/>
  <c r="C64" i="96"/>
  <c r="E64" i="96" s="1"/>
  <c r="CA73" i="60"/>
  <c r="R60" i="89"/>
  <c r="R60" i="96"/>
  <c r="F49" i="89"/>
  <c r="F49" i="96"/>
  <c r="L34" i="89"/>
  <c r="L34" i="96"/>
  <c r="AG36" i="89"/>
  <c r="AG36" i="96"/>
  <c r="F48" i="89"/>
  <c r="F48" i="96"/>
  <c r="H48" i="96" s="1"/>
  <c r="I48" i="89"/>
  <c r="I48" i="96"/>
  <c r="AG67" i="96"/>
  <c r="AI67" i="96" s="1"/>
  <c r="AG67" i="89"/>
  <c r="Y38" i="89"/>
  <c r="Y38" i="96"/>
  <c r="BV47" i="60"/>
  <c r="AE38" i="89"/>
  <c r="AE38" i="96"/>
  <c r="BX47" i="60"/>
  <c r="P38" i="89"/>
  <c r="P38" i="96"/>
  <c r="BS47" i="60"/>
  <c r="U68" i="89"/>
  <c r="U68" i="96"/>
  <c r="U61" i="89"/>
  <c r="U61" i="96"/>
  <c r="O70" i="89"/>
  <c r="O70" i="96"/>
  <c r="X55" i="89"/>
  <c r="X55" i="96"/>
  <c r="X63" i="89"/>
  <c r="X63" i="96"/>
  <c r="Z63" i="96" s="1"/>
  <c r="AJ47" i="89"/>
  <c r="AJ47" i="96"/>
  <c r="I47" i="89"/>
  <c r="I47" i="96"/>
  <c r="AA51" i="89"/>
  <c r="AA51" i="96"/>
  <c r="AJ37" i="96"/>
  <c r="AJ37" i="89"/>
  <c r="AA69" i="96"/>
  <c r="AA69" i="89"/>
  <c r="C66" i="96"/>
  <c r="C66" i="89"/>
  <c r="CA75" i="60"/>
  <c r="R59" i="89"/>
  <c r="R59" i="96"/>
  <c r="AA44" i="89"/>
  <c r="AA44" i="96"/>
  <c r="AC44" i="96" s="1"/>
  <c r="I44" i="89"/>
  <c r="I44" i="96"/>
  <c r="K44" i="96" s="1"/>
  <c r="C52" i="89"/>
  <c r="C52" i="96"/>
  <c r="E52" i="96" s="1"/>
  <c r="CA61" i="60"/>
  <c r="U52" i="89"/>
  <c r="U52" i="96"/>
  <c r="W52" i="96" s="1"/>
  <c r="AH39" i="89"/>
  <c r="AH39" i="96"/>
  <c r="BY48" i="60"/>
  <c r="BT48" i="60"/>
  <c r="S39" i="89"/>
  <c r="S39" i="96"/>
  <c r="D39" i="89"/>
  <c r="D39" i="96"/>
  <c r="BO48" i="60"/>
  <c r="C62" i="89"/>
  <c r="C62" i="96"/>
  <c r="CA71" i="60"/>
  <c r="C72" i="96"/>
  <c r="C72" i="89"/>
  <c r="CA81" i="60"/>
  <c r="O65" i="96"/>
  <c r="Q65" i="96" s="1"/>
  <c r="O65" i="89"/>
  <c r="O64" i="89"/>
  <c r="O64" i="96"/>
  <c r="Q64" i="96" s="1"/>
  <c r="AD60" i="89"/>
  <c r="AD60" i="96"/>
  <c r="AJ34" i="96"/>
  <c r="AJ34" i="89"/>
  <c r="R36" i="89"/>
  <c r="R36" i="96"/>
  <c r="U50" i="96"/>
  <c r="W50" i="96" s="1"/>
  <c r="U50" i="89"/>
  <c r="F67" i="89"/>
  <c r="F67" i="96"/>
  <c r="H67" i="96" s="1"/>
  <c r="M30" i="89"/>
  <c r="M30" i="96"/>
  <c r="BR39" i="60"/>
  <c r="AE30" i="89"/>
  <c r="AE30" i="96"/>
  <c r="BX39" i="60"/>
  <c r="P30" i="89"/>
  <c r="P30" i="96"/>
  <c r="BS39" i="60"/>
  <c r="L61" i="89"/>
  <c r="L61" i="96"/>
  <c r="R58" i="89"/>
  <c r="R58" i="96"/>
  <c r="AJ70" i="89"/>
  <c r="AJ70" i="96"/>
  <c r="I55" i="89"/>
  <c r="I55" i="96"/>
  <c r="U63" i="89"/>
  <c r="U63" i="96"/>
  <c r="W63" i="96" s="1"/>
  <c r="U51" i="89"/>
  <c r="U51" i="96"/>
  <c r="AD69" i="89"/>
  <c r="AD69" i="96"/>
  <c r="AF69" i="96" s="1"/>
  <c r="AD41" i="89"/>
  <c r="AD41" i="96"/>
  <c r="I66" i="89"/>
  <c r="I66" i="96"/>
  <c r="AG44" i="89"/>
  <c r="AG44" i="96"/>
  <c r="AI44" i="96" s="1"/>
  <c r="O62" i="89"/>
  <c r="O62" i="96"/>
  <c r="V40" i="89"/>
  <c r="V40" i="96"/>
  <c r="BU49" i="60"/>
  <c r="S40" i="89"/>
  <c r="S40" i="96"/>
  <c r="BT49" i="60"/>
  <c r="D40" i="89"/>
  <c r="D40" i="96"/>
  <c r="BO49" i="60"/>
  <c r="AA65" i="96"/>
  <c r="AC65" i="96" s="1"/>
  <c r="AA65" i="89"/>
  <c r="AD31" i="89"/>
  <c r="AD31" i="96"/>
  <c r="L64" i="89"/>
  <c r="L64" i="96"/>
  <c r="N64" i="96" s="1"/>
  <c r="X60" i="89"/>
  <c r="X60" i="96"/>
  <c r="O36" i="89"/>
  <c r="O36" i="96"/>
  <c r="X48" i="89"/>
  <c r="X48" i="96"/>
  <c r="Z48" i="96" s="1"/>
  <c r="R70" i="89"/>
  <c r="R70" i="96"/>
  <c r="R55" i="89"/>
  <c r="R55" i="96"/>
  <c r="AG63" i="96"/>
  <c r="AI63" i="96" s="1"/>
  <c r="AG63" i="89"/>
  <c r="L47" i="89"/>
  <c r="L47" i="96"/>
  <c r="X69" i="89"/>
  <c r="X69" i="96"/>
  <c r="AA59" i="96"/>
  <c r="AA59" i="89"/>
  <c r="AH45" i="96"/>
  <c r="AH45" i="89"/>
  <c r="BY54" i="60"/>
  <c r="S45" i="89"/>
  <c r="S45" i="96"/>
  <c r="BT54" i="60"/>
  <c r="BO54" i="60"/>
  <c r="D45" i="89"/>
  <c r="D45" i="96"/>
  <c r="AA52" i="89"/>
  <c r="AA52" i="96"/>
  <c r="AC52" i="96" s="1"/>
  <c r="AH32" i="89"/>
  <c r="AH32" i="96"/>
  <c r="BY41" i="60"/>
  <c r="S32" i="89"/>
  <c r="S32" i="96"/>
  <c r="BT41" i="60"/>
  <c r="D32" i="89"/>
  <c r="D32" i="96"/>
  <c r="BO41" i="60"/>
  <c r="R72" i="89"/>
  <c r="R72" i="96"/>
  <c r="U65" i="89"/>
  <c r="U65" i="96"/>
  <c r="W65" i="96" s="1"/>
  <c r="AG64" i="89"/>
  <c r="AG64" i="96"/>
  <c r="X49" i="89"/>
  <c r="X49" i="96"/>
  <c r="X34" i="89"/>
  <c r="X34" i="96"/>
  <c r="AA50" i="89"/>
  <c r="AA50" i="96"/>
  <c r="AC50" i="96" s="1"/>
  <c r="AJ67" i="89"/>
  <c r="AJ67" i="96"/>
  <c r="AL67" i="96" s="1"/>
  <c r="L58" i="89"/>
  <c r="L58" i="96"/>
  <c r="O63" i="89"/>
  <c r="O63" i="96"/>
  <c r="Q63" i="96" s="1"/>
  <c r="AA47" i="89"/>
  <c r="AA47" i="96"/>
  <c r="O37" i="89"/>
  <c r="O37" i="96"/>
  <c r="O44" i="89"/>
  <c r="O44" i="96"/>
  <c r="Q44" i="96" s="1"/>
  <c r="AJ52" i="89"/>
  <c r="AJ52" i="96"/>
  <c r="AL52" i="96" s="1"/>
  <c r="AD72" i="89"/>
  <c r="AD72" i="96"/>
  <c r="I65" i="89"/>
  <c r="I65" i="96"/>
  <c r="K65" i="96" s="1"/>
  <c r="L59" i="89"/>
  <c r="L59" i="96"/>
  <c r="O54" i="96"/>
  <c r="Q54" i="96" s="1"/>
  <c r="O54" i="89"/>
  <c r="V43" i="89"/>
  <c r="V43" i="96"/>
  <c r="BU52" i="60"/>
  <c r="J43" i="89"/>
  <c r="J43" i="96"/>
  <c r="BQ52" i="60"/>
  <c r="BP52" i="60"/>
  <c r="G43" i="89"/>
  <c r="G43" i="96"/>
  <c r="BZ52" i="60"/>
  <c r="F72" i="89"/>
  <c r="F72" i="96"/>
  <c r="X65" i="89"/>
  <c r="X65" i="96"/>
  <c r="Z65" i="96" s="1"/>
  <c r="AA64" i="89"/>
  <c r="AA64" i="96"/>
  <c r="AC64" i="96" s="1"/>
  <c r="AD36" i="89"/>
  <c r="AD36" i="96"/>
  <c r="R67" i="89"/>
  <c r="R67" i="96"/>
  <c r="T67" i="96" s="1"/>
  <c r="I61" i="89"/>
  <c r="I61" i="96"/>
  <c r="L70" i="89"/>
  <c r="L70" i="96"/>
  <c r="X41" i="89"/>
  <c r="X41" i="96"/>
  <c r="AG54" i="89"/>
  <c r="AG54" i="96"/>
  <c r="AK33" i="96"/>
  <c r="AK33" i="89"/>
  <c r="V33" i="89"/>
  <c r="V33" i="96"/>
  <c r="BU42" i="60"/>
  <c r="G33" i="89"/>
  <c r="G33" i="96"/>
  <c r="BP42" i="60"/>
  <c r="BZ42" i="60"/>
  <c r="F65" i="89"/>
  <c r="F65" i="96"/>
  <c r="H65" i="96" s="1"/>
  <c r="I31" i="89"/>
  <c r="I31" i="96"/>
  <c r="U53" i="89"/>
  <c r="U53" i="96"/>
  <c r="X56" i="89"/>
  <c r="X56" i="96"/>
  <c r="AD68" i="89"/>
  <c r="AD68" i="96"/>
  <c r="AG58" i="89"/>
  <c r="AG58" i="96"/>
  <c r="O55" i="89"/>
  <c r="O55" i="96"/>
  <c r="AD63" i="89"/>
  <c r="AD63" i="96"/>
  <c r="AF63" i="96" s="1"/>
  <c r="J42" i="89"/>
  <c r="J42" i="96"/>
  <c r="BQ51" i="60"/>
  <c r="M42" i="89"/>
  <c r="M42" i="96"/>
  <c r="BR51" i="60"/>
  <c r="AB42" i="89"/>
  <c r="AB42" i="96"/>
  <c r="X47" i="89"/>
  <c r="X47" i="96"/>
  <c r="F69" i="89"/>
  <c r="F69" i="96"/>
  <c r="H69" i="96" s="1"/>
  <c r="F59" i="89"/>
  <c r="F59" i="96"/>
  <c r="BY44" i="60"/>
  <c r="AH35" i="89"/>
  <c r="AH35" i="96"/>
  <c r="S35" i="89"/>
  <c r="S35" i="96"/>
  <c r="BT44" i="60"/>
  <c r="BO44" i="60"/>
  <c r="D35" i="89"/>
  <c r="D35" i="96"/>
  <c r="AG52" i="89"/>
  <c r="AG52" i="96"/>
  <c r="AI52" i="96" s="1"/>
  <c r="F62" i="89"/>
  <c r="F62" i="96"/>
  <c r="U31" i="89"/>
  <c r="U31" i="96"/>
  <c r="AJ31" i="96"/>
  <c r="AJ31" i="89"/>
  <c r="BK44" i="60"/>
  <c r="T48" i="96"/>
  <c r="T73" i="96"/>
  <c r="W69" i="96"/>
  <c r="W44" i="96"/>
  <c r="T69" i="96"/>
  <c r="AI83" i="96"/>
  <c r="AC87" i="96"/>
  <c r="AL50" i="96"/>
  <c r="AL75" i="96"/>
  <c r="AI82" i="96"/>
  <c r="AI48" i="96"/>
  <c r="AI73" i="96"/>
  <c r="AI46" i="96"/>
  <c r="AI71" i="96"/>
  <c r="AI64" i="96"/>
  <c r="N83" i="96"/>
  <c r="N87" i="96"/>
  <c r="AI77" i="96"/>
  <c r="Q86" i="96"/>
  <c r="E79" i="96"/>
  <c r="T79" i="96"/>
  <c r="AF71" i="96"/>
  <c r="K87" i="96"/>
  <c r="E86" i="96"/>
  <c r="AC73" i="96"/>
  <c r="W83" i="96"/>
  <c r="K77" i="96"/>
  <c r="AL86" i="96"/>
  <c r="AC79" i="96"/>
  <c r="BK78" i="60"/>
  <c r="BK73" i="60"/>
  <c r="BK82" i="60"/>
  <c r="BK39" i="60"/>
  <c r="BK69" i="60"/>
  <c r="BK43" i="60"/>
  <c r="BK42" i="60"/>
  <c r="BK40" i="60"/>
  <c r="BK65" i="60"/>
  <c r="W71" i="96"/>
  <c r="T83" i="96"/>
  <c r="AI87" i="96"/>
  <c r="T82" i="96"/>
  <c r="AC82" i="96"/>
  <c r="AI86" i="96"/>
  <c r="W79" i="96"/>
  <c r="E71" i="96"/>
  <c r="E69" i="96"/>
  <c r="E87" i="96"/>
  <c r="Q82" i="96"/>
  <c r="E77" i="96"/>
  <c r="N86" i="96"/>
  <c r="H73" i="96"/>
  <c r="Q83" i="96"/>
  <c r="E82" i="96"/>
  <c r="N77" i="96"/>
  <c r="N52" i="96"/>
  <c r="Z86" i="96"/>
  <c r="N54" i="96"/>
  <c r="N79" i="96"/>
  <c r="Z69" i="96"/>
  <c r="Z44" i="96"/>
  <c r="H83" i="96"/>
  <c r="W87" i="96"/>
  <c r="AL87" i="96"/>
  <c r="AL82" i="96"/>
  <c r="Z77" i="96"/>
  <c r="Z52" i="96"/>
  <c r="K79" i="96"/>
  <c r="K54" i="96"/>
  <c r="BK52" i="60"/>
  <c r="BK58" i="60"/>
  <c r="BK46" i="60"/>
  <c r="BK60" i="60"/>
  <c r="BK86" i="60"/>
  <c r="BK62" i="60"/>
  <c r="BK54" i="60"/>
  <c r="BK50" i="60"/>
  <c r="BK45" i="60"/>
  <c r="BK56" i="60"/>
  <c r="W48" i="96"/>
  <c r="W73" i="96"/>
  <c r="AL71" i="96"/>
  <c r="AL44" i="96"/>
  <c r="AL69" i="96"/>
  <c r="T87" i="96"/>
  <c r="T86" i="96"/>
  <c r="AC86" i="96"/>
  <c r="AL79" i="96"/>
  <c r="AL54" i="96"/>
  <c r="E73" i="96"/>
  <c r="E48" i="96"/>
  <c r="T64" i="96"/>
  <c r="AF83" i="96"/>
  <c r="E75" i="96"/>
  <c r="N82" i="96"/>
  <c r="AI57" i="96"/>
  <c r="N69" i="96"/>
  <c r="Z83" i="96"/>
  <c r="Q87" i="96"/>
  <c r="Z82" i="96"/>
  <c r="K86" i="96"/>
  <c r="Q79" i="96"/>
  <c r="AC69" i="96"/>
  <c r="H87" i="96"/>
  <c r="W82" i="96"/>
  <c r="H86" i="96"/>
  <c r="W86" i="96"/>
  <c r="Z79" i="96"/>
  <c r="BK84" i="60"/>
  <c r="AL73" i="96"/>
  <c r="AC83" i="96"/>
  <c r="AC57" i="96"/>
  <c r="H79" i="96"/>
  <c r="AF73" i="96"/>
  <c r="AF48" i="96"/>
  <c r="AI69" i="96"/>
  <c r="E83" i="96"/>
  <c r="AF87" i="96"/>
  <c r="AF82" i="96"/>
  <c r="AF86" i="96"/>
  <c r="AI54" i="96"/>
  <c r="AI79" i="96"/>
  <c r="N73" i="96"/>
  <c r="Q46" i="96"/>
  <c r="Q71" i="96"/>
  <c r="Q69" i="96"/>
  <c r="K83" i="96"/>
  <c r="Z87" i="96"/>
  <c r="K82" i="96"/>
  <c r="AF79" i="96"/>
  <c r="K48" i="96"/>
  <c r="K73" i="96"/>
  <c r="Z73" i="96"/>
  <c r="AC71" i="96"/>
  <c r="AL83" i="96"/>
  <c r="H82" i="96"/>
  <c r="J12" i="67"/>
  <c r="H3" i="71"/>
  <c r="C46" i="89" l="1"/>
  <c r="C46" i="96"/>
  <c r="E46" i="96" s="1"/>
  <c r="L46" i="89"/>
  <c r="L46" i="96"/>
  <c r="N46" i="96" s="1"/>
  <c r="R46" i="89"/>
  <c r="R46" i="96"/>
  <c r="T46" i="96" s="1"/>
  <c r="X46" i="89"/>
  <c r="X46" i="96"/>
  <c r="Z46" i="96" s="1"/>
  <c r="U46" i="96"/>
  <c r="W46" i="96" s="1"/>
  <c r="U46" i="89"/>
  <c r="AA46" i="89"/>
  <c r="AA46" i="96"/>
  <c r="AC46" i="96" s="1"/>
  <c r="AJ46" i="96"/>
  <c r="AL46" i="96" s="1"/>
  <c r="AJ46" i="89"/>
  <c r="CA55" i="60"/>
  <c r="F46" i="89"/>
  <c r="F46" i="96"/>
  <c r="H46" i="96" s="1"/>
  <c r="AD46" i="89"/>
  <c r="AD46" i="96"/>
  <c r="AF46" i="96" s="1"/>
  <c r="I46" i="89"/>
  <c r="I46" i="96"/>
  <c r="K46" i="96" s="1"/>
  <c r="X31" i="89"/>
  <c r="CA40" i="60"/>
  <c r="O38" i="89"/>
  <c r="O38" i="96"/>
  <c r="Q38" i="96" s="1"/>
  <c r="U32" i="89"/>
  <c r="U32" i="96"/>
  <c r="W32" i="96" s="1"/>
  <c r="U39" i="89"/>
  <c r="U39" i="96"/>
  <c r="W39" i="96" s="1"/>
  <c r="O35" i="89"/>
  <c r="O35" i="96"/>
  <c r="Q35" i="96" s="1"/>
  <c r="F42" i="89"/>
  <c r="F42" i="96"/>
  <c r="H42" i="96" s="1"/>
  <c r="AG33" i="89"/>
  <c r="AG33" i="96"/>
  <c r="AI33" i="96" s="1"/>
  <c r="R43" i="89"/>
  <c r="R43" i="96"/>
  <c r="T43" i="96" s="1"/>
  <c r="AD32" i="89"/>
  <c r="AD32" i="96"/>
  <c r="AF32" i="96" s="1"/>
  <c r="O45" i="89"/>
  <c r="O45" i="96"/>
  <c r="AD40" i="89"/>
  <c r="AD40" i="96"/>
  <c r="AF40" i="96" s="1"/>
  <c r="O39" i="89"/>
  <c r="O39" i="96"/>
  <c r="Q39" i="96" s="1"/>
  <c r="F35" i="89"/>
  <c r="F35" i="96"/>
  <c r="H35" i="96" s="1"/>
  <c r="AA33" i="89"/>
  <c r="AA33" i="96"/>
  <c r="C30" i="89"/>
  <c r="C30" i="96"/>
  <c r="E30" i="96" s="1"/>
  <c r="CA39" i="60"/>
  <c r="F39" i="89"/>
  <c r="F39" i="96"/>
  <c r="H39" i="96" s="1"/>
  <c r="AA35" i="89"/>
  <c r="AA35" i="96"/>
  <c r="AD33" i="89"/>
  <c r="AD33" i="96"/>
  <c r="O43" i="89"/>
  <c r="O43" i="96"/>
  <c r="Q43" i="96" s="1"/>
  <c r="AA32" i="89"/>
  <c r="AA32" i="96"/>
  <c r="AC32" i="96" s="1"/>
  <c r="L32" i="89"/>
  <c r="L32" i="96"/>
  <c r="N32" i="96" s="1"/>
  <c r="L40" i="89"/>
  <c r="L40" i="96"/>
  <c r="N40" i="96" s="1"/>
  <c r="AG38" i="89"/>
  <c r="AG38" i="96"/>
  <c r="AI38" i="96" s="1"/>
  <c r="I35" i="89"/>
  <c r="I35" i="96"/>
  <c r="F43" i="89"/>
  <c r="F43" i="96"/>
  <c r="R32" i="89"/>
  <c r="R32" i="96"/>
  <c r="T32" i="96" s="1"/>
  <c r="O30" i="89"/>
  <c r="O30" i="96"/>
  <c r="Q30" i="96" s="1"/>
  <c r="C39" i="89"/>
  <c r="C39" i="96"/>
  <c r="E39" i="96" s="1"/>
  <c r="CA48" i="60"/>
  <c r="I38" i="89"/>
  <c r="I38" i="96"/>
  <c r="K38" i="96" s="1"/>
  <c r="F38" i="89"/>
  <c r="F38" i="96"/>
  <c r="H38" i="96" s="1"/>
  <c r="R30" i="89"/>
  <c r="R30" i="96"/>
  <c r="T30" i="96" s="1"/>
  <c r="C38" i="89"/>
  <c r="C38" i="96"/>
  <c r="E38" i="96" s="1"/>
  <c r="CA47" i="60"/>
  <c r="C43" i="89"/>
  <c r="C43" i="96"/>
  <c r="CA52" i="60"/>
  <c r="AG43" i="89"/>
  <c r="AG43" i="96"/>
  <c r="AI43" i="96" s="1"/>
  <c r="O32" i="89"/>
  <c r="O32" i="96"/>
  <c r="Q32" i="96" s="1"/>
  <c r="O40" i="89"/>
  <c r="O40" i="96"/>
  <c r="Q40" i="96" s="1"/>
  <c r="L39" i="89"/>
  <c r="L39" i="96"/>
  <c r="N39" i="96" s="1"/>
  <c r="L38" i="89"/>
  <c r="L38" i="96"/>
  <c r="N38" i="96" s="1"/>
  <c r="C42" i="89"/>
  <c r="C42" i="96"/>
  <c r="E42" i="96" s="1"/>
  <c r="CA51" i="60"/>
  <c r="U42" i="89"/>
  <c r="U42" i="96"/>
  <c r="W42" i="96" s="1"/>
  <c r="O33" i="89"/>
  <c r="O33" i="96"/>
  <c r="Q33" i="96" s="1"/>
  <c r="AD43" i="89"/>
  <c r="AD43" i="96"/>
  <c r="AJ45" i="89"/>
  <c r="AJ45" i="96"/>
  <c r="AJ30" i="89"/>
  <c r="AJ30" i="96"/>
  <c r="AL30" i="96" s="1"/>
  <c r="X43" i="89"/>
  <c r="X43" i="96"/>
  <c r="AG30" i="89"/>
  <c r="AG30" i="96"/>
  <c r="AI30" i="96" s="1"/>
  <c r="U43" i="89"/>
  <c r="U43" i="96"/>
  <c r="W43" i="96" s="1"/>
  <c r="AJ43" i="96"/>
  <c r="AJ43" i="89"/>
  <c r="C40" i="89"/>
  <c r="C40" i="96"/>
  <c r="E40" i="96" s="1"/>
  <c r="CA49" i="60"/>
  <c r="R35" i="89"/>
  <c r="R35" i="96"/>
  <c r="T35" i="96" s="1"/>
  <c r="AJ33" i="96"/>
  <c r="AJ33" i="89"/>
  <c r="U33" i="89"/>
  <c r="U33" i="96"/>
  <c r="W33" i="96" s="1"/>
  <c r="C45" i="89"/>
  <c r="C45" i="96"/>
  <c r="AG45" i="96"/>
  <c r="AG45" i="89"/>
  <c r="L30" i="96"/>
  <c r="N30" i="96" s="1"/>
  <c r="L30" i="89"/>
  <c r="R39" i="89"/>
  <c r="R39" i="96"/>
  <c r="T39" i="96" s="1"/>
  <c r="X38" i="89"/>
  <c r="X38" i="96"/>
  <c r="Z38" i="96" s="1"/>
  <c r="AA30" i="89"/>
  <c r="AA30" i="96"/>
  <c r="AC30" i="96" s="1"/>
  <c r="AA38" i="89"/>
  <c r="AA38" i="96"/>
  <c r="AC38" i="96" s="1"/>
  <c r="X39" i="96"/>
  <c r="Z39" i="96" s="1"/>
  <c r="X39" i="89"/>
  <c r="U35" i="89"/>
  <c r="U35" i="96"/>
  <c r="W35" i="96" s="1"/>
  <c r="I33" i="89"/>
  <c r="I33" i="96"/>
  <c r="K33" i="96" s="1"/>
  <c r="L35" i="89"/>
  <c r="L35" i="96"/>
  <c r="N35" i="96" s="1"/>
  <c r="AG42" i="89"/>
  <c r="AG42" i="96"/>
  <c r="AI42" i="96" s="1"/>
  <c r="C33" i="89"/>
  <c r="C33" i="96"/>
  <c r="E33" i="96" s="1"/>
  <c r="CA42" i="60"/>
  <c r="CA54" i="60"/>
  <c r="L45" i="89"/>
  <c r="L45" i="96"/>
  <c r="I30" i="89"/>
  <c r="I30" i="96"/>
  <c r="K30" i="96" s="1"/>
  <c r="F45" i="89"/>
  <c r="F45" i="96"/>
  <c r="R42" i="89"/>
  <c r="R42" i="96"/>
  <c r="T42" i="96" s="1"/>
  <c r="L43" i="89"/>
  <c r="L43" i="96"/>
  <c r="X45" i="89"/>
  <c r="X45" i="96"/>
  <c r="Z45" i="96" s="1"/>
  <c r="F30" i="89"/>
  <c r="F30" i="96"/>
  <c r="H30" i="96" s="1"/>
  <c r="X33" i="89"/>
  <c r="X33" i="96"/>
  <c r="Z33" i="96" s="1"/>
  <c r="X32" i="89"/>
  <c r="X32" i="96"/>
  <c r="Z32" i="96" s="1"/>
  <c r="AJ40" i="89"/>
  <c r="AJ40" i="96"/>
  <c r="AL40" i="96" s="1"/>
  <c r="L42" i="89"/>
  <c r="L42" i="96"/>
  <c r="N42" i="96" s="1"/>
  <c r="R40" i="89"/>
  <c r="R40" i="96"/>
  <c r="T40" i="96" s="1"/>
  <c r="C35" i="89"/>
  <c r="C35" i="96"/>
  <c r="CA44" i="60"/>
  <c r="I43" i="89"/>
  <c r="I43" i="96"/>
  <c r="C32" i="89"/>
  <c r="C32" i="96"/>
  <c r="E32" i="96" s="1"/>
  <c r="CA41" i="60"/>
  <c r="AG35" i="89"/>
  <c r="AG35" i="96"/>
  <c r="I42" i="89"/>
  <c r="I42" i="96"/>
  <c r="K42" i="96" s="1"/>
  <c r="F33" i="89"/>
  <c r="F33" i="96"/>
  <c r="H33" i="96" s="1"/>
  <c r="AG32" i="89"/>
  <c r="AG32" i="96"/>
  <c r="AI32" i="96" s="1"/>
  <c r="R45" i="89"/>
  <c r="R45" i="96"/>
  <c r="U40" i="89"/>
  <c r="U40" i="96"/>
  <c r="W40" i="96" s="1"/>
  <c r="AD30" i="89"/>
  <c r="AD30" i="96"/>
  <c r="AF30" i="96" s="1"/>
  <c r="AG39" i="89"/>
  <c r="AG39" i="96"/>
  <c r="AI39" i="96" s="1"/>
  <c r="AD38" i="89"/>
  <c r="AD38" i="96"/>
  <c r="AF38" i="96" s="1"/>
  <c r="AD39" i="96"/>
  <c r="AF39" i="96" s="1"/>
  <c r="AD39" i="89"/>
  <c r="X42" i="89"/>
  <c r="X42" i="96"/>
  <c r="Z42" i="96" s="1"/>
  <c r="AA43" i="89"/>
  <c r="AA43" i="96"/>
  <c r="AC43" i="96" s="1"/>
  <c r="U45" i="89"/>
  <c r="U45" i="96"/>
  <c r="F40" i="89"/>
  <c r="F40" i="96"/>
  <c r="H40" i="96" s="1"/>
  <c r="AD35" i="89"/>
  <c r="AD35" i="96"/>
  <c r="AF35" i="96" s="1"/>
  <c r="AJ42" i="89"/>
  <c r="AJ42" i="96"/>
  <c r="AL42" i="96" s="1"/>
  <c r="R33" i="89"/>
  <c r="R33" i="96"/>
  <c r="AJ32" i="89"/>
  <c r="AJ32" i="96"/>
  <c r="AL32" i="96" s="1"/>
  <c r="AD45" i="89"/>
  <c r="AD45" i="96"/>
  <c r="X40" i="89"/>
  <c r="X40" i="96"/>
  <c r="Z40" i="96" s="1"/>
  <c r="X30" i="89"/>
  <c r="X30" i="96"/>
  <c r="U30" i="89"/>
  <c r="U30" i="96"/>
  <c r="W30" i="96" s="1"/>
  <c r="AJ38" i="89"/>
  <c r="AJ38" i="96"/>
  <c r="AL38" i="96" s="1"/>
  <c r="AD42" i="89"/>
  <c r="AD42" i="96"/>
  <c r="AF42" i="96" s="1"/>
  <c r="F32" i="89"/>
  <c r="F32" i="96"/>
  <c r="H32" i="96" s="1"/>
  <c r="AG40" i="89"/>
  <c r="AG40" i="96"/>
  <c r="AI40" i="96" s="1"/>
  <c r="R38" i="89"/>
  <c r="R38" i="96"/>
  <c r="T38" i="96" s="1"/>
  <c r="X35" i="89"/>
  <c r="X35" i="96"/>
  <c r="Z35" i="96" s="1"/>
  <c r="L33" i="89"/>
  <c r="L33" i="96"/>
  <c r="N33" i="96" s="1"/>
  <c r="I32" i="89"/>
  <c r="I32" i="96"/>
  <c r="K32" i="96" s="1"/>
  <c r="AA45" i="89"/>
  <c r="AA45" i="96"/>
  <c r="AA40" i="89"/>
  <c r="AA40" i="96"/>
  <c r="AC40" i="96" s="1"/>
  <c r="I40" i="89"/>
  <c r="I40" i="96"/>
  <c r="K40" i="96" s="1"/>
  <c r="AA39" i="89"/>
  <c r="AA39" i="96"/>
  <c r="AC39" i="96" s="1"/>
  <c r="O42" i="89"/>
  <c r="O42" i="96"/>
  <c r="Q42" i="96" s="1"/>
  <c r="I45" i="89"/>
  <c r="I45" i="96"/>
  <c r="K45" i="96" s="1"/>
  <c r="I39" i="89"/>
  <c r="I39" i="96"/>
  <c r="K39" i="96" s="1"/>
  <c r="U38" i="89"/>
  <c r="U38" i="96"/>
  <c r="W38" i="96" s="1"/>
  <c r="W81" i="96"/>
  <c r="AL61" i="96"/>
  <c r="AL36" i="96"/>
  <c r="T61" i="96"/>
  <c r="T36" i="96"/>
  <c r="AI58" i="96"/>
  <c r="AF66" i="96"/>
  <c r="AF41" i="96"/>
  <c r="Z34" i="96"/>
  <c r="Z59" i="96"/>
  <c r="AL70" i="96"/>
  <c r="AL45" i="96"/>
  <c r="W53" i="96"/>
  <c r="W78" i="96"/>
  <c r="AF53" i="96"/>
  <c r="AF78" i="96"/>
  <c r="N60" i="96"/>
  <c r="T89" i="96"/>
  <c r="Q89" i="96"/>
  <c r="AL76" i="96"/>
  <c r="AL51" i="96"/>
  <c r="H51" i="96"/>
  <c r="H76" i="96"/>
  <c r="AF37" i="96"/>
  <c r="AF62" i="96"/>
  <c r="H81" i="96"/>
  <c r="H56" i="96"/>
  <c r="H31" i="96"/>
  <c r="E47" i="96"/>
  <c r="E72" i="96"/>
  <c r="E36" i="96"/>
  <c r="E61" i="96"/>
  <c r="K58" i="96"/>
  <c r="AF85" i="96"/>
  <c r="W55" i="96"/>
  <c r="AI53" i="96"/>
  <c r="AI78" i="96"/>
  <c r="K60" i="96"/>
  <c r="K35" i="96"/>
  <c r="AI76" i="96"/>
  <c r="AI51" i="96"/>
  <c r="E37" i="96"/>
  <c r="E62" i="96"/>
  <c r="AI81" i="96"/>
  <c r="T56" i="96"/>
  <c r="T31" i="96"/>
  <c r="AF47" i="96"/>
  <c r="AF72" i="96"/>
  <c r="Q36" i="96"/>
  <c r="Q61" i="96"/>
  <c r="H36" i="96"/>
  <c r="H61" i="96"/>
  <c r="E58" i="96"/>
  <c r="N66" i="96"/>
  <c r="N41" i="96"/>
  <c r="T34" i="96"/>
  <c r="T59" i="96"/>
  <c r="Q45" i="96"/>
  <c r="Q70" i="96"/>
  <c r="K89" i="96"/>
  <c r="N76" i="96"/>
  <c r="N51" i="96"/>
  <c r="AF51" i="96"/>
  <c r="AF76" i="96"/>
  <c r="Q62" i="96"/>
  <c r="Q37" i="96"/>
  <c r="T74" i="96"/>
  <c r="T49" i="96"/>
  <c r="Z81" i="96"/>
  <c r="Q31" i="96"/>
  <c r="Q56" i="96"/>
  <c r="AC72" i="96"/>
  <c r="AC47" i="96"/>
  <c r="N58" i="96"/>
  <c r="Z41" i="96"/>
  <c r="Z66" i="96"/>
  <c r="AF59" i="96"/>
  <c r="AF34" i="96"/>
  <c r="H85" i="96"/>
  <c r="Z62" i="96"/>
  <c r="Z37" i="96"/>
  <c r="AC49" i="96"/>
  <c r="AC74" i="96"/>
  <c r="Z56" i="96"/>
  <c r="Z31" i="96"/>
  <c r="AL66" i="96"/>
  <c r="AL41" i="96"/>
  <c r="AC34" i="96"/>
  <c r="AC59" i="96"/>
  <c r="Q85" i="96"/>
  <c r="AC35" i="96"/>
  <c r="AC60" i="96"/>
  <c r="W37" i="96"/>
  <c r="W62" i="96"/>
  <c r="W74" i="96"/>
  <c r="W49" i="96"/>
  <c r="W56" i="96"/>
  <c r="W31" i="96"/>
  <c r="T47" i="96"/>
  <c r="T72" i="96"/>
  <c r="AI66" i="96"/>
  <c r="AI41" i="96"/>
  <c r="AL59" i="96"/>
  <c r="AL34" i="96"/>
  <c r="AI45" i="96"/>
  <c r="AI70" i="96"/>
  <c r="E70" i="96"/>
  <c r="E45" i="96"/>
  <c r="Z60" i="96"/>
  <c r="AC89" i="96"/>
  <c r="T51" i="96"/>
  <c r="T76" i="96"/>
  <c r="AI37" i="96"/>
  <c r="AI62" i="96"/>
  <c r="H62" i="96"/>
  <c r="H37" i="96"/>
  <c r="E74" i="96"/>
  <c r="E49" i="96"/>
  <c r="T68" i="96"/>
  <c r="AC81" i="96"/>
  <c r="AI31" i="96"/>
  <c r="AI56" i="96"/>
  <c r="Q66" i="96"/>
  <c r="Q41" i="96"/>
  <c r="T41" i="96"/>
  <c r="T66" i="96"/>
  <c r="T45" i="96"/>
  <c r="T70" i="96"/>
  <c r="Z85" i="96"/>
  <c r="E85" i="96"/>
  <c r="E55" i="96"/>
  <c r="Q53" i="96"/>
  <c r="Q78" i="96"/>
  <c r="W60" i="96"/>
  <c r="N43" i="96"/>
  <c r="N68" i="96"/>
  <c r="Q81" i="96"/>
  <c r="AF31" i="96"/>
  <c r="AF56" i="96"/>
  <c r="K61" i="96"/>
  <c r="K36" i="96"/>
  <c r="Q58" i="96"/>
  <c r="K66" i="96"/>
  <c r="K41" i="96"/>
  <c r="AC66" i="96"/>
  <c r="AC41" i="96"/>
  <c r="Z70" i="96"/>
  <c r="N55" i="96"/>
  <c r="AF55" i="96"/>
  <c r="Z78" i="96"/>
  <c r="Z53" i="96"/>
  <c r="AI35" i="96"/>
  <c r="AI60" i="96"/>
  <c r="AL89" i="96"/>
  <c r="Z51" i="96"/>
  <c r="Z76" i="96"/>
  <c r="AC62" i="96"/>
  <c r="AC37" i="96"/>
  <c r="K68" i="96"/>
  <c r="K43" i="96"/>
  <c r="Z68" i="96"/>
  <c r="Z43" i="96"/>
  <c r="AL72" i="96"/>
  <c r="AL47" i="96"/>
  <c r="W41" i="96"/>
  <c r="W66" i="96"/>
  <c r="AF70" i="96"/>
  <c r="AF45" i="96"/>
  <c r="Z30" i="96"/>
  <c r="Z55" i="96"/>
  <c r="AL78" i="96"/>
  <c r="AL53" i="96"/>
  <c r="AL81" i="96"/>
  <c r="AC31" i="96"/>
  <c r="AC56" i="96"/>
  <c r="W72" i="96"/>
  <c r="W47" i="96"/>
  <c r="H47" i="96"/>
  <c r="H72" i="96"/>
  <c r="W61" i="96"/>
  <c r="W36" i="96"/>
  <c r="Z58" i="96"/>
  <c r="W45" i="96"/>
  <c r="W70" i="96"/>
  <c r="T85" i="96"/>
  <c r="AI85" i="96"/>
  <c r="AC55" i="96"/>
  <c r="AL74" i="96"/>
  <c r="AL49" i="96"/>
  <c r="W68" i="96"/>
  <c r="AL68" i="96"/>
  <c r="AL43" i="96"/>
  <c r="H43" i="96"/>
  <c r="H68" i="96"/>
  <c r="N81" i="96"/>
  <c r="AI47" i="96"/>
  <c r="AI72" i="96"/>
  <c r="AI61" i="96"/>
  <c r="AI36" i="96"/>
  <c r="AF61" i="96"/>
  <c r="AF36" i="96"/>
  <c r="AL33" i="96"/>
  <c r="AL58" i="96"/>
  <c r="E66" i="96"/>
  <c r="E41" i="96"/>
  <c r="H70" i="96"/>
  <c r="H45" i="96"/>
  <c r="AC85" i="96"/>
  <c r="H55" i="96"/>
  <c r="E78" i="96"/>
  <c r="E53" i="96"/>
  <c r="T60" i="96"/>
  <c r="N89" i="96"/>
  <c r="AI74" i="96"/>
  <c r="AI49" i="96"/>
  <c r="E56" i="96"/>
  <c r="E31" i="96"/>
  <c r="N47" i="96"/>
  <c r="N72" i="96"/>
  <c r="T33" i="96"/>
  <c r="T58" i="96"/>
  <c r="AI34" i="96"/>
  <c r="AI59" i="96"/>
  <c r="K85" i="96"/>
  <c r="T55" i="96"/>
  <c r="AL35" i="96"/>
  <c r="AL60" i="96"/>
  <c r="N74" i="96"/>
  <c r="N49" i="96"/>
  <c r="K81" i="96"/>
  <c r="K47" i="96"/>
  <c r="K72" i="96"/>
  <c r="Z72" i="96"/>
  <c r="Z47" i="96"/>
  <c r="Z36" i="96"/>
  <c r="Z61" i="96"/>
  <c r="AF58" i="96"/>
  <c r="AF33" i="96"/>
  <c r="N59" i="96"/>
  <c r="N34" i="96"/>
  <c r="K70" i="96"/>
  <c r="AL85" i="96"/>
  <c r="Q55" i="96"/>
  <c r="K53" i="96"/>
  <c r="K78" i="96"/>
  <c r="AC53" i="96"/>
  <c r="AC78" i="96"/>
  <c r="Q60" i="96"/>
  <c r="W89" i="96"/>
  <c r="AC76" i="96"/>
  <c r="AC51" i="96"/>
  <c r="K49" i="96"/>
  <c r="K74" i="96"/>
  <c r="AF81" i="96"/>
  <c r="K56" i="96"/>
  <c r="K31" i="96"/>
  <c r="AC33" i="96"/>
  <c r="AC58" i="96"/>
  <c r="K59" i="96"/>
  <c r="K34" i="96"/>
  <c r="K55" i="96"/>
  <c r="H60" i="96"/>
  <c r="AI89" i="96"/>
  <c r="W76" i="96"/>
  <c r="W51" i="96"/>
  <c r="AL62" i="96"/>
  <c r="AL37" i="96"/>
  <c r="AF49" i="96"/>
  <c r="AF74" i="96"/>
  <c r="T81" i="96"/>
  <c r="AL31" i="96"/>
  <c r="AL56" i="96"/>
  <c r="H58" i="96"/>
  <c r="H41" i="96"/>
  <c r="H66" i="96"/>
  <c r="H34" i="96"/>
  <c r="H59" i="96"/>
  <c r="W59" i="96"/>
  <c r="W34" i="96"/>
  <c r="N85" i="96"/>
  <c r="AL55" i="96"/>
  <c r="H53" i="96"/>
  <c r="H78" i="96"/>
  <c r="AF89" i="96"/>
  <c r="E76" i="96"/>
  <c r="E51" i="96"/>
  <c r="H74" i="96"/>
  <c r="H49" i="96"/>
  <c r="AI68" i="96"/>
  <c r="E68" i="96"/>
  <c r="E43" i="96"/>
  <c r="E81" i="96"/>
  <c r="Q47" i="96"/>
  <c r="Q72" i="96"/>
  <c r="N61" i="96"/>
  <c r="N36" i="96"/>
  <c r="W58" i="96"/>
  <c r="E59" i="96"/>
  <c r="E34" i="96"/>
  <c r="N70" i="96"/>
  <c r="N45" i="96"/>
  <c r="AI55" i="96"/>
  <c r="N53" i="96"/>
  <c r="N78" i="96"/>
  <c r="T53" i="96"/>
  <c r="T78" i="96"/>
  <c r="AF60" i="96"/>
  <c r="Z89" i="96"/>
  <c r="E89" i="96"/>
  <c r="Q76" i="96"/>
  <c r="Q51" i="96"/>
  <c r="N37" i="96"/>
  <c r="N62" i="96"/>
  <c r="T37" i="96"/>
  <c r="T62" i="96"/>
  <c r="Q74" i="96"/>
  <c r="Q49" i="96"/>
  <c r="Q68" i="96"/>
  <c r="AF68" i="96"/>
  <c r="AF43" i="96"/>
  <c r="N56" i="96"/>
  <c r="N31" i="96"/>
  <c r="AC36" i="96"/>
  <c r="AC61" i="96"/>
  <c r="Q59" i="96"/>
  <c r="Q34" i="96"/>
  <c r="AC45" i="96"/>
  <c r="AC70" i="96"/>
  <c r="W85" i="96"/>
  <c r="E35" i="96"/>
  <c r="E60" i="96"/>
  <c r="H89" i="96"/>
  <c r="K51" i="96"/>
  <c r="K76" i="96"/>
  <c r="K37" i="96"/>
  <c r="K62" i="96"/>
  <c r="Z74" i="96"/>
  <c r="Z49" i="96"/>
  <c r="AC68" i="96"/>
  <c r="F44" i="71"/>
  <c r="C15" i="78" l="1"/>
  <c r="A18" i="78"/>
  <c r="J12" i="74" l="1"/>
  <c r="J12" i="73"/>
  <c r="G19" i="74" l="1"/>
  <c r="B23" i="78" s="1"/>
  <c r="I5" i="71"/>
  <c r="AH19" i="60" l="1"/>
  <c r="AI19" i="60"/>
  <c r="AK19" i="60" s="1"/>
  <c r="AJ14" i="60"/>
  <c r="AH15" i="60"/>
  <c r="AI15" i="60"/>
  <c r="AH16" i="60"/>
  <c r="AI16" i="60"/>
  <c r="AK16" i="60" s="1"/>
  <c r="AH17" i="60"/>
  <c r="AI17" i="60"/>
  <c r="AK17" i="60" s="1"/>
  <c r="AH18" i="60"/>
  <c r="AI18" i="60"/>
  <c r="AK18" i="60" s="1"/>
  <c r="AH21" i="60"/>
  <c r="AI21" i="60"/>
  <c r="AK21" i="60" s="1"/>
  <c r="AH22" i="60"/>
  <c r="AI22" i="60"/>
  <c r="AK22" i="60" s="1"/>
  <c r="AH23" i="60"/>
  <c r="AI23" i="60"/>
  <c r="AK23" i="60" s="1"/>
  <c r="AH24" i="60"/>
  <c r="AJ24" i="60" s="1"/>
  <c r="AK24" i="60"/>
  <c r="AH25" i="60"/>
  <c r="AI25" i="60"/>
  <c r="AK25" i="60" s="1"/>
  <c r="AH26" i="60"/>
  <c r="AI26" i="60"/>
  <c r="AK26" i="60" s="1"/>
  <c r="AH27" i="60"/>
  <c r="AI27" i="60"/>
  <c r="AK27" i="60" s="1"/>
  <c r="AH28" i="60"/>
  <c r="AI28" i="60"/>
  <c r="AK28" i="60" s="1"/>
  <c r="AH29" i="60"/>
  <c r="AI29" i="60"/>
  <c r="AK29" i="60" s="1"/>
  <c r="AH30" i="60"/>
  <c r="AI30" i="60"/>
  <c r="AK30" i="60" s="1"/>
  <c r="AH31" i="60"/>
  <c r="AI31" i="60"/>
  <c r="AK31" i="60" s="1"/>
  <c r="AH32" i="60"/>
  <c r="AI32" i="60"/>
  <c r="AK32" i="60" s="1"/>
  <c r="AH33" i="60"/>
  <c r="AI33" i="60"/>
  <c r="AK33" i="60" s="1"/>
  <c r="AH34" i="60"/>
  <c r="AI34" i="60"/>
  <c r="AK34" i="60" s="1"/>
  <c r="AH35" i="60"/>
  <c r="AI35" i="60"/>
  <c r="AK35" i="60" s="1"/>
  <c r="AH36" i="60"/>
  <c r="AJ36" i="60" s="1"/>
  <c r="AH37" i="60"/>
  <c r="AH38" i="60"/>
  <c r="AI38" i="60"/>
  <c r="AK38" i="60" s="1"/>
  <c r="AV24" i="60" l="1"/>
  <c r="AR24" i="60"/>
  <c r="AN24" i="60"/>
  <c r="AU24" i="60"/>
  <c r="AQ24" i="60"/>
  <c r="AM24" i="60"/>
  <c r="AT24" i="60"/>
  <c r="AP24" i="60"/>
  <c r="AL24" i="60"/>
  <c r="AO24" i="60"/>
  <c r="AW24" i="60"/>
  <c r="AS24" i="60"/>
  <c r="AN36" i="60"/>
  <c r="AT36" i="60"/>
  <c r="AW36" i="60"/>
  <c r="AU36" i="60"/>
  <c r="AP36" i="60"/>
  <c r="AS36" i="60"/>
  <c r="AV36" i="60"/>
  <c r="AQ36" i="60"/>
  <c r="AL36" i="60"/>
  <c r="AR36" i="60"/>
  <c r="AM36" i="60"/>
  <c r="AO36" i="60"/>
  <c r="AJ38" i="60"/>
  <c r="AV38" i="60" s="1"/>
  <c r="AJ35" i="60"/>
  <c r="AV35" i="60" s="1"/>
  <c r="AJ31" i="60"/>
  <c r="AV31" i="60" s="1"/>
  <c r="AJ29" i="60"/>
  <c r="AV29" i="60" s="1"/>
  <c r="AJ27" i="60"/>
  <c r="AV27" i="60" s="1"/>
  <c r="AJ25" i="60"/>
  <c r="AV25" i="60" s="1"/>
  <c r="AJ23" i="60"/>
  <c r="AN23" i="60" s="1"/>
  <c r="AJ21" i="60"/>
  <c r="AV21" i="60" s="1"/>
  <c r="AJ17" i="60"/>
  <c r="AV17" i="60" s="1"/>
  <c r="AJ33" i="60"/>
  <c r="AV33" i="60" s="1"/>
  <c r="AJ37" i="60"/>
  <c r="AJ34" i="60"/>
  <c r="AV34" i="60" s="1"/>
  <c r="AJ32" i="60"/>
  <c r="AV32" i="60" s="1"/>
  <c r="AJ30" i="60"/>
  <c r="AV30" i="60" s="1"/>
  <c r="AJ28" i="60"/>
  <c r="AV28" i="60" s="1"/>
  <c r="AJ26" i="60"/>
  <c r="AV26" i="60" s="1"/>
  <c r="AJ22" i="60"/>
  <c r="AV22" i="60" s="1"/>
  <c r="AJ18" i="60"/>
  <c r="AV18" i="60" s="1"/>
  <c r="AJ16" i="60"/>
  <c r="AN16" i="60" s="1"/>
  <c r="AJ19" i="60"/>
  <c r="AV19" i="60" s="1"/>
  <c r="AK15" i="60"/>
  <c r="AJ15" i="60"/>
  <c r="AK14" i="60"/>
  <c r="AH20" i="60"/>
  <c r="P36" i="60" l="1"/>
  <c r="P24" i="60"/>
  <c r="AU17" i="60"/>
  <c r="AP23" i="60"/>
  <c r="AR23" i="60"/>
  <c r="AU25" i="60"/>
  <c r="AW33" i="60"/>
  <c r="AO16" i="60"/>
  <c r="AQ16" i="60"/>
  <c r="AO18" i="60"/>
  <c r="AP22" i="60"/>
  <c r="AU28" i="60"/>
  <c r="AS23" i="60"/>
  <c r="AM23" i="60"/>
  <c r="AV23" i="60"/>
  <c r="AO27" i="60"/>
  <c r="AP33" i="60"/>
  <c r="AL16" i="60"/>
  <c r="AU16" i="60"/>
  <c r="AP18" i="60"/>
  <c r="AU22" i="60"/>
  <c r="AS31" i="60"/>
  <c r="AW17" i="60"/>
  <c r="AO23" i="60"/>
  <c r="AQ23" i="60"/>
  <c r="AO25" i="60"/>
  <c r="AP27" i="60"/>
  <c r="AU33" i="60"/>
  <c r="AP16" i="60"/>
  <c r="AR16" i="60"/>
  <c r="AU18" i="60"/>
  <c r="AW28" i="60"/>
  <c r="AP31" i="60"/>
  <c r="AP17" i="60"/>
  <c r="AL23" i="60"/>
  <c r="AU23" i="60"/>
  <c r="AP25" i="60"/>
  <c r="AU27" i="60"/>
  <c r="AW16" i="60"/>
  <c r="AM16" i="60"/>
  <c r="AV16" i="60"/>
  <c r="AO22" i="60"/>
  <c r="AP28" i="60"/>
  <c r="AU31" i="60"/>
  <c r="AW21" i="60"/>
  <c r="AU19" i="60"/>
  <c r="AO26" i="60"/>
  <c r="AP26" i="60"/>
  <c r="AU26" i="60"/>
  <c r="AO30" i="60"/>
  <c r="AP30" i="60"/>
  <c r="AU30" i="60"/>
  <c r="AW32" i="60"/>
  <c r="AP32" i="60"/>
  <c r="AU32" i="60"/>
  <c r="AO34" i="60"/>
  <c r="AP34" i="60"/>
  <c r="AU34" i="60"/>
  <c r="AO38" i="60"/>
  <c r="AP38" i="60"/>
  <c r="AU38" i="60"/>
  <c r="AW29" i="60"/>
  <c r="AP29" i="60"/>
  <c r="AU29" i="60"/>
  <c r="AS35" i="60"/>
  <c r="AP35" i="60"/>
  <c r="AU35" i="60"/>
  <c r="AV14" i="60"/>
  <c r="AR14" i="60"/>
  <c r="AN14" i="60"/>
  <c r="AQ14" i="60"/>
  <c r="AU14" i="60"/>
  <c r="AM14" i="60"/>
  <c r="AT14" i="60"/>
  <c r="AP14" i="60"/>
  <c r="AL14" i="60"/>
  <c r="AW14" i="60"/>
  <c r="AS14" i="60"/>
  <c r="AO14" i="60"/>
  <c r="AV37" i="60"/>
  <c r="AQ37" i="60"/>
  <c r="AL37" i="60"/>
  <c r="AR37" i="60"/>
  <c r="AM37" i="60"/>
  <c r="AS37" i="60"/>
  <c r="AN37" i="60"/>
  <c r="AT37" i="60"/>
  <c r="AO37" i="60"/>
  <c r="AU37" i="60"/>
  <c r="AP37" i="60"/>
  <c r="AW37" i="60"/>
  <c r="AO17" i="60"/>
  <c r="AT17" i="60"/>
  <c r="AN17" i="60"/>
  <c r="AO21" i="60"/>
  <c r="AT21" i="60"/>
  <c r="AN21" i="60"/>
  <c r="AW23" i="60"/>
  <c r="AT23" i="60"/>
  <c r="AW25" i="60"/>
  <c r="AT25" i="60"/>
  <c r="AN25" i="60"/>
  <c r="AS27" i="60"/>
  <c r="AT27" i="60"/>
  <c r="AN27" i="60"/>
  <c r="AW19" i="60"/>
  <c r="AT19" i="60"/>
  <c r="AN19" i="60"/>
  <c r="AO33" i="60"/>
  <c r="AT33" i="60"/>
  <c r="AN33" i="60"/>
  <c r="AS16" i="60"/>
  <c r="AT16" i="60"/>
  <c r="AS18" i="60"/>
  <c r="AT18" i="60"/>
  <c r="AN18" i="60"/>
  <c r="AS22" i="60"/>
  <c r="AT22" i="60"/>
  <c r="AN22" i="60"/>
  <c r="AS26" i="60"/>
  <c r="AT26" i="60"/>
  <c r="AN26" i="60"/>
  <c r="AS28" i="60"/>
  <c r="AT28" i="60"/>
  <c r="AN28" i="60"/>
  <c r="AS30" i="60"/>
  <c r="AT30" i="60"/>
  <c r="AN30" i="60"/>
  <c r="AS32" i="60"/>
  <c r="AT32" i="60"/>
  <c r="AN32" i="60"/>
  <c r="AS34" i="60"/>
  <c r="AT34" i="60"/>
  <c r="AN34" i="60"/>
  <c r="AO31" i="60"/>
  <c r="AT31" i="60"/>
  <c r="AN31" i="60"/>
  <c r="AS38" i="60"/>
  <c r="AT38" i="60"/>
  <c r="AN38" i="60"/>
  <c r="AO29" i="60"/>
  <c r="AT29" i="60"/>
  <c r="AN29" i="60"/>
  <c r="AW35" i="60"/>
  <c r="AT35" i="60"/>
  <c r="AN35" i="60"/>
  <c r="AP21" i="60"/>
  <c r="AS19" i="60"/>
  <c r="AS17" i="60"/>
  <c r="AM17" i="60"/>
  <c r="AR17" i="60"/>
  <c r="AS21" i="60"/>
  <c r="AM21" i="60"/>
  <c r="AR21" i="60"/>
  <c r="AS25" i="60"/>
  <c r="AM25" i="60"/>
  <c r="AR25" i="60"/>
  <c r="AW27" i="60"/>
  <c r="AM27" i="60"/>
  <c r="AR27" i="60"/>
  <c r="AO19" i="60"/>
  <c r="AM19" i="60"/>
  <c r="AR19" i="60"/>
  <c r="AS33" i="60"/>
  <c r="AM33" i="60"/>
  <c r="AR33" i="60"/>
  <c r="AW18" i="60"/>
  <c r="AM18" i="60"/>
  <c r="AR18" i="60"/>
  <c r="AW22" i="60"/>
  <c r="AM22" i="60"/>
  <c r="AR22" i="60"/>
  <c r="AW26" i="60"/>
  <c r="AM26" i="60"/>
  <c r="AR26" i="60"/>
  <c r="AO28" i="60"/>
  <c r="AM28" i="60"/>
  <c r="AR28" i="60"/>
  <c r="AW30" i="60"/>
  <c r="AM30" i="60"/>
  <c r="AR30" i="60"/>
  <c r="AO32" i="60"/>
  <c r="AM32" i="60"/>
  <c r="AR32" i="60"/>
  <c r="AW34" i="60"/>
  <c r="AM34" i="60"/>
  <c r="AR34" i="60"/>
  <c r="AW31" i="60"/>
  <c r="AM31" i="60"/>
  <c r="AR31" i="60"/>
  <c r="AW38" i="60"/>
  <c r="AM38" i="60"/>
  <c r="AR38" i="60"/>
  <c r="AS29" i="60"/>
  <c r="AM29" i="60"/>
  <c r="AR29" i="60"/>
  <c r="AO35" i="60"/>
  <c r="AM35" i="60"/>
  <c r="AR35" i="60"/>
  <c r="AU21" i="60"/>
  <c r="AP19" i="60"/>
  <c r="AV15" i="60"/>
  <c r="AR15" i="60"/>
  <c r="AN15" i="60"/>
  <c r="AU15" i="60"/>
  <c r="AQ15" i="60"/>
  <c r="AM15" i="60"/>
  <c r="AT15" i="60"/>
  <c r="AP15" i="60"/>
  <c r="AL15" i="60"/>
  <c r="AS15" i="60"/>
  <c r="AO15" i="60"/>
  <c r="AW15" i="60"/>
  <c r="AL17" i="60"/>
  <c r="AQ17" i="60"/>
  <c r="AL21" i="60"/>
  <c r="AQ21" i="60"/>
  <c r="AL25" i="60"/>
  <c r="AQ25" i="60"/>
  <c r="AL27" i="60"/>
  <c r="AQ27" i="60"/>
  <c r="AL19" i="60"/>
  <c r="AQ19" i="60"/>
  <c r="AL33" i="60"/>
  <c r="AQ33" i="60"/>
  <c r="AL18" i="60"/>
  <c r="AQ18" i="60"/>
  <c r="AL22" i="60"/>
  <c r="AQ22" i="60"/>
  <c r="AL26" i="60"/>
  <c r="AQ26" i="60"/>
  <c r="AL28" i="60"/>
  <c r="AQ28" i="60"/>
  <c r="AL30" i="60"/>
  <c r="AQ30" i="60"/>
  <c r="AL32" i="60"/>
  <c r="AQ32" i="60"/>
  <c r="AL34" i="60"/>
  <c r="AQ34" i="60"/>
  <c r="AL31" i="60"/>
  <c r="AQ31" i="60"/>
  <c r="AL38" i="60"/>
  <c r="AQ38" i="60"/>
  <c r="AL29" i="60"/>
  <c r="AQ29" i="60"/>
  <c r="AL35" i="60"/>
  <c r="AQ35" i="60"/>
  <c r="AI20" i="60"/>
  <c r="AJ20" i="60" s="1"/>
  <c r="P32" i="60" l="1"/>
  <c r="P33" i="60"/>
  <c r="P31" i="60"/>
  <c r="P29" i="60"/>
  <c r="V29" i="60" s="1"/>
  <c r="AY29" i="60" s="1"/>
  <c r="P28" i="60"/>
  <c r="Z28" i="60" s="1"/>
  <c r="BC28" i="60" s="1"/>
  <c r="P22" i="60"/>
  <c r="P27" i="60"/>
  <c r="Z27" i="60" s="1"/>
  <c r="BC27" i="60" s="1"/>
  <c r="P21" i="60"/>
  <c r="Z21" i="60" s="1"/>
  <c r="BC21" i="60" s="1"/>
  <c r="V33" i="60"/>
  <c r="AY33" i="60" s="1"/>
  <c r="Z33" i="60"/>
  <c r="AD33" i="60"/>
  <c r="W33" i="60"/>
  <c r="AZ33" i="60" s="1"/>
  <c r="AA33" i="60"/>
  <c r="BD33" i="60" s="1"/>
  <c r="AE33" i="60"/>
  <c r="Y33" i="60"/>
  <c r="BB33" i="60" s="1"/>
  <c r="AG33" i="60"/>
  <c r="BJ33" i="60" s="1"/>
  <c r="AB33" i="60"/>
  <c r="BE33" i="60" s="1"/>
  <c r="X33" i="60"/>
  <c r="BA33" i="60" s="1"/>
  <c r="AC33" i="60"/>
  <c r="AF33" i="60"/>
  <c r="BI33" i="60" s="1"/>
  <c r="V28" i="60"/>
  <c r="AY28" i="60" s="1"/>
  <c r="AD28" i="60"/>
  <c r="W28" i="60"/>
  <c r="AZ28" i="60" s="1"/>
  <c r="AA28" i="60"/>
  <c r="BD28" i="60" s="1"/>
  <c r="AC28" i="60"/>
  <c r="BF28" i="60" s="1"/>
  <c r="X28" i="60"/>
  <c r="BA28" i="60" s="1"/>
  <c r="AF28" i="60"/>
  <c r="BI28" i="60" s="1"/>
  <c r="Y28" i="60"/>
  <c r="BB28" i="60" s="1"/>
  <c r="AB28" i="60"/>
  <c r="BE28" i="60" s="1"/>
  <c r="V31" i="60"/>
  <c r="AY31" i="60" s="1"/>
  <c r="Z31" i="60"/>
  <c r="BC31" i="60" s="1"/>
  <c r="AD31" i="60"/>
  <c r="BG31" i="60" s="1"/>
  <c r="W31" i="60"/>
  <c r="AZ31" i="60" s="1"/>
  <c r="AA31" i="60"/>
  <c r="BD31" i="60" s="1"/>
  <c r="AE31" i="60"/>
  <c r="BH31" i="60" s="1"/>
  <c r="Y31" i="60"/>
  <c r="BB31" i="60" s="1"/>
  <c r="AG31" i="60"/>
  <c r="BJ31" i="60" s="1"/>
  <c r="AB31" i="60"/>
  <c r="AC31" i="60"/>
  <c r="BF31" i="60" s="1"/>
  <c r="AF31" i="60"/>
  <c r="BI31" i="60" s="1"/>
  <c r="X31" i="60"/>
  <c r="BA31" i="60" s="1"/>
  <c r="X27" i="60"/>
  <c r="BA27" i="60" s="1"/>
  <c r="P35" i="60"/>
  <c r="P34" i="60"/>
  <c r="P30" i="60"/>
  <c r="P26" i="60"/>
  <c r="P18" i="60"/>
  <c r="P19" i="60"/>
  <c r="P25" i="60"/>
  <c r="P17" i="60"/>
  <c r="V24" i="60"/>
  <c r="AY24" i="60" s="1"/>
  <c r="Z24" i="60"/>
  <c r="AD24" i="60"/>
  <c r="W24" i="60"/>
  <c r="AZ24" i="60" s="1"/>
  <c r="AA24" i="60"/>
  <c r="BD24" i="60" s="1"/>
  <c r="AE24" i="60"/>
  <c r="AC24" i="60"/>
  <c r="BF24" i="60" s="1"/>
  <c r="X24" i="60"/>
  <c r="BA24" i="60" s="1"/>
  <c r="AF24" i="60"/>
  <c r="AG24" i="60"/>
  <c r="AB24" i="60"/>
  <c r="Y24" i="60"/>
  <c r="BB24" i="60" s="1"/>
  <c r="V32" i="60"/>
  <c r="AY32" i="60" s="1"/>
  <c r="Z32" i="60"/>
  <c r="BC32" i="60" s="1"/>
  <c r="AD32" i="60"/>
  <c r="BG32" i="60" s="1"/>
  <c r="W32" i="60"/>
  <c r="AZ32" i="60" s="1"/>
  <c r="AA32" i="60"/>
  <c r="BD32" i="60" s="1"/>
  <c r="AE32" i="60"/>
  <c r="BH32" i="60" s="1"/>
  <c r="AC32" i="60"/>
  <c r="BF32" i="60" s="1"/>
  <c r="X32" i="60"/>
  <c r="BA32" i="60" s="1"/>
  <c r="AF32" i="60"/>
  <c r="BI32" i="60" s="1"/>
  <c r="AG32" i="60"/>
  <c r="BJ32" i="60" s="1"/>
  <c r="AB32" i="60"/>
  <c r="BE32" i="60" s="1"/>
  <c r="Y32" i="60"/>
  <c r="BB32" i="60" s="1"/>
  <c r="V22" i="60"/>
  <c r="AY22" i="60" s="1"/>
  <c r="Z22" i="60"/>
  <c r="BC22" i="60" s="1"/>
  <c r="AD22" i="60"/>
  <c r="BG22" i="60" s="1"/>
  <c r="W22" i="60"/>
  <c r="AZ22" i="60" s="1"/>
  <c r="AA22" i="60"/>
  <c r="BD22" i="60" s="1"/>
  <c r="AE22" i="60"/>
  <c r="BH22" i="60" s="1"/>
  <c r="BX22" i="60" s="1"/>
  <c r="AC22" i="60"/>
  <c r="BF22" i="60" s="1"/>
  <c r="X22" i="60"/>
  <c r="BA22" i="60" s="1"/>
  <c r="AF22" i="60"/>
  <c r="BI22" i="60" s="1"/>
  <c r="Y22" i="60"/>
  <c r="BB22" i="60" s="1"/>
  <c r="AB22" i="60"/>
  <c r="BE22" i="60" s="1"/>
  <c r="AG22" i="60"/>
  <c r="BJ22" i="60" s="1"/>
  <c r="V36" i="60"/>
  <c r="AY36" i="60" s="1"/>
  <c r="Z36" i="60"/>
  <c r="BC36" i="60" s="1"/>
  <c r="AD36" i="60"/>
  <c r="BG36" i="60" s="1"/>
  <c r="W36" i="60"/>
  <c r="AZ36" i="60" s="1"/>
  <c r="AA36" i="60"/>
  <c r="BD36" i="60" s="1"/>
  <c r="AE36" i="60"/>
  <c r="BH36" i="60" s="1"/>
  <c r="AC36" i="60"/>
  <c r="BF36" i="60" s="1"/>
  <c r="X36" i="60"/>
  <c r="BA36" i="60" s="1"/>
  <c r="AF36" i="60"/>
  <c r="BI36" i="60" s="1"/>
  <c r="AG36" i="60"/>
  <c r="BJ36" i="60" s="1"/>
  <c r="BZ36" i="60" s="1"/>
  <c r="Y36" i="60"/>
  <c r="BB36" i="60" s="1"/>
  <c r="AB36" i="60"/>
  <c r="BE36" i="60" s="1"/>
  <c r="P38" i="60"/>
  <c r="BE31" i="60"/>
  <c r="BG28" i="60"/>
  <c r="BC33" i="60"/>
  <c r="BG33" i="60"/>
  <c r="BH33" i="60"/>
  <c r="BF33" i="60"/>
  <c r="P23" i="60"/>
  <c r="P15" i="60"/>
  <c r="P37" i="60"/>
  <c r="P16" i="60"/>
  <c r="BC24" i="60"/>
  <c r="BG24" i="60"/>
  <c r="BH24" i="60"/>
  <c r="BE24" i="60"/>
  <c r="BI24" i="60"/>
  <c r="BJ24" i="60"/>
  <c r="P14" i="60"/>
  <c r="AK20" i="60"/>
  <c r="AF27" i="60" l="1"/>
  <c r="BI27" i="60" s="1"/>
  <c r="AC27" i="60"/>
  <c r="BF27" i="60" s="1"/>
  <c r="AG27" i="60"/>
  <c r="BJ27" i="60" s="1"/>
  <c r="Y27" i="60"/>
  <c r="BB27" i="60" s="1"/>
  <c r="W27" i="60"/>
  <c r="AZ27" i="60" s="1"/>
  <c r="AD27" i="60"/>
  <c r="BG27" i="60" s="1"/>
  <c r="X29" i="60"/>
  <c r="BA29" i="60" s="1"/>
  <c r="J20" i="89" s="1"/>
  <c r="AG29" i="60"/>
  <c r="BJ29" i="60" s="1"/>
  <c r="AG21" i="60"/>
  <c r="BJ21" i="60" s="1"/>
  <c r="W29" i="60"/>
  <c r="AZ29" i="60" s="1"/>
  <c r="Y21" i="60"/>
  <c r="BB21" i="60" s="1"/>
  <c r="AF29" i="60"/>
  <c r="BI29" i="60" s="1"/>
  <c r="Y29" i="60"/>
  <c r="BB29" i="60" s="1"/>
  <c r="AD29" i="60"/>
  <c r="BG29" i="60" s="1"/>
  <c r="AB20" i="89" s="1"/>
  <c r="AC21" i="60"/>
  <c r="BF21" i="60" s="1"/>
  <c r="Y12" i="96" s="1"/>
  <c r="W21" i="60"/>
  <c r="AZ21" i="60" s="1"/>
  <c r="AG28" i="60"/>
  <c r="BJ28" i="60" s="1"/>
  <c r="AE28" i="60"/>
  <c r="BH28" i="60" s="1"/>
  <c r="AC29" i="60"/>
  <c r="BF29" i="60" s="1"/>
  <c r="AE29" i="60"/>
  <c r="BH29" i="60" s="1"/>
  <c r="Z29" i="60"/>
  <c r="BC29" i="60" s="1"/>
  <c r="X21" i="60"/>
  <c r="BA21" i="60" s="1"/>
  <c r="BQ21" i="60" s="1"/>
  <c r="AD21" i="60"/>
  <c r="BG21" i="60" s="1"/>
  <c r="BW21" i="60" s="1"/>
  <c r="AB29" i="60"/>
  <c r="BE29" i="60" s="1"/>
  <c r="AA29" i="60"/>
  <c r="BD29" i="60" s="1"/>
  <c r="BM29" i="60"/>
  <c r="BM31" i="60"/>
  <c r="BM32" i="60"/>
  <c r="AB27" i="60"/>
  <c r="BE27" i="60" s="1"/>
  <c r="AA27" i="60"/>
  <c r="BD27" i="60" s="1"/>
  <c r="S18" i="89" s="1"/>
  <c r="V27" i="60"/>
  <c r="AY27" i="60" s="1"/>
  <c r="D18" i="89" s="1"/>
  <c r="AB21" i="60"/>
  <c r="BE21" i="60" s="1"/>
  <c r="BU21" i="60" s="1"/>
  <c r="AA21" i="60"/>
  <c r="BD21" i="60" s="1"/>
  <c r="V21" i="60"/>
  <c r="AY21" i="60" s="1"/>
  <c r="AE27" i="60"/>
  <c r="BH27" i="60" s="1"/>
  <c r="AF21" i="60"/>
  <c r="BI21" i="60" s="1"/>
  <c r="AH12" i="96" s="1"/>
  <c r="AE21" i="60"/>
  <c r="BH21" i="60" s="1"/>
  <c r="BM33" i="60"/>
  <c r="BK31" i="60"/>
  <c r="V26" i="60"/>
  <c r="AY26" i="60" s="1"/>
  <c r="D17" i="89" s="1"/>
  <c r="Z26" i="60"/>
  <c r="BC26" i="60" s="1"/>
  <c r="P17" i="89" s="1"/>
  <c r="AD26" i="60"/>
  <c r="BG26" i="60" s="1"/>
  <c r="W26" i="60"/>
  <c r="AZ26" i="60" s="1"/>
  <c r="AA26" i="60"/>
  <c r="BD26" i="60" s="1"/>
  <c r="S17" i="89" s="1"/>
  <c r="AE26" i="60"/>
  <c r="BH26" i="60" s="1"/>
  <c r="AE17" i="96" s="1"/>
  <c r="AC26" i="60"/>
  <c r="BF26" i="60" s="1"/>
  <c r="Y17" i="89" s="1"/>
  <c r="X26" i="60"/>
  <c r="BA26" i="60" s="1"/>
  <c r="J17" i="89" s="1"/>
  <c r="AF26" i="60"/>
  <c r="BI26" i="60" s="1"/>
  <c r="BY26" i="60" s="1"/>
  <c r="Y26" i="60"/>
  <c r="BB26" i="60" s="1"/>
  <c r="M17" i="89" s="1"/>
  <c r="AB26" i="60"/>
  <c r="BE26" i="60" s="1"/>
  <c r="AG26" i="60"/>
  <c r="BJ26" i="60" s="1"/>
  <c r="V17" i="60"/>
  <c r="AY17" i="60" s="1"/>
  <c r="D8" i="89" s="1"/>
  <c r="Z17" i="60"/>
  <c r="BC17" i="60" s="1"/>
  <c r="P8" i="96" s="1"/>
  <c r="AD17" i="60"/>
  <c r="BG17" i="60" s="1"/>
  <c r="BW17" i="60" s="1"/>
  <c r="W17" i="60"/>
  <c r="AZ17" i="60" s="1"/>
  <c r="BP17" i="60" s="1"/>
  <c r="AA17" i="60"/>
  <c r="BD17" i="60" s="1"/>
  <c r="S8" i="89" s="1"/>
  <c r="AE17" i="60"/>
  <c r="BH17" i="60" s="1"/>
  <c r="AE8" i="96" s="1"/>
  <c r="Y17" i="60"/>
  <c r="BB17" i="60" s="1"/>
  <c r="AG17" i="60"/>
  <c r="BJ17" i="60" s="1"/>
  <c r="AB17" i="60"/>
  <c r="BE17" i="60" s="1"/>
  <c r="BU17" i="60" s="1"/>
  <c r="X17" i="60"/>
  <c r="BA17" i="60" s="1"/>
  <c r="J8" i="89" s="1"/>
  <c r="AC17" i="60"/>
  <c r="BF17" i="60" s="1"/>
  <c r="BV17" i="60" s="1"/>
  <c r="AF17" i="60"/>
  <c r="BI17" i="60" s="1"/>
  <c r="AH8" i="96" s="1"/>
  <c r="V15" i="60"/>
  <c r="AY15" i="60" s="1"/>
  <c r="Z15" i="60"/>
  <c r="BC15" i="60" s="1"/>
  <c r="AD15" i="60"/>
  <c r="W15" i="60"/>
  <c r="AA15" i="60"/>
  <c r="BD15" i="60" s="1"/>
  <c r="AE15" i="60"/>
  <c r="BH15" i="60" s="1"/>
  <c r="X15" i="60"/>
  <c r="BA15" i="60" s="1"/>
  <c r="Y15" i="60"/>
  <c r="BB15" i="60" s="1"/>
  <c r="AG15" i="60"/>
  <c r="BJ15" i="60" s="1"/>
  <c r="AB15" i="60"/>
  <c r="BE15" i="60" s="1"/>
  <c r="AC15" i="60"/>
  <c r="AF15" i="60"/>
  <c r="V25" i="60"/>
  <c r="AY25" i="60" s="1"/>
  <c r="BO25" i="60" s="1"/>
  <c r="Z25" i="60"/>
  <c r="BC25" i="60" s="1"/>
  <c r="P16" i="89" s="1"/>
  <c r="AD25" i="60"/>
  <c r="BG25" i="60" s="1"/>
  <c r="AB16" i="96" s="1"/>
  <c r="W25" i="60"/>
  <c r="AZ25" i="60" s="1"/>
  <c r="BP25" i="60" s="1"/>
  <c r="AA25" i="60"/>
  <c r="BD25" i="60" s="1"/>
  <c r="BT25" i="60" s="1"/>
  <c r="AE25" i="60"/>
  <c r="BH25" i="60" s="1"/>
  <c r="AE16" i="89" s="1"/>
  <c r="Y25" i="60"/>
  <c r="BB25" i="60" s="1"/>
  <c r="AG25" i="60"/>
  <c r="BJ25" i="60" s="1"/>
  <c r="AB25" i="60"/>
  <c r="BE25" i="60" s="1"/>
  <c r="V16" i="96" s="1"/>
  <c r="X25" i="60"/>
  <c r="BA25" i="60" s="1"/>
  <c r="BQ25" i="60" s="1"/>
  <c r="AC25" i="60"/>
  <c r="BF25" i="60" s="1"/>
  <c r="Y16" i="89" s="1"/>
  <c r="AF25" i="60"/>
  <c r="BI25" i="60" s="1"/>
  <c r="BY25" i="60" s="1"/>
  <c r="V30" i="60"/>
  <c r="AY30" i="60" s="1"/>
  <c r="D21" i="96" s="1"/>
  <c r="Z30" i="60"/>
  <c r="BC30" i="60" s="1"/>
  <c r="P21" i="96" s="1"/>
  <c r="AD30" i="60"/>
  <c r="BG30" i="60" s="1"/>
  <c r="W30" i="60"/>
  <c r="AZ30" i="60" s="1"/>
  <c r="G21" i="89" s="1"/>
  <c r="AA30" i="60"/>
  <c r="BD30" i="60" s="1"/>
  <c r="BT30" i="60" s="1"/>
  <c r="AE30" i="60"/>
  <c r="BH30" i="60" s="1"/>
  <c r="AE21" i="89" s="1"/>
  <c r="AC30" i="60"/>
  <c r="BF30" i="60" s="1"/>
  <c r="Y21" i="89" s="1"/>
  <c r="X30" i="60"/>
  <c r="BA30" i="60" s="1"/>
  <c r="J21" i="96" s="1"/>
  <c r="AF30" i="60"/>
  <c r="BI30" i="60" s="1"/>
  <c r="AH21" i="89" s="1"/>
  <c r="Y30" i="60"/>
  <c r="BB30" i="60" s="1"/>
  <c r="M21" i="89" s="1"/>
  <c r="AB30" i="60"/>
  <c r="BE30" i="60" s="1"/>
  <c r="AG30" i="60"/>
  <c r="BJ30" i="60" s="1"/>
  <c r="AK21" i="89" s="1"/>
  <c r="V37" i="60"/>
  <c r="AY37" i="60" s="1"/>
  <c r="Z37" i="60"/>
  <c r="BC37" i="60" s="1"/>
  <c r="AD37" i="60"/>
  <c r="BG37" i="60" s="1"/>
  <c r="W37" i="60"/>
  <c r="AA37" i="60"/>
  <c r="BD37" i="60" s="1"/>
  <c r="AE37" i="60"/>
  <c r="BH37" i="60" s="1"/>
  <c r="BX37" i="60" s="1"/>
  <c r="Y37" i="60"/>
  <c r="AG37" i="60"/>
  <c r="AB37" i="60"/>
  <c r="BE37" i="60" s="1"/>
  <c r="AF37" i="60"/>
  <c r="BI37" i="60" s="1"/>
  <c r="X37" i="60"/>
  <c r="BA37" i="60" s="1"/>
  <c r="AC37" i="60"/>
  <c r="BF37" i="60" s="1"/>
  <c r="V19" i="60"/>
  <c r="AY19" i="60" s="1"/>
  <c r="BO19" i="60" s="1"/>
  <c r="Z19" i="60"/>
  <c r="BC19" i="60" s="1"/>
  <c r="BS19" i="60" s="1"/>
  <c r="AD19" i="60"/>
  <c r="BG19" i="60" s="1"/>
  <c r="W19" i="60"/>
  <c r="AZ19" i="60" s="1"/>
  <c r="BP19" i="60" s="1"/>
  <c r="AA19" i="60"/>
  <c r="BD19" i="60" s="1"/>
  <c r="S10" i="96" s="1"/>
  <c r="AE19" i="60"/>
  <c r="BH19" i="60" s="1"/>
  <c r="BX19" i="60" s="1"/>
  <c r="Y19" i="60"/>
  <c r="BB19" i="60" s="1"/>
  <c r="M10" i="89" s="1"/>
  <c r="AG19" i="60"/>
  <c r="BJ19" i="60" s="1"/>
  <c r="AK10" i="89" s="1"/>
  <c r="AB19" i="60"/>
  <c r="BE19" i="60" s="1"/>
  <c r="BU19" i="60" s="1"/>
  <c r="AC19" i="60"/>
  <c r="BF19" i="60" s="1"/>
  <c r="BV19" i="60" s="1"/>
  <c r="AF19" i="60"/>
  <c r="BI19" i="60" s="1"/>
  <c r="X19" i="60"/>
  <c r="BA19" i="60" s="1"/>
  <c r="V34" i="60"/>
  <c r="AY34" i="60" s="1"/>
  <c r="BO34" i="60" s="1"/>
  <c r="Z34" i="60"/>
  <c r="BC34" i="60" s="1"/>
  <c r="BS34" i="60" s="1"/>
  <c r="AD34" i="60"/>
  <c r="BG34" i="60" s="1"/>
  <c r="BW34" i="60" s="1"/>
  <c r="W34" i="60"/>
  <c r="AZ34" i="60" s="1"/>
  <c r="G25" i="89" s="1"/>
  <c r="AA34" i="60"/>
  <c r="BD34" i="60" s="1"/>
  <c r="BT34" i="60" s="1"/>
  <c r="AE34" i="60"/>
  <c r="BH34" i="60" s="1"/>
  <c r="AE25" i="96" s="1"/>
  <c r="AC34" i="60"/>
  <c r="BF34" i="60" s="1"/>
  <c r="X34" i="60"/>
  <c r="BA34" i="60" s="1"/>
  <c r="AF34" i="60"/>
  <c r="BI34" i="60" s="1"/>
  <c r="BY34" i="60" s="1"/>
  <c r="Y34" i="60"/>
  <c r="BB34" i="60" s="1"/>
  <c r="M25" i="96" s="1"/>
  <c r="AB34" i="60"/>
  <c r="BE34" i="60" s="1"/>
  <c r="V25" i="96" s="1"/>
  <c r="AG34" i="60"/>
  <c r="BJ34" i="60" s="1"/>
  <c r="AK25" i="96" s="1"/>
  <c r="V23" i="60"/>
  <c r="AY23" i="60" s="1"/>
  <c r="Z23" i="60"/>
  <c r="AD23" i="60"/>
  <c r="W23" i="60"/>
  <c r="AA23" i="60"/>
  <c r="BD23" i="60" s="1"/>
  <c r="AE23" i="60"/>
  <c r="Y23" i="60"/>
  <c r="BB23" i="60" s="1"/>
  <c r="AG23" i="60"/>
  <c r="BJ23" i="60" s="1"/>
  <c r="AB23" i="60"/>
  <c r="BE23" i="60" s="1"/>
  <c r="AC23" i="60"/>
  <c r="BF23" i="60" s="1"/>
  <c r="AF23" i="60"/>
  <c r="X23" i="60"/>
  <c r="W14" i="60"/>
  <c r="AZ14" i="60" s="1"/>
  <c r="AA14" i="60"/>
  <c r="BD14" i="60" s="1"/>
  <c r="AE14" i="60"/>
  <c r="BH14" i="60" s="1"/>
  <c r="V14" i="60"/>
  <c r="AY14" i="60" s="1"/>
  <c r="Z14" i="60"/>
  <c r="BC14" i="60" s="1"/>
  <c r="X14" i="60"/>
  <c r="BA14" i="60" s="1"/>
  <c r="AB14" i="60"/>
  <c r="AF14" i="60"/>
  <c r="AC14" i="60"/>
  <c r="BF14" i="60" s="1"/>
  <c r="AD14" i="60"/>
  <c r="Y14" i="60"/>
  <c r="AG14" i="60"/>
  <c r="BJ14" i="60" s="1"/>
  <c r="V16" i="60"/>
  <c r="AY16" i="60" s="1"/>
  <c r="Z16" i="60"/>
  <c r="BC16" i="60" s="1"/>
  <c r="AD16" i="60"/>
  <c r="W16" i="60"/>
  <c r="AZ16" i="60" s="1"/>
  <c r="AA16" i="60"/>
  <c r="BD16" i="60" s="1"/>
  <c r="AE16" i="60"/>
  <c r="BH16" i="60" s="1"/>
  <c r="AC16" i="60"/>
  <c r="BF16" i="60" s="1"/>
  <c r="X16" i="60"/>
  <c r="BA16" i="60" s="1"/>
  <c r="AF16" i="60"/>
  <c r="BI16" i="60" s="1"/>
  <c r="AG16" i="60"/>
  <c r="BJ16" i="60" s="1"/>
  <c r="AB16" i="60"/>
  <c r="Y16" i="60"/>
  <c r="BB16" i="60" s="1"/>
  <c r="V38" i="60"/>
  <c r="AY38" i="60" s="1"/>
  <c r="Z38" i="60"/>
  <c r="BC38" i="60" s="1"/>
  <c r="P29" i="89" s="1"/>
  <c r="AD38" i="60"/>
  <c r="BG38" i="60" s="1"/>
  <c r="BW38" i="60" s="1"/>
  <c r="W38" i="60"/>
  <c r="AZ38" i="60" s="1"/>
  <c r="G29" i="89" s="1"/>
  <c r="AA38" i="60"/>
  <c r="BD38" i="60" s="1"/>
  <c r="S29" i="96" s="1"/>
  <c r="AE38" i="60"/>
  <c r="BH38" i="60" s="1"/>
  <c r="AC38" i="60"/>
  <c r="BF38" i="60" s="1"/>
  <c r="X38" i="60"/>
  <c r="BA38" i="60" s="1"/>
  <c r="AF38" i="60"/>
  <c r="BI38" i="60" s="1"/>
  <c r="Y38" i="60"/>
  <c r="BB38" i="60" s="1"/>
  <c r="M29" i="89" s="1"/>
  <c r="AB38" i="60"/>
  <c r="BE38" i="60" s="1"/>
  <c r="BU38" i="60" s="1"/>
  <c r="AG38" i="60"/>
  <c r="BJ38" i="60" s="1"/>
  <c r="AK29" i="96" s="1"/>
  <c r="V18" i="60"/>
  <c r="AY18" i="60" s="1"/>
  <c r="BO18" i="60" s="1"/>
  <c r="Z18" i="60"/>
  <c r="BC18" i="60" s="1"/>
  <c r="P9" i="89" s="1"/>
  <c r="AD18" i="60"/>
  <c r="BG18" i="60" s="1"/>
  <c r="W18" i="60"/>
  <c r="AZ18" i="60" s="1"/>
  <c r="G9" i="96" s="1"/>
  <c r="AA18" i="60"/>
  <c r="BD18" i="60" s="1"/>
  <c r="S9" i="96" s="1"/>
  <c r="AE18" i="60"/>
  <c r="BH18" i="60" s="1"/>
  <c r="BX18" i="60" s="1"/>
  <c r="AC18" i="60"/>
  <c r="BF18" i="60" s="1"/>
  <c r="BV18" i="60" s="1"/>
  <c r="X18" i="60"/>
  <c r="BA18" i="60" s="1"/>
  <c r="BQ18" i="60" s="1"/>
  <c r="AF18" i="60"/>
  <c r="BI18" i="60" s="1"/>
  <c r="AH9" i="89" s="1"/>
  <c r="Y18" i="60"/>
  <c r="BB18" i="60" s="1"/>
  <c r="M9" i="96" s="1"/>
  <c r="AB18" i="60"/>
  <c r="BE18" i="60" s="1"/>
  <c r="V9" i="96" s="1"/>
  <c r="AG18" i="60"/>
  <c r="BJ18" i="60" s="1"/>
  <c r="AK9" i="96" s="1"/>
  <c r="V35" i="60"/>
  <c r="AY35" i="60" s="1"/>
  <c r="D26" i="89" s="1"/>
  <c r="Z35" i="60"/>
  <c r="BC35" i="60" s="1"/>
  <c r="BS35" i="60" s="1"/>
  <c r="AD35" i="60"/>
  <c r="BG35" i="60" s="1"/>
  <c r="AB26" i="89" s="1"/>
  <c r="W35" i="60"/>
  <c r="AZ35" i="60" s="1"/>
  <c r="G26" i="89" s="1"/>
  <c r="AA35" i="60"/>
  <c r="BD35" i="60" s="1"/>
  <c r="S26" i="96" s="1"/>
  <c r="AE35" i="60"/>
  <c r="BH35" i="60" s="1"/>
  <c r="BX35" i="60" s="1"/>
  <c r="AD26" i="89" s="1"/>
  <c r="Y35" i="60"/>
  <c r="BB35" i="60" s="1"/>
  <c r="AG35" i="60"/>
  <c r="BJ35" i="60" s="1"/>
  <c r="AK26" i="96" s="1"/>
  <c r="AB35" i="60"/>
  <c r="BE35" i="60" s="1"/>
  <c r="V26" i="89" s="1"/>
  <c r="AC35" i="60"/>
  <c r="BF35" i="60" s="1"/>
  <c r="Y26" i="89" s="1"/>
  <c r="X35" i="60"/>
  <c r="BA35" i="60" s="1"/>
  <c r="BQ35" i="60" s="1"/>
  <c r="AF35" i="60"/>
  <c r="BI35" i="60" s="1"/>
  <c r="BY35" i="60" s="1"/>
  <c r="AJ27" i="96"/>
  <c r="AJ27" i="89"/>
  <c r="M27" i="89"/>
  <c r="M27" i="96"/>
  <c r="BR36" i="60"/>
  <c r="V27" i="89"/>
  <c r="V27" i="96"/>
  <c r="BU36" i="60"/>
  <c r="G27" i="89"/>
  <c r="G27" i="96"/>
  <c r="BP36" i="60"/>
  <c r="AH17" i="89"/>
  <c r="BY24" i="60"/>
  <c r="AH15" i="89"/>
  <c r="AH15" i="96"/>
  <c r="S15" i="89"/>
  <c r="S15" i="96"/>
  <c r="BT24" i="60"/>
  <c r="D15" i="89"/>
  <c r="D15" i="96"/>
  <c r="BO24" i="60"/>
  <c r="Y8" i="96"/>
  <c r="G8" i="89"/>
  <c r="AK9" i="89"/>
  <c r="BZ18" i="60"/>
  <c r="AK21" i="96"/>
  <c r="BZ30" i="60"/>
  <c r="V21" i="89"/>
  <c r="V21" i="96"/>
  <c r="BU30" i="60"/>
  <c r="G21" i="96"/>
  <c r="AK26" i="89"/>
  <c r="M13" i="89"/>
  <c r="M13" i="96"/>
  <c r="BR22" i="60"/>
  <c r="AE13" i="89"/>
  <c r="AE13" i="96"/>
  <c r="P13" i="89"/>
  <c r="P13" i="96"/>
  <c r="BS22" i="60"/>
  <c r="AK23" i="89"/>
  <c r="AK23" i="96"/>
  <c r="BZ32" i="60"/>
  <c r="J23" i="89"/>
  <c r="J23" i="96"/>
  <c r="BQ32" i="60"/>
  <c r="BW32" i="60"/>
  <c r="AB23" i="89"/>
  <c r="AB23" i="96"/>
  <c r="BR29" i="60"/>
  <c r="M20" i="89"/>
  <c r="M20" i="96"/>
  <c r="J20" i="96"/>
  <c r="M12" i="89"/>
  <c r="M12" i="96"/>
  <c r="BR21" i="60"/>
  <c r="J12" i="96"/>
  <c r="AB12" i="96"/>
  <c r="Y18" i="89"/>
  <c r="Y18" i="96"/>
  <c r="BV27" i="60"/>
  <c r="BQ27" i="60"/>
  <c r="J18" i="89"/>
  <c r="J18" i="96"/>
  <c r="AB18" i="89"/>
  <c r="AB18" i="96"/>
  <c r="BW27" i="60"/>
  <c r="M24" i="89"/>
  <c r="M24" i="96"/>
  <c r="BR33" i="60"/>
  <c r="J24" i="89"/>
  <c r="J24" i="96"/>
  <c r="BQ33" i="60"/>
  <c r="AB24" i="89"/>
  <c r="AB24" i="96"/>
  <c r="BW33" i="60"/>
  <c r="AK19" i="89"/>
  <c r="AK19" i="96"/>
  <c r="J19" i="89"/>
  <c r="J19" i="96"/>
  <c r="BQ28" i="60"/>
  <c r="BW28" i="60"/>
  <c r="AB19" i="89"/>
  <c r="AB19" i="96"/>
  <c r="AK22" i="89"/>
  <c r="AK22" i="96"/>
  <c r="BZ31" i="60"/>
  <c r="BU31" i="60"/>
  <c r="V22" i="89"/>
  <c r="V22" i="96"/>
  <c r="G22" i="89"/>
  <c r="G22" i="96"/>
  <c r="BP31" i="60"/>
  <c r="S27" i="89"/>
  <c r="S27" i="96"/>
  <c r="BT36" i="60"/>
  <c r="BO36" i="60"/>
  <c r="D27" i="89"/>
  <c r="D27" i="96"/>
  <c r="M25" i="89"/>
  <c r="AE15" i="89"/>
  <c r="AE15" i="96"/>
  <c r="BX24" i="60"/>
  <c r="BG15" i="60"/>
  <c r="AZ15" i="60"/>
  <c r="BI15" i="60"/>
  <c r="BF15" i="60"/>
  <c r="BT17" i="60"/>
  <c r="BK36" i="60"/>
  <c r="BM38" i="60"/>
  <c r="BM34" i="60"/>
  <c r="BM36" i="60"/>
  <c r="AK27" i="89"/>
  <c r="AK27" i="96"/>
  <c r="J27" i="89"/>
  <c r="J27" i="96"/>
  <c r="BQ36" i="60"/>
  <c r="BW36" i="60"/>
  <c r="AB27" i="89"/>
  <c r="AB27" i="96"/>
  <c r="AK17" i="89"/>
  <c r="AK17" i="96"/>
  <c r="BZ26" i="60"/>
  <c r="V17" i="89"/>
  <c r="V17" i="96"/>
  <c r="BU26" i="60"/>
  <c r="G17" i="89"/>
  <c r="G17" i="96"/>
  <c r="BP26" i="60"/>
  <c r="V25" i="89"/>
  <c r="BP34" i="60"/>
  <c r="M15" i="89"/>
  <c r="M15" i="96"/>
  <c r="BR24" i="60"/>
  <c r="BU24" i="60"/>
  <c r="V15" i="89"/>
  <c r="V15" i="96"/>
  <c r="G15" i="89"/>
  <c r="G15" i="96"/>
  <c r="BP24" i="60"/>
  <c r="BG16" i="60"/>
  <c r="BE16" i="60"/>
  <c r="M8" i="89"/>
  <c r="M8" i="96"/>
  <c r="BR17" i="60"/>
  <c r="BQ17" i="60"/>
  <c r="M16" i="89"/>
  <c r="M16" i="96"/>
  <c r="BR25" i="60"/>
  <c r="AB16" i="89"/>
  <c r="Y10" i="96"/>
  <c r="J10" i="89"/>
  <c r="J10" i="96"/>
  <c r="BQ19" i="60"/>
  <c r="BW19" i="60"/>
  <c r="AB10" i="89"/>
  <c r="AB10" i="96"/>
  <c r="BW18" i="60"/>
  <c r="AB9" i="89"/>
  <c r="AB9" i="96"/>
  <c r="AB21" i="89"/>
  <c r="AB21" i="96"/>
  <c r="BW30" i="60"/>
  <c r="BV35" i="60"/>
  <c r="BC23" i="60"/>
  <c r="BG23" i="60"/>
  <c r="AZ23" i="60"/>
  <c r="BH23" i="60"/>
  <c r="BA23" i="60"/>
  <c r="BI23" i="60"/>
  <c r="BY22" i="60"/>
  <c r="AH13" i="89"/>
  <c r="AH13" i="96"/>
  <c r="S13" i="89"/>
  <c r="S13" i="96"/>
  <c r="BT22" i="60"/>
  <c r="D13" i="89"/>
  <c r="D13" i="96"/>
  <c r="BO22" i="60"/>
  <c r="Y23" i="89"/>
  <c r="Y23" i="96"/>
  <c r="BV32" i="60"/>
  <c r="BX32" i="60"/>
  <c r="AE23" i="89"/>
  <c r="AE23" i="96"/>
  <c r="BS32" i="60"/>
  <c r="P23" i="89"/>
  <c r="P23" i="96"/>
  <c r="BZ29" i="60"/>
  <c r="AK20" i="89"/>
  <c r="AK20" i="96"/>
  <c r="AE20" i="89"/>
  <c r="AE20" i="96"/>
  <c r="BX29" i="60"/>
  <c r="P20" i="89"/>
  <c r="P20" i="96"/>
  <c r="BS29" i="60"/>
  <c r="AK12" i="89"/>
  <c r="AK12" i="96"/>
  <c r="BZ21" i="60"/>
  <c r="BX21" i="60"/>
  <c r="AE12" i="89"/>
  <c r="AE12" i="96"/>
  <c r="BS21" i="60"/>
  <c r="P12" i="89"/>
  <c r="P12" i="96"/>
  <c r="BR27" i="60"/>
  <c r="M18" i="89"/>
  <c r="M18" i="96"/>
  <c r="AE18" i="89"/>
  <c r="AE18" i="96"/>
  <c r="BX27" i="60"/>
  <c r="P18" i="89"/>
  <c r="P18" i="96"/>
  <c r="BS27" i="60"/>
  <c r="AK24" i="89"/>
  <c r="AK24" i="96"/>
  <c r="BZ33" i="60"/>
  <c r="AE24" i="89"/>
  <c r="AE24" i="96"/>
  <c r="BX33" i="60"/>
  <c r="P24" i="89"/>
  <c r="P24" i="96"/>
  <c r="BS33" i="60"/>
  <c r="Y19" i="89"/>
  <c r="Y19" i="96"/>
  <c r="BV28" i="60"/>
  <c r="BX28" i="60"/>
  <c r="AE19" i="89"/>
  <c r="AE19" i="96"/>
  <c r="BS28" i="60"/>
  <c r="P19" i="89"/>
  <c r="P19" i="96"/>
  <c r="Y22" i="89"/>
  <c r="Y22" i="96"/>
  <c r="BV31" i="60"/>
  <c r="J22" i="89"/>
  <c r="J22" i="96"/>
  <c r="BQ31" i="60"/>
  <c r="AB22" i="89"/>
  <c r="AB22" i="96"/>
  <c r="BW31" i="60"/>
  <c r="AH27" i="89"/>
  <c r="AH27" i="96"/>
  <c r="BY36" i="60"/>
  <c r="BR26" i="60"/>
  <c r="Y15" i="89"/>
  <c r="Y15" i="96"/>
  <c r="BV24" i="60"/>
  <c r="P15" i="89"/>
  <c r="P15" i="96"/>
  <c r="BS24" i="60"/>
  <c r="AH8" i="89"/>
  <c r="Y27" i="89"/>
  <c r="Y27" i="96"/>
  <c r="BV36" i="60"/>
  <c r="AE27" i="96"/>
  <c r="AE27" i="89"/>
  <c r="BX36" i="60"/>
  <c r="BS36" i="60"/>
  <c r="P27" i="89"/>
  <c r="P27" i="96"/>
  <c r="BV26" i="60"/>
  <c r="BQ26" i="60"/>
  <c r="AB17" i="89"/>
  <c r="AB17" i="96"/>
  <c r="BW26" i="60"/>
  <c r="Y25" i="89"/>
  <c r="Y25" i="96"/>
  <c r="BV34" i="60"/>
  <c r="J25" i="89"/>
  <c r="J25" i="96"/>
  <c r="BQ34" i="60"/>
  <c r="Y29" i="89"/>
  <c r="Y29" i="96"/>
  <c r="BV38" i="60"/>
  <c r="J29" i="89"/>
  <c r="J29" i="96"/>
  <c r="BQ38" i="60"/>
  <c r="AB29" i="96"/>
  <c r="AK15" i="89"/>
  <c r="AK15" i="96"/>
  <c r="BZ24" i="60"/>
  <c r="J15" i="89"/>
  <c r="J15" i="96"/>
  <c r="BQ24" i="60"/>
  <c r="AB15" i="89"/>
  <c r="AB15" i="96"/>
  <c r="BW24" i="60"/>
  <c r="AZ37" i="60"/>
  <c r="BJ37" i="60"/>
  <c r="BB37" i="60"/>
  <c r="AK8" i="89"/>
  <c r="AK8" i="96"/>
  <c r="BZ17" i="60"/>
  <c r="AE8" i="89"/>
  <c r="P8" i="89"/>
  <c r="AK16" i="89"/>
  <c r="AK16" i="96"/>
  <c r="BZ25" i="60"/>
  <c r="BS25" i="60"/>
  <c r="AE10" i="96"/>
  <c r="M9" i="89"/>
  <c r="AE9" i="96"/>
  <c r="BS18" i="60"/>
  <c r="BX30" i="60"/>
  <c r="P21" i="89"/>
  <c r="M26" i="89"/>
  <c r="M26" i="96"/>
  <c r="BR35" i="60"/>
  <c r="AK13" i="89"/>
  <c r="AK13" i="96"/>
  <c r="BZ22" i="60"/>
  <c r="BU22" i="60"/>
  <c r="V13" i="89"/>
  <c r="V13" i="96"/>
  <c r="G13" i="89"/>
  <c r="G13" i="96"/>
  <c r="BP22" i="60"/>
  <c r="AD13" i="89"/>
  <c r="AD13" i="96"/>
  <c r="AH23" i="89"/>
  <c r="AH23" i="96"/>
  <c r="BY32" i="60"/>
  <c r="BT32" i="60"/>
  <c r="S23" i="89"/>
  <c r="S23" i="96"/>
  <c r="BO32" i="60"/>
  <c r="D23" i="89"/>
  <c r="D23" i="96"/>
  <c r="AH20" i="89"/>
  <c r="AH20" i="96"/>
  <c r="BY29" i="60"/>
  <c r="S20" i="89"/>
  <c r="S20" i="96"/>
  <c r="BT29" i="60"/>
  <c r="D20" i="89"/>
  <c r="D20" i="96"/>
  <c r="BO29" i="60"/>
  <c r="AH12" i="89"/>
  <c r="S12" i="89"/>
  <c r="S12" i="96"/>
  <c r="BT21" i="60"/>
  <c r="BO21" i="60"/>
  <c r="D12" i="89"/>
  <c r="D12" i="96"/>
  <c r="BY27" i="60"/>
  <c r="AH18" i="89"/>
  <c r="AH18" i="96"/>
  <c r="D18" i="96"/>
  <c r="AH24" i="89"/>
  <c r="AH24" i="96"/>
  <c r="BY33" i="60"/>
  <c r="S24" i="89"/>
  <c r="S24" i="96"/>
  <c r="BT33" i="60"/>
  <c r="D24" i="89"/>
  <c r="D24" i="96"/>
  <c r="BO33" i="60"/>
  <c r="AH19" i="89"/>
  <c r="AH19" i="96"/>
  <c r="BY28" i="60"/>
  <c r="BT28" i="60"/>
  <c r="S19" i="89"/>
  <c r="S19" i="96"/>
  <c r="BO28" i="60"/>
  <c r="D19" i="89"/>
  <c r="D19" i="96"/>
  <c r="M22" i="89"/>
  <c r="M22" i="96"/>
  <c r="BR31" i="60"/>
  <c r="AE22" i="89"/>
  <c r="AE22" i="96"/>
  <c r="BX31" i="60"/>
  <c r="P22" i="89"/>
  <c r="P22" i="96"/>
  <c r="BS31" i="60"/>
  <c r="BY19" i="60"/>
  <c r="AH10" i="89"/>
  <c r="AH10" i="96"/>
  <c r="D10" i="96"/>
  <c r="D21" i="89"/>
  <c r="BT35" i="60"/>
  <c r="Y13" i="89"/>
  <c r="Y13" i="96"/>
  <c r="BV22" i="60"/>
  <c r="J13" i="89"/>
  <c r="J13" i="96"/>
  <c r="BQ22" i="60"/>
  <c r="AB13" i="89"/>
  <c r="AB13" i="96"/>
  <c r="BW22" i="60"/>
  <c r="M23" i="89"/>
  <c r="M23" i="96"/>
  <c r="BR32" i="60"/>
  <c r="V23" i="89"/>
  <c r="V23" i="96"/>
  <c r="BU32" i="60"/>
  <c r="G23" i="89"/>
  <c r="G23" i="96"/>
  <c r="BP32" i="60"/>
  <c r="Y20" i="89"/>
  <c r="Y20" i="96"/>
  <c r="BV29" i="60"/>
  <c r="V20" i="89"/>
  <c r="V20" i="96"/>
  <c r="BU29" i="60"/>
  <c r="G20" i="89"/>
  <c r="G20" i="96"/>
  <c r="BP29" i="60"/>
  <c r="Y12" i="89"/>
  <c r="BP21" i="60"/>
  <c r="G12" i="89"/>
  <c r="G12" i="96"/>
  <c r="BZ27" i="60"/>
  <c r="AK18" i="89"/>
  <c r="AK18" i="96"/>
  <c r="BU27" i="60"/>
  <c r="V18" i="89"/>
  <c r="V18" i="96"/>
  <c r="G18" i="89"/>
  <c r="G18" i="96"/>
  <c r="BP27" i="60"/>
  <c r="Y24" i="96"/>
  <c r="Y24" i="89"/>
  <c r="BV33" i="60"/>
  <c r="V24" i="89"/>
  <c r="V24" i="96"/>
  <c r="BU33" i="60"/>
  <c r="G24" i="89"/>
  <c r="G24" i="96"/>
  <c r="BP33" i="60"/>
  <c r="M19" i="89"/>
  <c r="M19" i="96"/>
  <c r="BR28" i="60"/>
  <c r="V19" i="89"/>
  <c r="V19" i="96"/>
  <c r="BU28" i="60"/>
  <c r="BP28" i="60"/>
  <c r="G19" i="89"/>
  <c r="G19" i="96"/>
  <c r="BZ28" i="60"/>
  <c r="BY31" i="60"/>
  <c r="AH22" i="89"/>
  <c r="AH22" i="96"/>
  <c r="S22" i="89"/>
  <c r="S22" i="96"/>
  <c r="BT31" i="60"/>
  <c r="D22" i="89"/>
  <c r="D22" i="96"/>
  <c r="BO31" i="60"/>
  <c r="BG14" i="60"/>
  <c r="BE14" i="60"/>
  <c r="BI14" i="60"/>
  <c r="BB14" i="60"/>
  <c r="BM24" i="60"/>
  <c r="BK24" i="60"/>
  <c r="AV20" i="60"/>
  <c r="AR20" i="60"/>
  <c r="AN20" i="60"/>
  <c r="AU20" i="60"/>
  <c r="AQ20" i="60"/>
  <c r="AM20" i="60"/>
  <c r="AT20" i="60"/>
  <c r="AP20" i="60"/>
  <c r="AL20" i="60"/>
  <c r="AO20" i="60"/>
  <c r="AW20" i="60"/>
  <c r="AS20" i="60"/>
  <c r="BO27" i="60" l="1"/>
  <c r="BY17" i="60"/>
  <c r="J21" i="89"/>
  <c r="AK29" i="89"/>
  <c r="BQ29" i="60"/>
  <c r="G8" i="96"/>
  <c r="AH26" i="96"/>
  <c r="AH16" i="96"/>
  <c r="J17" i="96"/>
  <c r="G25" i="96"/>
  <c r="AB12" i="89"/>
  <c r="BZ19" i="60"/>
  <c r="BV21" i="60"/>
  <c r="AH26" i="89"/>
  <c r="AH16" i="89"/>
  <c r="BP38" i="60"/>
  <c r="AK10" i="96"/>
  <c r="J9" i="96"/>
  <c r="G29" i="96"/>
  <c r="J9" i="89"/>
  <c r="G16" i="96"/>
  <c r="BZ34" i="60"/>
  <c r="BQ30" i="60"/>
  <c r="BZ38" i="60"/>
  <c r="AK25" i="89"/>
  <c r="AE25" i="89"/>
  <c r="G16" i="89"/>
  <c r="AB29" i="89"/>
  <c r="AB25" i="96"/>
  <c r="Y17" i="96"/>
  <c r="BW35" i="60"/>
  <c r="BW25" i="60"/>
  <c r="BV25" i="60"/>
  <c r="Y8" i="89"/>
  <c r="AB25" i="89"/>
  <c r="AB26" i="96"/>
  <c r="Y16" i="96"/>
  <c r="BK29" i="60"/>
  <c r="J26" i="96"/>
  <c r="BV30" i="60"/>
  <c r="BW29" i="60"/>
  <c r="BR19" i="60"/>
  <c r="CA19" i="60" s="1"/>
  <c r="Y21" i="96"/>
  <c r="Y9" i="96"/>
  <c r="AB8" i="96"/>
  <c r="V29" i="96"/>
  <c r="AB20" i="96"/>
  <c r="M10" i="96"/>
  <c r="Y9" i="89"/>
  <c r="AB8" i="89"/>
  <c r="V29" i="89"/>
  <c r="BU34" i="60"/>
  <c r="U25" i="89" s="1"/>
  <c r="BZ35" i="60"/>
  <c r="G26" i="96"/>
  <c r="G10" i="96"/>
  <c r="G10" i="89"/>
  <c r="G9" i="89"/>
  <c r="BP30" i="60"/>
  <c r="F21" i="89" s="1"/>
  <c r="BT27" i="60"/>
  <c r="S18" i="96"/>
  <c r="P26" i="96"/>
  <c r="P25" i="96"/>
  <c r="J26" i="89"/>
  <c r="J12" i="89"/>
  <c r="BP18" i="60"/>
  <c r="BP35" i="60"/>
  <c r="F26" i="89" s="1"/>
  <c r="V9" i="89"/>
  <c r="S10" i="89"/>
  <c r="S16" i="96"/>
  <c r="BO17" i="60"/>
  <c r="C8" i="89" s="1"/>
  <c r="BY30" i="60"/>
  <c r="AG21" i="89" s="1"/>
  <c r="D9" i="96"/>
  <c r="BM23" i="60"/>
  <c r="D25" i="96"/>
  <c r="V12" i="96"/>
  <c r="S9" i="89"/>
  <c r="BT26" i="60"/>
  <c r="V12" i="89"/>
  <c r="BO35" i="60"/>
  <c r="S26" i="89"/>
  <c r="S21" i="96"/>
  <c r="AH21" i="96"/>
  <c r="D9" i="89"/>
  <c r="BY18" i="60"/>
  <c r="AG9" i="96" s="1"/>
  <c r="D10" i="89"/>
  <c r="BT19" i="60"/>
  <c r="R10" i="89" s="1"/>
  <c r="D16" i="96"/>
  <c r="S16" i="89"/>
  <c r="BY21" i="60"/>
  <c r="AG12" i="89" s="1"/>
  <c r="AH25" i="89"/>
  <c r="S17" i="96"/>
  <c r="D26" i="96"/>
  <c r="BO30" i="60"/>
  <c r="C21" i="96" s="1"/>
  <c r="S21" i="89"/>
  <c r="BT18" i="60"/>
  <c r="R9" i="89" s="1"/>
  <c r="AH9" i="96"/>
  <c r="D16" i="89"/>
  <c r="D8" i="96"/>
  <c r="S8" i="96"/>
  <c r="V8" i="96"/>
  <c r="BO26" i="60"/>
  <c r="C17" i="89" s="1"/>
  <c r="V16" i="89"/>
  <c r="V8" i="89"/>
  <c r="D17" i="96"/>
  <c r="AH17" i="96"/>
  <c r="BU18" i="60"/>
  <c r="U9" i="96" s="1"/>
  <c r="S25" i="96"/>
  <c r="AD26" i="96"/>
  <c r="S25" i="89"/>
  <c r="BS38" i="60"/>
  <c r="AH25" i="96"/>
  <c r="V10" i="96"/>
  <c r="V10" i="89"/>
  <c r="BU25" i="60"/>
  <c r="U16" i="89" s="1"/>
  <c r="BK23" i="60"/>
  <c r="AE29" i="96"/>
  <c r="AE29" i="89"/>
  <c r="BX38" i="60"/>
  <c r="P26" i="89"/>
  <c r="BS30" i="60"/>
  <c r="BR30" i="60"/>
  <c r="L21" i="96" s="1"/>
  <c r="P9" i="96"/>
  <c r="AE9" i="89"/>
  <c r="P10" i="96"/>
  <c r="AE10" i="89"/>
  <c r="BX25" i="60"/>
  <c r="AD16" i="89" s="1"/>
  <c r="BS17" i="60"/>
  <c r="O8" i="96" s="1"/>
  <c r="BS26" i="60"/>
  <c r="M17" i="96"/>
  <c r="Y26" i="96"/>
  <c r="Y10" i="89"/>
  <c r="J16" i="96"/>
  <c r="BR38" i="60"/>
  <c r="L29" i="96" s="1"/>
  <c r="P25" i="89"/>
  <c r="BX34" i="60"/>
  <c r="AD25" i="89" s="1"/>
  <c r="BX26" i="60"/>
  <c r="P17" i="96"/>
  <c r="J16" i="89"/>
  <c r="J8" i="96"/>
  <c r="P29" i="96"/>
  <c r="M29" i="96"/>
  <c r="BR34" i="60"/>
  <c r="L25" i="96" s="1"/>
  <c r="AE17" i="89"/>
  <c r="D25" i="89"/>
  <c r="AE26" i="96"/>
  <c r="AE21" i="96"/>
  <c r="M21" i="96"/>
  <c r="BR18" i="60"/>
  <c r="L9" i="96" s="1"/>
  <c r="P10" i="89"/>
  <c r="P16" i="96"/>
  <c r="AE16" i="96"/>
  <c r="BX17" i="60"/>
  <c r="AE26" i="89"/>
  <c r="BU35" i="60"/>
  <c r="U26" i="89" s="1"/>
  <c r="AH29" i="96"/>
  <c r="BY38" i="60"/>
  <c r="AG29" i="89" s="1"/>
  <c r="D29" i="89"/>
  <c r="D29" i="96"/>
  <c r="BO38" i="60"/>
  <c r="C29" i="89" s="1"/>
  <c r="BM35" i="60"/>
  <c r="V26" i="96"/>
  <c r="AH29" i="89"/>
  <c r="BT38" i="60"/>
  <c r="R29" i="89" s="1"/>
  <c r="S29" i="89"/>
  <c r="P20" i="60"/>
  <c r="AD28" i="89"/>
  <c r="AD28" i="96"/>
  <c r="BO14" i="60"/>
  <c r="BS14" i="60"/>
  <c r="BW14" i="60"/>
  <c r="C22" i="89"/>
  <c r="C22" i="96"/>
  <c r="CA31" i="60"/>
  <c r="AG22" i="89"/>
  <c r="AG22" i="96"/>
  <c r="AI22" i="96" s="1"/>
  <c r="F19" i="89"/>
  <c r="F19" i="96"/>
  <c r="L19" i="89"/>
  <c r="L19" i="96"/>
  <c r="F18" i="89"/>
  <c r="F18" i="96"/>
  <c r="AJ18" i="89"/>
  <c r="AJ18" i="96"/>
  <c r="X20" i="89"/>
  <c r="X20" i="96"/>
  <c r="Z20" i="96" s="1"/>
  <c r="AA13" i="89"/>
  <c r="AA13" i="96"/>
  <c r="R26" i="89"/>
  <c r="R26" i="96"/>
  <c r="AG21" i="96"/>
  <c r="AG10" i="89"/>
  <c r="AG10" i="96"/>
  <c r="C8" i="96"/>
  <c r="AD22" i="96"/>
  <c r="AF22" i="96" s="1"/>
  <c r="AD22" i="89"/>
  <c r="C19" i="89"/>
  <c r="C19" i="96"/>
  <c r="CA28" i="60"/>
  <c r="AG19" i="89"/>
  <c r="AG19" i="96"/>
  <c r="C18" i="89"/>
  <c r="C18" i="96"/>
  <c r="CA27" i="60"/>
  <c r="AG18" i="89"/>
  <c r="AG18" i="96"/>
  <c r="R12" i="89"/>
  <c r="R12" i="96"/>
  <c r="AG20" i="89"/>
  <c r="AG20" i="96"/>
  <c r="AI20" i="96" s="1"/>
  <c r="R23" i="89"/>
  <c r="R23" i="96"/>
  <c r="AJ13" i="89"/>
  <c r="AJ13" i="96"/>
  <c r="L26" i="89"/>
  <c r="L26" i="96"/>
  <c r="AD21" i="89"/>
  <c r="AD21" i="96"/>
  <c r="O9" i="89"/>
  <c r="O9" i="96"/>
  <c r="O16" i="89"/>
  <c r="O16" i="96"/>
  <c r="AJ16" i="89"/>
  <c r="AJ16" i="96"/>
  <c r="Y28" i="89"/>
  <c r="Y28" i="96"/>
  <c r="BV37" i="60"/>
  <c r="BU37" i="60"/>
  <c r="V28" i="89"/>
  <c r="V28" i="96"/>
  <c r="G28" i="89"/>
  <c r="G28" i="96"/>
  <c r="BP37" i="60"/>
  <c r="I15" i="89"/>
  <c r="I15" i="96"/>
  <c r="AA29" i="89"/>
  <c r="AA29" i="96"/>
  <c r="X29" i="96"/>
  <c r="X29" i="89"/>
  <c r="AA17" i="89"/>
  <c r="AA17" i="96"/>
  <c r="AD27" i="89"/>
  <c r="AD27" i="96"/>
  <c r="AF27" i="96" s="1"/>
  <c r="AG8" i="89"/>
  <c r="AG8" i="96"/>
  <c r="X15" i="89"/>
  <c r="X15" i="96"/>
  <c r="Z15" i="96" s="1"/>
  <c r="AG27" i="89"/>
  <c r="AG27" i="96"/>
  <c r="AD24" i="89"/>
  <c r="AD24" i="96"/>
  <c r="AD12" i="89"/>
  <c r="AD12" i="96"/>
  <c r="O20" i="89"/>
  <c r="O20" i="96"/>
  <c r="Q20" i="96" s="1"/>
  <c r="AJ20" i="89"/>
  <c r="AJ20" i="96"/>
  <c r="AL20" i="96" s="1"/>
  <c r="Y14" i="89"/>
  <c r="Y14" i="96"/>
  <c r="BV23" i="60"/>
  <c r="BQ23" i="60"/>
  <c r="J14" i="89"/>
  <c r="J14" i="96"/>
  <c r="BW23" i="60"/>
  <c r="AB14" i="89"/>
  <c r="AB14" i="96"/>
  <c r="I26" i="89"/>
  <c r="I26" i="96"/>
  <c r="AA21" i="89"/>
  <c r="AA21" i="96"/>
  <c r="AA10" i="89"/>
  <c r="AA10" i="96"/>
  <c r="X10" i="89"/>
  <c r="X10" i="96"/>
  <c r="I16" i="89"/>
  <c r="I16" i="96"/>
  <c r="AH7" i="89"/>
  <c r="AH7" i="96"/>
  <c r="BY16" i="60"/>
  <c r="S7" i="89"/>
  <c r="S7" i="96"/>
  <c r="BT16" i="60"/>
  <c r="BO16" i="60"/>
  <c r="D7" i="89"/>
  <c r="D7" i="96"/>
  <c r="AJ29" i="96"/>
  <c r="AJ29" i="89"/>
  <c r="F17" i="89"/>
  <c r="F17" i="96"/>
  <c r="I27" i="89"/>
  <c r="I27" i="96"/>
  <c r="AK6" i="89"/>
  <c r="AK6" i="96"/>
  <c r="BZ15" i="60"/>
  <c r="BU15" i="60"/>
  <c r="V6" i="89"/>
  <c r="V6" i="96"/>
  <c r="BP15" i="60"/>
  <c r="G6" i="89"/>
  <c r="G6" i="96"/>
  <c r="AD15" i="89"/>
  <c r="AD15" i="96"/>
  <c r="R27" i="89"/>
  <c r="R27" i="96"/>
  <c r="U22" i="89"/>
  <c r="U22" i="96"/>
  <c r="W22" i="96" s="1"/>
  <c r="AA24" i="89"/>
  <c r="AA24" i="96"/>
  <c r="AA12" i="89"/>
  <c r="AA12" i="96"/>
  <c r="L12" i="89"/>
  <c r="L12" i="96"/>
  <c r="AJ21" i="89"/>
  <c r="AJ21" i="96"/>
  <c r="F8" i="89"/>
  <c r="F8" i="96"/>
  <c r="X8" i="89"/>
  <c r="X8" i="96"/>
  <c r="AG17" i="89"/>
  <c r="AG17" i="96"/>
  <c r="BZ14" i="60"/>
  <c r="BY14" i="60"/>
  <c r="BX14" i="60"/>
  <c r="AJ19" i="89"/>
  <c r="AJ19" i="96"/>
  <c r="U19" i="89"/>
  <c r="U19" i="96"/>
  <c r="X24" i="89"/>
  <c r="X24" i="96"/>
  <c r="U18" i="89"/>
  <c r="U18" i="96"/>
  <c r="U20" i="89"/>
  <c r="U20" i="96"/>
  <c r="L23" i="89"/>
  <c r="L23" i="96"/>
  <c r="C26" i="96"/>
  <c r="AG26" i="89"/>
  <c r="AG26" i="96"/>
  <c r="AG9" i="89"/>
  <c r="AG16" i="89"/>
  <c r="AG16" i="96"/>
  <c r="O22" i="89"/>
  <c r="O22" i="96"/>
  <c r="Q22" i="96" s="1"/>
  <c r="AG24" i="89"/>
  <c r="AG24" i="96"/>
  <c r="R20" i="89"/>
  <c r="R20" i="96"/>
  <c r="T20" i="96" s="1"/>
  <c r="C23" i="89"/>
  <c r="C23" i="96"/>
  <c r="CA32" i="60"/>
  <c r="AG23" i="89"/>
  <c r="AG23" i="96"/>
  <c r="O21" i="89"/>
  <c r="O21" i="96"/>
  <c r="AD16" i="96"/>
  <c r="AJ8" i="89"/>
  <c r="AJ8" i="96"/>
  <c r="M28" i="89"/>
  <c r="M28" i="96"/>
  <c r="BR37" i="60"/>
  <c r="BQ37" i="60"/>
  <c r="J28" i="89"/>
  <c r="J28" i="96"/>
  <c r="AB28" i="89"/>
  <c r="AB28" i="96"/>
  <c r="BW37" i="60"/>
  <c r="AA15" i="96"/>
  <c r="AC15" i="96" s="1"/>
  <c r="AA15" i="89"/>
  <c r="I29" i="89"/>
  <c r="I29" i="96"/>
  <c r="AA25" i="89"/>
  <c r="AA25" i="96"/>
  <c r="X25" i="89"/>
  <c r="X25" i="96"/>
  <c r="O15" i="89"/>
  <c r="O15" i="96"/>
  <c r="Q15" i="96" s="1"/>
  <c r="L17" i="89"/>
  <c r="L17" i="96"/>
  <c r="X22" i="89"/>
  <c r="X22" i="96"/>
  <c r="Z22" i="96" s="1"/>
  <c r="AD19" i="89"/>
  <c r="AD19" i="96"/>
  <c r="O24" i="89"/>
  <c r="O24" i="96"/>
  <c r="AD18" i="96"/>
  <c r="AD18" i="89"/>
  <c r="O12" i="89"/>
  <c r="O12" i="96"/>
  <c r="AJ12" i="89"/>
  <c r="AJ12" i="96"/>
  <c r="R13" i="89"/>
  <c r="R13" i="96"/>
  <c r="M14" i="89"/>
  <c r="M14" i="96"/>
  <c r="BR23" i="60"/>
  <c r="BX23" i="60"/>
  <c r="AE14" i="89"/>
  <c r="AE14" i="96"/>
  <c r="BS23" i="60"/>
  <c r="P14" i="89"/>
  <c r="P14" i="96"/>
  <c r="X26" i="89"/>
  <c r="X26" i="96"/>
  <c r="Z26" i="96" s="1"/>
  <c r="X9" i="89"/>
  <c r="X9" i="96"/>
  <c r="I10" i="89"/>
  <c r="I10" i="96"/>
  <c r="AA16" i="89"/>
  <c r="AA16" i="96"/>
  <c r="L16" i="89"/>
  <c r="L16" i="96"/>
  <c r="I8" i="89"/>
  <c r="I8" i="96"/>
  <c r="M7" i="89"/>
  <c r="M7" i="96"/>
  <c r="BR16" i="60"/>
  <c r="BU16" i="60"/>
  <c r="V7" i="89"/>
  <c r="V7" i="96"/>
  <c r="G7" i="89"/>
  <c r="G7" i="96"/>
  <c r="BP16" i="60"/>
  <c r="F15" i="89"/>
  <c r="F15" i="96"/>
  <c r="AJ25" i="96"/>
  <c r="AJ25" i="89"/>
  <c r="Y6" i="89"/>
  <c r="Y6" i="96"/>
  <c r="BV15" i="60"/>
  <c r="BQ15" i="60"/>
  <c r="J6" i="89"/>
  <c r="J6" i="96"/>
  <c r="BW15" i="60"/>
  <c r="AB6" i="89"/>
  <c r="AB6" i="96"/>
  <c r="O29" i="89"/>
  <c r="O29" i="96"/>
  <c r="AJ22" i="89"/>
  <c r="AJ22" i="96"/>
  <c r="AL22" i="96" s="1"/>
  <c r="AA18" i="89"/>
  <c r="AA18" i="96"/>
  <c r="O13" i="89"/>
  <c r="O13" i="96"/>
  <c r="U21" i="89"/>
  <c r="U21" i="96"/>
  <c r="AJ9" i="89"/>
  <c r="AJ9" i="96"/>
  <c r="U10" i="89"/>
  <c r="U10" i="96"/>
  <c r="R17" i="89"/>
  <c r="R17" i="96"/>
  <c r="L27" i="89"/>
  <c r="L27" i="96"/>
  <c r="BV14" i="60"/>
  <c r="BU14" i="60"/>
  <c r="BT14" i="60"/>
  <c r="U24" i="96"/>
  <c r="U24" i="89"/>
  <c r="U12" i="89"/>
  <c r="U12" i="96"/>
  <c r="F20" i="89"/>
  <c r="F20" i="96"/>
  <c r="U23" i="89"/>
  <c r="U23" i="96"/>
  <c r="X13" i="89"/>
  <c r="X13" i="96"/>
  <c r="C21" i="89"/>
  <c r="R9" i="96"/>
  <c r="C10" i="89"/>
  <c r="C10" i="96"/>
  <c r="R16" i="89"/>
  <c r="R16" i="96"/>
  <c r="R24" i="89"/>
  <c r="R24" i="96"/>
  <c r="C20" i="89"/>
  <c r="C20" i="96"/>
  <c r="CA29" i="60"/>
  <c r="F13" i="89"/>
  <c r="F13" i="96"/>
  <c r="L9" i="89"/>
  <c r="AD10" i="89"/>
  <c r="AD10" i="96"/>
  <c r="AD8" i="89"/>
  <c r="AD8" i="96"/>
  <c r="AK28" i="89"/>
  <c r="AK28" i="96"/>
  <c r="BZ37" i="60"/>
  <c r="AE28" i="89"/>
  <c r="AE28" i="96"/>
  <c r="P28" i="89"/>
  <c r="P28" i="96"/>
  <c r="BS37" i="60"/>
  <c r="I25" i="89"/>
  <c r="I25" i="96"/>
  <c r="X17" i="89"/>
  <c r="X17" i="96"/>
  <c r="O17" i="89"/>
  <c r="O17" i="96"/>
  <c r="I22" i="89"/>
  <c r="I22" i="96"/>
  <c r="O19" i="89"/>
  <c r="O19" i="96"/>
  <c r="X19" i="89"/>
  <c r="X19" i="96"/>
  <c r="O18" i="89"/>
  <c r="O18" i="96"/>
  <c r="L18" i="89"/>
  <c r="L18" i="96"/>
  <c r="AD23" i="89"/>
  <c r="AD23" i="96"/>
  <c r="C13" i="89"/>
  <c r="C13" i="96"/>
  <c r="CA22" i="60"/>
  <c r="AG13" i="96"/>
  <c r="AG13" i="89"/>
  <c r="BY23" i="60"/>
  <c r="AH14" i="89"/>
  <c r="AH14" i="96"/>
  <c r="BT23" i="60"/>
  <c r="S14" i="89"/>
  <c r="S14" i="96"/>
  <c r="BO23" i="60"/>
  <c r="D14" i="89"/>
  <c r="D14" i="96"/>
  <c r="X21" i="89"/>
  <c r="X21" i="96"/>
  <c r="I9" i="89"/>
  <c r="I9" i="96"/>
  <c r="AA8" i="89"/>
  <c r="AA8" i="96"/>
  <c r="L8" i="89"/>
  <c r="L8" i="96"/>
  <c r="BZ16" i="60"/>
  <c r="AK7" i="89"/>
  <c r="AK7" i="96"/>
  <c r="J7" i="89"/>
  <c r="J7" i="96"/>
  <c r="BQ16" i="60"/>
  <c r="AB7" i="89"/>
  <c r="AB7" i="96"/>
  <c r="BW16" i="60"/>
  <c r="U15" i="89"/>
  <c r="U15" i="96"/>
  <c r="W15" i="96" s="1"/>
  <c r="F29" i="89"/>
  <c r="F29" i="96"/>
  <c r="U25" i="96"/>
  <c r="AJ17" i="89"/>
  <c r="AJ17" i="96"/>
  <c r="M6" i="89"/>
  <c r="M6" i="96"/>
  <c r="BR15" i="60"/>
  <c r="BX15" i="60"/>
  <c r="AE6" i="89"/>
  <c r="AE6" i="96"/>
  <c r="BS15" i="60"/>
  <c r="P6" i="89"/>
  <c r="P6" i="96"/>
  <c r="L29" i="89"/>
  <c r="AD17" i="89"/>
  <c r="AD17" i="96"/>
  <c r="AA19" i="89"/>
  <c r="AA19" i="96"/>
  <c r="L24" i="89"/>
  <c r="L24" i="96"/>
  <c r="I18" i="89"/>
  <c r="I18" i="96"/>
  <c r="I20" i="89"/>
  <c r="I20" i="96"/>
  <c r="AA23" i="89"/>
  <c r="AA23" i="96"/>
  <c r="AJ23" i="89"/>
  <c r="AJ23" i="96"/>
  <c r="L13" i="89"/>
  <c r="L13" i="96"/>
  <c r="F10" i="89"/>
  <c r="F10" i="96"/>
  <c r="AJ10" i="89"/>
  <c r="AJ10" i="96"/>
  <c r="R15" i="89"/>
  <c r="R15" i="96"/>
  <c r="T15" i="96" s="1"/>
  <c r="AG29" i="96"/>
  <c r="R25" i="89"/>
  <c r="R25" i="96"/>
  <c r="U27" i="89"/>
  <c r="U27" i="96"/>
  <c r="W27" i="96" s="1"/>
  <c r="BR14" i="60"/>
  <c r="BQ14" i="60"/>
  <c r="BP14" i="60"/>
  <c r="R22" i="89"/>
  <c r="R22" i="96"/>
  <c r="T22" i="96" s="1"/>
  <c r="F24" i="89"/>
  <c r="F24" i="96"/>
  <c r="F12" i="89"/>
  <c r="F12" i="96"/>
  <c r="X12" i="89"/>
  <c r="X12" i="96"/>
  <c r="F23" i="89"/>
  <c r="F23" i="96"/>
  <c r="I13" i="89"/>
  <c r="I13" i="96"/>
  <c r="R21" i="96"/>
  <c r="R21" i="89"/>
  <c r="C9" i="89"/>
  <c r="C9" i="96"/>
  <c r="C16" i="89"/>
  <c r="C16" i="96"/>
  <c r="L22" i="89"/>
  <c r="L22" i="96"/>
  <c r="R19" i="89"/>
  <c r="R19" i="96"/>
  <c r="C24" i="89"/>
  <c r="C24" i="96"/>
  <c r="CA33" i="60"/>
  <c r="R18" i="89"/>
  <c r="R18" i="96"/>
  <c r="C12" i="89"/>
  <c r="C12" i="96"/>
  <c r="U13" i="89"/>
  <c r="U13" i="96"/>
  <c r="O26" i="89"/>
  <c r="O26" i="96"/>
  <c r="AD9" i="89"/>
  <c r="AD9" i="96"/>
  <c r="O10" i="89"/>
  <c r="O10" i="96"/>
  <c r="AH28" i="89"/>
  <c r="AH28" i="96"/>
  <c r="BY37" i="60"/>
  <c r="S28" i="89"/>
  <c r="S28" i="96"/>
  <c r="BT37" i="60"/>
  <c r="D28" i="89"/>
  <c r="D28" i="96"/>
  <c r="BO37" i="60"/>
  <c r="BM37" i="60"/>
  <c r="AJ15" i="89"/>
  <c r="AJ15" i="96"/>
  <c r="AL15" i="96" s="1"/>
  <c r="I17" i="89"/>
  <c r="I17" i="96"/>
  <c r="O27" i="89"/>
  <c r="O27" i="96"/>
  <c r="Q27" i="96" s="1"/>
  <c r="X27" i="89"/>
  <c r="X27" i="96"/>
  <c r="Z27" i="96" s="1"/>
  <c r="AD29" i="89"/>
  <c r="AD29" i="96"/>
  <c r="AA22" i="89"/>
  <c r="AA22" i="96"/>
  <c r="AC22" i="96" s="1"/>
  <c r="AJ24" i="89"/>
  <c r="AJ24" i="96"/>
  <c r="AD20" i="89"/>
  <c r="AD20" i="96"/>
  <c r="AF20" i="96" s="1"/>
  <c r="O23" i="89"/>
  <c r="O23" i="96"/>
  <c r="X23" i="89"/>
  <c r="X23" i="96"/>
  <c r="AK14" i="89"/>
  <c r="AK14" i="96"/>
  <c r="BZ23" i="60"/>
  <c r="V14" i="89"/>
  <c r="V14" i="96"/>
  <c r="BU23" i="60"/>
  <c r="BP23" i="60"/>
  <c r="G14" i="89"/>
  <c r="G14" i="96"/>
  <c r="AA26" i="89"/>
  <c r="AA26" i="96"/>
  <c r="AC26" i="96" s="1"/>
  <c r="I21" i="89"/>
  <c r="I21" i="96"/>
  <c r="AA9" i="89"/>
  <c r="AA9" i="96"/>
  <c r="Y7" i="89"/>
  <c r="Y7" i="96"/>
  <c r="BV16" i="60"/>
  <c r="AE7" i="89"/>
  <c r="AE7" i="96"/>
  <c r="BX16" i="60"/>
  <c r="P7" i="89"/>
  <c r="P7" i="96"/>
  <c r="BS16" i="60"/>
  <c r="L15" i="89"/>
  <c r="L15" i="96"/>
  <c r="U29" i="89"/>
  <c r="U29" i="96"/>
  <c r="F25" i="89"/>
  <c r="F25" i="96"/>
  <c r="U17" i="89"/>
  <c r="U17" i="96"/>
  <c r="AA27" i="89"/>
  <c r="AA27" i="96"/>
  <c r="AC27" i="96" s="1"/>
  <c r="R8" i="89"/>
  <c r="R8" i="96"/>
  <c r="BY15" i="60"/>
  <c r="AH6" i="89"/>
  <c r="AH6" i="96"/>
  <c r="BT15" i="60"/>
  <c r="S6" i="89"/>
  <c r="S6" i="96"/>
  <c r="BO15" i="60"/>
  <c r="D6" i="89"/>
  <c r="D6" i="96"/>
  <c r="O25" i="89"/>
  <c r="O25" i="96"/>
  <c r="L25" i="89"/>
  <c r="C27" i="89"/>
  <c r="C27" i="96"/>
  <c r="CA36" i="60"/>
  <c r="F22" i="89"/>
  <c r="F22" i="96"/>
  <c r="I19" i="89"/>
  <c r="I19" i="96"/>
  <c r="I24" i="89"/>
  <c r="I24" i="96"/>
  <c r="X18" i="89"/>
  <c r="X18" i="96"/>
  <c r="I12" i="89"/>
  <c r="I12" i="96"/>
  <c r="AA20" i="89"/>
  <c r="AA20" i="96"/>
  <c r="AC20" i="96" s="1"/>
  <c r="L20" i="89"/>
  <c r="L20" i="96"/>
  <c r="I23" i="89"/>
  <c r="I23" i="96"/>
  <c r="AJ26" i="89"/>
  <c r="AJ26" i="96"/>
  <c r="AL26" i="96" s="1"/>
  <c r="F9" i="89"/>
  <c r="F9" i="96"/>
  <c r="F16" i="89"/>
  <c r="F16" i="96"/>
  <c r="X16" i="89"/>
  <c r="X16" i="96"/>
  <c r="U8" i="89"/>
  <c r="U8" i="96"/>
  <c r="C15" i="89"/>
  <c r="C15" i="96"/>
  <c r="CA24" i="60"/>
  <c r="AG15" i="89"/>
  <c r="AG15" i="96"/>
  <c r="AI15" i="96" s="1"/>
  <c r="C25" i="89"/>
  <c r="C25" i="96"/>
  <c r="AG25" i="89"/>
  <c r="AG25" i="96"/>
  <c r="F27" i="89"/>
  <c r="F27" i="96"/>
  <c r="AK5" i="89"/>
  <c r="AK5" i="96"/>
  <c r="T27" i="96"/>
  <c r="W20" i="96"/>
  <c r="BK21" i="60"/>
  <c r="BM21" i="60"/>
  <c r="AL27" i="96"/>
  <c r="BK34" i="60"/>
  <c r="BK32" i="60"/>
  <c r="BK27" i="60"/>
  <c r="BM27" i="60"/>
  <c r="BK17" i="60"/>
  <c r="BM17" i="60"/>
  <c r="BK19" i="60"/>
  <c r="BM19" i="60"/>
  <c r="BM15" i="60"/>
  <c r="BK15" i="60"/>
  <c r="BK37" i="60"/>
  <c r="BK18" i="60"/>
  <c r="BM18" i="60"/>
  <c r="BK28" i="60"/>
  <c r="BM28" i="60"/>
  <c r="BM30" i="60"/>
  <c r="BK30" i="60"/>
  <c r="BK33" i="60"/>
  <c r="BK25" i="60"/>
  <c r="BM25" i="60"/>
  <c r="BM26" i="60"/>
  <c r="BK26" i="60"/>
  <c r="BM16" i="60"/>
  <c r="BK16" i="60"/>
  <c r="BK38" i="60"/>
  <c r="BM22" i="60"/>
  <c r="BK22" i="60"/>
  <c r="AI27" i="96"/>
  <c r="AF15" i="96"/>
  <c r="BK35" i="60"/>
  <c r="F21" i="96" l="1"/>
  <c r="U9" i="89"/>
  <c r="L10" i="96"/>
  <c r="F26" i="96"/>
  <c r="L10" i="89"/>
  <c r="U26" i="96"/>
  <c r="W26" i="96" s="1"/>
  <c r="R29" i="96"/>
  <c r="T29" i="96" s="1"/>
  <c r="CA34" i="60"/>
  <c r="CA25" i="60"/>
  <c r="U16" i="96"/>
  <c r="L21" i="89"/>
  <c r="R10" i="96"/>
  <c r="CA35" i="60"/>
  <c r="CA18" i="60"/>
  <c r="CA38" i="60"/>
  <c r="C26" i="89"/>
  <c r="CA17" i="60"/>
  <c r="C29" i="96"/>
  <c r="AD25" i="96"/>
  <c r="CA26" i="60"/>
  <c r="CA21" i="60"/>
  <c r="C17" i="96"/>
  <c r="CA30" i="60"/>
  <c r="AG12" i="96"/>
  <c r="O8" i="89"/>
  <c r="V20" i="60"/>
  <c r="AY20" i="60" s="1"/>
  <c r="V9" i="60" s="1"/>
  <c r="Z20" i="60"/>
  <c r="BC20" i="60" s="1"/>
  <c r="Z8" i="60" s="1"/>
  <c r="AD20" i="60"/>
  <c r="BG20" i="60" s="1"/>
  <c r="AD6" i="60" s="1"/>
  <c r="W20" i="60"/>
  <c r="AZ20" i="60" s="1"/>
  <c r="BP20" i="60" s="1"/>
  <c r="AA20" i="60"/>
  <c r="BD20" i="60" s="1"/>
  <c r="BT20" i="60" s="1"/>
  <c r="AE20" i="60"/>
  <c r="BH20" i="60" s="1"/>
  <c r="AE6" i="60" s="1"/>
  <c r="AC20" i="60"/>
  <c r="BF20" i="60" s="1"/>
  <c r="AC8" i="60" s="1"/>
  <c r="X20" i="60"/>
  <c r="BA20" i="60" s="1"/>
  <c r="J11" i="96" s="1"/>
  <c r="AF20" i="60"/>
  <c r="BI20" i="60" s="1"/>
  <c r="AH11" i="89" s="1"/>
  <c r="AG20" i="60"/>
  <c r="BJ20" i="60" s="1"/>
  <c r="AG6" i="60" s="1"/>
  <c r="Y20" i="60"/>
  <c r="BB20" i="60" s="1"/>
  <c r="Y7" i="60" s="1"/>
  <c r="AB20" i="60"/>
  <c r="BE20" i="60" s="1"/>
  <c r="AB6" i="60" s="1"/>
  <c r="C6" i="89"/>
  <c r="C6" i="96"/>
  <c r="F14" i="89"/>
  <c r="F14" i="96"/>
  <c r="BY20" i="60"/>
  <c r="D11" i="96"/>
  <c r="BO20" i="60"/>
  <c r="AD6" i="89"/>
  <c r="AD6" i="96"/>
  <c r="AF6" i="96" s="1"/>
  <c r="AA7" i="89"/>
  <c r="AA7" i="96"/>
  <c r="AC7" i="96" s="1"/>
  <c r="AJ7" i="89"/>
  <c r="AJ7" i="96"/>
  <c r="AL7" i="96" s="1"/>
  <c r="AA6" i="89"/>
  <c r="AA6" i="96"/>
  <c r="AC6" i="96" s="1"/>
  <c r="X6" i="89"/>
  <c r="X6" i="96"/>
  <c r="Z6" i="96" s="1"/>
  <c r="U7" i="89"/>
  <c r="U7" i="96"/>
  <c r="W7" i="96" s="1"/>
  <c r="AA28" i="89"/>
  <c r="AA28" i="96"/>
  <c r="AC28" i="96" s="1"/>
  <c r="AF9" i="60"/>
  <c r="AA14" i="89"/>
  <c r="AA14" i="96"/>
  <c r="AC14" i="96" s="1"/>
  <c r="X14" i="89"/>
  <c r="X14" i="96"/>
  <c r="Z14" i="96" s="1"/>
  <c r="U28" i="89"/>
  <c r="U28" i="96"/>
  <c r="V7" i="60"/>
  <c r="X7" i="89"/>
  <c r="X7" i="96"/>
  <c r="Z7" i="96" s="1"/>
  <c r="U14" i="89"/>
  <c r="U14" i="96"/>
  <c r="W14" i="96" s="1"/>
  <c r="O6" i="89"/>
  <c r="O6" i="96"/>
  <c r="CA15" i="60"/>
  <c r="L6" i="89"/>
  <c r="L6" i="96"/>
  <c r="AG14" i="89"/>
  <c r="AG14" i="96"/>
  <c r="AI14" i="96" s="1"/>
  <c r="O28" i="89"/>
  <c r="O28" i="96"/>
  <c r="Q28" i="96" s="1"/>
  <c r="L7" i="89"/>
  <c r="L7" i="96"/>
  <c r="I28" i="89"/>
  <c r="I28" i="96"/>
  <c r="K28" i="96" s="1"/>
  <c r="U6" i="89"/>
  <c r="U6" i="96"/>
  <c r="W6" i="96" s="1"/>
  <c r="C7" i="89"/>
  <c r="C7" i="96"/>
  <c r="CA16" i="60"/>
  <c r="AG7" i="89"/>
  <c r="AG7" i="96"/>
  <c r="X28" i="89"/>
  <c r="X28" i="96"/>
  <c r="Z7" i="60"/>
  <c r="CA14" i="60"/>
  <c r="C28" i="89"/>
  <c r="C28" i="96"/>
  <c r="CA37" i="60"/>
  <c r="AG6" i="89"/>
  <c r="AG6" i="96"/>
  <c r="AI6" i="96" s="1"/>
  <c r="AD7" i="89"/>
  <c r="AD7" i="96"/>
  <c r="AF7" i="96" s="1"/>
  <c r="AG28" i="89"/>
  <c r="AG28" i="96"/>
  <c r="AI28" i="96" s="1"/>
  <c r="BZ20" i="60"/>
  <c r="AB11" i="89"/>
  <c r="R14" i="89"/>
  <c r="R14" i="96"/>
  <c r="T14" i="96" s="1"/>
  <c r="AJ28" i="96"/>
  <c r="AL28" i="96" s="1"/>
  <c r="AJ28" i="89"/>
  <c r="AA7" i="60"/>
  <c r="AD14" i="89"/>
  <c r="AD14" i="96"/>
  <c r="AF14" i="96" s="1"/>
  <c r="L28" i="89"/>
  <c r="L28" i="96"/>
  <c r="N28" i="96" s="1"/>
  <c r="AF6" i="60"/>
  <c r="F6" i="89"/>
  <c r="F6" i="96"/>
  <c r="AJ6" i="89"/>
  <c r="AJ6" i="96"/>
  <c r="AL6" i="96" s="1"/>
  <c r="R7" i="89"/>
  <c r="R7" i="96"/>
  <c r="T7" i="96" s="1"/>
  <c r="V8" i="60"/>
  <c r="AJ14" i="89"/>
  <c r="AJ14" i="96"/>
  <c r="AL14" i="96" s="1"/>
  <c r="R6" i="89"/>
  <c r="R6" i="96"/>
  <c r="T6" i="96" s="1"/>
  <c r="O7" i="89"/>
  <c r="O7" i="96"/>
  <c r="Q7" i="96" s="1"/>
  <c r="R28" i="89"/>
  <c r="R28" i="96"/>
  <c r="T28" i="96" s="1"/>
  <c r="P11" i="89"/>
  <c r="I7" i="89"/>
  <c r="I7" i="96"/>
  <c r="C14" i="89"/>
  <c r="C14" i="96"/>
  <c r="I6" i="89"/>
  <c r="I6" i="96"/>
  <c r="F7" i="89"/>
  <c r="F7" i="96"/>
  <c r="O14" i="89"/>
  <c r="O14" i="96"/>
  <c r="Q14" i="96" s="1"/>
  <c r="CA23" i="60"/>
  <c r="L14" i="89"/>
  <c r="L14" i="96"/>
  <c r="AF7" i="60"/>
  <c r="I14" i="89"/>
  <c r="I14" i="96"/>
  <c r="F28" i="89"/>
  <c r="F28" i="96"/>
  <c r="H28" i="96" s="1"/>
  <c r="AD7" i="60"/>
  <c r="V6" i="60"/>
  <c r="AI7" i="96"/>
  <c r="AC12" i="96"/>
  <c r="Z28" i="96"/>
  <c r="W16" i="96"/>
  <c r="AL19" i="96"/>
  <c r="AL23" i="96"/>
  <c r="Z12" i="96"/>
  <c r="Z18" i="96"/>
  <c r="AC23" i="96"/>
  <c r="T13" i="96"/>
  <c r="W13" i="96"/>
  <c r="W29" i="96"/>
  <c r="W17" i="96"/>
  <c r="T21" i="96"/>
  <c r="AI19" i="96"/>
  <c r="T10" i="96"/>
  <c r="T18" i="96"/>
  <c r="AI23" i="96"/>
  <c r="Z24" i="96"/>
  <c r="Z8" i="96"/>
  <c r="Q12" i="96"/>
  <c r="Q13" i="96"/>
  <c r="AF13" i="96"/>
  <c r="AF29" i="96"/>
  <c r="AF16" i="96"/>
  <c r="AF21" i="96"/>
  <c r="Q23" i="96"/>
  <c r="T12" i="96"/>
  <c r="AC16" i="96"/>
  <c r="W24" i="96"/>
  <c r="Z13" i="96"/>
  <c r="Z17" i="96"/>
  <c r="AC8" i="96"/>
  <c r="AF12" i="96"/>
  <c r="AI26" i="96"/>
  <c r="AI17" i="96"/>
  <c r="AI18" i="96"/>
  <c r="AC18" i="96"/>
  <c r="N29" i="96"/>
  <c r="Q10" i="96"/>
  <c r="Z23" i="96"/>
  <c r="AC29" i="96"/>
  <c r="Z16" i="96"/>
  <c r="AC9" i="96"/>
  <c r="AL9" i="96"/>
  <c r="AL29" i="96"/>
  <c r="H29" i="96"/>
  <c r="AL24" i="96"/>
  <c r="AL21" i="96"/>
  <c r="W19" i="96"/>
  <c r="W9" i="96"/>
  <c r="AL10" i="96"/>
  <c r="AL8" i="96"/>
  <c r="W18" i="96"/>
  <c r="W23" i="96"/>
  <c r="T17" i="96"/>
  <c r="AI10" i="96"/>
  <c r="W8" i="96"/>
  <c r="AL12" i="96"/>
  <c r="AI21" i="96"/>
  <c r="Z9" i="96"/>
  <c r="Q26" i="96"/>
  <c r="Q29" i="96"/>
  <c r="AF17" i="96"/>
  <c r="Q16" i="96"/>
  <c r="Q24" i="96"/>
  <c r="AF24" i="96"/>
  <c r="Q21" i="96"/>
  <c r="Q19" i="96"/>
  <c r="AF19" i="96"/>
  <c r="AF28" i="96"/>
  <c r="AF10" i="96"/>
  <c r="AF8" i="96"/>
  <c r="AF18" i="96"/>
  <c r="AF23" i="96"/>
  <c r="AC17" i="96"/>
  <c r="AI13" i="96"/>
  <c r="Z10" i="96"/>
  <c r="K29" i="96"/>
  <c r="T26" i="96"/>
  <c r="T9" i="96"/>
  <c r="W25" i="96"/>
  <c r="AI12" i="96"/>
  <c r="AC13" i="96"/>
  <c r="AC21" i="96"/>
  <c r="AL18" i="96"/>
  <c r="AL25" i="96"/>
  <c r="AL13" i="96"/>
  <c r="AL17" i="96"/>
  <c r="AL16" i="96"/>
  <c r="AI16" i="96"/>
  <c r="AI24" i="96"/>
  <c r="W10" i="96"/>
  <c r="AC24" i="96"/>
  <c r="AC10" i="96"/>
  <c r="AC25" i="96"/>
  <c r="AF26" i="96"/>
  <c r="T16" i="96"/>
  <c r="T24" i="96"/>
  <c r="W21" i="96"/>
  <c r="T19" i="96"/>
  <c r="AI9" i="96"/>
  <c r="T8" i="96"/>
  <c r="T23" i="96"/>
  <c r="T25" i="96"/>
  <c r="W12" i="96"/>
  <c r="Z21" i="96"/>
  <c r="Q17" i="96"/>
  <c r="Q9" i="96"/>
  <c r="AF9" i="96"/>
  <c r="Q6" i="96"/>
  <c r="Q8" i="96"/>
  <c r="Q18" i="96"/>
  <c r="Q25" i="96"/>
  <c r="AF25" i="96"/>
  <c r="AC19" i="96"/>
  <c r="AI8" i="96"/>
  <c r="AI25" i="96"/>
  <c r="Z29" i="96"/>
  <c r="AI29" i="96"/>
  <c r="Z19" i="96"/>
  <c r="W28" i="96"/>
  <c r="Z25" i="96"/>
  <c r="BJ114" i="60"/>
  <c r="Y11" i="89" l="1"/>
  <c r="Y11" i="96"/>
  <c r="AD9" i="60"/>
  <c r="AA6" i="60"/>
  <c r="S11" i="89"/>
  <c r="S11" i="96"/>
  <c r="W8" i="60"/>
  <c r="AB9" i="60"/>
  <c r="AF8" i="60"/>
  <c r="D11" i="89"/>
  <c r="AH11" i="96"/>
  <c r="AA9" i="60"/>
  <c r="W9" i="60"/>
  <c r="AA8" i="60"/>
  <c r="V11" i="96"/>
  <c r="Y8" i="60"/>
  <c r="Y9" i="60"/>
  <c r="AC7" i="60"/>
  <c r="M11" i="96"/>
  <c r="BW20" i="60"/>
  <c r="AC9" i="60"/>
  <c r="BV20" i="60"/>
  <c r="AB11" i="96"/>
  <c r="AD8" i="60"/>
  <c r="AB7" i="60"/>
  <c r="J11" i="89"/>
  <c r="BM20" i="60"/>
  <c r="BQ20" i="60"/>
  <c r="I11" i="89" s="1"/>
  <c r="V11" i="89"/>
  <c r="AB8" i="60"/>
  <c r="X9" i="60"/>
  <c r="Z9" i="60"/>
  <c r="AE7" i="60"/>
  <c r="BX20" i="60"/>
  <c r="AD11" i="89" s="1"/>
  <c r="AK11" i="96"/>
  <c r="AL108" i="96" s="1"/>
  <c r="Z6" i="60"/>
  <c r="BS20" i="60"/>
  <c r="O11" i="89" s="1"/>
  <c r="AE11" i="96"/>
  <c r="AG9" i="60"/>
  <c r="AK11" i="89"/>
  <c r="AL105" i="89" s="1"/>
  <c r="AG7" i="60"/>
  <c r="P11" i="96"/>
  <c r="AE11" i="89"/>
  <c r="AE9" i="60"/>
  <c r="AE8" i="60"/>
  <c r="M11" i="89"/>
  <c r="AC6" i="60"/>
  <c r="X8" i="60"/>
  <c r="X7" i="60"/>
  <c r="X6" i="60"/>
  <c r="W7" i="60"/>
  <c r="W6" i="60"/>
  <c r="G11" i="96"/>
  <c r="BU20" i="60"/>
  <c r="U11" i="89" s="1"/>
  <c r="G11" i="89"/>
  <c r="BR20" i="60"/>
  <c r="L11" i="89" s="1"/>
  <c r="AG8" i="60"/>
  <c r="Y6" i="60"/>
  <c r="AA11" i="89"/>
  <c r="AA11" i="96"/>
  <c r="AC11" i="96" s="1"/>
  <c r="X11" i="89"/>
  <c r="X11" i="96"/>
  <c r="Z11" i="96" s="1"/>
  <c r="AJ11" i="89"/>
  <c r="AJ11" i="96"/>
  <c r="AL11" i="96" s="1"/>
  <c r="F11" i="89"/>
  <c r="F11" i="96"/>
  <c r="R11" i="89"/>
  <c r="R11" i="96"/>
  <c r="T11" i="96" s="1"/>
  <c r="C11" i="89"/>
  <c r="C11" i="96"/>
  <c r="AG11" i="96"/>
  <c r="AI11" i="96" s="1"/>
  <c r="AG11" i="89"/>
  <c r="BK20" i="60"/>
  <c r="AL106" i="96"/>
  <c r="AL107" i="96"/>
  <c r="C1" i="89"/>
  <c r="AD11" i="96" l="1"/>
  <c r="AF11" i="96" s="1"/>
  <c r="O11" i="96"/>
  <c r="I11" i="96"/>
  <c r="AL107" i="89"/>
  <c r="AL106" i="89"/>
  <c r="AL108" i="89"/>
  <c r="U11" i="96"/>
  <c r="W11" i="96" s="1"/>
  <c r="L11" i="96"/>
  <c r="N11" i="96" s="1"/>
  <c r="CA20" i="60"/>
  <c r="Q11" i="96"/>
  <c r="N21" i="96"/>
  <c r="N13" i="96"/>
  <c r="H12" i="96"/>
  <c r="K17" i="96"/>
  <c r="K20" i="96"/>
  <c r="N24" i="96"/>
  <c r="N20" i="96"/>
  <c r="N16" i="96"/>
  <c r="N12" i="96"/>
  <c r="H18" i="96"/>
  <c r="H19" i="96"/>
  <c r="H24" i="96"/>
  <c r="K11" i="96"/>
  <c r="H13" i="96"/>
  <c r="K19" i="96"/>
  <c r="K26" i="96"/>
  <c r="K22" i="96"/>
  <c r="N25" i="96"/>
  <c r="H22" i="96"/>
  <c r="H17" i="96"/>
  <c r="N27" i="96"/>
  <c r="N19" i="96"/>
  <c r="N15" i="96"/>
  <c r="K14" i="96"/>
  <c r="H15" i="96"/>
  <c r="H20" i="96"/>
  <c r="H25" i="96"/>
  <c r="H11" i="96"/>
  <c r="K21" i="96"/>
  <c r="K16" i="96"/>
  <c r="K24" i="96"/>
  <c r="N17" i="96"/>
  <c r="H23" i="96"/>
  <c r="K13" i="96"/>
  <c r="K25" i="96"/>
  <c r="N23" i="96"/>
  <c r="N26" i="96"/>
  <c r="N22" i="96"/>
  <c r="N18" i="96"/>
  <c r="N14" i="96"/>
  <c r="H26" i="96"/>
  <c r="K12" i="96"/>
  <c r="H14" i="96"/>
  <c r="H16" i="96"/>
  <c r="H21" i="96"/>
  <c r="K15" i="96"/>
  <c r="K23" i="96"/>
  <c r="K18" i="96"/>
  <c r="K27" i="96"/>
  <c r="H9" i="96" l="1"/>
  <c r="E13" i="96"/>
  <c r="E29" i="96"/>
  <c r="E24" i="96"/>
  <c r="E15" i="96"/>
  <c r="E18" i="96"/>
  <c r="N8" i="96"/>
  <c r="E20" i="96"/>
  <c r="E14" i="96"/>
  <c r="K6" i="96"/>
  <c r="H8" i="96"/>
  <c r="E12" i="96"/>
  <c r="E19" i="96"/>
  <c r="E25" i="96"/>
  <c r="E11" i="96"/>
  <c r="H27" i="96"/>
  <c r="E17" i="96"/>
  <c r="E28" i="96"/>
  <c r="E22" i="96"/>
  <c r="N6" i="96"/>
  <c r="K8" i="96"/>
  <c r="E21" i="96"/>
  <c r="E16" i="96"/>
  <c r="E27" i="96"/>
  <c r="E23" i="96"/>
  <c r="E26" i="96"/>
  <c r="H10" i="96" l="1"/>
  <c r="N10" i="96"/>
  <c r="K10" i="96"/>
  <c r="K9" i="96"/>
  <c r="H7" i="96"/>
  <c r="N7" i="96"/>
  <c r="H6" i="96"/>
  <c r="N9" i="96"/>
  <c r="K7" i="96"/>
  <c r="AJ5" i="89"/>
  <c r="AL3" i="89" s="1"/>
  <c r="AJ5" i="96"/>
  <c r="E10" i="96" l="1"/>
  <c r="E8" i="96"/>
  <c r="E7" i="96"/>
  <c r="E9" i="96"/>
  <c r="AL5" i="96"/>
  <c r="AL105" i="96" s="1"/>
  <c r="AL3" i="96" l="1"/>
  <c r="E6" i="96"/>
  <c r="AE5" i="89" l="1"/>
  <c r="AE5" i="96"/>
  <c r="S5" i="96" l="1"/>
  <c r="S5" i="89"/>
  <c r="M5" i="96"/>
  <c r="M5" i="89"/>
  <c r="AB5" i="96"/>
  <c r="AB5" i="89"/>
  <c r="D8" i="63"/>
  <c r="D24" i="63"/>
  <c r="I16" i="63"/>
  <c r="D9" i="63"/>
  <c r="D25" i="63"/>
  <c r="I17" i="63"/>
  <c r="D10" i="63"/>
  <c r="D26" i="63"/>
  <c r="I18" i="63"/>
  <c r="D20" i="63"/>
  <c r="I12" i="63"/>
  <c r="I28" i="63"/>
  <c r="K28" i="63" s="1"/>
  <c r="D21" i="63"/>
  <c r="I13" i="63"/>
  <c r="I29" i="63"/>
  <c r="K29" i="63" s="1"/>
  <c r="D22" i="63"/>
  <c r="I14" i="63"/>
  <c r="I30" i="63"/>
  <c r="K30" i="63" s="1"/>
  <c r="D12" i="63"/>
  <c r="I20" i="63"/>
  <c r="D29" i="63"/>
  <c r="D14" i="63"/>
  <c r="I22" i="63"/>
  <c r="D16" i="63"/>
  <c r="I24" i="63"/>
  <c r="I9" i="63"/>
  <c r="D18" i="63"/>
  <c r="I26" i="63"/>
  <c r="D28" i="63"/>
  <c r="D13" i="63"/>
  <c r="I21" i="63"/>
  <c r="D30" i="63"/>
  <c r="I8" i="63"/>
  <c r="D17" i="63"/>
  <c r="I25" i="63"/>
  <c r="I10" i="63"/>
  <c r="D5" i="96"/>
  <c r="BM14" i="60"/>
  <c r="D5" i="89"/>
  <c r="BK14" i="60"/>
  <c r="G5" i="89"/>
  <c r="G5" i="96"/>
  <c r="AD5" i="89"/>
  <c r="AF3" i="89" s="1"/>
  <c r="AD5" i="96"/>
  <c r="V5" i="96"/>
  <c r="V5" i="89"/>
  <c r="P5" i="96"/>
  <c r="P5" i="89"/>
  <c r="AF108" i="96"/>
  <c r="AF106" i="96"/>
  <c r="AF107" i="96"/>
  <c r="J5" i="89"/>
  <c r="J5" i="96"/>
  <c r="Y5" i="96"/>
  <c r="Y5" i="89"/>
  <c r="AH5" i="89"/>
  <c r="AH5" i="96"/>
  <c r="AF106" i="89"/>
  <c r="AF107" i="89"/>
  <c r="K21" i="63" s="1"/>
  <c r="AF105" i="89"/>
  <c r="AF108" i="89"/>
  <c r="K20" i="63" l="1"/>
  <c r="K22" i="63"/>
  <c r="E42" i="71"/>
  <c r="G42" i="71" s="1"/>
  <c r="D42" i="71"/>
  <c r="H42" i="71" s="1"/>
  <c r="D39" i="71"/>
  <c r="H39" i="71" s="1"/>
  <c r="D40" i="71"/>
  <c r="H40" i="71" s="1"/>
  <c r="I15" i="63"/>
  <c r="AD10" i="60"/>
  <c r="AC107" i="89"/>
  <c r="AC108" i="89"/>
  <c r="AC105" i="89"/>
  <c r="AC106" i="89"/>
  <c r="K16" i="63" s="1"/>
  <c r="N108" i="96"/>
  <c r="N106" i="96"/>
  <c r="N107" i="96"/>
  <c r="AG5" i="89"/>
  <c r="AI3" i="89" s="1"/>
  <c r="AG5" i="96"/>
  <c r="I5" i="89"/>
  <c r="K3" i="89" s="1"/>
  <c r="I5" i="96"/>
  <c r="Q107" i="96"/>
  <c r="Q106" i="96"/>
  <c r="Q108" i="96"/>
  <c r="AF5" i="96"/>
  <c r="AF105" i="96" s="1"/>
  <c r="H107" i="89"/>
  <c r="H106" i="89"/>
  <c r="F12" i="63" s="1"/>
  <c r="H108" i="89"/>
  <c r="F14" i="63" s="1"/>
  <c r="E13" i="71" s="1"/>
  <c r="H105" i="89"/>
  <c r="I27" i="63"/>
  <c r="K27" i="63" s="1"/>
  <c r="AG10" i="60"/>
  <c r="I23" i="63"/>
  <c r="AF10" i="60"/>
  <c r="D12" i="71"/>
  <c r="H12" i="71" s="1"/>
  <c r="D16" i="71"/>
  <c r="H16" i="71" s="1"/>
  <c r="I7" i="63"/>
  <c r="AB10" i="60"/>
  <c r="J6" i="108" s="1"/>
  <c r="D23" i="63"/>
  <c r="Z10" i="60"/>
  <c r="H6" i="108" s="1"/>
  <c r="D11" i="63"/>
  <c r="W10" i="60"/>
  <c r="E6" i="108" s="1"/>
  <c r="D33" i="71"/>
  <c r="H33" i="71" s="1"/>
  <c r="AC106" i="96"/>
  <c r="AC108" i="96"/>
  <c r="AC107" i="96"/>
  <c r="R5" i="96"/>
  <c r="R5" i="89"/>
  <c r="T3" i="89" s="1"/>
  <c r="W107" i="96"/>
  <c r="W108" i="96"/>
  <c r="W106" i="96"/>
  <c r="E107" i="89"/>
  <c r="E105" i="89"/>
  <c r="E108" i="89"/>
  <c r="F10" i="63" s="1"/>
  <c r="E10" i="71" s="1"/>
  <c r="E106" i="89"/>
  <c r="F8" i="63" s="1"/>
  <c r="D19" i="71"/>
  <c r="H19" i="71" s="1"/>
  <c r="D10" i="71"/>
  <c r="H10" i="71" s="1"/>
  <c r="E107" i="96"/>
  <c r="E108" i="96"/>
  <c r="E106" i="96"/>
  <c r="D15" i="71"/>
  <c r="H15" i="71" s="1"/>
  <c r="D15" i="63"/>
  <c r="X10" i="60"/>
  <c r="F6" i="108" s="1"/>
  <c r="D27" i="71"/>
  <c r="H27" i="71" s="1"/>
  <c r="E37" i="71"/>
  <c r="D37" i="71"/>
  <c r="H37" i="71" s="1"/>
  <c r="E43" i="71"/>
  <c r="D43" i="71"/>
  <c r="H43" i="71" s="1"/>
  <c r="D30" i="71"/>
  <c r="H30" i="71" s="1"/>
  <c r="D34" i="71"/>
  <c r="H34" i="71" s="1"/>
  <c r="D21" i="71"/>
  <c r="H21" i="71" s="1"/>
  <c r="L5" i="89"/>
  <c r="N3" i="89" s="1"/>
  <c r="L5" i="96"/>
  <c r="T105" i="89"/>
  <c r="T108" i="89"/>
  <c r="T106" i="89"/>
  <c r="F28" i="63" s="1"/>
  <c r="T107" i="89"/>
  <c r="AI106" i="89"/>
  <c r="K24" i="63" s="1"/>
  <c r="AI107" i="89"/>
  <c r="AI105" i="89"/>
  <c r="AI108" i="89"/>
  <c r="Z107" i="96"/>
  <c r="Z106" i="96"/>
  <c r="Z108" i="96"/>
  <c r="Q108" i="89"/>
  <c r="Q105" i="89"/>
  <c r="F23" i="63" s="1"/>
  <c r="Q106" i="89"/>
  <c r="F24" i="63" s="1"/>
  <c r="Q107" i="89"/>
  <c r="H108" i="96"/>
  <c r="H106" i="96"/>
  <c r="H107" i="96"/>
  <c r="E36" i="71"/>
  <c r="D36" i="71"/>
  <c r="H36" i="71" s="1"/>
  <c r="D24" i="71"/>
  <c r="H24" i="71" s="1"/>
  <c r="D27" i="63"/>
  <c r="AA10" i="60"/>
  <c r="I6" i="108" s="1"/>
  <c r="X5" i="96"/>
  <c r="X5" i="89"/>
  <c r="Z3" i="89" s="1"/>
  <c r="K108" i="96"/>
  <c r="K106" i="96"/>
  <c r="K107" i="96"/>
  <c r="U5" i="96"/>
  <c r="U5" i="89"/>
  <c r="W3" i="89" s="1"/>
  <c r="AI107" i="96"/>
  <c r="AI106" i="96"/>
  <c r="AI108" i="96"/>
  <c r="Z106" i="89"/>
  <c r="K12" i="63" s="1"/>
  <c r="Z107" i="89"/>
  <c r="Z105" i="89"/>
  <c r="Z108" i="89"/>
  <c r="K106" i="89"/>
  <c r="F16" i="63" s="1"/>
  <c r="K107" i="89"/>
  <c r="K108" i="89"/>
  <c r="K105" i="89"/>
  <c r="F15" i="63" s="1"/>
  <c r="O5" i="96"/>
  <c r="O5" i="89"/>
  <c r="Q3" i="89" s="1"/>
  <c r="W107" i="89"/>
  <c r="W108" i="89"/>
  <c r="W106" i="89"/>
  <c r="K8" i="63" s="1"/>
  <c r="W105" i="89"/>
  <c r="F5" i="89"/>
  <c r="H3" i="89" s="1"/>
  <c r="F5" i="96"/>
  <c r="H5" i="96" s="1"/>
  <c r="H3" i="96" s="1"/>
  <c r="C5" i="89"/>
  <c r="E3" i="89" s="1"/>
  <c r="C5" i="96"/>
  <c r="D28" i="71"/>
  <c r="H28" i="71" s="1"/>
  <c r="D19" i="63"/>
  <c r="Y10" i="60"/>
  <c r="G6" i="108" s="1"/>
  <c r="D25" i="71"/>
  <c r="H25" i="71" s="1"/>
  <c r="I11" i="63"/>
  <c r="AC10" i="60"/>
  <c r="D13" i="71"/>
  <c r="H13" i="71" s="1"/>
  <c r="D7" i="63"/>
  <c r="V10" i="60"/>
  <c r="D6" i="108" s="1"/>
  <c r="D31" i="71"/>
  <c r="H31" i="71" s="1"/>
  <c r="D18" i="71"/>
  <c r="H18" i="71" s="1"/>
  <c r="I19" i="63"/>
  <c r="K19" i="63" s="1"/>
  <c r="AE10" i="60"/>
  <c r="D22" i="71"/>
  <c r="H22" i="71" s="1"/>
  <c r="D9" i="71"/>
  <c r="AA5" i="96"/>
  <c r="AA5" i="89"/>
  <c r="AC3" i="89" s="1"/>
  <c r="N107" i="89"/>
  <c r="N108" i="89"/>
  <c r="N106" i="89"/>
  <c r="F20" i="63" s="1"/>
  <c r="N105" i="89"/>
  <c r="T108" i="96"/>
  <c r="T106" i="96"/>
  <c r="T107" i="96"/>
  <c r="K15" i="63" l="1"/>
  <c r="K7" i="63"/>
  <c r="K23" i="63"/>
  <c r="F19" i="63"/>
  <c r="F27" i="63"/>
  <c r="F11" i="63"/>
  <c r="K11" i="63"/>
  <c r="E29" i="71" s="1"/>
  <c r="F7" i="63"/>
  <c r="K26" i="63"/>
  <c r="E40" i="71" s="1"/>
  <c r="K25" i="63"/>
  <c r="E39" i="71" s="1"/>
  <c r="K17" i="63"/>
  <c r="E33" i="71" s="1"/>
  <c r="K18" i="63"/>
  <c r="E34" i="71" s="1"/>
  <c r="K14" i="63"/>
  <c r="E31" i="71" s="1"/>
  <c r="K13" i="63"/>
  <c r="E30" i="71" s="1"/>
  <c r="K10" i="63"/>
  <c r="E28" i="71" s="1"/>
  <c r="J28" i="71" s="1"/>
  <c r="K9" i="63"/>
  <c r="E27" i="71" s="1"/>
  <c r="F30" i="63"/>
  <c r="E25" i="71" s="1"/>
  <c r="F29" i="63"/>
  <c r="E24" i="71" s="1"/>
  <c r="F26" i="63"/>
  <c r="E22" i="71" s="1"/>
  <c r="F25" i="63"/>
  <c r="E21" i="71" s="1"/>
  <c r="F22" i="63"/>
  <c r="E19" i="71" s="1"/>
  <c r="F21" i="63"/>
  <c r="E18" i="71" s="1"/>
  <c r="F17" i="63"/>
  <c r="E15" i="71" s="1"/>
  <c r="F18" i="63"/>
  <c r="E16" i="71" s="1"/>
  <c r="F13" i="63"/>
  <c r="E12" i="71" s="1"/>
  <c r="F9" i="63"/>
  <c r="E9" i="71" s="1"/>
  <c r="J42" i="71"/>
  <c r="AF3" i="96"/>
  <c r="Q5" i="96"/>
  <c r="Q105" i="96" s="1"/>
  <c r="D23" i="71"/>
  <c r="J36" i="71"/>
  <c r="G36" i="71"/>
  <c r="I36" i="71" s="1"/>
  <c r="N5" i="96"/>
  <c r="N105" i="96" s="1"/>
  <c r="D11" i="71"/>
  <c r="D20" i="71"/>
  <c r="E38" i="71"/>
  <c r="D38" i="71"/>
  <c r="K5" i="96"/>
  <c r="K105" i="96" s="1"/>
  <c r="AC5" i="96"/>
  <c r="AC105" i="96" s="1"/>
  <c r="D8" i="71"/>
  <c r="A2" i="105" s="1"/>
  <c r="I31" i="63"/>
  <c r="D29" i="71"/>
  <c r="D17" i="71"/>
  <c r="G49" i="71"/>
  <c r="H9" i="71"/>
  <c r="E35" i="71"/>
  <c r="V2" i="105" s="1"/>
  <c r="D35" i="71"/>
  <c r="G13" i="71"/>
  <c r="I13" i="71" s="1"/>
  <c r="J13" i="71"/>
  <c r="W5" i="96"/>
  <c r="W105" i="96" s="1"/>
  <c r="H105" i="96"/>
  <c r="G43" i="71"/>
  <c r="I43" i="71" s="1"/>
  <c r="J43" i="71"/>
  <c r="G10" i="71"/>
  <c r="I10" i="71" s="1"/>
  <c r="J10" i="71"/>
  <c r="T5" i="96"/>
  <c r="T105" i="96" s="1"/>
  <c r="J37" i="71"/>
  <c r="G37" i="71"/>
  <c r="I37" i="71" s="1"/>
  <c r="D14" i="71"/>
  <c r="E5" i="96"/>
  <c r="E3" i="96" s="1"/>
  <c r="Z5" i="96"/>
  <c r="Z105" i="96" s="1"/>
  <c r="I42" i="71"/>
  <c r="D26" i="71"/>
  <c r="D41" i="71"/>
  <c r="E41" i="71"/>
  <c r="X2" i="105" s="1"/>
  <c r="AI5" i="96"/>
  <c r="AI105" i="96" s="1"/>
  <c r="D32" i="71"/>
  <c r="E32" i="71"/>
  <c r="J27" i="71" l="1"/>
  <c r="G27" i="71"/>
  <c r="I27" i="71" s="1"/>
  <c r="G39" i="71"/>
  <c r="I39" i="71" s="1"/>
  <c r="J39" i="71"/>
  <c r="J40" i="71"/>
  <c r="G40" i="71"/>
  <c r="I40" i="71" s="1"/>
  <c r="W2" i="105"/>
  <c r="G34" i="71"/>
  <c r="I34" i="71" s="1"/>
  <c r="J34" i="71"/>
  <c r="J33" i="71"/>
  <c r="G33" i="71"/>
  <c r="I33" i="71" s="1"/>
  <c r="U2" i="105"/>
  <c r="G30" i="71"/>
  <c r="I30" i="71" s="1"/>
  <c r="J30" i="71"/>
  <c r="J31" i="71"/>
  <c r="G31" i="71"/>
  <c r="I31" i="71" s="1"/>
  <c r="T2" i="105"/>
  <c r="G28" i="71"/>
  <c r="I28" i="71" s="1"/>
  <c r="J24" i="71"/>
  <c r="G24" i="71"/>
  <c r="I24" i="71" s="1"/>
  <c r="G25" i="71"/>
  <c r="I25" i="71" s="1"/>
  <c r="J25" i="71"/>
  <c r="G21" i="71"/>
  <c r="I21" i="71" s="1"/>
  <c r="J21" i="71"/>
  <c r="J22" i="71"/>
  <c r="G22" i="71"/>
  <c r="I22" i="71" s="1"/>
  <c r="J18" i="71"/>
  <c r="G18" i="71"/>
  <c r="I18" i="71" s="1"/>
  <c r="G19" i="71"/>
  <c r="I19" i="71" s="1"/>
  <c r="J19" i="71"/>
  <c r="J16" i="71"/>
  <c r="G16" i="71"/>
  <c r="I16" i="71" s="1"/>
  <c r="J15" i="71"/>
  <c r="G15" i="71"/>
  <c r="I15" i="71" s="1"/>
  <c r="G12" i="71"/>
  <c r="I12" i="71" s="1"/>
  <c r="J12" i="71"/>
  <c r="G9" i="71"/>
  <c r="I9" i="71" s="1"/>
  <c r="J9" i="71"/>
  <c r="E26" i="71"/>
  <c r="S2" i="105" s="1"/>
  <c r="J12" i="108"/>
  <c r="E23" i="71"/>
  <c r="R2" i="105" s="1"/>
  <c r="I12" i="108"/>
  <c r="E14" i="71"/>
  <c r="O2" i="105" s="1"/>
  <c r="F12" i="108"/>
  <c r="E11" i="71"/>
  <c r="N2" i="105" s="1"/>
  <c r="E12" i="108"/>
  <c r="E17" i="71"/>
  <c r="P2" i="105" s="1"/>
  <c r="G12" i="108"/>
  <c r="E8" i="71"/>
  <c r="M2" i="105" s="1"/>
  <c r="D12" i="108"/>
  <c r="E20" i="71"/>
  <c r="Q2" i="105" s="1"/>
  <c r="H12" i="108"/>
  <c r="H26" i="71"/>
  <c r="G2" i="105"/>
  <c r="H29" i="71"/>
  <c r="H2" i="105"/>
  <c r="H11" i="71"/>
  <c r="B2" i="105"/>
  <c r="H41" i="71"/>
  <c r="L2" i="105"/>
  <c r="H14" i="71"/>
  <c r="C2" i="105"/>
  <c r="H32" i="71"/>
  <c r="I2" i="105"/>
  <c r="H17" i="71"/>
  <c r="D2" i="105"/>
  <c r="H38" i="71"/>
  <c r="K2" i="105"/>
  <c r="H35" i="71"/>
  <c r="J2" i="105"/>
  <c r="H20" i="71"/>
  <c r="E2" i="105"/>
  <c r="H23" i="71"/>
  <c r="F2" i="105"/>
  <c r="K3" i="96"/>
  <c r="AC3" i="96"/>
  <c r="Q3" i="96"/>
  <c r="N3" i="96"/>
  <c r="Z3" i="96"/>
  <c r="T3" i="96"/>
  <c r="J32" i="71"/>
  <c r="G32" i="71"/>
  <c r="J41" i="71"/>
  <c r="G41" i="71"/>
  <c r="I41" i="71" s="1"/>
  <c r="W3" i="96"/>
  <c r="J29" i="71"/>
  <c r="G29" i="71"/>
  <c r="I29" i="71" s="1"/>
  <c r="D44" i="71"/>
  <c r="H8" i="71"/>
  <c r="G50" i="71"/>
  <c r="G51" i="71" s="1"/>
  <c r="G35" i="71"/>
  <c r="I35" i="71" s="1"/>
  <c r="J35" i="71"/>
  <c r="K31" i="63"/>
  <c r="AI3" i="96"/>
  <c r="C1" i="96"/>
  <c r="E105" i="96"/>
  <c r="G38" i="71"/>
  <c r="J38" i="71"/>
  <c r="I32" i="71" l="1"/>
  <c r="I38" i="71"/>
  <c r="H44" i="71"/>
  <c r="J23" i="71"/>
  <c r="G26" i="71"/>
  <c r="I26" i="71" s="1"/>
  <c r="J20" i="71"/>
  <c r="G23" i="71"/>
  <c r="I23" i="71" s="1"/>
  <c r="G17" i="71"/>
  <c r="I17" i="71" s="1"/>
  <c r="G20" i="71"/>
  <c r="I20" i="71" s="1"/>
  <c r="J26" i="71"/>
  <c r="J17" i="71"/>
  <c r="J14" i="71"/>
  <c r="G14" i="71"/>
  <c r="I14" i="71" s="1"/>
  <c r="H49" i="71"/>
  <c r="J49" i="71" s="1"/>
  <c r="J11" i="71"/>
  <c r="G11" i="71"/>
  <c r="I11" i="71" s="1"/>
  <c r="B1" i="89"/>
  <c r="B1" i="96"/>
  <c r="E44" i="71"/>
  <c r="J44" i="71" s="1"/>
  <c r="J8" i="71"/>
  <c r="G8" i="71"/>
  <c r="G44" i="71" l="1"/>
  <c r="I8" i="71"/>
  <c r="I44" i="71" s="1"/>
  <c r="I50" i="71" l="1"/>
  <c r="I51" i="71" s="1"/>
  <c r="H50" i="71" l="1"/>
  <c r="G19" i="67"/>
  <c r="G17" i="73"/>
  <c r="G21" i="73" s="1"/>
  <c r="G17" i="74" s="1"/>
  <c r="G21" i="74" l="1"/>
  <c r="C23" i="78"/>
  <c r="D23" i="78" s="1"/>
  <c r="J50" i="71"/>
  <c r="H51" i="71"/>
  <c r="J51" i="71" s="1"/>
  <c r="G18" i="108" l="1"/>
  <c r="U18" i="10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平手　英里</author>
    <author>角田　芳樹</author>
  </authors>
  <commentList>
    <comment ref="AW3" authorId="0" shapeId="0" xr:uid="{11A742D4-7C25-4FBF-B04B-776AAE5A2E91}">
      <text>
        <r>
          <rPr>
            <b/>
            <sz val="9"/>
            <color indexed="81"/>
            <rFont val="MS P ゴシック"/>
            <family val="3"/>
            <charset val="128"/>
          </rPr>
          <t>平手　英里:</t>
        </r>
        <r>
          <rPr>
            <sz val="9"/>
            <color indexed="81"/>
            <rFont val="MS P ゴシック"/>
            <family val="3"/>
            <charset val="128"/>
          </rPr>
          <t xml:space="preserve">
1：完了
2：一部未完了
3：データのみ完了
4：台帳のみあり
5：未完了</t>
        </r>
      </text>
    </comment>
    <comment ref="G197" authorId="1" shapeId="0" xr:uid="{F23B14AC-906C-4DDB-B326-9F586C67D4D3}">
      <text>
        <r>
          <rPr>
            <sz val="12"/>
            <color indexed="81"/>
            <rFont val="MS P ゴシック"/>
            <family val="3"/>
            <charset val="128"/>
          </rPr>
          <t>R6.2.8付け変更
※変更前
　AWE82150</t>
        </r>
      </text>
    </comment>
    <comment ref="G216" authorId="0" shapeId="0" xr:uid="{0E8E0670-57B4-468D-A228-A2DCA447E2F4}">
      <text>
        <r>
          <rPr>
            <b/>
            <sz val="9"/>
            <color indexed="81"/>
            <rFont val="ＭＳ Ｐゴシック"/>
            <family val="3"/>
            <charset val="128"/>
          </rPr>
          <t>平手　英里</t>
        </r>
        <r>
          <rPr>
            <b/>
            <sz val="9"/>
            <color indexed="81"/>
            <rFont val="MS P ゴシック"/>
            <family val="2"/>
          </rPr>
          <t>:</t>
        </r>
        <r>
          <rPr>
            <sz val="9"/>
            <color indexed="81"/>
            <rFont val="MS P ゴシック"/>
            <family val="2"/>
          </rPr>
          <t xml:space="preserve">
</t>
        </r>
        <r>
          <rPr>
            <sz val="9"/>
            <color indexed="81"/>
            <rFont val="ＭＳ Ｐゴシック"/>
            <family val="3"/>
            <charset val="128"/>
          </rPr>
          <t>みなみちゃんナーサリーと同じ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N6" authorId="0" shapeId="0" xr:uid="{001FC250-D863-4E74-B018-B944C48DC237}">
      <text>
        <r>
          <rPr>
            <b/>
            <sz val="9"/>
            <color indexed="81"/>
            <rFont val="MS P ゴシック"/>
            <family val="3"/>
            <charset val="128"/>
          </rPr>
          <t>派遣職員の場合は、「派遣」を入力してください。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N10" authorId="0" shapeId="0" xr:uid="{3A7B910E-85E9-4259-B1F5-50864B8067DF}">
      <text>
        <r>
          <rPr>
            <b/>
            <sz val="9"/>
            <color indexed="81"/>
            <rFont val="MS P ゴシック"/>
            <family val="3"/>
            <charset val="128"/>
          </rPr>
          <t>派遣職員の場合は、「派遣」を入力してください。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N11" authorId="0" shapeId="0" xr:uid="{7134E3D0-0A3E-45FA-9FB9-DEB4974926E7}">
      <text>
        <r>
          <rPr>
            <b/>
            <sz val="9"/>
            <color indexed="81"/>
            <rFont val="MS P ゴシック"/>
            <family val="3"/>
            <charset val="128"/>
          </rPr>
          <t>派遣職員の場合は、「派遣」を入力してください。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山口　亮介</author>
    <author>平手　英里</author>
  </authors>
  <commentList>
    <comment ref="F8" authorId="0" shapeId="0" xr:uid="{00000000-0006-0000-0600-000001000000}">
      <text>
        <r>
          <rPr>
            <b/>
            <sz val="12"/>
            <color indexed="81"/>
            <rFont val="ＭＳ Ｐゴシック"/>
            <family val="3"/>
            <charset val="128"/>
          </rPr>
          <t xml:space="preserve">千葉市手当支給に伴う法定福利費の増額分を月毎に記載して下さい。
記載漏れがあると、補助額が少額になるおそれがありますので、必ず記載してください。
</t>
        </r>
      </text>
    </comment>
    <comment ref="I44" authorId="1" shapeId="0" xr:uid="{31925679-5530-4356-ADA9-E88494D6DD11}">
      <text>
        <r>
          <rPr>
            <b/>
            <sz val="14"/>
            <color indexed="81"/>
            <rFont val="MS P ゴシック"/>
            <family val="3"/>
            <charset val="128"/>
          </rPr>
          <t>補助額です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山口　亮介</author>
  </authors>
  <commentList>
    <comment ref="G21" authorId="0" shapeId="0" xr:uid="{00000000-0006-0000-0900-000001000000}">
      <text>
        <r>
          <rPr>
            <b/>
            <sz val="11"/>
            <color indexed="81"/>
            <rFont val="ＭＳ Ｐゴシック"/>
            <family val="3"/>
            <charset val="128"/>
          </rPr>
          <t>実績が既支給額を下回った場合(マイナスの場合)は補助金返還となります。
例年、５月中旬までにお振込みいただきますので、ご準備をお願いいたします。</t>
        </r>
      </text>
    </comment>
  </commentList>
</comments>
</file>

<file path=xl/sharedStrings.xml><?xml version="1.0" encoding="utf-8"?>
<sst xmlns="http://schemas.openxmlformats.org/spreadsheetml/2006/main" count="4997" uniqueCount="2212">
  <si>
    <t>準保育士</t>
    <rPh sb="0" eb="1">
      <t>ジュン</t>
    </rPh>
    <rPh sb="1" eb="4">
      <t>ホイクシ</t>
    </rPh>
    <phoneticPr fontId="4"/>
  </si>
  <si>
    <t>短時間保育士</t>
    <rPh sb="0" eb="3">
      <t>タンジカン</t>
    </rPh>
    <rPh sb="3" eb="5">
      <t>ホイク</t>
    </rPh>
    <rPh sb="5" eb="6">
      <t>シ</t>
    </rPh>
    <phoneticPr fontId="4"/>
  </si>
  <si>
    <t>職　種</t>
    <rPh sb="0" eb="3">
      <t>ショクシュ</t>
    </rPh>
    <phoneticPr fontId="10"/>
  </si>
  <si>
    <t>勤務形態</t>
    <rPh sb="0" eb="2">
      <t>キンム</t>
    </rPh>
    <rPh sb="2" eb="4">
      <t>ケイタイ</t>
    </rPh>
    <phoneticPr fontId="10"/>
  </si>
  <si>
    <t>氏名</t>
    <rPh sb="0" eb="2">
      <t>シメイ</t>
    </rPh>
    <phoneticPr fontId="10"/>
  </si>
  <si>
    <t>性別</t>
    <rPh sb="0" eb="2">
      <t>セイベツ</t>
    </rPh>
    <phoneticPr fontId="10"/>
  </si>
  <si>
    <t>年齢（歳）</t>
    <rPh sb="0" eb="2">
      <t>ネンレイ</t>
    </rPh>
    <rPh sb="3" eb="4">
      <t>サイ</t>
    </rPh>
    <phoneticPr fontId="10"/>
  </si>
  <si>
    <t>保育士
資格
有･無</t>
    <rPh sb="0" eb="3">
      <t>ホイクシ</t>
    </rPh>
    <rPh sb="4" eb="6">
      <t>シカク</t>
    </rPh>
    <rPh sb="7" eb="10">
      <t>ウム</t>
    </rPh>
    <phoneticPr fontId="10"/>
  </si>
  <si>
    <t>その他資格</t>
    <rPh sb="0" eb="3">
      <t>ソノタ</t>
    </rPh>
    <rPh sb="3" eb="5">
      <t>シカク</t>
    </rPh>
    <phoneticPr fontId="10"/>
  </si>
  <si>
    <t>備考</t>
    <rPh sb="0" eb="2">
      <t>ビコウ</t>
    </rPh>
    <phoneticPr fontId="10"/>
  </si>
  <si>
    <t>園長</t>
    <rPh sb="0" eb="2">
      <t>エンチョウ</t>
    </rPh>
    <phoneticPr fontId="6"/>
  </si>
  <si>
    <t>主任保育士</t>
    <rPh sb="0" eb="2">
      <t>シュニン</t>
    </rPh>
    <rPh sb="2" eb="5">
      <t>ホイクシ</t>
    </rPh>
    <phoneticPr fontId="4"/>
  </si>
  <si>
    <t>保育士</t>
    <rPh sb="0" eb="3">
      <t>ホイクシ</t>
    </rPh>
    <phoneticPr fontId="4"/>
  </si>
  <si>
    <t>保育補助</t>
    <rPh sb="0" eb="2">
      <t>ホイク</t>
    </rPh>
    <rPh sb="2" eb="4">
      <t>ホジョ</t>
    </rPh>
    <phoneticPr fontId="4"/>
  </si>
  <si>
    <t>栄養士</t>
    <rPh sb="0" eb="3">
      <t>エイヨウシ</t>
    </rPh>
    <phoneticPr fontId="4"/>
  </si>
  <si>
    <t>調理員</t>
    <rPh sb="0" eb="3">
      <t>チョウリイン</t>
    </rPh>
    <phoneticPr fontId="4"/>
  </si>
  <si>
    <t>計</t>
    <rPh sb="0" eb="1">
      <t>ケイ</t>
    </rPh>
    <phoneticPr fontId="10"/>
  </si>
  <si>
    <t>※　　勤務形態について</t>
    <rPh sb="3" eb="5">
      <t>キンム</t>
    </rPh>
    <rPh sb="5" eb="6">
      <t>ケイ</t>
    </rPh>
    <rPh sb="6" eb="7">
      <t>タイ</t>
    </rPh>
    <phoneticPr fontId="10"/>
  </si>
  <si>
    <t>正     ：  正規職員</t>
    <rPh sb="0" eb="1">
      <t>セイ</t>
    </rPh>
    <rPh sb="9" eb="11">
      <t>セイキ</t>
    </rPh>
    <rPh sb="11" eb="13">
      <t>ショクイン</t>
    </rPh>
    <phoneticPr fontId="10"/>
  </si>
  <si>
    <t>正</t>
    <rPh sb="0" eb="1">
      <t>セイ</t>
    </rPh>
    <phoneticPr fontId="6"/>
  </si>
  <si>
    <t>常</t>
    <rPh sb="0" eb="1">
      <t>ツネ</t>
    </rPh>
    <phoneticPr fontId="6"/>
  </si>
  <si>
    <t>男</t>
    <rPh sb="0" eb="1">
      <t>オトコ</t>
    </rPh>
    <phoneticPr fontId="6"/>
  </si>
  <si>
    <t>有</t>
    <rPh sb="0" eb="1">
      <t>ア</t>
    </rPh>
    <phoneticPr fontId="6"/>
  </si>
  <si>
    <t>女</t>
    <rPh sb="0" eb="1">
      <t>オンナ</t>
    </rPh>
    <phoneticPr fontId="6"/>
  </si>
  <si>
    <t>無</t>
    <rPh sb="0" eb="1">
      <t>ナ</t>
    </rPh>
    <phoneticPr fontId="6"/>
  </si>
  <si>
    <t>非</t>
    <rPh sb="0" eb="1">
      <t>ヒ</t>
    </rPh>
    <phoneticPr fontId="6"/>
  </si>
  <si>
    <t>事務員</t>
    <rPh sb="0" eb="3">
      <t>ジムイン</t>
    </rPh>
    <phoneticPr fontId="6"/>
  </si>
  <si>
    <t>用務員</t>
    <rPh sb="0" eb="3">
      <t>ヨウムイン</t>
    </rPh>
    <phoneticPr fontId="6"/>
  </si>
  <si>
    <t>その他</t>
    <rPh sb="2" eb="3">
      <t>タ</t>
    </rPh>
    <phoneticPr fontId="6"/>
  </si>
  <si>
    <t>※　　備考欄に、補助金該当項目及び育児休暇取得の有無等を記載してください。</t>
    <rPh sb="3" eb="6">
      <t>ビコウラン</t>
    </rPh>
    <rPh sb="8" eb="11">
      <t>ホジョキン</t>
    </rPh>
    <rPh sb="11" eb="13">
      <t>ガイトウ</t>
    </rPh>
    <rPh sb="13" eb="15">
      <t>コウモク</t>
    </rPh>
    <rPh sb="15" eb="16">
      <t>オヨ</t>
    </rPh>
    <rPh sb="17" eb="19">
      <t>イクジ</t>
    </rPh>
    <rPh sb="19" eb="21">
      <t>キュウカ</t>
    </rPh>
    <rPh sb="21" eb="23">
      <t>シュトク</t>
    </rPh>
    <rPh sb="24" eb="26">
      <t>ウム</t>
    </rPh>
    <rPh sb="26" eb="27">
      <t>トウ</t>
    </rPh>
    <rPh sb="28" eb="30">
      <t>キサイ</t>
    </rPh>
    <phoneticPr fontId="6"/>
  </si>
  <si>
    <t>退職等
年月日</t>
    <rPh sb="0" eb="2">
      <t>タイショク</t>
    </rPh>
    <rPh sb="2" eb="3">
      <t>トウ</t>
    </rPh>
    <rPh sb="4" eb="7">
      <t>ネンガッピ</t>
    </rPh>
    <phoneticPr fontId="10"/>
  </si>
  <si>
    <t>4月</t>
    <rPh sb="1" eb="2">
      <t>ガツ</t>
    </rPh>
    <phoneticPr fontId="1"/>
  </si>
  <si>
    <t>5月</t>
  </si>
  <si>
    <t>6月</t>
  </si>
  <si>
    <t>7月</t>
  </si>
  <si>
    <t>8月</t>
  </si>
  <si>
    <t>9月</t>
  </si>
  <si>
    <t>10月</t>
  </si>
  <si>
    <t>11月</t>
  </si>
  <si>
    <t>12月</t>
  </si>
  <si>
    <t>1月</t>
  </si>
  <si>
    <t>2月</t>
  </si>
  <si>
    <t>3月</t>
  </si>
  <si>
    <t>正</t>
    <rPh sb="0" eb="1">
      <t>タダ</t>
    </rPh>
    <phoneticPr fontId="10"/>
  </si>
  <si>
    <t>常</t>
    <rPh sb="0" eb="1">
      <t>ジョウ</t>
    </rPh>
    <phoneticPr fontId="10"/>
  </si>
  <si>
    <t>男</t>
    <rPh sb="0" eb="1">
      <t>オトコ</t>
    </rPh>
    <phoneticPr fontId="10"/>
  </si>
  <si>
    <t>有</t>
    <rPh sb="0" eb="1">
      <t>アリ</t>
    </rPh>
    <phoneticPr fontId="10"/>
  </si>
  <si>
    <t>正</t>
    <rPh sb="0" eb="1">
      <t>セイ</t>
    </rPh>
    <phoneticPr fontId="10"/>
  </si>
  <si>
    <t>女</t>
    <rPh sb="0" eb="1">
      <t>オンナ</t>
    </rPh>
    <phoneticPr fontId="10"/>
  </si>
  <si>
    <t>無</t>
    <rPh sb="0" eb="1">
      <t>ナシ</t>
    </rPh>
    <phoneticPr fontId="10"/>
  </si>
  <si>
    <t>職種</t>
    <rPh sb="0" eb="2">
      <t>ショクシュ</t>
    </rPh>
    <phoneticPr fontId="1"/>
  </si>
  <si>
    <t>勤務形態</t>
    <rPh sb="0" eb="2">
      <t>キンム</t>
    </rPh>
    <rPh sb="2" eb="4">
      <t>ケイタイ</t>
    </rPh>
    <phoneticPr fontId="1"/>
  </si>
  <si>
    <t>選択</t>
    <rPh sb="0" eb="2">
      <t>センタク</t>
    </rPh>
    <phoneticPr fontId="1"/>
  </si>
  <si>
    <t>※　　職名と異なる業務に従事している職員については、備考欄にその旨を記載。</t>
    <rPh sb="3" eb="5">
      <t>ショクメイ</t>
    </rPh>
    <rPh sb="6" eb="7">
      <t>コト</t>
    </rPh>
    <rPh sb="9" eb="11">
      <t>ギョウム</t>
    </rPh>
    <rPh sb="12" eb="14">
      <t>ジュウジ</t>
    </rPh>
    <rPh sb="18" eb="20">
      <t>ショクイン</t>
    </rPh>
    <rPh sb="26" eb="29">
      <t>ビコウラン</t>
    </rPh>
    <rPh sb="30" eb="33">
      <t>ソノムネ</t>
    </rPh>
    <rPh sb="34" eb="36">
      <t>キサイ</t>
    </rPh>
    <phoneticPr fontId="6"/>
  </si>
  <si>
    <t>保育士</t>
    <rPh sb="0" eb="2">
      <t>ホイク</t>
    </rPh>
    <rPh sb="2" eb="3">
      <t>シ</t>
    </rPh>
    <phoneticPr fontId="1"/>
  </si>
  <si>
    <t>パート  ：  正規職員以外</t>
    <rPh sb="8" eb="10">
      <t>セイキ</t>
    </rPh>
    <rPh sb="10" eb="12">
      <t>ショクイン</t>
    </rPh>
    <rPh sb="12" eb="14">
      <t>イガイ</t>
    </rPh>
    <phoneticPr fontId="10"/>
  </si>
  <si>
    <t>常     ：  1日6時間以上かつ月20日以上の勤務を行う職員</t>
    <rPh sb="0" eb="1">
      <t>ジョウ</t>
    </rPh>
    <rPh sb="10" eb="11">
      <t>ニチ</t>
    </rPh>
    <rPh sb="12" eb="14">
      <t>ジカン</t>
    </rPh>
    <rPh sb="14" eb="16">
      <t>イジョウ</t>
    </rPh>
    <rPh sb="18" eb="19">
      <t>ツキ</t>
    </rPh>
    <rPh sb="21" eb="22">
      <t>ニチ</t>
    </rPh>
    <rPh sb="22" eb="24">
      <t>イジョウ</t>
    </rPh>
    <rPh sb="25" eb="27">
      <t>キンム</t>
    </rPh>
    <rPh sb="28" eb="29">
      <t>オコナ</t>
    </rPh>
    <rPh sb="30" eb="32">
      <t>ショクイン</t>
    </rPh>
    <phoneticPr fontId="10"/>
  </si>
  <si>
    <t>非     ：  1日6時間未満または月20日未満の勤務を行う職員</t>
    <rPh sb="0" eb="1">
      <t>ヒ</t>
    </rPh>
    <rPh sb="10" eb="11">
      <t>ニチ</t>
    </rPh>
    <rPh sb="12" eb="14">
      <t>ジカン</t>
    </rPh>
    <rPh sb="14" eb="16">
      <t>ミマン</t>
    </rPh>
    <rPh sb="19" eb="20">
      <t>ツキ</t>
    </rPh>
    <rPh sb="22" eb="23">
      <t>ニチ</t>
    </rPh>
    <rPh sb="23" eb="25">
      <t>ミマン</t>
    </rPh>
    <rPh sb="26" eb="28">
      <t>キンム</t>
    </rPh>
    <rPh sb="29" eb="30">
      <t>オコナ</t>
    </rPh>
    <rPh sb="31" eb="33">
      <t>ショクイン</t>
    </rPh>
    <phoneticPr fontId="10"/>
  </si>
  <si>
    <t>要件緩和適用開始日</t>
    <rPh sb="0" eb="2">
      <t>ヨウケン</t>
    </rPh>
    <rPh sb="2" eb="4">
      <t>カンワ</t>
    </rPh>
    <rPh sb="4" eb="6">
      <t>テキヨウ</t>
    </rPh>
    <rPh sb="6" eb="8">
      <t>カイシ</t>
    </rPh>
    <rPh sb="8" eb="9">
      <t>ビ</t>
    </rPh>
    <phoneticPr fontId="1"/>
  </si>
  <si>
    <t>パート</t>
    <phoneticPr fontId="6"/>
  </si>
  <si>
    <t>要件緩和対象</t>
    <rPh sb="0" eb="2">
      <t>ヨウケン</t>
    </rPh>
    <rPh sb="2" eb="4">
      <t>カンワ</t>
    </rPh>
    <rPh sb="4" eb="6">
      <t>タイショウ</t>
    </rPh>
    <phoneticPr fontId="1"/>
  </si>
  <si>
    <t>給与改善対象者</t>
    <rPh sb="0" eb="2">
      <t>キュウヨ</t>
    </rPh>
    <rPh sb="2" eb="4">
      <t>カイゼン</t>
    </rPh>
    <rPh sb="4" eb="7">
      <t>タイショウシャ</t>
    </rPh>
    <phoneticPr fontId="1"/>
  </si>
  <si>
    <t>○</t>
  </si>
  <si>
    <t>採用等
年月日</t>
    <rPh sb="0" eb="2">
      <t>サイヨウ</t>
    </rPh>
    <rPh sb="2" eb="3">
      <t>トウ</t>
    </rPh>
    <rPh sb="4" eb="7">
      <t>ネンガッピ</t>
    </rPh>
    <phoneticPr fontId="10"/>
  </si>
  <si>
    <t>パート</t>
  </si>
  <si>
    <t>準保育士(延長含)</t>
    <rPh sb="0" eb="1">
      <t>ジュン</t>
    </rPh>
    <rPh sb="1" eb="4">
      <t>ホイクシ</t>
    </rPh>
    <rPh sb="5" eb="7">
      <t>エンチョウ</t>
    </rPh>
    <rPh sb="7" eb="8">
      <t>フク</t>
    </rPh>
    <phoneticPr fontId="1"/>
  </si>
  <si>
    <t>みなし保育士</t>
    <rPh sb="3" eb="6">
      <t>ホイクシ</t>
    </rPh>
    <phoneticPr fontId="1"/>
  </si>
  <si>
    <t>計</t>
    <rPh sb="0" eb="1">
      <t>ケイ</t>
    </rPh>
    <phoneticPr fontId="1"/>
  </si>
  <si>
    <t>対象</t>
    <rPh sb="0" eb="2">
      <t>タイショウ</t>
    </rPh>
    <phoneticPr fontId="4"/>
  </si>
  <si>
    <t>合　　　　　　　計</t>
    <rPh sb="0" eb="1">
      <t>ゴウ</t>
    </rPh>
    <rPh sb="8" eb="9">
      <t>ケイ</t>
    </rPh>
    <phoneticPr fontId="4"/>
  </si>
  <si>
    <t>正規職員保育士</t>
    <rPh sb="0" eb="2">
      <t>セイキ</t>
    </rPh>
    <rPh sb="2" eb="4">
      <t>ショクイン</t>
    </rPh>
    <rPh sb="4" eb="7">
      <t>ホイクシ</t>
    </rPh>
    <phoneticPr fontId="4"/>
  </si>
  <si>
    <t>人数</t>
    <rPh sb="0" eb="2">
      <t>ニンズウ</t>
    </rPh>
    <phoneticPr fontId="1"/>
  </si>
  <si>
    <t>合計</t>
    <rPh sb="0" eb="2">
      <t>ゴウケイ</t>
    </rPh>
    <phoneticPr fontId="1"/>
  </si>
  <si>
    <t>月</t>
    <rPh sb="0" eb="1">
      <t>ツキ</t>
    </rPh>
    <phoneticPr fontId="1"/>
  </si>
  <si>
    <t>職　　種</t>
    <rPh sb="0" eb="1">
      <t>ショク</t>
    </rPh>
    <rPh sb="3" eb="4">
      <t>タネ</t>
    </rPh>
    <phoneticPr fontId="4"/>
  </si>
  <si>
    <t>A</t>
  </si>
  <si>
    <t>B</t>
  </si>
  <si>
    <t>C</t>
  </si>
  <si>
    <t>D</t>
  </si>
  <si>
    <t>E</t>
  </si>
  <si>
    <t>F</t>
  </si>
  <si>
    <t>G</t>
  </si>
  <si>
    <t>H</t>
  </si>
  <si>
    <t>I</t>
  </si>
  <si>
    <t>看護師</t>
    <rPh sb="0" eb="3">
      <t>カンゴシ</t>
    </rPh>
    <phoneticPr fontId="1"/>
  </si>
  <si>
    <t>J</t>
  </si>
  <si>
    <t>K</t>
  </si>
  <si>
    <t>L</t>
  </si>
  <si>
    <t>M</t>
  </si>
  <si>
    <t>N</t>
  </si>
  <si>
    <t>O</t>
  </si>
  <si>
    <t>P</t>
  </si>
  <si>
    <t>Q</t>
  </si>
  <si>
    <t>R</t>
  </si>
  <si>
    <t>S</t>
  </si>
  <si>
    <t>T</t>
  </si>
  <si>
    <t>U</t>
  </si>
  <si>
    <t>V</t>
  </si>
  <si>
    <t>X</t>
  </si>
  <si>
    <t>Y</t>
  </si>
  <si>
    <t>幼稚園1種</t>
    <rPh sb="0" eb="3">
      <t>ヨウチエン</t>
    </rPh>
    <rPh sb="4" eb="5">
      <t>シュ</t>
    </rPh>
    <phoneticPr fontId="1"/>
  </si>
  <si>
    <t>みなし保育士（要件緩和対象、保健師・看護師・准看護師）</t>
    <rPh sb="3" eb="6">
      <t>ホイクシ</t>
    </rPh>
    <rPh sb="7" eb="9">
      <t>ヨウケン</t>
    </rPh>
    <rPh sb="9" eb="11">
      <t>カンワ</t>
    </rPh>
    <rPh sb="11" eb="13">
      <t>タイショウ</t>
    </rPh>
    <rPh sb="14" eb="17">
      <t>ホケンシ</t>
    </rPh>
    <rPh sb="18" eb="21">
      <t>カンゴシ</t>
    </rPh>
    <rPh sb="22" eb="26">
      <t>ジュンカンゴシ</t>
    </rPh>
    <phoneticPr fontId="4"/>
  </si>
  <si>
    <t>看護師（みなし保育士）</t>
    <rPh sb="0" eb="3">
      <t>カンゴシ</t>
    </rPh>
    <rPh sb="7" eb="10">
      <t>ホイクシ</t>
    </rPh>
    <phoneticPr fontId="6"/>
  </si>
  <si>
    <t>准看護師（みなし保育士）</t>
    <rPh sb="0" eb="1">
      <t>ジュン</t>
    </rPh>
    <rPh sb="1" eb="4">
      <t>カンゴシ</t>
    </rPh>
    <rPh sb="8" eb="11">
      <t>ホイクシ</t>
    </rPh>
    <phoneticPr fontId="1"/>
  </si>
  <si>
    <t>保健師（みなし保育士）</t>
    <rPh sb="0" eb="3">
      <t>ホケンシ</t>
    </rPh>
    <rPh sb="7" eb="10">
      <t>ホイクシ</t>
    </rPh>
    <phoneticPr fontId="6"/>
  </si>
  <si>
    <t>保健師（みなし以外）</t>
    <rPh sb="0" eb="3">
      <t>ホケンシ</t>
    </rPh>
    <rPh sb="7" eb="9">
      <t>イガイ</t>
    </rPh>
    <phoneticPr fontId="6"/>
  </si>
  <si>
    <t>看護師（みなし以外）</t>
    <rPh sb="0" eb="3">
      <t>カンゴシ</t>
    </rPh>
    <rPh sb="7" eb="9">
      <t>イガイ</t>
    </rPh>
    <phoneticPr fontId="6"/>
  </si>
  <si>
    <t>准看護師（みなし以外）</t>
    <rPh sb="0" eb="1">
      <t>ジュン</t>
    </rPh>
    <rPh sb="1" eb="4">
      <t>カンゴシ</t>
    </rPh>
    <rPh sb="8" eb="10">
      <t>イガイ</t>
    </rPh>
    <phoneticPr fontId="1"/>
  </si>
  <si>
    <t>看護師</t>
    <rPh sb="0" eb="3">
      <t>カンゴシ</t>
    </rPh>
    <phoneticPr fontId="4"/>
  </si>
  <si>
    <t>準保育士、短時間保育士（延長時間含めると常勤）</t>
    <rPh sb="0" eb="4">
      <t>ジュンホイクシ</t>
    </rPh>
    <rPh sb="5" eb="8">
      <t>タンジカン</t>
    </rPh>
    <rPh sb="8" eb="11">
      <t>ホイクシ</t>
    </rPh>
    <rPh sb="12" eb="14">
      <t>エンチョウ</t>
    </rPh>
    <rPh sb="14" eb="16">
      <t>ジカン</t>
    </rPh>
    <rPh sb="16" eb="17">
      <t>フク</t>
    </rPh>
    <rPh sb="20" eb="22">
      <t>ジョウキン</t>
    </rPh>
    <phoneticPr fontId="1"/>
  </si>
  <si>
    <t>家庭的保育者</t>
    <rPh sb="0" eb="3">
      <t>カテイテキ</t>
    </rPh>
    <rPh sb="3" eb="5">
      <t>ホイク</t>
    </rPh>
    <rPh sb="5" eb="6">
      <t>シャ</t>
    </rPh>
    <phoneticPr fontId="1"/>
  </si>
  <si>
    <t>民間保育施設職員現況調書</t>
    <rPh sb="0" eb="2">
      <t>ミンカン</t>
    </rPh>
    <rPh sb="2" eb="4">
      <t>ホイク</t>
    </rPh>
    <rPh sb="4" eb="6">
      <t>シセツ</t>
    </rPh>
    <rPh sb="6" eb="8">
      <t>ショクイン</t>
    </rPh>
    <rPh sb="7" eb="8">
      <t>テイショク</t>
    </rPh>
    <rPh sb="8" eb="10">
      <t>ゲンキョウ</t>
    </rPh>
    <rPh sb="10" eb="12">
      <t>チョウショ</t>
    </rPh>
    <phoneticPr fontId="10"/>
  </si>
  <si>
    <t>施設長</t>
    <rPh sb="0" eb="2">
      <t>シセツ</t>
    </rPh>
    <rPh sb="2" eb="3">
      <t>チョウ</t>
    </rPh>
    <phoneticPr fontId="1"/>
  </si>
  <si>
    <t>管理者</t>
    <rPh sb="0" eb="3">
      <t>カンリシャ</t>
    </rPh>
    <phoneticPr fontId="1"/>
  </si>
  <si>
    <t>県補助対象</t>
    <rPh sb="0" eb="1">
      <t>ケン</t>
    </rPh>
    <rPh sb="1" eb="3">
      <t>ホジョ</t>
    </rPh>
    <rPh sb="3" eb="5">
      <t>タイショウ</t>
    </rPh>
    <phoneticPr fontId="1"/>
  </si>
  <si>
    <t>市補助分</t>
    <rPh sb="0" eb="1">
      <t>シ</t>
    </rPh>
    <rPh sb="1" eb="3">
      <t>ホジョ</t>
    </rPh>
    <rPh sb="3" eb="4">
      <t>ブン</t>
    </rPh>
    <phoneticPr fontId="1"/>
  </si>
  <si>
    <t>県補助分</t>
    <rPh sb="0" eb="1">
      <t>ケン</t>
    </rPh>
    <rPh sb="1" eb="3">
      <t>ホジョ</t>
    </rPh>
    <rPh sb="3" eb="4">
      <t>ブン</t>
    </rPh>
    <phoneticPr fontId="1"/>
  </si>
  <si>
    <t>（あて先）　千 葉 市 長</t>
    <rPh sb="3" eb="4">
      <t>サキ</t>
    </rPh>
    <rPh sb="6" eb="7">
      <t>セン</t>
    </rPh>
    <rPh sb="8" eb="9">
      <t>ハ</t>
    </rPh>
    <rPh sb="10" eb="11">
      <t>シ</t>
    </rPh>
    <rPh sb="12" eb="13">
      <t>チョウ</t>
    </rPh>
    <phoneticPr fontId="10"/>
  </si>
  <si>
    <t>住所</t>
    <rPh sb="0" eb="2">
      <t>ジュウショ</t>
    </rPh>
    <phoneticPr fontId="4"/>
  </si>
  <si>
    <t>法人名</t>
    <rPh sb="0" eb="2">
      <t>ホウジン</t>
    </rPh>
    <rPh sb="2" eb="3">
      <t>メイ</t>
    </rPh>
    <phoneticPr fontId="4"/>
  </si>
  <si>
    <t>代表者職氏名</t>
    <rPh sb="0" eb="3">
      <t>ダイヒョウシャ</t>
    </rPh>
    <rPh sb="3" eb="4">
      <t>ショク</t>
    </rPh>
    <rPh sb="4" eb="6">
      <t>シメイ</t>
    </rPh>
    <phoneticPr fontId="4"/>
  </si>
  <si>
    <t>　</t>
    <phoneticPr fontId="10"/>
  </si>
  <si>
    <t>円</t>
    <rPh sb="0" eb="1">
      <t>エン</t>
    </rPh>
    <phoneticPr fontId="10"/>
  </si>
  <si>
    <t>　</t>
    <phoneticPr fontId="10"/>
  </si>
  <si>
    <t>（施設等名）</t>
    <rPh sb="1" eb="3">
      <t>シセツ</t>
    </rPh>
    <rPh sb="3" eb="4">
      <t>トウ</t>
    </rPh>
    <rPh sb="4" eb="5">
      <t>メイ</t>
    </rPh>
    <rPh sb="5" eb="6">
      <t>ヤスナ</t>
    </rPh>
    <phoneticPr fontId="4"/>
  </si>
  <si>
    <t>・職員現況調書</t>
    <rPh sb="1" eb="3">
      <t>ショクイン</t>
    </rPh>
    <rPh sb="3" eb="5">
      <t>ゲンキョウ</t>
    </rPh>
    <rPh sb="5" eb="7">
      <t>チョウショ</t>
    </rPh>
    <phoneticPr fontId="1"/>
  </si>
  <si>
    <t>対象人数
A</t>
    <rPh sb="0" eb="2">
      <t>タイショウ</t>
    </rPh>
    <rPh sb="2" eb="4">
      <t>ニンズウ</t>
    </rPh>
    <phoneticPr fontId="1"/>
  </si>
  <si>
    <t>千葉市手当額計
B＝A×月額</t>
    <rPh sb="0" eb="3">
      <t>ｔ</t>
    </rPh>
    <rPh sb="3" eb="5">
      <t>テアテ</t>
    </rPh>
    <rPh sb="5" eb="6">
      <t>ガク</t>
    </rPh>
    <rPh sb="6" eb="7">
      <t>ケイ</t>
    </rPh>
    <rPh sb="12" eb="14">
      <t>ゲツガク</t>
    </rPh>
    <phoneticPr fontId="1"/>
  </si>
  <si>
    <t>法定福利費
の増　計
C</t>
    <rPh sb="0" eb="2">
      <t>ホウテイ</t>
    </rPh>
    <rPh sb="2" eb="4">
      <t>フクリ</t>
    </rPh>
    <rPh sb="4" eb="5">
      <t>ヒ</t>
    </rPh>
    <rPh sb="7" eb="8">
      <t>ゾウ</t>
    </rPh>
    <rPh sb="9" eb="10">
      <t>ケイ</t>
    </rPh>
    <phoneticPr fontId="1"/>
  </si>
  <si>
    <t>合計
D=B＋C</t>
    <rPh sb="0" eb="2">
      <t>ゴウケイ</t>
    </rPh>
    <phoneticPr fontId="1"/>
  </si>
  <si>
    <t>基準額
E=A×30,000</t>
    <rPh sb="0" eb="2">
      <t>キジュン</t>
    </rPh>
    <rPh sb="2" eb="3">
      <t>ガク</t>
    </rPh>
    <phoneticPr fontId="1"/>
  </si>
  <si>
    <t>補助額
DとEの少ない方</t>
    <rPh sb="0" eb="2">
      <t>ホジョ</t>
    </rPh>
    <rPh sb="2" eb="3">
      <t>ガク</t>
    </rPh>
    <rPh sb="8" eb="9">
      <t>スク</t>
    </rPh>
    <rPh sb="11" eb="12">
      <t>ホウ</t>
    </rPh>
    <phoneticPr fontId="1"/>
  </si>
  <si>
    <t>法定福利費
比率
C÷B</t>
    <rPh sb="0" eb="2">
      <t>ホウテイ</t>
    </rPh>
    <rPh sb="2" eb="4">
      <t>フクリ</t>
    </rPh>
    <rPh sb="4" eb="5">
      <t>ヒ</t>
    </rPh>
    <rPh sb="6" eb="8">
      <t>ヒリツ</t>
    </rPh>
    <phoneticPr fontId="1"/>
  </si>
  <si>
    <t>千葉市手当額単価
（法定福利費除く）</t>
    <rPh sb="0" eb="3">
      <t>チバシ</t>
    </rPh>
    <rPh sb="3" eb="5">
      <t>テアテ</t>
    </rPh>
    <rPh sb="5" eb="6">
      <t>ガク</t>
    </rPh>
    <rPh sb="6" eb="8">
      <t>タンカ</t>
    </rPh>
    <rPh sb="10" eb="12">
      <t>ホウテイ</t>
    </rPh>
    <rPh sb="12" eb="14">
      <t>フクリ</t>
    </rPh>
    <rPh sb="14" eb="15">
      <t>ヒ</t>
    </rPh>
    <rPh sb="15" eb="16">
      <t>ノゾ</t>
    </rPh>
    <phoneticPr fontId="1"/>
  </si>
  <si>
    <t>千葉市手当額合計
（法定福利費除く）</t>
    <rPh sb="0" eb="3">
      <t>チバシ</t>
    </rPh>
    <rPh sb="3" eb="5">
      <t>テアテ</t>
    </rPh>
    <rPh sb="5" eb="6">
      <t>ガク</t>
    </rPh>
    <rPh sb="6" eb="8">
      <t>ゴウケイ</t>
    </rPh>
    <rPh sb="10" eb="12">
      <t>ホウテイ</t>
    </rPh>
    <rPh sb="12" eb="14">
      <t>フクリ</t>
    </rPh>
    <rPh sb="14" eb="15">
      <t>ヒ</t>
    </rPh>
    <rPh sb="15" eb="16">
      <t>ノゾ</t>
    </rPh>
    <phoneticPr fontId="4"/>
  </si>
  <si>
    <t>（様式第４号）</t>
    <rPh sb="3" eb="4">
      <t>ダイ</t>
    </rPh>
    <phoneticPr fontId="10"/>
  </si>
  <si>
    <t>千葉市保育士等給与改善事業補助金変更交付申請書</t>
    <rPh sb="3" eb="6">
      <t>ｈｓ</t>
    </rPh>
    <rPh sb="6" eb="7">
      <t>トウ</t>
    </rPh>
    <rPh sb="7" eb="9">
      <t>キュウヨ</t>
    </rPh>
    <rPh sb="9" eb="11">
      <t>カイゼン</t>
    </rPh>
    <rPh sb="11" eb="13">
      <t>ジギョウ</t>
    </rPh>
    <rPh sb="13" eb="16">
      <t>ｈｊｋ</t>
    </rPh>
    <rPh sb="16" eb="18">
      <t>ヘンコウ</t>
    </rPh>
    <rPh sb="18" eb="20">
      <t>コウフ</t>
    </rPh>
    <rPh sb="20" eb="23">
      <t>シンセイショ</t>
    </rPh>
    <phoneticPr fontId="4"/>
  </si>
  <si>
    <t>　　１　変更交付申請額</t>
    <rPh sb="4" eb="6">
      <t>ヘンコウ</t>
    </rPh>
    <rPh sb="6" eb="8">
      <t>コウフ</t>
    </rPh>
    <rPh sb="8" eb="10">
      <t>シンセイ</t>
    </rPh>
    <rPh sb="10" eb="11">
      <t>ガク</t>
    </rPh>
    <phoneticPr fontId="10"/>
  </si>
  <si>
    <t>　　２　変更理由</t>
    <rPh sb="4" eb="6">
      <t>ヘンコウ</t>
    </rPh>
    <rPh sb="6" eb="8">
      <t>リユウ</t>
    </rPh>
    <phoneticPr fontId="10"/>
  </si>
  <si>
    <t>　　３　添付書類</t>
    <rPh sb="4" eb="6">
      <t>テンプ</t>
    </rPh>
    <rPh sb="6" eb="8">
      <t>ショルイ</t>
    </rPh>
    <phoneticPr fontId="10"/>
  </si>
  <si>
    <t>・給与改善費算出内訳表（１）（２）</t>
    <rPh sb="1" eb="3">
      <t>キュウヨ</t>
    </rPh>
    <rPh sb="3" eb="5">
      <t>カイゼン</t>
    </rPh>
    <rPh sb="5" eb="6">
      <t>ヒ</t>
    </rPh>
    <rPh sb="6" eb="8">
      <t>サンシュツ</t>
    </rPh>
    <rPh sb="8" eb="10">
      <t>ウチワケ</t>
    </rPh>
    <rPh sb="10" eb="11">
      <t>ヒョウ</t>
    </rPh>
    <phoneticPr fontId="1"/>
  </si>
  <si>
    <t>・賃金台帳の写し</t>
    <rPh sb="1" eb="3">
      <t>チンギン</t>
    </rPh>
    <rPh sb="3" eb="5">
      <t>ダイチョウ</t>
    </rPh>
    <rPh sb="6" eb="7">
      <t>ウツ</t>
    </rPh>
    <phoneticPr fontId="1"/>
  </si>
  <si>
    <t>給与改善費算出内訳表（１）</t>
    <rPh sb="0" eb="2">
      <t>キュウヨ</t>
    </rPh>
    <rPh sb="2" eb="4">
      <t>カイゼン</t>
    </rPh>
    <rPh sb="4" eb="5">
      <t>ヒ</t>
    </rPh>
    <rPh sb="5" eb="7">
      <t>サンシュツ</t>
    </rPh>
    <rPh sb="7" eb="9">
      <t>ウチワケ</t>
    </rPh>
    <rPh sb="9" eb="10">
      <t>ヒョウ</t>
    </rPh>
    <phoneticPr fontId="4"/>
  </si>
  <si>
    <t>給与改善費算出内訳表（２）（法定福利費含む）</t>
    <rPh sb="0" eb="2">
      <t>キュウヨ</t>
    </rPh>
    <rPh sb="2" eb="4">
      <t>カイゼン</t>
    </rPh>
    <rPh sb="4" eb="5">
      <t>ヒ</t>
    </rPh>
    <rPh sb="5" eb="7">
      <t>サンシュツ</t>
    </rPh>
    <rPh sb="7" eb="9">
      <t>ウチワケ</t>
    </rPh>
    <rPh sb="9" eb="10">
      <t>ヒョウ</t>
    </rPh>
    <rPh sb="14" eb="16">
      <t>ホウテイ</t>
    </rPh>
    <rPh sb="16" eb="18">
      <t>フクリ</t>
    </rPh>
    <rPh sb="18" eb="19">
      <t>ヒ</t>
    </rPh>
    <rPh sb="19" eb="20">
      <t>フク</t>
    </rPh>
    <phoneticPr fontId="1"/>
  </si>
  <si>
    <t>（様式第７号）</t>
    <rPh sb="3" eb="4">
      <t>ダイ</t>
    </rPh>
    <phoneticPr fontId="10"/>
  </si>
  <si>
    <t>　　１　補助金の交付決定額</t>
    <rPh sb="4" eb="7">
      <t>ホジョキン</t>
    </rPh>
    <rPh sb="8" eb="10">
      <t>コウフ</t>
    </rPh>
    <rPh sb="10" eb="12">
      <t>ケッテイ</t>
    </rPh>
    <rPh sb="12" eb="13">
      <t>ガク</t>
    </rPh>
    <phoneticPr fontId="10"/>
  </si>
  <si>
    <t>　　２　補助金の既交付額</t>
    <rPh sb="4" eb="7">
      <t>ホジョキン</t>
    </rPh>
    <rPh sb="8" eb="9">
      <t>キ</t>
    </rPh>
    <rPh sb="9" eb="12">
      <t>コウフガク</t>
    </rPh>
    <phoneticPr fontId="10"/>
  </si>
  <si>
    <t>　　３　補助金の経費精算額</t>
    <rPh sb="4" eb="7">
      <t>ホジョキン</t>
    </rPh>
    <rPh sb="8" eb="10">
      <t>ケイヒ</t>
    </rPh>
    <rPh sb="10" eb="13">
      <t>セイサンガク</t>
    </rPh>
    <phoneticPr fontId="10"/>
  </si>
  <si>
    <t>：補助対象者の勤務実績及び手当支給額が当初決定時から変更となったため。</t>
    <rPh sb="1" eb="3">
      <t>ホジョ</t>
    </rPh>
    <rPh sb="3" eb="5">
      <t>タイショウ</t>
    </rPh>
    <rPh sb="5" eb="6">
      <t>シャ</t>
    </rPh>
    <rPh sb="7" eb="9">
      <t>キンム</t>
    </rPh>
    <rPh sb="9" eb="11">
      <t>ジッセキ</t>
    </rPh>
    <rPh sb="11" eb="12">
      <t>オヨ</t>
    </rPh>
    <rPh sb="13" eb="15">
      <t>テアテ</t>
    </rPh>
    <rPh sb="15" eb="18">
      <t>シキュウガク</t>
    </rPh>
    <rPh sb="19" eb="21">
      <t>トウショ</t>
    </rPh>
    <rPh sb="21" eb="23">
      <t>ケッテイ</t>
    </rPh>
    <rPh sb="23" eb="24">
      <t>ジ</t>
    </rPh>
    <rPh sb="26" eb="28">
      <t>ヘンコウ</t>
    </rPh>
    <phoneticPr fontId="1"/>
  </si>
  <si>
    <t>千葉市保育士等給与改善事業補助金実績報告書</t>
    <rPh sb="3" eb="6">
      <t>ｈｓ</t>
    </rPh>
    <rPh sb="6" eb="7">
      <t>トウ</t>
    </rPh>
    <rPh sb="7" eb="9">
      <t>キュウヨ</t>
    </rPh>
    <rPh sb="9" eb="11">
      <t>カイゼン</t>
    </rPh>
    <rPh sb="11" eb="13">
      <t>ジギョウ</t>
    </rPh>
    <rPh sb="13" eb="16">
      <t>ｈｊｋ</t>
    </rPh>
    <rPh sb="16" eb="18">
      <t>ジッセキ</t>
    </rPh>
    <rPh sb="18" eb="20">
      <t>ホウコク</t>
    </rPh>
    <rPh sb="20" eb="21">
      <t>ショ</t>
    </rPh>
    <phoneticPr fontId="4"/>
  </si>
  <si>
    <t>（様式第１１号）</t>
    <rPh sb="3" eb="4">
      <t>ダイ</t>
    </rPh>
    <phoneticPr fontId="10"/>
  </si>
  <si>
    <t>　　１　補助金の確定額</t>
    <rPh sb="4" eb="7">
      <t>ホジョキン</t>
    </rPh>
    <rPh sb="8" eb="10">
      <t>カクテイ</t>
    </rPh>
    <rPh sb="10" eb="11">
      <t>ガク</t>
    </rPh>
    <phoneticPr fontId="10"/>
  </si>
  <si>
    <t>　　３　今回の交付請求額</t>
    <rPh sb="4" eb="6">
      <t>コンカイ</t>
    </rPh>
    <rPh sb="7" eb="9">
      <t>コウフ</t>
    </rPh>
    <rPh sb="9" eb="11">
      <t>セイキュウ</t>
    </rPh>
    <rPh sb="11" eb="12">
      <t>ガク</t>
    </rPh>
    <phoneticPr fontId="10"/>
  </si>
  <si>
    <t>千葉市保育士等給与改善事業補助金差額請求書</t>
    <rPh sb="3" eb="6">
      <t>ｈｓ</t>
    </rPh>
    <rPh sb="6" eb="7">
      <t>トウ</t>
    </rPh>
    <rPh sb="7" eb="9">
      <t>キュウヨ</t>
    </rPh>
    <rPh sb="9" eb="11">
      <t>カイゼン</t>
    </rPh>
    <rPh sb="11" eb="13">
      <t>ジギョウ</t>
    </rPh>
    <rPh sb="13" eb="16">
      <t>ｈｊｋ</t>
    </rPh>
    <rPh sb="16" eb="18">
      <t>サガク</t>
    </rPh>
    <rPh sb="18" eb="20">
      <t>セイキュウ</t>
    </rPh>
    <rPh sb="20" eb="21">
      <t>ショ</t>
    </rPh>
    <phoneticPr fontId="4"/>
  </si>
  <si>
    <t>※各月で基準額との差額（E－Dがプラス）が出た場合、他の月で差額分を追加支給すること等はできませんのでご注意ください。</t>
    <rPh sb="1" eb="3">
      <t>カクツキ</t>
    </rPh>
    <rPh sb="4" eb="6">
      <t>キジュン</t>
    </rPh>
    <rPh sb="6" eb="7">
      <t>ガク</t>
    </rPh>
    <rPh sb="9" eb="11">
      <t>サガク</t>
    </rPh>
    <rPh sb="21" eb="22">
      <t>デ</t>
    </rPh>
    <rPh sb="23" eb="25">
      <t>バアイ</t>
    </rPh>
    <rPh sb="26" eb="27">
      <t>ホカ</t>
    </rPh>
    <rPh sb="28" eb="29">
      <t>ツキ</t>
    </rPh>
    <rPh sb="30" eb="33">
      <t>サガクブン</t>
    </rPh>
    <rPh sb="34" eb="36">
      <t>ツイカ</t>
    </rPh>
    <rPh sb="36" eb="38">
      <t>シキュウ</t>
    </rPh>
    <rPh sb="42" eb="43">
      <t>ナド</t>
    </rPh>
    <rPh sb="52" eb="54">
      <t>チュウイ</t>
    </rPh>
    <phoneticPr fontId="1"/>
  </si>
  <si>
    <t>派遣保育士</t>
    <rPh sb="0" eb="2">
      <t>ハケン</t>
    </rPh>
    <rPh sb="2" eb="4">
      <t>ホイク</t>
    </rPh>
    <rPh sb="4" eb="5">
      <t>シ</t>
    </rPh>
    <phoneticPr fontId="1"/>
  </si>
  <si>
    <t>人材派遣等保育士</t>
    <rPh sb="0" eb="2">
      <t>ジンザイ</t>
    </rPh>
    <rPh sb="2" eb="4">
      <t>ハケン</t>
    </rPh>
    <rPh sb="4" eb="5">
      <t>トウ</t>
    </rPh>
    <rPh sb="5" eb="7">
      <t>ホイク</t>
    </rPh>
    <rPh sb="7" eb="8">
      <t>シ</t>
    </rPh>
    <phoneticPr fontId="1"/>
  </si>
  <si>
    <t>支払方法（労働月から）</t>
    <rPh sb="0" eb="2">
      <t>シハライ</t>
    </rPh>
    <rPh sb="2" eb="4">
      <t>ホウホウ</t>
    </rPh>
    <rPh sb="5" eb="7">
      <t>ロウドウ</t>
    </rPh>
    <rPh sb="7" eb="8">
      <t>ツキ</t>
    </rPh>
    <phoneticPr fontId="1"/>
  </si>
  <si>
    <t>同月払</t>
  </si>
  <si>
    <t>翌月払</t>
  </si>
  <si>
    <t>千葉市手当額</t>
    <rPh sb="0" eb="3">
      <t>ｔ</t>
    </rPh>
    <rPh sb="3" eb="6">
      <t>テアテガク</t>
    </rPh>
    <phoneticPr fontId="1"/>
  </si>
  <si>
    <t>計</t>
    <rPh sb="0" eb="1">
      <t>ケイ</t>
    </rPh>
    <phoneticPr fontId="1"/>
  </si>
  <si>
    <t>正規＋非正規常勤</t>
    <rPh sb="0" eb="2">
      <t>セイキ</t>
    </rPh>
    <rPh sb="3" eb="6">
      <t>ヒセイキ</t>
    </rPh>
    <rPh sb="6" eb="8">
      <t>ジョウキン</t>
    </rPh>
    <phoneticPr fontId="1"/>
  </si>
  <si>
    <t>支出金精算書（概算払）</t>
    <phoneticPr fontId="4"/>
  </si>
  <si>
    <t>（あて先）　千葉市長</t>
    <rPh sb="3" eb="4">
      <t>サキ</t>
    </rPh>
    <rPh sb="6" eb="8">
      <t>チバ</t>
    </rPh>
    <rPh sb="8" eb="10">
      <t>シチョウ</t>
    </rPh>
    <phoneticPr fontId="4"/>
  </si>
  <si>
    <t>住　　　　　　　　所</t>
    <rPh sb="0" eb="1">
      <t>ジュウ</t>
    </rPh>
    <rPh sb="9" eb="10">
      <t>ショ</t>
    </rPh>
    <phoneticPr fontId="4"/>
  </si>
  <si>
    <t>（施設(園)名）</t>
    <rPh sb="1" eb="3">
      <t>シセツ</t>
    </rPh>
    <rPh sb="4" eb="5">
      <t>エン</t>
    </rPh>
    <rPh sb="6" eb="7">
      <t>メイ</t>
    </rPh>
    <rPh sb="7" eb="8">
      <t>ヤスナ</t>
    </rPh>
    <phoneticPr fontId="4"/>
  </si>
  <si>
    <t>下記の通り精算します。</t>
    <rPh sb="0" eb="2">
      <t>カキ</t>
    </rPh>
    <rPh sb="3" eb="4">
      <t>トオ</t>
    </rPh>
    <rPh sb="5" eb="7">
      <t>セイサン</t>
    </rPh>
    <phoneticPr fontId="4"/>
  </si>
  <si>
    <t>①既交付額</t>
    <rPh sb="1" eb="2">
      <t>キ</t>
    </rPh>
    <rPh sb="2" eb="3">
      <t>コウ</t>
    </rPh>
    <rPh sb="3" eb="4">
      <t>ツキ</t>
    </rPh>
    <rPh sb="4" eb="5">
      <t>ガク</t>
    </rPh>
    <phoneticPr fontId="50"/>
  </si>
  <si>
    <t>②精算額</t>
    <rPh sb="1" eb="2">
      <t>セイ</t>
    </rPh>
    <rPh sb="2" eb="3">
      <t>サン</t>
    </rPh>
    <rPh sb="3" eb="4">
      <t>ガク</t>
    </rPh>
    <phoneticPr fontId="50"/>
  </si>
  <si>
    <t>千葉市保育士等給与改善事業補助金</t>
    <rPh sb="3" eb="6">
      <t>ホイクシ</t>
    </rPh>
    <rPh sb="6" eb="7">
      <t>トウ</t>
    </rPh>
    <rPh sb="7" eb="9">
      <t>キュウヨ</t>
    </rPh>
    <rPh sb="9" eb="11">
      <t>カイゼン</t>
    </rPh>
    <rPh sb="11" eb="13">
      <t>ジギョウ</t>
    </rPh>
    <rPh sb="13" eb="16">
      <t>ホジョキン</t>
    </rPh>
    <phoneticPr fontId="1"/>
  </si>
  <si>
    <t>-</t>
    <phoneticPr fontId="1"/>
  </si>
  <si>
    <r>
      <t xml:space="preserve">③差額（②-①）
</t>
    </r>
    <r>
      <rPr>
        <sz val="10"/>
        <color indexed="8"/>
        <rFont val="ＭＳ Ｐ明朝"/>
        <family val="1"/>
        <charset val="128"/>
      </rPr>
      <t>追給額（マイナスの場合戻入額）</t>
    </r>
    <rPh sb="1" eb="3">
      <t>サガク</t>
    </rPh>
    <rPh sb="9" eb="11">
      <t>ツイキュウ</t>
    </rPh>
    <rPh sb="11" eb="12">
      <t>ガク</t>
    </rPh>
    <rPh sb="18" eb="20">
      <t>バアイ</t>
    </rPh>
    <rPh sb="20" eb="22">
      <t>レイニュウ</t>
    </rPh>
    <rPh sb="22" eb="23">
      <t>ガク</t>
    </rPh>
    <phoneticPr fontId="50"/>
  </si>
  <si>
    <t>交付(受領)年月日</t>
    <rPh sb="0" eb="2">
      <t>コウフ</t>
    </rPh>
    <rPh sb="3" eb="5">
      <t>ジュリョウ</t>
    </rPh>
    <rPh sb="6" eb="9">
      <t>ネンガッピ</t>
    </rPh>
    <phoneticPr fontId="1"/>
  </si>
  <si>
    <t>　令和　　年　　月　　日付け千葉市指令こ幼運第　　　号　　　　により交付決定のあった千葉市保育士等給与改善事業補助金の実績について、千葉市保育士等給与改善事業補助金交付要綱第１１条の規定に基づき、次のとおり申請します。　　</t>
    <rPh sb="1" eb="3">
      <t>レイワ</t>
    </rPh>
    <rPh sb="8" eb="9">
      <t>ガツ</t>
    </rPh>
    <rPh sb="11" eb="12">
      <t>ニチ</t>
    </rPh>
    <rPh sb="12" eb="13">
      <t>ヅ</t>
    </rPh>
    <rPh sb="14" eb="17">
      <t>チバシ</t>
    </rPh>
    <rPh sb="17" eb="19">
      <t>シレイ</t>
    </rPh>
    <rPh sb="20" eb="21">
      <t>ヨウ</t>
    </rPh>
    <rPh sb="21" eb="22">
      <t>ウン</t>
    </rPh>
    <rPh sb="22" eb="23">
      <t>ダイ</t>
    </rPh>
    <rPh sb="26" eb="27">
      <t>ゴウ</t>
    </rPh>
    <rPh sb="34" eb="36">
      <t>コウフ</t>
    </rPh>
    <rPh sb="36" eb="38">
      <t>ケッテイ</t>
    </rPh>
    <rPh sb="45" eb="48">
      <t>ｈｓ</t>
    </rPh>
    <rPh sb="48" eb="49">
      <t>トウ</t>
    </rPh>
    <rPh sb="59" eb="61">
      <t>ジッセキ</t>
    </rPh>
    <rPh sb="69" eb="79">
      <t>ｈｔｋｋ</t>
    </rPh>
    <rPh sb="79" eb="82">
      <t>ｈｊｋ</t>
    </rPh>
    <rPh sb="82" eb="84">
      <t>コウフ</t>
    </rPh>
    <rPh sb="84" eb="86">
      <t>ヨウコウ</t>
    </rPh>
    <rPh sb="86" eb="87">
      <t>ダイ</t>
    </rPh>
    <rPh sb="89" eb="90">
      <t>ジョウ</t>
    </rPh>
    <rPh sb="94" eb="95">
      <t>モト</t>
    </rPh>
    <rPh sb="98" eb="99">
      <t>ツギ</t>
    </rPh>
    <phoneticPr fontId="10"/>
  </si>
  <si>
    <t>派遣</t>
  </si>
  <si>
    <t>派遣保育士</t>
    <rPh sb="0" eb="2">
      <t>ハケン</t>
    </rPh>
    <rPh sb="2" eb="5">
      <t>ホイクシ</t>
    </rPh>
    <phoneticPr fontId="1"/>
  </si>
  <si>
    <t>派遣職員</t>
    <rPh sb="0" eb="2">
      <t>ハケン</t>
    </rPh>
    <rPh sb="2" eb="4">
      <t>ショクイン</t>
    </rPh>
    <phoneticPr fontId="1"/>
  </si>
  <si>
    <t>対象月数</t>
    <rPh sb="0" eb="2">
      <t>タイショウ</t>
    </rPh>
    <rPh sb="2" eb="3">
      <t>ツキ</t>
    </rPh>
    <rPh sb="3" eb="4">
      <t>スウ</t>
    </rPh>
    <phoneticPr fontId="1"/>
  </si>
  <si>
    <t>市単対象</t>
    <rPh sb="0" eb="2">
      <t>シタン</t>
    </rPh>
    <rPh sb="2" eb="4">
      <t>タイショウ</t>
    </rPh>
    <phoneticPr fontId="1"/>
  </si>
  <si>
    <t>千葉市手当対象月数</t>
    <rPh sb="0" eb="3">
      <t>チバシ</t>
    </rPh>
    <rPh sb="3" eb="5">
      <t>テアテ</t>
    </rPh>
    <rPh sb="5" eb="7">
      <t>タイショウ</t>
    </rPh>
    <rPh sb="7" eb="8">
      <t>ツキ</t>
    </rPh>
    <rPh sb="8" eb="9">
      <t>スウ</t>
    </rPh>
    <phoneticPr fontId="1"/>
  </si>
  <si>
    <t>県補助</t>
    <rPh sb="0" eb="1">
      <t>ケン</t>
    </rPh>
    <rPh sb="1" eb="3">
      <t>ホジョ</t>
    </rPh>
    <phoneticPr fontId="1"/>
  </si>
  <si>
    <t>対象月数</t>
    <rPh sb="0" eb="2">
      <t>タイショウ</t>
    </rPh>
    <rPh sb="2" eb="3">
      <t>ツキ</t>
    </rPh>
    <rPh sb="3" eb="4">
      <t>スウ</t>
    </rPh>
    <phoneticPr fontId="1"/>
  </si>
  <si>
    <t>※千葉市使用欄</t>
    <rPh sb="1" eb="4">
      <t>チバシ</t>
    </rPh>
    <rPh sb="4" eb="6">
      <t>シヨウ</t>
    </rPh>
    <rPh sb="6" eb="7">
      <t>ラン</t>
    </rPh>
    <phoneticPr fontId="1"/>
  </si>
  <si>
    <t>更新日</t>
    <rPh sb="0" eb="3">
      <t>コウシンビ</t>
    </rPh>
    <phoneticPr fontId="1"/>
  </si>
  <si>
    <t>総数</t>
    <rPh sb="0" eb="2">
      <t>ソウスウ</t>
    </rPh>
    <phoneticPr fontId="1"/>
  </si>
  <si>
    <t>認可計</t>
    <rPh sb="0" eb="2">
      <t>ニンカ</t>
    </rPh>
    <rPh sb="2" eb="3">
      <t>ケイ</t>
    </rPh>
    <phoneticPr fontId="1"/>
  </si>
  <si>
    <t>認可外計</t>
    <rPh sb="0" eb="2">
      <t>ニンカ</t>
    </rPh>
    <rPh sb="2" eb="3">
      <t>ガイ</t>
    </rPh>
    <rPh sb="3" eb="4">
      <t>ケイ</t>
    </rPh>
    <phoneticPr fontId="1"/>
  </si>
  <si>
    <t>保育園</t>
    <rPh sb="0" eb="3">
      <t>ホイクエン</t>
    </rPh>
    <phoneticPr fontId="1"/>
  </si>
  <si>
    <t>幼保認こ</t>
    <rPh sb="0" eb="2">
      <t>ヨウホ</t>
    </rPh>
    <rPh sb="2" eb="3">
      <t>ニン</t>
    </rPh>
    <phoneticPr fontId="1"/>
  </si>
  <si>
    <t>幼稚認こ</t>
    <rPh sb="0" eb="2">
      <t>ヨウチ</t>
    </rPh>
    <phoneticPr fontId="1"/>
  </si>
  <si>
    <t>保育認こ</t>
    <rPh sb="0" eb="2">
      <t>ホイク</t>
    </rPh>
    <phoneticPr fontId="1"/>
  </si>
  <si>
    <t>地方認こ</t>
    <rPh sb="0" eb="2">
      <t>チホウ</t>
    </rPh>
    <phoneticPr fontId="1"/>
  </si>
  <si>
    <t>幼稚</t>
    <rPh sb="0" eb="2">
      <t>ヨウチ</t>
    </rPh>
    <phoneticPr fontId="1"/>
  </si>
  <si>
    <t>小規模</t>
    <rPh sb="0" eb="3">
      <t>ショウキボ</t>
    </rPh>
    <phoneticPr fontId="1"/>
  </si>
  <si>
    <t>事業所</t>
    <rPh sb="0" eb="3">
      <t>ジギョウショ</t>
    </rPh>
    <phoneticPr fontId="1"/>
  </si>
  <si>
    <t>家庭</t>
    <rPh sb="0" eb="2">
      <t>カテイ</t>
    </rPh>
    <phoneticPr fontId="1"/>
  </si>
  <si>
    <t>企業</t>
    <rPh sb="0" eb="2">
      <t>キギョウ</t>
    </rPh>
    <phoneticPr fontId="1"/>
  </si>
  <si>
    <t>ルーム</t>
    <phoneticPr fontId="1"/>
  </si>
  <si>
    <t>中央区</t>
    <rPh sb="0" eb="3">
      <t>チュウオウク</t>
    </rPh>
    <phoneticPr fontId="59"/>
  </si>
  <si>
    <t>花見川区</t>
    <rPh sb="0" eb="3">
      <t>ハナミガワ</t>
    </rPh>
    <rPh sb="3" eb="4">
      <t>ク</t>
    </rPh>
    <phoneticPr fontId="59"/>
  </si>
  <si>
    <t>稲毛区</t>
    <rPh sb="0" eb="2">
      <t>イナゲ</t>
    </rPh>
    <rPh sb="2" eb="3">
      <t>ク</t>
    </rPh>
    <phoneticPr fontId="59"/>
  </si>
  <si>
    <t>若葉区</t>
    <rPh sb="0" eb="2">
      <t>ワカバ</t>
    </rPh>
    <rPh sb="2" eb="3">
      <t>ク</t>
    </rPh>
    <phoneticPr fontId="59"/>
  </si>
  <si>
    <t>緑区</t>
    <rPh sb="0" eb="1">
      <t>ミドリ</t>
    </rPh>
    <rPh sb="1" eb="2">
      <t>ク</t>
    </rPh>
    <phoneticPr fontId="59"/>
  </si>
  <si>
    <t>美浜区</t>
    <rPh sb="0" eb="2">
      <t>ミハマ</t>
    </rPh>
    <rPh sb="2" eb="3">
      <t>ク</t>
    </rPh>
    <phoneticPr fontId="59"/>
  </si>
  <si>
    <t>幼稚園型認定こども園</t>
  </si>
  <si>
    <t>小規模保育事業</t>
  </si>
  <si>
    <t>事業所内保育事業</t>
  </si>
  <si>
    <t>院内保育園</t>
  </si>
  <si>
    <t>幼保連携型認定こども園　植草学園大学附属弁天こども園</t>
  </si>
  <si>
    <t>認定こども園　葵幼稚園</t>
  </si>
  <si>
    <t>青葉の森保育館</t>
  </si>
  <si>
    <t>千葉医療センターつばき保育園</t>
  </si>
  <si>
    <t>保育ハウス　ひよこ</t>
  </si>
  <si>
    <t>はっぴぃルーム本千葉駅前園</t>
  </si>
  <si>
    <t>みどり保育園</t>
  </si>
  <si>
    <t>認定こども園　さつきが丘幼稚園</t>
  </si>
  <si>
    <t>由田学園千葉幼稚園</t>
  </si>
  <si>
    <t>Kid's Patio まくはり園</t>
  </si>
  <si>
    <t>幕張おおぞら保育園</t>
  </si>
  <si>
    <t>稲毛保育園</t>
  </si>
  <si>
    <t>幼保連携型認定こども園　ウィズダムナーサリースクール</t>
  </si>
  <si>
    <t>認定こども園　小ばと幼稚園</t>
  </si>
  <si>
    <t>園生幼稚園附属園生保育園</t>
  </si>
  <si>
    <t>ちびっこランド稲毛愛教園</t>
  </si>
  <si>
    <t>旭ヶ丘保育園</t>
  </si>
  <si>
    <t>認定こども園　みつわ台幼稚園</t>
  </si>
  <si>
    <t>キートスチャイルドケア みつわ台</t>
  </si>
  <si>
    <t>エデュケア・チルドレンズ・ハウス　にじ</t>
  </si>
  <si>
    <t>わかくさ保育園</t>
  </si>
  <si>
    <t>認定こども園　白梅幼稚園</t>
  </si>
  <si>
    <t>認定こども園　ほまれ幼稚園</t>
  </si>
  <si>
    <t>認定こども園　かしの木学園　かしの木園</t>
  </si>
  <si>
    <t>認定こども園　かしの木学園　カトライア・キンダーガルテン</t>
  </si>
  <si>
    <t>森のおうち　コッコロ</t>
  </si>
  <si>
    <t>ひまわり保育室</t>
  </si>
  <si>
    <t>まきの木えん</t>
  </si>
  <si>
    <t>リトルガーデンおゆみ野</t>
  </si>
  <si>
    <t>若梅保育園</t>
  </si>
  <si>
    <t>幼保連携型認定こども園　幕張海浜こども園</t>
  </si>
  <si>
    <t>認定こども園　あいりす幼稚園</t>
  </si>
  <si>
    <t>千葉白菊幼稚園附属しらぎくナーサリー</t>
  </si>
  <si>
    <t>美浜ナーサリーささえ愛</t>
  </si>
  <si>
    <t>SOLTILO GSA International School</t>
  </si>
  <si>
    <t>リトルガーデン幕張</t>
  </si>
  <si>
    <t>今井保育園</t>
  </si>
  <si>
    <t>認定こども園　はまの幼稚園</t>
  </si>
  <si>
    <t>認定こども園　仁戸名幼稚園</t>
  </si>
  <si>
    <t>うみかぜ南町保育園</t>
  </si>
  <si>
    <t>アベニールガーデン　蘇我</t>
  </si>
  <si>
    <t>ちどり保育園</t>
  </si>
  <si>
    <t>認定こども園　まこと第三幼稚園</t>
  </si>
  <si>
    <t>星のおうち幕張</t>
  </si>
  <si>
    <t>作草部保育園</t>
  </si>
  <si>
    <t>認定こども園　稲毛すみれ幼稚園</t>
  </si>
  <si>
    <t>アストロミニキャンプ小仲台</t>
  </si>
  <si>
    <t>ぴょこたんランド</t>
  </si>
  <si>
    <t>若竹保育園</t>
  </si>
  <si>
    <t>べびぃまーむ</t>
  </si>
  <si>
    <t>おうちほいく　ふたば</t>
  </si>
  <si>
    <t>おゆみ野保育園</t>
  </si>
  <si>
    <t>認定こども園　キッズビレッジ</t>
  </si>
  <si>
    <t>認定こども園　鏡戸幼稚園</t>
  </si>
  <si>
    <t>ミルキーウェイ</t>
  </si>
  <si>
    <t>みどりの森めばえ保育園</t>
  </si>
  <si>
    <t>チューリップ保育園</t>
  </si>
  <si>
    <t>幼保連携型認定こども園　打瀬保育園</t>
  </si>
  <si>
    <t>認定こども園　高洲幼稚園</t>
  </si>
  <si>
    <t>スクルドエンジェル検見川浜園</t>
  </si>
  <si>
    <t>イオンゆめみらい保育園　幕張新都心</t>
  </si>
  <si>
    <t>いそべのおうち</t>
  </si>
  <si>
    <t>千葉寺保育園</t>
  </si>
  <si>
    <t>認定こども園　ひまわり幼稚園</t>
  </si>
  <si>
    <t xml:space="preserve">ジョイア　千葉園 </t>
  </si>
  <si>
    <t>みらいのまち保育園　鶴沢</t>
  </si>
  <si>
    <t>幕張いもっこ保育園</t>
  </si>
  <si>
    <t>認定こども園　まこと第二幼稚園</t>
  </si>
  <si>
    <t>キッズスペース・ウィーピー幕張本郷</t>
  </si>
  <si>
    <t>南小中台保育園</t>
  </si>
  <si>
    <t>認定こども園　山王幼稚園</t>
  </si>
  <si>
    <t>ハニーキッズ草野園</t>
  </si>
  <si>
    <t>ナーサリーホーム稲毛東</t>
  </si>
  <si>
    <t>みつわ台保育園</t>
  </si>
  <si>
    <t>小規模保育　ひまわりえん</t>
  </si>
  <si>
    <t>おうちほいく　もみじのて</t>
  </si>
  <si>
    <t>ナーセリー鏡戸</t>
  </si>
  <si>
    <t>認定こども園　明徳土気こども園</t>
  </si>
  <si>
    <t>ちいさなおうち　ふたば</t>
  </si>
  <si>
    <t>千葉南病院クニナ保育園</t>
  </si>
  <si>
    <t>まどか保育園</t>
  </si>
  <si>
    <t>幼保連携型認定こども園　千葉女子専門学校附属聖こども園</t>
  </si>
  <si>
    <t>認定こども園　高浜幼稚園</t>
  </si>
  <si>
    <t>オーチャード・キッズ稲毛海岸園</t>
  </si>
  <si>
    <t>慈光保育園</t>
  </si>
  <si>
    <t>認定こども園　千葉明徳短期大学附属幼稚園</t>
  </si>
  <si>
    <t>ぷち・いろは</t>
  </si>
  <si>
    <t>ひまわり保育園・ちば</t>
  </si>
  <si>
    <t>幕張本郷きらきら保育園</t>
  </si>
  <si>
    <t>認定こども園　花見川ちぐさ幼稚園</t>
  </si>
  <si>
    <t>にじいろキャンディ検見川園</t>
  </si>
  <si>
    <t>山王保育園</t>
  </si>
  <si>
    <t>認定こども園　土岐幼稚園</t>
  </si>
  <si>
    <t>スクルドエンジェル稲毛駅前園</t>
  </si>
  <si>
    <t xml:space="preserve">稲毛幼稚園附属　稲毛くれよんナーサリー </t>
  </si>
  <si>
    <t>たいよう保育園</t>
  </si>
  <si>
    <t>みつばちキッズ</t>
  </si>
  <si>
    <t>こどものいえ　おあふ</t>
  </si>
  <si>
    <t>なぎさ保育園</t>
  </si>
  <si>
    <t>認定こども園　千葉さざなみ幼稚園</t>
  </si>
  <si>
    <t>松ケ丘保育園</t>
  </si>
  <si>
    <t>認定こども園　登戸幼稚園</t>
  </si>
  <si>
    <t>星のおうち千葉中央</t>
  </si>
  <si>
    <t>ぽっぽランドちば</t>
  </si>
  <si>
    <t>泉保育園</t>
  </si>
  <si>
    <t>マミー＆ミー幕張園</t>
  </si>
  <si>
    <t>チャイルド・ガーデン保育園</t>
  </si>
  <si>
    <t>稲毛ふわり保育室</t>
  </si>
  <si>
    <t>すずらん保育園</t>
  </si>
  <si>
    <t>サンライズキッズ 都賀園</t>
  </si>
  <si>
    <t>明和輝保育園</t>
  </si>
  <si>
    <t>童夢ガーデン　おゆみ野</t>
  </si>
  <si>
    <t>もみじ保育園</t>
  </si>
  <si>
    <t>認定こども園　真砂幼稚園</t>
  </si>
  <si>
    <t>ひなたぼっこ保育園</t>
  </si>
  <si>
    <t>認定こども園　松ヶ丘幼稚園</t>
  </si>
  <si>
    <t>そらまめ千葉西口駅前園</t>
  </si>
  <si>
    <t>新検見川すきっぷ保育園</t>
  </si>
  <si>
    <t>キッズフィールド幕張みなみ園</t>
  </si>
  <si>
    <t>いなほ保育園</t>
  </si>
  <si>
    <t>ウィズダムアリス園</t>
  </si>
  <si>
    <t>キッズマーム保育園</t>
  </si>
  <si>
    <t>都賀サンフラワー保育室</t>
  </si>
  <si>
    <t>グレース保育園</t>
  </si>
  <si>
    <t>みらい保育園</t>
  </si>
  <si>
    <t>認定こども園　植草学園大学附属美浜幼稚園</t>
  </si>
  <si>
    <t>チューリップのおうちえん</t>
  </si>
  <si>
    <t>はまかぜ保育園</t>
  </si>
  <si>
    <t>認定こども園　都幼稚園</t>
  </si>
  <si>
    <t>千葉わくわく園</t>
  </si>
  <si>
    <t>幕張本郷ナーサリー</t>
  </si>
  <si>
    <t>てぃだまちキッズ新検見川駅前</t>
  </si>
  <si>
    <t>稲毛すきっぷ保育園</t>
  </si>
  <si>
    <t>千葉聖心保育園</t>
  </si>
  <si>
    <t>真生保育園</t>
  </si>
  <si>
    <t>アスク海浜幕張保育園</t>
  </si>
  <si>
    <t>認定こども園　千葉敬愛短期大学附属幼稚園</t>
  </si>
  <si>
    <t>明徳浜野駅保育園</t>
  </si>
  <si>
    <t>ニチイキッズ千葉中央第一</t>
  </si>
  <si>
    <t>ほのぼのたんぽぽほいくえん</t>
  </si>
  <si>
    <t>星のおうち幕張北</t>
  </si>
  <si>
    <t>稲毛ひだまり保育園</t>
  </si>
  <si>
    <t>都賀保育園</t>
  </si>
  <si>
    <t>アップルナースリー検見川浜保育園</t>
  </si>
  <si>
    <t>ナーサリーホーム稲毛海岸</t>
  </si>
  <si>
    <t>スクルドエンジェル保育園幕張園</t>
  </si>
  <si>
    <t>幕張本郷なないろ保育室</t>
  </si>
  <si>
    <t>ミルキーホーム都賀園</t>
  </si>
  <si>
    <t>おゆみ野すきっぷ保育園</t>
  </si>
  <si>
    <t>みらいつむぎ検見川浜園</t>
  </si>
  <si>
    <t>いろは保育園</t>
  </si>
  <si>
    <t>ほしのこキッズルーム</t>
  </si>
  <si>
    <t>幕張本郷ひだまり園</t>
  </si>
  <si>
    <t>ししの子保育園</t>
  </si>
  <si>
    <t>まほろばのお日さま保育園</t>
  </si>
  <si>
    <t>たかし保育園稲毛海岸</t>
  </si>
  <si>
    <t>ローゼンそが保育園</t>
  </si>
  <si>
    <t>西千葉たんぽぽ保育室</t>
  </si>
  <si>
    <t>ぴょんぴょん保育園</t>
  </si>
  <si>
    <t>みらいつむぎ新検見川園</t>
  </si>
  <si>
    <t>アストロナーサリー小仲台</t>
  </si>
  <si>
    <t>マミー＆ミー西都賀保育園</t>
  </si>
  <si>
    <t>美光保育園</t>
  </si>
  <si>
    <t>第２幕張海浜保育園</t>
  </si>
  <si>
    <t>幕張本郷すきっぷ保育園</t>
  </si>
  <si>
    <t>チャイルドケアセンター プレイディア</t>
  </si>
  <si>
    <t>若葉保育園</t>
  </si>
  <si>
    <t>あおぞら保育園</t>
  </si>
  <si>
    <t>なのはな保育園</t>
  </si>
  <si>
    <t>ピラミッドメソッド千葉保育園</t>
  </si>
  <si>
    <t>キッズパティオ西千葉園</t>
  </si>
  <si>
    <t>花見川さくら学園保育園</t>
  </si>
  <si>
    <t>ほのぼのくるみのおうち</t>
  </si>
  <si>
    <t>アストロキャンプ稲毛東保育園</t>
  </si>
  <si>
    <t>都賀せいわ保育園</t>
  </si>
  <si>
    <t>テンダーラビング保育園誉田</t>
  </si>
  <si>
    <t>キッズガーデン海浜幕張保育園</t>
  </si>
  <si>
    <t>ルーチェ保育園千葉新田町</t>
  </si>
  <si>
    <t>Ｋｉｄｓ　Ｒｅｓｏｒｔ　ＳＯＧＡ</t>
  </si>
  <si>
    <t>日乃出保育園</t>
  </si>
  <si>
    <t>新検見川駅前キッズルーム</t>
  </si>
  <si>
    <t>スクルドエンジェル保育園稲毛園</t>
  </si>
  <si>
    <t>やまどり保育園</t>
  </si>
  <si>
    <t>誉田おもいやり保育園</t>
  </si>
  <si>
    <t>ふぇりーちぇほいくえん</t>
  </si>
  <si>
    <t>キートスチャイルドケア新千葉</t>
  </si>
  <si>
    <t>検見川わくわく保育園</t>
  </si>
  <si>
    <t>どれみ園</t>
  </si>
  <si>
    <t>ＫＯＲＵ保育園</t>
  </si>
  <si>
    <t>マリア保育園</t>
  </si>
  <si>
    <t>さくらんぼ保育園</t>
  </si>
  <si>
    <t>京進のほいくえん　HOPPA幕張ベイパーク</t>
  </si>
  <si>
    <t>寒川保育園</t>
  </si>
  <si>
    <t>梅乃園幼稚園附属０・１・２ﾅｰｻﾘｰ</t>
  </si>
  <si>
    <t>キートスチャイルドケア幕張本郷</t>
  </si>
  <si>
    <t>新検見川駅北口キッズランド</t>
  </si>
  <si>
    <t>稲毛こどもの木保育園</t>
  </si>
  <si>
    <t>キートスチャイルドケア桜木</t>
  </si>
  <si>
    <t>げんき保育園</t>
  </si>
  <si>
    <t>Kids Resort CHIBADERA</t>
  </si>
  <si>
    <t>京進のほいくえんＨＯＰＰＡ幕張町5丁目</t>
  </si>
  <si>
    <t>ほしぞらの丘</t>
  </si>
  <si>
    <t>稲毛キッズマーム保育園</t>
  </si>
  <si>
    <t>小倉台　いろは保育園</t>
  </si>
  <si>
    <t>マミー＆ミーおゆみ野保育園</t>
  </si>
  <si>
    <t>本千葉エンゼルホーム保育園</t>
  </si>
  <si>
    <t>蘇我うらら保育室</t>
  </si>
  <si>
    <t>京進のほいくえんＨＯＰＰＡ幕張本郷駅前</t>
  </si>
  <si>
    <t>キートスチャイルドケア園生町</t>
  </si>
  <si>
    <t>つぐみ保育園</t>
  </si>
  <si>
    <t>かるがも保育園　おゆみ野園</t>
  </si>
  <si>
    <t>キートスチャイルドケア新田町</t>
  </si>
  <si>
    <t>かるがも蘇我園</t>
  </si>
  <si>
    <t>千葉検見川雲母保育園</t>
  </si>
  <si>
    <t>千葉稲毛雲母保育園</t>
  </si>
  <si>
    <t>みつばち保育園　若葉</t>
  </si>
  <si>
    <t>そが中央保育園</t>
  </si>
  <si>
    <t>植草学園　このはの家</t>
  </si>
  <si>
    <t>かえで保育園幕張本郷</t>
  </si>
  <si>
    <t>ナーサリーホーム園生保育園</t>
  </si>
  <si>
    <t>アンファンジュール保育園おゆみ野</t>
  </si>
  <si>
    <t>すえひろ保育園</t>
  </si>
  <si>
    <t>すまいるキャンディ保育園</t>
  </si>
  <si>
    <t>小ばと会なでしこ保育園</t>
  </si>
  <si>
    <t>ぽかぽか保育園おてんとさん</t>
  </si>
  <si>
    <t>千葉こども保育園</t>
  </si>
  <si>
    <t>キッズルーム蘇我わかば</t>
  </si>
  <si>
    <t>かえで保育園幕張本郷６丁目</t>
  </si>
  <si>
    <t>作草部アーク保育園</t>
  </si>
  <si>
    <t>ドルフィンキッズ保育園</t>
  </si>
  <si>
    <t>にじのいろ保育園</t>
  </si>
  <si>
    <t>ししの子保育園　小中台町</t>
  </si>
  <si>
    <t>あすみ東保育園</t>
  </si>
  <si>
    <t>植草学園千葉駅保育園</t>
  </si>
  <si>
    <t>かえで保育園まくはり</t>
  </si>
  <si>
    <t>ナーサリーホーム小仲台</t>
  </si>
  <si>
    <t>キートスチャイルドケアおゆみ野南</t>
  </si>
  <si>
    <t>大森保育園</t>
  </si>
  <si>
    <t>かえで保育園はなぞの</t>
  </si>
  <si>
    <t>認可保育園　みどりまち</t>
  </si>
  <si>
    <t>ししの子保育園　おゆみ野</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</si>
  <si>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</si>
  <si>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</si>
  <si>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</si>
  <si>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</si>
  <si>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</si>
  <si>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</si>
  <si>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</si>
  <si>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</si>
  <si>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</si>
  <si>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</si>
  <si>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</si>
  <si>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</si>
  <si>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ルーム</t>
  </si>
  <si>
    <t>260-0854</t>
  </si>
  <si>
    <t>中央区長洲1-24-12 今井ﾋﾞﾙ1F</t>
  </si>
  <si>
    <t>262-0032</t>
  </si>
  <si>
    <t>花見川区幕張町6-291-2 ﾆｭｰｳｨﾝｸﾞ幕張2F</t>
  </si>
  <si>
    <t>263-0031</t>
  </si>
  <si>
    <t>稲毛区稲毛東5-1-4 斉藤ﾋﾞﾙ1F</t>
  </si>
  <si>
    <t>263-0021</t>
  </si>
  <si>
    <t>稲毛区轟町4‐6‐23グランドメゾンとどろき201</t>
  </si>
  <si>
    <t>266-0033</t>
  </si>
  <si>
    <t>緑区おゆみ野南2-12-1</t>
  </si>
  <si>
    <t>261-0023</t>
  </si>
  <si>
    <t>美浜区中瀬1-6 m BAY POINT 幕張１F</t>
  </si>
  <si>
    <t/>
  </si>
  <si>
    <t>基本情報シート</t>
    <rPh sb="0" eb="2">
      <t>キホン</t>
    </rPh>
    <rPh sb="2" eb="4">
      <t>ジョウホウ</t>
    </rPh>
    <phoneticPr fontId="1"/>
  </si>
  <si>
    <t>区　名</t>
    <rPh sb="0" eb="1">
      <t>ク</t>
    </rPh>
    <rPh sb="2" eb="3">
      <t>メイ</t>
    </rPh>
    <phoneticPr fontId="61"/>
  </si>
  <si>
    <t>区　分</t>
    <rPh sb="0" eb="1">
      <t>ク</t>
    </rPh>
    <rPh sb="2" eb="3">
      <t>ブン</t>
    </rPh>
    <phoneticPr fontId="61"/>
  </si>
  <si>
    <t>園名</t>
    <rPh sb="0" eb="2">
      <t>エンメイ</t>
    </rPh>
    <phoneticPr fontId="1"/>
  </si>
  <si>
    <t>固有番号を入力すると今年度新規園は○が表示→</t>
    <phoneticPr fontId="4"/>
  </si>
  <si>
    <t>補助金の入力担当者</t>
    <rPh sb="0" eb="3">
      <t>ホジョキン</t>
    </rPh>
    <rPh sb="4" eb="6">
      <t>ニュウリョク</t>
    </rPh>
    <rPh sb="6" eb="8">
      <t>タントウ</t>
    </rPh>
    <rPh sb="8" eb="9">
      <t>シャ</t>
    </rPh>
    <phoneticPr fontId="4"/>
  </si>
  <si>
    <t>連絡先TEL</t>
    <rPh sb="0" eb="3">
      <t>レンラクサキ</t>
    </rPh>
    <phoneticPr fontId="4"/>
  </si>
  <si>
    <t>○</t>
    <phoneticPr fontId="1"/>
  </si>
  <si>
    <t>10月まで</t>
    <rPh sb="2" eb="3">
      <t>ガツ</t>
    </rPh>
    <phoneticPr fontId="1"/>
  </si>
  <si>
    <t>内訳カウント表</t>
    <rPh sb="0" eb="2">
      <t>ウチワケ</t>
    </rPh>
    <rPh sb="6" eb="7">
      <t>ヒョウ</t>
    </rPh>
    <phoneticPr fontId="1"/>
  </si>
  <si>
    <t>　令和</t>
    <rPh sb="1" eb="3">
      <t>レイワ</t>
    </rPh>
    <phoneticPr fontId="1"/>
  </si>
  <si>
    <t>年</t>
    <rPh sb="0" eb="1">
      <t>ネン</t>
    </rPh>
    <phoneticPr fontId="1"/>
  </si>
  <si>
    <t>月１日付け千葉市指令こ幼運第</t>
    <rPh sb="0" eb="1">
      <t>ガツ</t>
    </rPh>
    <rPh sb="2" eb="3">
      <t>ニチ</t>
    </rPh>
    <phoneticPr fontId="1"/>
  </si>
  <si>
    <t>により交付決定のあった千葉市保育士等給与改善事業補助金について、次のとおり補助金の交付決定額を変更されたく、千葉市保育士等給与改善事業補助金交付要綱第10条第1項の規定により申請します。</t>
  </si>
  <si>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</si>
  <si>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</si>
  <si>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</si>
  <si>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</si>
  <si>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</si>
  <si>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</si>
  <si>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</si>
  <si>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</si>
  <si>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</si>
  <si>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</si>
  <si>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</si>
  <si>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</si>
  <si>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職員氏名</t>
    <rPh sb="0" eb="2">
      <t>ショクイン</t>
    </rPh>
    <rPh sb="2" eb="4">
      <t>シメイ</t>
    </rPh>
    <phoneticPr fontId="1"/>
  </si>
  <si>
    <t>対象可否</t>
    <rPh sb="0" eb="2">
      <t>タイショウ</t>
    </rPh>
    <rPh sb="2" eb="4">
      <t>カヒ</t>
    </rPh>
    <phoneticPr fontId="1"/>
  </si>
  <si>
    <t>保育士</t>
    <rPh sb="0" eb="3">
      <t>ホイクシ</t>
    </rPh>
    <phoneticPr fontId="1"/>
  </si>
  <si>
    <t>準保育士等</t>
    <rPh sb="0" eb="1">
      <t>ジュン</t>
    </rPh>
    <rPh sb="1" eb="4">
      <t>ホイクシ</t>
    </rPh>
    <rPh sb="4" eb="5">
      <t>トウ</t>
    </rPh>
    <phoneticPr fontId="1"/>
  </si>
  <si>
    <t>みなし</t>
    <phoneticPr fontId="1"/>
  </si>
  <si>
    <t>派遣</t>
    <rPh sb="0" eb="2">
      <t>ハケン</t>
    </rPh>
    <phoneticPr fontId="1"/>
  </si>
  <si>
    <t>居宅</t>
    <rPh sb="0" eb="2">
      <t>キョタク</t>
    </rPh>
    <phoneticPr fontId="1"/>
  </si>
  <si>
    <t>ももの実</t>
  </si>
  <si>
    <t>Sprout</t>
  </si>
  <si>
    <t>学校法人千葉花園学園　穴川花園幼稚園</t>
  </si>
  <si>
    <t>羔幼稚園</t>
  </si>
  <si>
    <t>学校法人信愛学園　認定こども園のぞみ幼稚園</t>
  </si>
  <si>
    <t>学校法人信愛学園　認定こども園へいわ幼稚園</t>
  </si>
  <si>
    <t>よつば保育園</t>
  </si>
  <si>
    <t>ポピンズナーサリースクール千葉みなと</t>
  </si>
  <si>
    <t>Kids Resort UTASE</t>
  </si>
  <si>
    <t>ポピンズナーサリースクールみなと公園</t>
  </si>
  <si>
    <t>絵本と太陽の保育園　てぃだまちキッズ検見川浜</t>
  </si>
  <si>
    <t>オンジュ ソリール保育園　海浜幕張園</t>
  </si>
  <si>
    <t>京進のほいくえんＨＯＰＰＡ幕張ベイタウン</t>
  </si>
  <si>
    <t>美波保育園</t>
  </si>
  <si>
    <t>みらいつむぎ保育園美浜</t>
  </si>
  <si>
    <t>つぼみ保育園</t>
  </si>
  <si>
    <t>キッズラボ誉田保育園</t>
  </si>
  <si>
    <t>そがチャイルドハウス保育園</t>
  </si>
  <si>
    <t>オンジュ ソリール保育園　そが駅前園</t>
  </si>
  <si>
    <t>松波アーク保育園</t>
  </si>
  <si>
    <t>補助金用基本データ（最新）</t>
    <rPh sb="0" eb="3">
      <t>ホジョキン</t>
    </rPh>
    <rPh sb="3" eb="4">
      <t>ヨウ</t>
    </rPh>
    <rPh sb="4" eb="6">
      <t>キホン</t>
    </rPh>
    <rPh sb="10" eb="12">
      <t>サイシン</t>
    </rPh>
    <phoneticPr fontId="4"/>
  </si>
  <si>
    <t>↓黄色のセルは法人情報と違う内容になっている</t>
    <rPh sb="1" eb="3">
      <t>キイロ</t>
    </rPh>
    <rPh sb="7" eb="9">
      <t>ホウジン</t>
    </rPh>
    <rPh sb="9" eb="11">
      <t>ジョウホウ</t>
    </rPh>
    <rPh sb="12" eb="13">
      <t>チガ</t>
    </rPh>
    <rPh sb="14" eb="16">
      <t>ナイヨウ</t>
    </rPh>
    <phoneticPr fontId="1"/>
  </si>
  <si>
    <t>法人情報</t>
    <rPh sb="0" eb="2">
      <t>ホウジン</t>
    </rPh>
    <rPh sb="2" eb="4">
      <t>ジョウホウ</t>
    </rPh>
    <phoneticPr fontId="1"/>
  </si>
  <si>
    <t>代理人情報</t>
    <rPh sb="0" eb="3">
      <t>ダイリニン</t>
    </rPh>
    <rPh sb="3" eb="5">
      <t>ジョウホウ</t>
    </rPh>
    <phoneticPr fontId="1"/>
  </si>
  <si>
    <t>１　民間保育園</t>
    <rPh sb="2" eb="7">
      <t>ミンカン</t>
    </rPh>
    <rPh sb="4" eb="7">
      <t>ホイクエン</t>
    </rPh>
    <phoneticPr fontId="4"/>
  </si>
  <si>
    <t>№</t>
    <phoneticPr fontId="4"/>
  </si>
  <si>
    <t>施    設    名</t>
    <phoneticPr fontId="4"/>
  </si>
  <si>
    <t>通し
番号</t>
    <rPh sb="0" eb="1">
      <t>トオ</t>
    </rPh>
    <rPh sb="3" eb="5">
      <t>バンゴウ</t>
    </rPh>
    <phoneticPr fontId="1"/>
  </si>
  <si>
    <t>事業所番号
（幼保支援課で付番）</t>
    <rPh sb="0" eb="3">
      <t>ジギョウショ</t>
    </rPh>
    <rPh sb="3" eb="5">
      <t>バンゴウ</t>
    </rPh>
    <rPh sb="7" eb="9">
      <t>ヨウホ</t>
    </rPh>
    <rPh sb="9" eb="11">
      <t>シエン</t>
    </rPh>
    <rPh sb="11" eb="12">
      <t>カ</t>
    </rPh>
    <rPh sb="13" eb="15">
      <t>フバン</t>
    </rPh>
    <phoneticPr fontId="1"/>
  </si>
  <si>
    <t>補助金用PW</t>
    <rPh sb="0" eb="3">
      <t>ホジョキン</t>
    </rPh>
    <rPh sb="3" eb="4">
      <t>ヨウ</t>
    </rPh>
    <phoneticPr fontId="1"/>
  </si>
  <si>
    <t>PW保存用
（通常は非表示）</t>
    <rPh sb="2" eb="5">
      <t>ホゾンヨウ</t>
    </rPh>
    <rPh sb="7" eb="9">
      <t>ツウジョウ</t>
    </rPh>
    <rPh sb="10" eb="13">
      <t>ヒヒョウジ</t>
    </rPh>
    <phoneticPr fontId="1"/>
  </si>
  <si>
    <t>重複確認</t>
    <rPh sb="0" eb="2">
      <t>チョウフク</t>
    </rPh>
    <rPh sb="2" eb="4">
      <t>カクニン</t>
    </rPh>
    <phoneticPr fontId="1"/>
  </si>
  <si>
    <t>Pw確認</t>
    <rPh sb="2" eb="4">
      <t>カクニン</t>
    </rPh>
    <phoneticPr fontId="1"/>
  </si>
  <si>
    <t>債権者番号</t>
    <rPh sb="0" eb="3">
      <t>サイケンシャ</t>
    </rPh>
    <rPh sb="3" eb="5">
      <t>バンゴウ</t>
    </rPh>
    <phoneticPr fontId="1"/>
  </si>
  <si>
    <t>法人名</t>
    <rPh sb="0" eb="2">
      <t>ホウジン</t>
    </rPh>
    <rPh sb="2" eb="3">
      <t>メイ</t>
    </rPh>
    <phoneticPr fontId="1"/>
  </si>
  <si>
    <t>住所</t>
    <rPh sb="0" eb="2">
      <t>ジュウショ</t>
    </rPh>
    <phoneticPr fontId="21"/>
  </si>
  <si>
    <t>代表者職名</t>
    <rPh sb="0" eb="3">
      <t>ダイヒョウシャ</t>
    </rPh>
    <rPh sb="3" eb="5">
      <t>ショクメイ</t>
    </rPh>
    <phoneticPr fontId="21"/>
  </si>
  <si>
    <t>代表者氏名</t>
    <rPh sb="0" eb="3">
      <t>ダイヒョウシャ</t>
    </rPh>
    <rPh sb="3" eb="5">
      <t>シメイ</t>
    </rPh>
    <phoneticPr fontId="1"/>
  </si>
  <si>
    <t>0003002</t>
  </si>
  <si>
    <t>GKF22437</t>
  </si>
  <si>
    <t>（福）千葉愛育会</t>
  </si>
  <si>
    <t>千葉市中央区院内2-5-6</t>
  </si>
  <si>
    <t>理事長</t>
  </si>
  <si>
    <t>日高　正和</t>
  </si>
  <si>
    <t>0003003</t>
  </si>
  <si>
    <t>ZQR73107</t>
  </si>
  <si>
    <t>理事長</t>
    <rPh sb="0" eb="3">
      <t>リジチョウ</t>
    </rPh>
    <phoneticPr fontId="4"/>
  </si>
  <si>
    <t>千葉市若葉区都賀１丁目１番１号</t>
  </si>
  <si>
    <t>0003004</t>
  </si>
  <si>
    <t>CDK82118</t>
  </si>
  <si>
    <t>（福）桜育心福祉会</t>
  </si>
  <si>
    <t>0003005</t>
  </si>
  <si>
    <t>OUM73320</t>
  </si>
  <si>
    <t>（学）城徳学園</t>
  </si>
  <si>
    <t>千葉市美浜区磯辺7丁目16-1</t>
  </si>
  <si>
    <t>相原　美惠子</t>
  </si>
  <si>
    <t>0003006</t>
  </si>
  <si>
    <t>OHO17483</t>
  </si>
  <si>
    <t>（福）八越会</t>
  </si>
  <si>
    <t>千葉市花見川区検見川町3-331-4</t>
  </si>
  <si>
    <t>吉岡　正夫</t>
  </si>
  <si>
    <t>0003007</t>
  </si>
  <si>
    <t>UVI87802</t>
  </si>
  <si>
    <t>（福）いまい福祉会</t>
  </si>
  <si>
    <t>千葉市中央区今井2-12-7</t>
  </si>
  <si>
    <t>大森　喜久代</t>
  </si>
  <si>
    <t>0003008</t>
  </si>
  <si>
    <t>DRP38041</t>
  </si>
  <si>
    <t>（福）若葉福祉会</t>
  </si>
  <si>
    <t>千葉市若葉区若松町３３６</t>
  </si>
  <si>
    <t>山﨑　淳一</t>
  </si>
  <si>
    <t>0003009</t>
  </si>
  <si>
    <t>JUU68835</t>
  </si>
  <si>
    <t>（福）千葉寺福祉会</t>
  </si>
  <si>
    <t>千葉市中央区末広4-17-3</t>
  </si>
  <si>
    <t>岡本　博幸</t>
  </si>
  <si>
    <t>0003010</t>
  </si>
  <si>
    <t>BXV52482</t>
  </si>
  <si>
    <t>（福）龍澤園</t>
  </si>
  <si>
    <t>千葉市中央区大巌寺町457-5</t>
  </si>
  <si>
    <t>0003011</t>
  </si>
  <si>
    <t>ICQ57796</t>
  </si>
  <si>
    <t>（福）富岳会</t>
  </si>
  <si>
    <t>千葉市美浜区高洲４－５－９</t>
  </si>
  <si>
    <t>吉江　規隆</t>
  </si>
  <si>
    <t>0003012</t>
  </si>
  <si>
    <t>JNT93892</t>
  </si>
  <si>
    <t>（福）聖心福祉会</t>
  </si>
  <si>
    <t>千葉市美浜区真砂3-15-14</t>
  </si>
  <si>
    <t>藤井　二佐枝</t>
  </si>
  <si>
    <t>0003014</t>
  </si>
  <si>
    <t>FPM50479</t>
  </si>
  <si>
    <t>（福）豊福祉会</t>
  </si>
  <si>
    <t>千葉市若葉区みつわ台5-8-8</t>
  </si>
  <si>
    <t>御園　愛子</t>
  </si>
  <si>
    <t>0003015</t>
  </si>
  <si>
    <t>EDJ94806</t>
  </si>
  <si>
    <t>（福）高洲福祉会</t>
  </si>
  <si>
    <t>千葉市美浜区高洲1-15-2</t>
  </si>
  <si>
    <t>樋口　正春</t>
  </si>
  <si>
    <t>0003016</t>
  </si>
  <si>
    <t>TFW89311</t>
  </si>
  <si>
    <t>（福）如水福祉会</t>
  </si>
  <si>
    <t>千葉市緑区大椎町1199-2</t>
  </si>
  <si>
    <t>行木　道嗣</t>
  </si>
  <si>
    <t>0003017</t>
  </si>
  <si>
    <t>LYW86869</t>
  </si>
  <si>
    <t>（福）千葉福祉会</t>
  </si>
  <si>
    <t>千葉市若葉区みつわ台3-12-1</t>
  </si>
  <si>
    <t>0003018</t>
  </si>
  <si>
    <t>GMN43745</t>
  </si>
  <si>
    <t>（福）清流福祉会</t>
  </si>
  <si>
    <t>千葉市中央区松ケ丘町563-1</t>
  </si>
  <si>
    <t>渡辺　光範</t>
  </si>
  <si>
    <t>0003019</t>
  </si>
  <si>
    <t>MSL97981</t>
  </si>
  <si>
    <t>（福）扶葉福祉会</t>
  </si>
  <si>
    <t>千葉市稲毛区作草部町698-3</t>
  </si>
  <si>
    <t>木村　秀二</t>
  </si>
  <si>
    <t>0003020</t>
  </si>
  <si>
    <t>SBI45276</t>
  </si>
  <si>
    <t>（福）精粋福祉会</t>
  </si>
  <si>
    <t>千葉市若葉区若松町2106-3</t>
  </si>
  <si>
    <t>赤塚　美枝子</t>
  </si>
  <si>
    <t>0003021</t>
  </si>
  <si>
    <t>KEO32845</t>
  </si>
  <si>
    <t>（福）愛誠福祉会</t>
  </si>
  <si>
    <t>千葉市美浜区高浜4-4-1</t>
  </si>
  <si>
    <t>森田　昭雄</t>
  </si>
  <si>
    <t>0003022</t>
  </si>
  <si>
    <t>XBE59699</t>
  </si>
  <si>
    <t>（福）南小中台福祉会</t>
  </si>
  <si>
    <t>千葉市稲毛区小仲台8-21-1</t>
  </si>
  <si>
    <t>原　八代重</t>
  </si>
  <si>
    <t>0003023</t>
  </si>
  <si>
    <t>BBR39055</t>
  </si>
  <si>
    <t>（福）光楓福祉会</t>
  </si>
  <si>
    <t>千葉市美浜区磯辺5-14-5</t>
  </si>
  <si>
    <t>0003024</t>
  </si>
  <si>
    <t>CKX61247</t>
  </si>
  <si>
    <t>（福）おゆみ野福祉会</t>
  </si>
  <si>
    <t>千葉市緑区おゆみ野２－７</t>
  </si>
  <si>
    <t>長谷川　光男</t>
  </si>
  <si>
    <t>0003025</t>
  </si>
  <si>
    <t>BHA26951</t>
  </si>
  <si>
    <t>（福）鏡明福祉会</t>
  </si>
  <si>
    <t>千葉市緑区あすみが丘4-21-1</t>
  </si>
  <si>
    <t>片岡  美子</t>
  </si>
  <si>
    <t>AXA56260</t>
  </si>
  <si>
    <t>（福）あかね福祉会</t>
  </si>
  <si>
    <t>篠原　昌敏</t>
  </si>
  <si>
    <t>0003028</t>
  </si>
  <si>
    <t>KGN74684</t>
  </si>
  <si>
    <t>（福）健善富会</t>
  </si>
  <si>
    <t>千葉市緑区おゆみ野中央７丁目３０</t>
  </si>
  <si>
    <t>0003029</t>
  </si>
  <si>
    <t>YIT30592</t>
  </si>
  <si>
    <t>（福）豊樹園</t>
  </si>
  <si>
    <t>千葉市稲毛区山王町153-16</t>
  </si>
  <si>
    <t>伊藤　政義</t>
  </si>
  <si>
    <t>0003030</t>
  </si>
  <si>
    <t>SNA33488</t>
  </si>
  <si>
    <t>（学）誠真学園</t>
  </si>
  <si>
    <t>千葉市稲毛区小仲台8-20-1</t>
  </si>
  <si>
    <t>中村　喜一郎</t>
  </si>
  <si>
    <t>0003032</t>
  </si>
  <si>
    <t>HKD50513</t>
  </si>
  <si>
    <t>（福）小ばと会</t>
  </si>
  <si>
    <t>千葉市緑区おゆみ野中央2-7-7</t>
  </si>
  <si>
    <t>村松　重彦</t>
  </si>
  <si>
    <t>0003033</t>
  </si>
  <si>
    <t>QBE21358</t>
  </si>
  <si>
    <t>千葉市中央区新町17-12</t>
  </si>
  <si>
    <t>髙橋　進一</t>
  </si>
  <si>
    <t>1210543</t>
  </si>
  <si>
    <t>ZFX34139</t>
  </si>
  <si>
    <t>千葉市中央区新宿２－５－１３　アスセナビル２階</t>
  </si>
  <si>
    <t>代表理事</t>
  </si>
  <si>
    <t>0003037</t>
  </si>
  <si>
    <t>NZM88542</t>
  </si>
  <si>
    <t>千葉市中央区中央港1-24-14 シースケープ千葉みなと1階</t>
  </si>
  <si>
    <t>0003038</t>
  </si>
  <si>
    <t>HEQ44766</t>
  </si>
  <si>
    <t>（株）こどもの森</t>
  </si>
  <si>
    <t>東京都国分寺市光町2-5-1</t>
  </si>
  <si>
    <t>代表取締役</t>
  </si>
  <si>
    <t>久芳　敬裕</t>
  </si>
  <si>
    <t>0003039</t>
  </si>
  <si>
    <t>GAL40817</t>
  </si>
  <si>
    <t>千葉市若葉区西都賀3-17-12</t>
  </si>
  <si>
    <t>代表取締役社長</t>
  </si>
  <si>
    <t>西村　政雄</t>
  </si>
  <si>
    <t>0003040</t>
  </si>
  <si>
    <t>LED61049</t>
  </si>
  <si>
    <t>名古屋市東区葵3-15-31千種ニュータワービル17階</t>
  </si>
  <si>
    <t>0003041</t>
  </si>
  <si>
    <t>IIB56166</t>
  </si>
  <si>
    <t>（学）千葉明徳学園</t>
  </si>
  <si>
    <t>千葉市中央区南生実町1412番地</t>
  </si>
  <si>
    <t>福中　儀明</t>
  </si>
  <si>
    <t>0003042</t>
  </si>
  <si>
    <t>UYY54765</t>
  </si>
  <si>
    <t>（福）まくはり福志会</t>
  </si>
  <si>
    <t>千葉市花見川区幕張町4-608-1</t>
  </si>
  <si>
    <t>志村　学</t>
  </si>
  <si>
    <t>0003043</t>
  </si>
  <si>
    <t>SWV83109</t>
  </si>
  <si>
    <t>（株）俊英館</t>
  </si>
  <si>
    <t>東京都板橋区小茂根4-9-2　セガミビル3F</t>
  </si>
  <si>
    <t>田村　幸之</t>
  </si>
  <si>
    <t>0003044</t>
  </si>
  <si>
    <t>NWA13485</t>
  </si>
  <si>
    <t>（福）弘恕会</t>
  </si>
  <si>
    <t>千葉市若葉区みつわ台３－６</t>
  </si>
  <si>
    <t>森島　弘道</t>
  </si>
  <si>
    <t>0003045</t>
  </si>
  <si>
    <t>LYC38169</t>
  </si>
  <si>
    <t>千葉市緑区おゆみ野南５－２９－１</t>
  </si>
  <si>
    <t>0003046</t>
  </si>
  <si>
    <t>YSB76072</t>
  </si>
  <si>
    <t>（有）もっくもっく</t>
  </si>
  <si>
    <t>浦安市北栄1丁目11-24　第2吉田ビル3F</t>
  </si>
  <si>
    <t>河口　知子</t>
  </si>
  <si>
    <t>0003047</t>
  </si>
  <si>
    <t>DBZ89497</t>
  </si>
  <si>
    <t>0003048</t>
  </si>
  <si>
    <t>DGI14719</t>
  </si>
  <si>
    <t>（福）大きな家族</t>
  </si>
  <si>
    <t>千葉市中央区問屋町13-5</t>
  </si>
  <si>
    <t>間山　有子</t>
  </si>
  <si>
    <t>0003049</t>
  </si>
  <si>
    <t>YXO54585</t>
  </si>
  <si>
    <t>佐藤 敏光</t>
  </si>
  <si>
    <t>千葉市稲毛区小仲台5－3－2</t>
  </si>
  <si>
    <t>0003050</t>
  </si>
  <si>
    <t>BTU12157</t>
  </si>
  <si>
    <t>迫田　健太郎</t>
  </si>
  <si>
    <t>0003051</t>
  </si>
  <si>
    <t>RUR26500</t>
  </si>
  <si>
    <t>千葉市中央区蘇我5丁目44番2号</t>
  </si>
  <si>
    <t>0003052</t>
  </si>
  <si>
    <t>KTF40020</t>
  </si>
  <si>
    <t>0003054</t>
  </si>
  <si>
    <t>TDA62373</t>
  </si>
  <si>
    <t>東京都品川区西五反田２－１１－８ 学研ビル</t>
  </si>
  <si>
    <t>0003055</t>
  </si>
  <si>
    <t>UBR73773</t>
  </si>
  <si>
    <t>0003056</t>
  </si>
  <si>
    <t>VRD62885</t>
  </si>
  <si>
    <t>（福）茂原高師保育園</t>
  </si>
  <si>
    <t>0003058</t>
  </si>
  <si>
    <t>FFS51608</t>
  </si>
  <si>
    <t>東京都江戸川区中葛西３丁目３７番４号</t>
  </si>
  <si>
    <t>0003059</t>
  </si>
  <si>
    <t>PDD68257</t>
  </si>
  <si>
    <t>千葉市花見川区幕張本郷６丁目２１－２０</t>
  </si>
  <si>
    <t>大溝　廣子</t>
  </si>
  <si>
    <t>0003060</t>
  </si>
  <si>
    <t>EZT82070</t>
  </si>
  <si>
    <t>都賀保育園</t>
    <rPh sb="0" eb="2">
      <t>ツガ</t>
    </rPh>
    <rPh sb="2" eb="5">
      <t>ホイクエン</t>
    </rPh>
    <phoneticPr fontId="2"/>
  </si>
  <si>
    <t>0003061</t>
  </si>
  <si>
    <t>NQZ81365</t>
  </si>
  <si>
    <t>（福）中央総合福祉会</t>
  </si>
  <si>
    <t>千葉市若葉区都賀５丁目１番１１号</t>
  </si>
  <si>
    <t>岩館　秀</t>
  </si>
  <si>
    <t>0003062</t>
  </si>
  <si>
    <t>QVY33597</t>
  </si>
  <si>
    <t>森　信介</t>
  </si>
  <si>
    <t>美光保育園</t>
    <rPh sb="0" eb="1">
      <t>ミ</t>
    </rPh>
    <rPh sb="1" eb="2">
      <t>ヒカリ</t>
    </rPh>
    <rPh sb="2" eb="5">
      <t>ホイクエン</t>
    </rPh>
    <phoneticPr fontId="2"/>
  </si>
  <si>
    <t>0003063</t>
  </si>
  <si>
    <t>HHG67567</t>
  </si>
  <si>
    <t>千葉市緑区大膳野町1－6</t>
  </si>
  <si>
    <t>第２幕張海浜保育園</t>
    <rPh sb="0" eb="1">
      <t>ダイ</t>
    </rPh>
    <rPh sb="2" eb="4">
      <t>マクハリ</t>
    </rPh>
    <rPh sb="4" eb="6">
      <t>カイヒン</t>
    </rPh>
    <rPh sb="6" eb="9">
      <t>ホイクエン</t>
    </rPh>
    <phoneticPr fontId="2"/>
  </si>
  <si>
    <t>0003064</t>
  </si>
  <si>
    <t>HYN13450</t>
  </si>
  <si>
    <t>（福）愛の園福祉会</t>
  </si>
  <si>
    <t>八千代市米本1359　米本団地4街区39棟</t>
  </si>
  <si>
    <t>堀口　路加</t>
  </si>
  <si>
    <t>ピラミッドメソッド千葉保育園</t>
    <rPh sb="9" eb="11">
      <t>チバ</t>
    </rPh>
    <rPh sb="11" eb="14">
      <t>ホイクエン</t>
    </rPh>
    <phoneticPr fontId="2"/>
  </si>
  <si>
    <t>0003065</t>
  </si>
  <si>
    <t>WWZ72312</t>
  </si>
  <si>
    <t>千葉市中央区新田町7－16　フォントビル１．２階</t>
  </si>
  <si>
    <t>ルーチェ保育園千葉新田町</t>
    <rPh sb="4" eb="7">
      <t>ホイクエン</t>
    </rPh>
    <rPh sb="7" eb="9">
      <t>チバ</t>
    </rPh>
    <rPh sb="9" eb="12">
      <t>シンデンチョウ</t>
    </rPh>
    <phoneticPr fontId="2"/>
  </si>
  <si>
    <t>0003066</t>
  </si>
  <si>
    <t>LMA81498</t>
  </si>
  <si>
    <t>東京都渋谷区恵比寿西2-4-5星ビル4階</t>
  </si>
  <si>
    <t>太田　明子</t>
  </si>
  <si>
    <t>0003067</t>
  </si>
  <si>
    <t>GGW30806</t>
  </si>
  <si>
    <t>長澤　宏昭</t>
  </si>
  <si>
    <t>新検見川すきっぷ保育園</t>
    <rPh sb="0" eb="4">
      <t>シンケミガワ</t>
    </rPh>
    <rPh sb="8" eb="11">
      <t>ホイクエン</t>
    </rPh>
    <phoneticPr fontId="2"/>
  </si>
  <si>
    <t>0003068</t>
  </si>
  <si>
    <t>NXM17568</t>
  </si>
  <si>
    <t>幕張本郷ナーサリー</t>
    <rPh sb="0" eb="4">
      <t>マクハリホンゴウ</t>
    </rPh>
    <phoneticPr fontId="2"/>
  </si>
  <si>
    <t>0003069</t>
  </si>
  <si>
    <t>URR79704</t>
  </si>
  <si>
    <t>千葉市花見川区幕張本郷2-21-3</t>
  </si>
  <si>
    <t>岩根　健二</t>
  </si>
  <si>
    <t>ししの子保育園</t>
    <rPh sb="3" eb="4">
      <t>コ</t>
    </rPh>
    <rPh sb="4" eb="7">
      <t>ホイクエン</t>
    </rPh>
    <phoneticPr fontId="2"/>
  </si>
  <si>
    <t>0003070</t>
  </si>
  <si>
    <t>BVT90892</t>
  </si>
  <si>
    <t>（有）鎌野</t>
  </si>
  <si>
    <t>千葉市中央区白旗3-1-4</t>
  </si>
  <si>
    <t>鎌野　郁美</t>
  </si>
  <si>
    <t>アストロナーサリー小仲台</t>
    <rPh sb="9" eb="10">
      <t>ショウ</t>
    </rPh>
    <rPh sb="10" eb="11">
      <t>ナカ</t>
    </rPh>
    <rPh sb="11" eb="12">
      <t>ダイ</t>
    </rPh>
    <phoneticPr fontId="2"/>
  </si>
  <si>
    <t>0003071</t>
  </si>
  <si>
    <t>JRW10635</t>
  </si>
  <si>
    <t>（福）宙福祉会</t>
  </si>
  <si>
    <t>千葉市稲毛区稲毛東4-2-21</t>
  </si>
  <si>
    <t>大場　義之</t>
  </si>
  <si>
    <t>1210012</t>
  </si>
  <si>
    <t>YYD29230</t>
  </si>
  <si>
    <t>アストロキャンプ稲毛東保育園</t>
    <rPh sb="8" eb="10">
      <t>イナゲ</t>
    </rPh>
    <rPh sb="10" eb="11">
      <t>ヒガシ</t>
    </rPh>
    <rPh sb="11" eb="14">
      <t>ホイクエン</t>
    </rPh>
    <phoneticPr fontId="2"/>
  </si>
  <si>
    <t>1210013</t>
  </si>
  <si>
    <t>EVD97540</t>
  </si>
  <si>
    <t>1210014</t>
  </si>
  <si>
    <t>SOB14087</t>
  </si>
  <si>
    <t>千葉市緑区鎌取町273-146</t>
  </si>
  <si>
    <t>小関　伸哉</t>
  </si>
  <si>
    <t>テンダーラビング保育園誉田</t>
    <rPh sb="8" eb="11">
      <t>ホイクエン</t>
    </rPh>
    <rPh sb="11" eb="13">
      <t>ホンダ</t>
    </rPh>
    <phoneticPr fontId="2"/>
  </si>
  <si>
    <t>1210015</t>
  </si>
  <si>
    <t>PCC95281</t>
  </si>
  <si>
    <t>柚上　啓子</t>
  </si>
  <si>
    <t>誉田おもいやり保育園</t>
    <rPh sb="0" eb="2">
      <t>ホンダ</t>
    </rPh>
    <rPh sb="7" eb="10">
      <t>ホイクエン</t>
    </rPh>
    <phoneticPr fontId="2"/>
  </si>
  <si>
    <t>1210016</t>
  </si>
  <si>
    <t>YJD46400</t>
  </si>
  <si>
    <t>（福）おもいやり福祉会</t>
  </si>
  <si>
    <t>市原市瀬又字傾城谷507</t>
  </si>
  <si>
    <t>1210017</t>
  </si>
  <si>
    <t>RZR85442</t>
  </si>
  <si>
    <t>（福）笑顔の会</t>
  </si>
  <si>
    <t>千葉市花見川区幕張本郷1-20-9</t>
  </si>
  <si>
    <t>久恒　依里</t>
  </si>
  <si>
    <t>1210018</t>
  </si>
  <si>
    <t>AMP62169</t>
  </si>
  <si>
    <t>1210019</t>
  </si>
  <si>
    <t>NTI92811</t>
  </si>
  <si>
    <t>東京都墨田区錦糸１－２－１</t>
  </si>
  <si>
    <t>貞松　成</t>
  </si>
  <si>
    <t>1210020</t>
  </si>
  <si>
    <t>XYV17361</t>
  </si>
  <si>
    <t>（福）穏寿会</t>
  </si>
  <si>
    <t>千葉市緑区高田町1084</t>
  </si>
  <si>
    <t>1210021</t>
  </si>
  <si>
    <t>OPJ77837</t>
  </si>
  <si>
    <t>千葉市緑区おゆみ野3-14-7　ネオステージおゆみ野壱番館403号</t>
  </si>
  <si>
    <t>代表社員</t>
  </si>
  <si>
    <t>坂倉　誠一郎</t>
  </si>
  <si>
    <t>1210022</t>
  </si>
  <si>
    <t>REW39753</t>
  </si>
  <si>
    <t>（株）SPINALDESIGN</t>
  </si>
  <si>
    <t>1210031</t>
  </si>
  <si>
    <t>MYN91648</t>
  </si>
  <si>
    <t>1210035</t>
  </si>
  <si>
    <t>YYM63341</t>
  </si>
  <si>
    <t>習志野市奏の杜3-14-9</t>
  </si>
  <si>
    <t>山﨑　厚子</t>
  </si>
  <si>
    <t>1210109</t>
  </si>
  <si>
    <t>GVQ39294</t>
  </si>
  <si>
    <t>東京都八王子市明神町4丁目7番3号　やまとビル6階</t>
  </si>
  <si>
    <t>滝瀬　雅子</t>
  </si>
  <si>
    <t>1210110</t>
  </si>
  <si>
    <t>DPX84110</t>
  </si>
  <si>
    <t>（株）かるがも</t>
  </si>
  <si>
    <t>目片　智恵美</t>
  </si>
  <si>
    <t>1210111</t>
  </si>
  <si>
    <t>UDB96204</t>
  </si>
  <si>
    <t>千葉市美浜区幸町1丁目21－8　パルスクエア千葉203</t>
  </si>
  <si>
    <t>薮﨑　流美子</t>
  </si>
  <si>
    <t>1210112</t>
  </si>
  <si>
    <t>CEM88108</t>
  </si>
  <si>
    <t>柏市増尾台3丁目6番41号</t>
  </si>
  <si>
    <t>岡崎　玲子</t>
  </si>
  <si>
    <t>1210114</t>
  </si>
  <si>
    <t>NSW27232</t>
  </si>
  <si>
    <t>（株）ぴょんぴょん</t>
  </si>
  <si>
    <t>千葉市花見川区作新台1‐6‐11</t>
  </si>
  <si>
    <t>矢島　隆志</t>
  </si>
  <si>
    <t>1210115</t>
  </si>
  <si>
    <t>JMQ28190</t>
  </si>
  <si>
    <t>（株）笑福</t>
  </si>
  <si>
    <t>千葉市若葉区みつわ台5-21-14</t>
  </si>
  <si>
    <t>橘原　隆之</t>
  </si>
  <si>
    <t>1210120</t>
  </si>
  <si>
    <t>NGN46464</t>
  </si>
  <si>
    <t>1210121</t>
  </si>
  <si>
    <t>QRK36582</t>
  </si>
  <si>
    <t>千葉市中央区登戸１－２６－１　朝日生命千葉登戸ビル１０階</t>
  </si>
  <si>
    <t>日向　高志</t>
  </si>
  <si>
    <t>1210133</t>
  </si>
  <si>
    <t>CDC65007</t>
  </si>
  <si>
    <t>1210136</t>
  </si>
  <si>
    <t>WMU78227</t>
  </si>
  <si>
    <t>田村幸之</t>
  </si>
  <si>
    <t>1210162</t>
  </si>
  <si>
    <t>YES88583</t>
  </si>
  <si>
    <t>千葉市若葉区都賀2-12-11</t>
  </si>
  <si>
    <t>鳥山　弘章</t>
  </si>
  <si>
    <t>1210201</t>
  </si>
  <si>
    <t>INE82846</t>
  </si>
  <si>
    <t>（福）さくら学園</t>
  </si>
  <si>
    <t>千葉市花見川区花島町４３０－３５</t>
  </si>
  <si>
    <t>鈴木　信吾</t>
  </si>
  <si>
    <t>1210224</t>
  </si>
  <si>
    <t>IXY38786</t>
  </si>
  <si>
    <t>1210225</t>
  </si>
  <si>
    <t>ZMC63125</t>
  </si>
  <si>
    <t>（福）末広会</t>
  </si>
  <si>
    <t>千葉市中央区末広４－２１－４</t>
  </si>
  <si>
    <t>大川　忠夫</t>
  </si>
  <si>
    <t>1210226</t>
  </si>
  <si>
    <t>MCX81283</t>
  </si>
  <si>
    <t>（学）三幸学園</t>
  </si>
  <si>
    <t>東京都文京区本郷３－２３－１６</t>
  </si>
  <si>
    <t>昼間　一彦</t>
  </si>
  <si>
    <t>1210227</t>
  </si>
  <si>
    <t>YQC88791</t>
  </si>
  <si>
    <t>（株）新星</t>
  </si>
  <si>
    <t>千葉市中央区末広２－１２－１７</t>
  </si>
  <si>
    <t>島﨑　信雄</t>
  </si>
  <si>
    <t>1210228</t>
  </si>
  <si>
    <t>QSS48534</t>
  </si>
  <si>
    <t>（特非）子育て110番</t>
  </si>
  <si>
    <t>千葉市花見川区長作町８</t>
  </si>
  <si>
    <t>理事</t>
  </si>
  <si>
    <t>山本　岳</t>
  </si>
  <si>
    <t>1210229</t>
  </si>
  <si>
    <t>OBU30424</t>
  </si>
  <si>
    <t>1210230</t>
  </si>
  <si>
    <t>RHE81665</t>
  </si>
  <si>
    <t>（株）KORU</t>
  </si>
  <si>
    <t>千葉市稲毛区小仲台２－８－２５　第８横土ビル１階</t>
  </si>
  <si>
    <t>横土　ノリ子</t>
  </si>
  <si>
    <t>1210231</t>
  </si>
  <si>
    <t>VBH46702</t>
  </si>
  <si>
    <t>（株）秀蹊</t>
  </si>
  <si>
    <t>千葉市若葉区都賀４－１３－３</t>
  </si>
  <si>
    <t>田中　秀彦</t>
  </si>
  <si>
    <t>1210232</t>
  </si>
  <si>
    <t>AWQ45075</t>
  </si>
  <si>
    <t>千葉市若葉区都賀２－１２－１１</t>
  </si>
  <si>
    <t>1210233</t>
  </si>
  <si>
    <t>QRP33445</t>
  </si>
  <si>
    <t>1210234</t>
  </si>
  <si>
    <t>CCU59517</t>
  </si>
  <si>
    <t>（株）こどもの木</t>
  </si>
  <si>
    <t>島貫　征之</t>
  </si>
  <si>
    <t>1210235</t>
  </si>
  <si>
    <t>PXC71999</t>
  </si>
  <si>
    <t>1210236</t>
  </si>
  <si>
    <t>ZXD90887</t>
  </si>
  <si>
    <t>（株）生活設計</t>
  </si>
  <si>
    <t>八千代市勝田１２６０－５</t>
  </si>
  <si>
    <t>井手　健二郎</t>
  </si>
  <si>
    <t>1210542</t>
  </si>
  <si>
    <t>JQS28152</t>
  </si>
  <si>
    <t>（同）aim</t>
  </si>
  <si>
    <t>千葉市中央区登戸１－１１－１８　第二潮ビル１階</t>
  </si>
  <si>
    <t>宮本　伸士</t>
  </si>
  <si>
    <t>1210328</t>
  </si>
  <si>
    <t>TSC31187</t>
  </si>
  <si>
    <t>（学）植草学園</t>
  </si>
  <si>
    <t>千葉市中央区弁天２－８－９</t>
  </si>
  <si>
    <t>植草　和典</t>
  </si>
  <si>
    <t>1210332</t>
  </si>
  <si>
    <t>RWT76260</t>
  </si>
  <si>
    <t>1210333</t>
  </si>
  <si>
    <t>DMT88753</t>
  </si>
  <si>
    <t>（株）HOPPA</t>
  </si>
  <si>
    <t>1210334</t>
  </si>
  <si>
    <t>ETI16631</t>
  </si>
  <si>
    <t>1210335</t>
  </si>
  <si>
    <t>WAC19820</t>
  </si>
  <si>
    <t>東京都中央区銀座７丁目１６－１２　G-７ビルディング</t>
  </si>
  <si>
    <t>村越　秀男</t>
  </si>
  <si>
    <t>1210336</t>
  </si>
  <si>
    <t>DVG40717</t>
  </si>
  <si>
    <t>（株）かえで</t>
  </si>
  <si>
    <t>千葉市花見川区幕張町５丁目４９８番２号</t>
  </si>
  <si>
    <t>小林　尚司</t>
  </si>
  <si>
    <t>1210400</t>
  </si>
  <si>
    <t>ZVV53733</t>
  </si>
  <si>
    <t>千葉市花見川区検見川町３－３２６－３</t>
  </si>
  <si>
    <t>1210344</t>
  </si>
  <si>
    <t>CWU15563</t>
  </si>
  <si>
    <t>千葉市若葉区西都賀３－１７－１２</t>
  </si>
  <si>
    <t>1210346</t>
  </si>
  <si>
    <t>MVL59956</t>
  </si>
  <si>
    <t>1210347</t>
  </si>
  <si>
    <t>DFX49332</t>
  </si>
  <si>
    <t>1210348</t>
  </si>
  <si>
    <t>GIV16482</t>
  </si>
  <si>
    <t>千葉市稲毛区稲毛東２－１４－１２</t>
  </si>
  <si>
    <t>依田　和孝</t>
  </si>
  <si>
    <t>1210352</t>
  </si>
  <si>
    <t>FOK77982</t>
  </si>
  <si>
    <t>（有）朱華</t>
  </si>
  <si>
    <t>千葉市緑区あすみが丘４－２８－７</t>
  </si>
  <si>
    <t>高橋　久美子</t>
  </si>
  <si>
    <t>1210353</t>
  </si>
  <si>
    <t>IWT52640</t>
  </si>
  <si>
    <t>千葉市緑区おゆみ野３－３９－１　セントアベニュー１０２</t>
  </si>
  <si>
    <t>長谷川　郁代</t>
  </si>
  <si>
    <t>1210401</t>
  </si>
  <si>
    <t>VPN76280</t>
  </si>
  <si>
    <t>佐々木　豊</t>
  </si>
  <si>
    <t>1210355</t>
  </si>
  <si>
    <t>HXJ30330</t>
  </si>
  <si>
    <t>1210494</t>
  </si>
  <si>
    <t>FWP37673</t>
  </si>
  <si>
    <t>千葉市緑区おゆみ野2丁目７</t>
  </si>
  <si>
    <t>1210495</t>
  </si>
  <si>
    <t>PGC99946</t>
  </si>
  <si>
    <t>1210496</t>
  </si>
  <si>
    <t>TUS78876</t>
  </si>
  <si>
    <t>（福）檸檬会</t>
  </si>
  <si>
    <t>千葉市中央区汐見丘町２４－１</t>
  </si>
  <si>
    <t>1210497</t>
  </si>
  <si>
    <t>OPR37030</t>
  </si>
  <si>
    <t>1210498</t>
  </si>
  <si>
    <t>MEH55358</t>
  </si>
  <si>
    <t>1210499</t>
  </si>
  <si>
    <t>MIX94340</t>
  </si>
  <si>
    <t>千葉市中央区松波1丁目19番８　プリマベーラ弐番館１階</t>
  </si>
  <si>
    <t>醍醐　優子</t>
  </si>
  <si>
    <t>1210500</t>
  </si>
  <si>
    <t>MNS73075</t>
  </si>
  <si>
    <t>千葉市中央区白旗３丁目１－４</t>
  </si>
  <si>
    <t>1210501</t>
  </si>
  <si>
    <t>ZFB45157</t>
  </si>
  <si>
    <t>1210502</t>
  </si>
  <si>
    <t>EVW27938</t>
  </si>
  <si>
    <t>千葉市若葉区みつわ台３丁目６番</t>
  </si>
  <si>
    <t>1210503</t>
  </si>
  <si>
    <t>JJK43985</t>
  </si>
  <si>
    <t>千葉市中央区登戸1丁目２６－１　朝日生命千葉登戸ビル１０階</t>
  </si>
  <si>
    <t>1210504</t>
  </si>
  <si>
    <t>DCL29686</t>
  </si>
  <si>
    <t>千葉市中央区問屋町１３－５</t>
  </si>
  <si>
    <t>1210505</t>
  </si>
  <si>
    <t>SWP23554</t>
  </si>
  <si>
    <t>千葉市若葉区都賀2丁目１２－１１</t>
  </si>
  <si>
    <t>1210506</t>
  </si>
  <si>
    <t>MCN41793</t>
  </si>
  <si>
    <t>（株）Laみつばち</t>
  </si>
  <si>
    <t>千葉市若葉区桜木北2丁目10番6号</t>
  </si>
  <si>
    <t>ミュラー　道代</t>
  </si>
  <si>
    <t>1210507</t>
  </si>
  <si>
    <t>ELP22955</t>
  </si>
  <si>
    <t>（株）GOLDLUYS</t>
  </si>
  <si>
    <t>千葉市緑区あすみが丘東４丁目９番地２</t>
  </si>
  <si>
    <t>粒良　知史</t>
  </si>
  <si>
    <t>1210508</t>
  </si>
  <si>
    <t>HAT99820</t>
  </si>
  <si>
    <t>1210509</t>
  </si>
  <si>
    <t>FIF60655</t>
  </si>
  <si>
    <t>1210510</t>
  </si>
  <si>
    <t>YHK28313</t>
  </si>
  <si>
    <t>青松　武志</t>
  </si>
  <si>
    <t>1210532</t>
  </si>
  <si>
    <t>TYH25374</t>
  </si>
  <si>
    <t>1210512</t>
  </si>
  <si>
    <t>FRA38244</t>
  </si>
  <si>
    <t>西村　麻衣</t>
  </si>
  <si>
    <t>1210535</t>
  </si>
  <si>
    <t>JNS94101</t>
  </si>
  <si>
    <t>星　恵子</t>
  </si>
  <si>
    <t>1210581</t>
  </si>
  <si>
    <t>BPR57928</t>
  </si>
  <si>
    <t>東京都渋谷区東３丁目１９－８　Ｓｔａｒｆｉｅｌｄ　１Ｆ</t>
  </si>
  <si>
    <t>星野　満美</t>
  </si>
  <si>
    <t>1210582</t>
  </si>
  <si>
    <t>SHR73440</t>
  </si>
  <si>
    <t>千葉県千葉市中央区椿森６丁目５－３</t>
  </si>
  <si>
    <t>西村　和馬</t>
  </si>
  <si>
    <t>1210583</t>
  </si>
  <si>
    <t>GOM80413</t>
  </si>
  <si>
    <t>1210584</t>
  </si>
  <si>
    <t>CMB89664</t>
  </si>
  <si>
    <t>千葉県千葉市花見川区幕張町５丁目４９８番２号</t>
  </si>
  <si>
    <t>1210585</t>
  </si>
  <si>
    <t>MOO54316</t>
  </si>
  <si>
    <t>1210586</t>
  </si>
  <si>
    <t>BJW98545</t>
  </si>
  <si>
    <t>千葉県千葉市稲毛区稲毛東４丁目２番地２１号</t>
  </si>
  <si>
    <t>1210587</t>
  </si>
  <si>
    <t>TGL69347</t>
  </si>
  <si>
    <t>1210588</t>
  </si>
  <si>
    <t>LZW72053</t>
  </si>
  <si>
    <t>前地　美紀</t>
  </si>
  <si>
    <t>1210608</t>
  </si>
  <si>
    <t>NGP35616</t>
  </si>
  <si>
    <t>京都府京都市下京区烏丸通五条下る大坂町３８２－１</t>
  </si>
  <si>
    <t>1210675</t>
  </si>
  <si>
    <t>COL81357</t>
  </si>
  <si>
    <t>千葉県千葉市中央区末広２丁目１２番１７号</t>
  </si>
  <si>
    <t>ZTR63909</t>
  </si>
  <si>
    <t>若菜　俊明</t>
  </si>
  <si>
    <t>HPR29795</t>
  </si>
  <si>
    <t>渡邊　彰</t>
  </si>
  <si>
    <t>千葉市美浜区中瀬1-6　エム・ベイポイント幕張５F</t>
  </si>
  <si>
    <t>RXE17326</t>
  </si>
  <si>
    <t>EPU39365</t>
  </si>
  <si>
    <t>（株）つぼみ</t>
  </si>
  <si>
    <t>千葉市稲毛区緑町1-21-6</t>
  </si>
  <si>
    <t>河野　妙登利</t>
  </si>
  <si>
    <t>PUR96605</t>
  </si>
  <si>
    <t>FZH88525</t>
  </si>
  <si>
    <t>糠谷　和弘</t>
  </si>
  <si>
    <t>JKI52622</t>
  </si>
  <si>
    <t>JGB74583</t>
  </si>
  <si>
    <t>RFX91918</t>
  </si>
  <si>
    <t>QAX70308</t>
  </si>
  <si>
    <t>（一社）絲</t>
  </si>
  <si>
    <t>千葉市花見川区花園1-19-11　田村ビル201号</t>
  </si>
  <si>
    <t>２　認定こども園</t>
    <rPh sb="2" eb="8">
      <t>ニンテイ</t>
    </rPh>
    <phoneticPr fontId="4"/>
  </si>
  <si>
    <t>0003013</t>
  </si>
  <si>
    <t>NVE78827</t>
  </si>
  <si>
    <t>0003026</t>
  </si>
  <si>
    <t>SGV81024</t>
  </si>
  <si>
    <t>千葉市美浜区打瀬１－３－５</t>
  </si>
  <si>
    <t>畑佐　健二郎</t>
  </si>
  <si>
    <t>0003057</t>
  </si>
  <si>
    <t>BQT98518</t>
  </si>
  <si>
    <t>千葉市中央区道場北１－１７－６</t>
  </si>
  <si>
    <t>増田　和人</t>
  </si>
  <si>
    <t>0003072</t>
  </si>
  <si>
    <t>CHI62351</t>
  </si>
  <si>
    <t>旭市見広4226-2</t>
  </si>
  <si>
    <t>川口　礼子</t>
  </si>
  <si>
    <t>3210006</t>
  </si>
  <si>
    <t>KFM57060</t>
  </si>
  <si>
    <t>千葉市緑区おゆみ野2-1-15</t>
  </si>
  <si>
    <t>梅林　正信</t>
  </si>
  <si>
    <t>3210118</t>
  </si>
  <si>
    <t>YCG22960</t>
  </si>
  <si>
    <t>千葉市稲毛区天台１－７－１７</t>
  </si>
  <si>
    <t>3210134</t>
  </si>
  <si>
    <t>JZD58530</t>
  </si>
  <si>
    <t>千葉市中央区浜野町１２５２－４</t>
  </si>
  <si>
    <t>畠山　一雄</t>
  </si>
  <si>
    <t>3210135</t>
  </si>
  <si>
    <t>IEY27296</t>
  </si>
  <si>
    <t>千葉市中央区弁天２丁目８番９号</t>
  </si>
  <si>
    <t>3210202</t>
  </si>
  <si>
    <t>QVB34045</t>
  </si>
  <si>
    <t>千葉市中央区仁戸名町２０５</t>
  </si>
  <si>
    <t>石川　進一</t>
  </si>
  <si>
    <t>3210204</t>
  </si>
  <si>
    <t>ZPF41882</t>
  </si>
  <si>
    <t>千葉市中央区仁戸名町６１６</t>
  </si>
  <si>
    <t>長谷部　聡</t>
  </si>
  <si>
    <t>3210206</t>
  </si>
  <si>
    <t>BQN48397</t>
  </si>
  <si>
    <t>3210207</t>
  </si>
  <si>
    <t>WQI20650</t>
  </si>
  <si>
    <t>千葉市中央区松ケ丘町６１１</t>
  </si>
  <si>
    <t>塩田　梨佳</t>
  </si>
  <si>
    <t>3210208</t>
  </si>
  <si>
    <t>UCC31844</t>
  </si>
  <si>
    <t>千葉市若葉区みつわ台４丁目２３－５</t>
  </si>
  <si>
    <t>福地　綾</t>
  </si>
  <si>
    <t>3210210</t>
  </si>
  <si>
    <t>MGP17295</t>
  </si>
  <si>
    <t>来栖　宏二</t>
  </si>
  <si>
    <t>3210211</t>
  </si>
  <si>
    <t>EUI33058</t>
  </si>
  <si>
    <t>千葉市緑区誉田町１－１００７</t>
  </si>
  <si>
    <t>西郡　悠輔</t>
  </si>
  <si>
    <t>3210212</t>
  </si>
  <si>
    <t>KWM21249</t>
  </si>
  <si>
    <t>千葉市美浜区幸町２丁目９番３号</t>
  </si>
  <si>
    <t>秋山　清</t>
  </si>
  <si>
    <t>3210213</t>
  </si>
  <si>
    <t>NUF53325</t>
  </si>
  <si>
    <t>千葉市中央区仁戸名町５５２</t>
  </si>
  <si>
    <t>長谷川　豊</t>
  </si>
  <si>
    <t>3210214</t>
  </si>
  <si>
    <t>GMS31129</t>
  </si>
  <si>
    <t>千葉市美浜区高浜１丁目８－２</t>
  </si>
  <si>
    <t>能勢　正明</t>
  </si>
  <si>
    <t>3210215</t>
  </si>
  <si>
    <t>MPR13959</t>
  </si>
  <si>
    <t>美浜区高洲１－１－２０</t>
  </si>
  <si>
    <t>羽田　政幸</t>
  </si>
  <si>
    <t>3210216</t>
  </si>
  <si>
    <t>LXV18253</t>
  </si>
  <si>
    <t>千葉市美浜区真砂１丁目１２－９</t>
  </si>
  <si>
    <t>石原　隆広</t>
  </si>
  <si>
    <t>3210322</t>
  </si>
  <si>
    <t>NBP48057</t>
  </si>
  <si>
    <t>3210323</t>
  </si>
  <si>
    <t>PXI11869</t>
  </si>
  <si>
    <t>千葉市中央区新千葉3-14-18</t>
  </si>
  <si>
    <t>大森　昭彦</t>
  </si>
  <si>
    <t>3210324</t>
  </si>
  <si>
    <t>千葉市花見川区さつきが丘1-33-1</t>
  </si>
  <si>
    <t>鶴岡　姫美子</t>
  </si>
  <si>
    <t>3210325</t>
  </si>
  <si>
    <t>WNH32107</t>
  </si>
  <si>
    <t>八千代市八千代台東2-5-2</t>
  </si>
  <si>
    <t>山口　義裕</t>
  </si>
  <si>
    <t>3210326</t>
  </si>
  <si>
    <t>WCN98378</t>
  </si>
  <si>
    <t>千葉市稲毛区稲毛東1-14-13</t>
  </si>
  <si>
    <t>西澤　貫応</t>
  </si>
  <si>
    <t>3210327</t>
  </si>
  <si>
    <t>RQA91423</t>
  </si>
  <si>
    <t>3210476</t>
  </si>
  <si>
    <t>UVK30141</t>
  </si>
  <si>
    <t>3210477</t>
  </si>
  <si>
    <t>NUD11102</t>
  </si>
  <si>
    <t>千葉市中央区都町１丁目４６番地２２号</t>
  </si>
  <si>
    <t>濱田　純孝</t>
  </si>
  <si>
    <t>3210478</t>
  </si>
  <si>
    <t>CFP67058</t>
  </si>
  <si>
    <t>千葉市稲毛区山王町１５３－２</t>
  </si>
  <si>
    <t>伊藤　健一</t>
  </si>
  <si>
    <t>3210479</t>
  </si>
  <si>
    <t>KIK39280</t>
  </si>
  <si>
    <t>千葉市稲毛区緑町1丁目５－１７</t>
  </si>
  <si>
    <t>土岐　由美子</t>
  </si>
  <si>
    <t>3210480</t>
  </si>
  <si>
    <t>ROZ24113</t>
  </si>
  <si>
    <t>千葉市緑区大木戸町４２８－１</t>
  </si>
  <si>
    <t>片岡　伸介</t>
  </si>
  <si>
    <t>3210492</t>
  </si>
  <si>
    <t>YRU14351</t>
  </si>
  <si>
    <t>千葉市中央区弁天２丁目８－９</t>
  </si>
  <si>
    <t>3210493</t>
  </si>
  <si>
    <t>LXF39745</t>
  </si>
  <si>
    <t>千葉市稲毛区穴川1丁目５－２１</t>
  </si>
  <si>
    <t>三幣　利夫</t>
  </si>
  <si>
    <t>3210592</t>
  </si>
  <si>
    <t>NNJ69388</t>
  </si>
  <si>
    <t>千葉県八千代市八千代台東２丁目５－２</t>
  </si>
  <si>
    <t>3210593</t>
  </si>
  <si>
    <t>XVD78126</t>
  </si>
  <si>
    <t>（学）井元学園</t>
  </si>
  <si>
    <t>千葉県千葉市花見川区花見川８－１９</t>
  </si>
  <si>
    <t>井元　詔一</t>
  </si>
  <si>
    <t>3210594</t>
  </si>
  <si>
    <t>PKV27593</t>
  </si>
  <si>
    <t>（福）千葉明徳会</t>
  </si>
  <si>
    <t>千葉県千葉市緑区土気町１６２６番地５</t>
  </si>
  <si>
    <t>JBN59464</t>
  </si>
  <si>
    <t>安田　重実</t>
  </si>
  <si>
    <t>TZS72045</t>
  </si>
  <si>
    <t>３　幼稚園</t>
    <rPh sb="2" eb="5">
      <t>ｙ</t>
    </rPh>
    <phoneticPr fontId="4"/>
  </si>
  <si>
    <t>CBH64602</t>
  </si>
  <si>
    <t>2210595</t>
  </si>
  <si>
    <t>MFU14770</t>
  </si>
  <si>
    <t>由田　新</t>
  </si>
  <si>
    <t>OCG90156</t>
  </si>
  <si>
    <t>（学）羔学園</t>
  </si>
  <si>
    <t>岸　憲秀</t>
  </si>
  <si>
    <t>LYZ95929</t>
  </si>
  <si>
    <t>宮田　格</t>
  </si>
  <si>
    <t>４　小規模保育事業</t>
    <rPh sb="2" eb="9">
      <t>ショウキボ</t>
    </rPh>
    <phoneticPr fontId="4"/>
  </si>
  <si>
    <t>4210007</t>
  </si>
  <si>
    <t>LGG95994</t>
  </si>
  <si>
    <t>（株）青葉の森保育館</t>
  </si>
  <si>
    <t>千葉市中央区千葉寺町1210-7</t>
  </si>
  <si>
    <t>井村　淳</t>
  </si>
  <si>
    <t>4210008</t>
  </si>
  <si>
    <t>ZBU20452</t>
  </si>
  <si>
    <t>千葉市中央区院内2丁目17番25号</t>
  </si>
  <si>
    <t>4210009</t>
  </si>
  <si>
    <t>NFW84278</t>
  </si>
  <si>
    <t>4210010</t>
  </si>
  <si>
    <t>PSO26582</t>
  </si>
  <si>
    <t>千葉市中央区登戸1-26-1朝日生命千葉登戸ビル１０階</t>
  </si>
  <si>
    <t>4210011</t>
  </si>
  <si>
    <t>TMT64937</t>
  </si>
  <si>
    <t>千葉市緑区あすみが丘8-1-1</t>
  </si>
  <si>
    <t>藤平　博美</t>
  </si>
  <si>
    <t>4210023</t>
  </si>
  <si>
    <t>BZX83408</t>
  </si>
  <si>
    <t>千葉市花見川区幕張町5丁目498番2号</t>
  </si>
  <si>
    <t>千葉市緑区あすみが丘一丁目27番2号藤屋第二ビル2階</t>
  </si>
  <si>
    <t>飛彈　誠</t>
  </si>
  <si>
    <t>4210025</t>
  </si>
  <si>
    <t>HKO52640</t>
  </si>
  <si>
    <t>4210026</t>
  </si>
  <si>
    <t>CRG21084</t>
  </si>
  <si>
    <t>神奈川県川崎市川崎区駅前本町２２－２</t>
  </si>
  <si>
    <t>飯塚　健二</t>
  </si>
  <si>
    <t>4210027</t>
  </si>
  <si>
    <t>DSX34597</t>
  </si>
  <si>
    <t>4210028</t>
  </si>
  <si>
    <t>UKS91712</t>
  </si>
  <si>
    <t>4210029</t>
  </si>
  <si>
    <t>TJK83371</t>
  </si>
  <si>
    <t>千葉市稲毛区稲毛東4丁目2番21号</t>
  </si>
  <si>
    <t>4210030</t>
  </si>
  <si>
    <t>UNM66334</t>
  </si>
  <si>
    <t>4210036</t>
  </si>
  <si>
    <t>IOJ43426</t>
  </si>
  <si>
    <t>千葉県習志野市奏の杜3-14-9</t>
  </si>
  <si>
    <t>4210541</t>
  </si>
  <si>
    <t>DAD58969</t>
  </si>
  <si>
    <t>千葉市中央区登戸1-11-18 第二潮ビル1F</t>
  </si>
  <si>
    <t>4210038</t>
  </si>
  <si>
    <t>ABM87744</t>
  </si>
  <si>
    <t>4210040</t>
  </si>
  <si>
    <t>XFI88941</t>
  </si>
  <si>
    <t>東京都渋谷区東3-19-8 Starfield 1F</t>
  </si>
  <si>
    <t>4210122</t>
  </si>
  <si>
    <t>TAD34051</t>
  </si>
  <si>
    <t>横浜市中区太田町６－７９　アブソルート横浜馬車道ビル３０４</t>
  </si>
  <si>
    <t>中村　竜士</t>
  </si>
  <si>
    <t>4210124</t>
  </si>
  <si>
    <t>LAP28668</t>
  </si>
  <si>
    <t>（株）習志野駅前託児所</t>
  </si>
  <si>
    <t>習志野市津田沼３丁目１７番１８号</t>
  </si>
  <si>
    <t>藤本　一磨</t>
  </si>
  <si>
    <t>4210125</t>
  </si>
  <si>
    <t>BRU51010</t>
  </si>
  <si>
    <t>（学）千葉白菊学園</t>
  </si>
  <si>
    <t>千葉市美浜区幸町２－１２－８</t>
  </si>
  <si>
    <t>鳰川　泰也</t>
  </si>
  <si>
    <t>4210126</t>
  </si>
  <si>
    <t>TFT81546</t>
  </si>
  <si>
    <t>4210203</t>
  </si>
  <si>
    <t>SML57236</t>
  </si>
  <si>
    <t>千葉市稲毛区長沼町312-14</t>
  </si>
  <si>
    <t>関根　雅晴</t>
  </si>
  <si>
    <t>4210217</t>
  </si>
  <si>
    <t>XNY67915</t>
  </si>
  <si>
    <t>千葉市花見川区検見川町３丁目３２６番地３</t>
  </si>
  <si>
    <t>4210218</t>
  </si>
  <si>
    <t>JYL82503</t>
  </si>
  <si>
    <t>4210219</t>
  </si>
  <si>
    <t>IDB32717</t>
  </si>
  <si>
    <t>（同）CUE-SIGN</t>
  </si>
  <si>
    <t>千葉市若葉区桜木北１－１５－１</t>
  </si>
  <si>
    <t>久保　隼人</t>
  </si>
  <si>
    <t>4210220</t>
  </si>
  <si>
    <t>NDS30905</t>
  </si>
  <si>
    <t>千葉市若葉区桜木北２丁目１０番６号</t>
  </si>
  <si>
    <t>4210221</t>
  </si>
  <si>
    <t>AKC67211</t>
  </si>
  <si>
    <t>Litos&amp;Company（株）</t>
  </si>
  <si>
    <t>東京都港区港南２－１５－１　品川インターシティA棟２８F</t>
  </si>
  <si>
    <t>4210222</t>
  </si>
  <si>
    <t>IAJ17051</t>
  </si>
  <si>
    <t>4210237</t>
  </si>
  <si>
    <t>PJH86092</t>
  </si>
  <si>
    <t>千葉市美浜区磯辺1-31-10-2</t>
  </si>
  <si>
    <t>兵頭　勉</t>
  </si>
  <si>
    <t>4210258</t>
  </si>
  <si>
    <t>OYQ32303</t>
  </si>
  <si>
    <t>4210260</t>
  </si>
  <si>
    <t>LJU52391</t>
  </si>
  <si>
    <t>4210261</t>
  </si>
  <si>
    <t>NXF53212</t>
  </si>
  <si>
    <t>千葉市緑区刈田子町308-10</t>
  </si>
  <si>
    <t>WTG68140</t>
  </si>
  <si>
    <t>（学）宇野学園</t>
  </si>
  <si>
    <t>4210329</t>
  </si>
  <si>
    <t>GBZ25254</t>
  </si>
  <si>
    <t>（学）梅園学園</t>
  </si>
  <si>
    <t>千葉市中央区矢作町939-6</t>
  </si>
  <si>
    <t>4210330</t>
  </si>
  <si>
    <t>QAM48482</t>
  </si>
  <si>
    <t>4210331</t>
  </si>
  <si>
    <t>ABU72186</t>
  </si>
  <si>
    <t>4210338</t>
  </si>
  <si>
    <t>DSY46820</t>
  </si>
  <si>
    <t>宮城県柴田郡大河原町大谷字町向199-3</t>
  </si>
  <si>
    <t>佐藤　康久</t>
  </si>
  <si>
    <t>4210339</t>
  </si>
  <si>
    <t>GIG37770</t>
  </si>
  <si>
    <t>4210340</t>
  </si>
  <si>
    <t>BMV43409</t>
  </si>
  <si>
    <t>4210341</t>
  </si>
  <si>
    <t>RBA11066</t>
  </si>
  <si>
    <t>4210342</t>
  </si>
  <si>
    <t>UVG36031</t>
  </si>
  <si>
    <t>豊島区東池袋3-9-13　岩下ビル３階</t>
  </si>
  <si>
    <t>原野　翔平</t>
  </si>
  <si>
    <t>4210343</t>
  </si>
  <si>
    <t>RMI28631</t>
  </si>
  <si>
    <t>4210349</t>
  </si>
  <si>
    <t>RUZ15774</t>
  </si>
  <si>
    <t>4210354</t>
  </si>
  <si>
    <t>ZVZ87255</t>
  </si>
  <si>
    <t>千葉市美浜区高洲3-14-1-202</t>
  </si>
  <si>
    <t>佐藤　禎子</t>
  </si>
  <si>
    <t>4210393</t>
  </si>
  <si>
    <t>QZY19038</t>
  </si>
  <si>
    <t>千葉市緑区おゆみ野3-10-7</t>
  </si>
  <si>
    <t>4210394</t>
  </si>
  <si>
    <t>KKT22191</t>
  </si>
  <si>
    <t>4210395</t>
  </si>
  <si>
    <t>ESE84750</t>
  </si>
  <si>
    <t>4210396</t>
  </si>
  <si>
    <t>VST40735</t>
  </si>
  <si>
    <t>（株）秀盛舎</t>
  </si>
  <si>
    <t>千葉市花見川区南花園2-2-12　アコルデ新検見川201号</t>
  </si>
  <si>
    <t>西重　誠</t>
  </si>
  <si>
    <t>4210398</t>
  </si>
  <si>
    <t>JUO52235</t>
  </si>
  <si>
    <t>4210481</t>
  </si>
  <si>
    <t>ULC25004</t>
  </si>
  <si>
    <t>4210483</t>
  </si>
  <si>
    <t>MXN21338</t>
  </si>
  <si>
    <t>神奈川県川崎市高津区坂戸３丁目１１－１７</t>
  </si>
  <si>
    <t>角田　健</t>
  </si>
  <si>
    <t>4210487</t>
  </si>
  <si>
    <t>YGA86393</t>
  </si>
  <si>
    <t>千葉市花見川区横戸町８９９－１</t>
  </si>
  <si>
    <t>林　久雄</t>
  </si>
  <si>
    <t>4210488</t>
  </si>
  <si>
    <t>QKR10932</t>
  </si>
  <si>
    <t>佐伯　猛</t>
  </si>
  <si>
    <t>4210489</t>
  </si>
  <si>
    <t>BLP67334</t>
  </si>
  <si>
    <t>濱田　朋彦</t>
  </si>
  <si>
    <t>AOX52367</t>
  </si>
  <si>
    <t>4210536</t>
  </si>
  <si>
    <t>TNP86886</t>
  </si>
  <si>
    <t>千葉市若葉区小倉台７丁目３番２号</t>
  </si>
  <si>
    <t>4210590</t>
  </si>
  <si>
    <t>CPE64711</t>
  </si>
  <si>
    <t>千葉県千葉市花見川区南花園２丁目２－１２　アコルデ新検見川２０１号</t>
  </si>
  <si>
    <t>4210596</t>
  </si>
  <si>
    <t>OJA33285</t>
  </si>
  <si>
    <t>昭和運送興業（株）</t>
  </si>
  <si>
    <t>千葉県館山市湊４９３</t>
  </si>
  <si>
    <t>安田　憲史</t>
  </si>
  <si>
    <t>4210597</t>
  </si>
  <si>
    <t>EPB11627</t>
  </si>
  <si>
    <t>千葉県千葉市美浜区真砂３丁目１５番１４号</t>
  </si>
  <si>
    <t>DKL89410</t>
  </si>
  <si>
    <t>RXP85958</t>
  </si>
  <si>
    <t>4210600</t>
  </si>
  <si>
    <t>SUG44922</t>
  </si>
  <si>
    <t>千葉県千葉市花見川区花園１丁目１９－１１田村ビル２０１号室</t>
  </si>
  <si>
    <t>XFB11265</t>
  </si>
  <si>
    <t>RGH92912</t>
  </si>
  <si>
    <t>５　事業所内保育事業</t>
    <rPh sb="2" eb="5">
      <t>ジギョウショ</t>
    </rPh>
    <rPh sb="5" eb="6">
      <t>ナイ</t>
    </rPh>
    <rPh sb="6" eb="8">
      <t>ホイク</t>
    </rPh>
    <rPh sb="8" eb="10">
      <t>ジギョウ</t>
    </rPh>
    <phoneticPr fontId="4"/>
  </si>
  <si>
    <t>7210041</t>
  </si>
  <si>
    <t>AIE60995</t>
  </si>
  <si>
    <t>千葉市中央区椿森4丁目1番2号</t>
  </si>
  <si>
    <t>院長</t>
  </si>
  <si>
    <t>7210042</t>
  </si>
  <si>
    <t>PDQ23093</t>
  </si>
  <si>
    <t>千葉市稲毛区園生町956番地6</t>
  </si>
  <si>
    <t>笠川　正和</t>
  </si>
  <si>
    <t>7210043</t>
  </si>
  <si>
    <t>DSV27809</t>
  </si>
  <si>
    <t>千葉市緑区あすみが丘7-2-3</t>
  </si>
  <si>
    <t>中野　好江</t>
  </si>
  <si>
    <t>7210044</t>
  </si>
  <si>
    <t>BRV69709</t>
  </si>
  <si>
    <t>千葉市中央区問屋町6番4号</t>
  </si>
  <si>
    <t>野口　アキ子</t>
  </si>
  <si>
    <t>7210045</t>
  </si>
  <si>
    <t>IUC92602</t>
  </si>
  <si>
    <t>千葉市美浜区磯辺6丁目3番10号</t>
  </si>
  <si>
    <t>嶋田　知江里</t>
  </si>
  <si>
    <t>7210097</t>
  </si>
  <si>
    <t>PMF85399</t>
  </si>
  <si>
    <t>千葉市美浜区中瀬１丁目５番地１　イオンタワービル７階</t>
  </si>
  <si>
    <t>岩村　康次</t>
  </si>
  <si>
    <t>7210238</t>
  </si>
  <si>
    <t>VYB32279</t>
  </si>
  <si>
    <t>東京都渋谷区道玄坂１－１２－１渋谷マークシティウェスト１７階</t>
  </si>
  <si>
    <t>7210239</t>
  </si>
  <si>
    <t>VGA67532</t>
  </si>
  <si>
    <t>7210240</t>
  </si>
  <si>
    <t>LNO50846</t>
  </si>
  <si>
    <t>7210351</t>
  </si>
  <si>
    <t>QGC37757</t>
  </si>
  <si>
    <t>千葉市稲毛区稲毛町5-100-1</t>
  </si>
  <si>
    <t>7210399</t>
  </si>
  <si>
    <t>JSA45898</t>
  </si>
  <si>
    <t>7210602</t>
  </si>
  <si>
    <t>WHL37537</t>
  </si>
  <si>
    <t>（株）CRECER</t>
  </si>
  <si>
    <t>RCP49188</t>
  </si>
  <si>
    <t>VOL67929</t>
  </si>
  <si>
    <t>６　家庭的保育事業</t>
    <rPh sb="2" eb="9">
      <t>カテイ</t>
    </rPh>
    <phoneticPr fontId="4"/>
  </si>
  <si>
    <t>5210001</t>
  </si>
  <si>
    <t>WOF42628</t>
  </si>
  <si>
    <t>福田　芳</t>
  </si>
  <si>
    <t>5210002</t>
  </si>
  <si>
    <t>BJB41210</t>
  </si>
  <si>
    <t>宮城　春美</t>
  </si>
  <si>
    <t>5210524</t>
  </si>
  <si>
    <t>DYJ86245</t>
  </si>
  <si>
    <t>宮下　美穂</t>
  </si>
  <si>
    <t>5210004</t>
  </si>
  <si>
    <t>TPM17219</t>
  </si>
  <si>
    <t>千葉市若葉区若松町2216</t>
  </si>
  <si>
    <t>花嶋　ゆみ子</t>
  </si>
  <si>
    <t>5210417</t>
  </si>
  <si>
    <t>JCP36212</t>
  </si>
  <si>
    <t xml:space="preserve">5210418 </t>
  </si>
  <si>
    <t>IJJ71564</t>
  </si>
  <si>
    <t>千葉市中央区川戸町426-3</t>
  </si>
  <si>
    <t>5210537</t>
  </si>
  <si>
    <t>VHM68640</t>
  </si>
  <si>
    <t>７　居宅訪問型保育事業</t>
    <rPh sb="2" eb="9">
      <t>キョタクホウモンガタホイク</t>
    </rPh>
    <rPh sb="9" eb="11">
      <t>ジギョウ</t>
    </rPh>
    <phoneticPr fontId="4"/>
  </si>
  <si>
    <t>HAF10028</t>
  </si>
  <si>
    <t>OZI40176</t>
  </si>
  <si>
    <t>ダミー（消さないで）</t>
    <rPh sb="4" eb="5">
      <t>ケ</t>
    </rPh>
    <phoneticPr fontId="1"/>
  </si>
  <si>
    <t>概算払額</t>
    <rPh sb="0" eb="2">
      <t>ガイサン</t>
    </rPh>
    <rPh sb="2" eb="3">
      <t>バラ</t>
    </rPh>
    <rPh sb="3" eb="4">
      <t>ガク</t>
    </rPh>
    <phoneticPr fontId="1"/>
  </si>
  <si>
    <t>概算払支払日</t>
    <rPh sb="0" eb="2">
      <t>ガイサン</t>
    </rPh>
    <rPh sb="2" eb="3">
      <t>バラ</t>
    </rPh>
    <rPh sb="3" eb="6">
      <t>シハライビ</t>
    </rPh>
    <phoneticPr fontId="1"/>
  </si>
  <si>
    <t>枝番</t>
    <rPh sb="0" eb="1">
      <t>エダ</t>
    </rPh>
    <phoneticPr fontId="1"/>
  </si>
  <si>
    <t>交付決定通知
文書番号</t>
    <rPh sb="0" eb="2">
      <t>コウフ</t>
    </rPh>
    <rPh sb="2" eb="4">
      <t>ケッテイ</t>
    </rPh>
    <rPh sb="4" eb="6">
      <t>ツウチ</t>
    </rPh>
    <rPh sb="7" eb="9">
      <t>ブンショ</t>
    </rPh>
    <rPh sb="9" eb="11">
      <t>バンゴウ</t>
    </rPh>
    <phoneticPr fontId="1"/>
  </si>
  <si>
    <t>号</t>
    <rPh sb="0" eb="1">
      <t>ゴウ</t>
    </rPh>
    <phoneticPr fontId="1"/>
  </si>
  <si>
    <t>園毎の固有番号</t>
    <rPh sb="0" eb="1">
      <t>エン</t>
    </rPh>
    <rPh sb="1" eb="2">
      <t>ゴト</t>
    </rPh>
    <rPh sb="3" eb="5">
      <t>コユウ</t>
    </rPh>
    <rPh sb="5" eb="7">
      <t>バンゴウ</t>
    </rPh>
    <phoneticPr fontId="1"/>
  </si>
  <si>
    <t>園名：</t>
    <rPh sb="0" eb="2">
      <t>エンメイ</t>
    </rPh>
    <phoneticPr fontId="1"/>
  </si>
  <si>
    <t>園名：</t>
    <rPh sb="0" eb="2">
      <t>エンメイ</t>
    </rPh>
    <phoneticPr fontId="4"/>
  </si>
  <si>
    <t>園名：</t>
    <rPh sb="0" eb="1">
      <t>エン</t>
    </rPh>
    <rPh sb="1" eb="2">
      <t>メイ</t>
    </rPh>
    <phoneticPr fontId="10"/>
  </si>
  <si>
    <t>千葉市稲毛区小仲台2-10-1</t>
  </si>
  <si>
    <t>中村　一裕</t>
  </si>
  <si>
    <t>東京都渋谷区広尾5丁目6番6号</t>
  </si>
  <si>
    <t>山崎　知恵</t>
  </si>
  <si>
    <t>宇野　弘願</t>
  </si>
  <si>
    <t>千葉県千葉市緑区おゆみ野3-10-7</t>
  </si>
  <si>
    <t>千葉県市川市市川１－３－２　グランクルーアサミ１F</t>
  </si>
  <si>
    <t>千葉市緑区あすみが丘１－１７－５</t>
  </si>
  <si>
    <t>西原　優博</t>
  </si>
  <si>
    <t>代表役員</t>
  </si>
  <si>
    <t>入江　修</t>
  </si>
  <si>
    <t>千葉県市川市八幡６丁目１２番１２号</t>
  </si>
  <si>
    <t>斉藤　玄樹</t>
  </si>
  <si>
    <t>宇野　御本書</t>
  </si>
  <si>
    <t>小林　義昌</t>
  </si>
  <si>
    <t>清水　佳恵</t>
  </si>
  <si>
    <t>中山　えい子</t>
  </si>
  <si>
    <t>円</t>
    <rPh sb="0" eb="1">
      <t>エン</t>
    </rPh>
    <phoneticPr fontId="1"/>
  </si>
  <si>
    <t>【１】手当額について</t>
    <rPh sb="3" eb="6">
      <t>テアテガク</t>
    </rPh>
    <phoneticPr fontId="1"/>
  </si>
  <si>
    <t>【１】の回答が①のときのみ→</t>
    <rPh sb="4" eb="6">
      <t>カイトウ</t>
    </rPh>
    <phoneticPr fontId="1"/>
  </si>
  <si>
    <t>千葉市手当：月額一律</t>
    <rPh sb="0" eb="3">
      <t>チバシ</t>
    </rPh>
    <rPh sb="3" eb="5">
      <t>テアテ</t>
    </rPh>
    <rPh sb="6" eb="8">
      <t>ゲツガク</t>
    </rPh>
    <rPh sb="8" eb="10">
      <t>イチリツ</t>
    </rPh>
    <phoneticPr fontId="1"/>
  </si>
  <si>
    <r>
      <rPr>
        <b/>
        <sz val="11"/>
        <color rgb="FFFF0000"/>
        <rFont val="ＭＳ Ｐゴシック"/>
        <family val="3"/>
        <charset val="128"/>
        <scheme val="minor"/>
      </rPr>
      <t>※法定福利費除く。数字のみ</t>
    </r>
    <r>
      <rPr>
        <sz val="11"/>
        <color theme="1"/>
        <rFont val="ＭＳ Ｐゴシック"/>
        <family val="2"/>
        <charset val="128"/>
        <scheme val="minor"/>
      </rPr>
      <t>入力してください</t>
    </r>
    <rPh sb="1" eb="3">
      <t>ホウテイ</t>
    </rPh>
    <rPh sb="3" eb="5">
      <t>フクリ</t>
    </rPh>
    <rPh sb="5" eb="6">
      <t>ヒ</t>
    </rPh>
    <rPh sb="6" eb="7">
      <t>ノゾ</t>
    </rPh>
    <rPh sb="9" eb="11">
      <t>スウジ</t>
    </rPh>
    <rPh sb="13" eb="15">
      <t>ニュウリョク</t>
    </rPh>
    <phoneticPr fontId="1"/>
  </si>
  <si>
    <t>園名</t>
    <rPh sb="0" eb="2">
      <t>エンメイ</t>
    </rPh>
    <phoneticPr fontId="1"/>
  </si>
  <si>
    <t>5月</t>
    <rPh sb="1" eb="2">
      <t>ガツ</t>
    </rPh>
    <phoneticPr fontId="1"/>
  </si>
  <si>
    <t>対象人数</t>
    <rPh sb="0" eb="2">
      <t>タイショウ</t>
    </rPh>
    <rPh sb="2" eb="4">
      <t>ニンズウ</t>
    </rPh>
    <phoneticPr fontId="1"/>
  </si>
  <si>
    <t>↓中間実績時の対象人数計（水色セル）</t>
    <rPh sb="1" eb="3">
      <t>チュウカン</t>
    </rPh>
    <rPh sb="3" eb="5">
      <t>ジッセキ</t>
    </rPh>
    <rPh sb="5" eb="6">
      <t>ジ</t>
    </rPh>
    <rPh sb="7" eb="9">
      <t>タイショウ</t>
    </rPh>
    <rPh sb="9" eb="11">
      <t>ニンズウ</t>
    </rPh>
    <rPh sb="11" eb="12">
      <t>ケイ</t>
    </rPh>
    <rPh sb="13" eb="15">
      <t>ミズイロ</t>
    </rPh>
    <phoneticPr fontId="1"/>
  </si>
  <si>
    <t>戻入有無→</t>
    <rPh sb="0" eb="2">
      <t>レイニュウ</t>
    </rPh>
    <rPh sb="2" eb="4">
      <t>ウム</t>
    </rPh>
    <phoneticPr fontId="1"/>
  </si>
  <si>
    <t>様</t>
    <rPh sb="0" eb="1">
      <t>サマ</t>
    </rPh>
    <phoneticPr fontId="1"/>
  </si>
  <si>
    <t>上記住所の種別</t>
    <rPh sb="0" eb="2">
      <t>ジョウキ</t>
    </rPh>
    <rPh sb="2" eb="4">
      <t>ジュウショ</t>
    </rPh>
    <rPh sb="5" eb="7">
      <t>シュベツ</t>
    </rPh>
    <phoneticPr fontId="1"/>
  </si>
  <si>
    <t>修正のある職員の名簿No.</t>
    <rPh sb="0" eb="2">
      <t>シュウセイ</t>
    </rPh>
    <rPh sb="5" eb="7">
      <t>ショクイン</t>
    </rPh>
    <rPh sb="8" eb="10">
      <t>メイボ</t>
    </rPh>
    <phoneticPr fontId="1"/>
  </si>
  <si>
    <t>修正のある職員名</t>
    <rPh sb="0" eb="2">
      <t>シュウセイ</t>
    </rPh>
    <rPh sb="5" eb="7">
      <t>ショクイン</t>
    </rPh>
    <rPh sb="7" eb="8">
      <t>メイ</t>
    </rPh>
    <phoneticPr fontId="1"/>
  </si>
  <si>
    <t>修正のある月（４－１０月）</t>
    <rPh sb="0" eb="2">
      <t>シュウセイ</t>
    </rPh>
    <rPh sb="5" eb="6">
      <t>ツキ</t>
    </rPh>
    <rPh sb="11" eb="12">
      <t>ガツ</t>
    </rPh>
    <phoneticPr fontId="1"/>
  </si>
  <si>
    <t>（1）令和４年度職員在籍名簿</t>
    <rPh sb="3" eb="5">
      <t>レイワ</t>
    </rPh>
    <rPh sb="6" eb="8">
      <t>ネンド</t>
    </rPh>
    <rPh sb="7" eb="8">
      <t>ド</t>
    </rPh>
    <rPh sb="8" eb="10">
      <t>ショクイン</t>
    </rPh>
    <rPh sb="10" eb="12">
      <t>ザイセキ</t>
    </rPh>
    <rPh sb="12" eb="14">
      <t>メイボ</t>
    </rPh>
    <phoneticPr fontId="1"/>
  </si>
  <si>
    <t>手当額↓</t>
    <rPh sb="0" eb="2">
      <t>テアテ</t>
    </rPh>
    <rPh sb="2" eb="3">
      <t>ガク</t>
    </rPh>
    <phoneticPr fontId="1"/>
  </si>
  <si>
    <t>手当額↓</t>
    <rPh sb="0" eb="3">
      <t>テアテガク</t>
    </rPh>
    <phoneticPr fontId="1"/>
  </si>
  <si>
    <r>
      <t>※①となるのは、</t>
    </r>
    <r>
      <rPr>
        <b/>
        <sz val="12"/>
        <color rgb="FFFF0000"/>
        <rFont val="ＭＳ Ｐゴシック"/>
        <family val="3"/>
        <charset val="128"/>
        <scheme val="minor"/>
      </rPr>
      <t>年間を通じて</t>
    </r>
    <r>
      <rPr>
        <sz val="12"/>
        <color theme="1"/>
        <rFont val="ＭＳ Ｐゴシック"/>
        <family val="3"/>
        <charset val="128"/>
        <scheme val="minor"/>
      </rPr>
      <t>、</t>
    </r>
    <r>
      <rPr>
        <b/>
        <sz val="12"/>
        <color rgb="FFFF0000"/>
        <rFont val="ＭＳ Ｐゴシック"/>
        <family val="3"/>
        <charset val="128"/>
        <scheme val="minor"/>
      </rPr>
      <t>対象者全員</t>
    </r>
    <r>
      <rPr>
        <sz val="12"/>
        <color theme="1"/>
        <rFont val="ＭＳ Ｐゴシック"/>
        <family val="3"/>
        <charset val="128"/>
        <scheme val="minor"/>
      </rPr>
      <t>に</t>
    </r>
    <r>
      <rPr>
        <b/>
        <sz val="12"/>
        <color rgb="FFFF0000"/>
        <rFont val="ＭＳ Ｐゴシック"/>
        <family val="3"/>
        <charset val="128"/>
        <scheme val="minor"/>
      </rPr>
      <t>一律</t>
    </r>
    <r>
      <rPr>
        <sz val="12"/>
        <color theme="1"/>
        <rFont val="ＭＳ Ｐゴシック"/>
        <family val="3"/>
        <charset val="128"/>
        <scheme val="minor"/>
      </rPr>
      <t>の額を支給する場合です（全員に毎月26,000円など）。それ以外は②になります。</t>
    </r>
    <rPh sb="8" eb="10">
      <t>ネンカン</t>
    </rPh>
    <rPh sb="11" eb="12">
      <t>ツウ</t>
    </rPh>
    <rPh sb="15" eb="17">
      <t>タイショウ</t>
    </rPh>
    <rPh sb="17" eb="18">
      <t>シャ</t>
    </rPh>
    <rPh sb="18" eb="20">
      <t>ゼンイン</t>
    </rPh>
    <rPh sb="21" eb="23">
      <t>イチリツ</t>
    </rPh>
    <rPh sb="24" eb="25">
      <t>ガク</t>
    </rPh>
    <rPh sb="26" eb="28">
      <t>シキュウ</t>
    </rPh>
    <rPh sb="30" eb="32">
      <t>バアイ</t>
    </rPh>
    <rPh sb="35" eb="37">
      <t>ゼンイン</t>
    </rPh>
    <rPh sb="38" eb="40">
      <t>マイツキ</t>
    </rPh>
    <rPh sb="46" eb="47">
      <t>エン</t>
    </rPh>
    <rPh sb="53" eb="55">
      <t>イガイ</t>
    </rPh>
    <phoneticPr fontId="1"/>
  </si>
  <si>
    <t>新規園</t>
    <rPh sb="0" eb="2">
      <t>シンキ</t>
    </rPh>
    <rPh sb="2" eb="3">
      <t>エン</t>
    </rPh>
    <phoneticPr fontId="1"/>
  </si>
  <si>
    <t>千葉誉田雲母保育園</t>
  </si>
  <si>
    <t>KMW28100</t>
  </si>
  <si>
    <t>〇</t>
    <phoneticPr fontId="1"/>
  </si>
  <si>
    <t>千葉文化幼稚園</t>
  </si>
  <si>
    <t>NUJ15540</t>
  </si>
  <si>
    <t>髙山　照駿</t>
  </si>
  <si>
    <t>※②になる例）　職員によって手当額が異なる、月によって手当額が変動する、正規職員と派遣職員で手当額が異なる　等</t>
    <rPh sb="5" eb="6">
      <t>レイ</t>
    </rPh>
    <rPh sb="8" eb="10">
      <t>ショクイン</t>
    </rPh>
    <rPh sb="14" eb="17">
      <t>テアテガク</t>
    </rPh>
    <rPh sb="18" eb="19">
      <t>コト</t>
    </rPh>
    <rPh sb="22" eb="23">
      <t>ツキ</t>
    </rPh>
    <rPh sb="27" eb="30">
      <t>テアテガク</t>
    </rPh>
    <rPh sb="31" eb="33">
      <t>ヘンドウ</t>
    </rPh>
    <rPh sb="36" eb="38">
      <t>セイキ</t>
    </rPh>
    <rPh sb="38" eb="40">
      <t>ショクイン</t>
    </rPh>
    <rPh sb="41" eb="43">
      <t>ハケン</t>
    </rPh>
    <rPh sb="43" eb="45">
      <t>ショクイン</t>
    </rPh>
    <rPh sb="46" eb="49">
      <t>テアテガク</t>
    </rPh>
    <rPh sb="50" eb="51">
      <t>コト</t>
    </rPh>
    <rPh sb="54" eb="55">
      <t>ナド</t>
    </rPh>
    <phoneticPr fontId="1"/>
  </si>
  <si>
    <t>　　　　　　　　　　→手当額が異なるのが１人だけであっても、②を選択してください。</t>
    <rPh sb="11" eb="14">
      <t>テアテガク</t>
    </rPh>
    <rPh sb="15" eb="16">
      <t>コト</t>
    </rPh>
    <rPh sb="21" eb="22">
      <t>ヒト</t>
    </rPh>
    <rPh sb="32" eb="34">
      <t>センタク</t>
    </rPh>
    <phoneticPr fontId="1"/>
  </si>
  <si>
    <t>（例）</t>
    <rPh sb="1" eb="2">
      <t>レイ</t>
    </rPh>
    <phoneticPr fontId="1"/>
  </si>
  <si>
    <t>千葉　太郎</t>
    <rPh sb="0" eb="2">
      <t>チバ</t>
    </rPh>
    <rPh sb="3" eb="5">
      <t>タロウ</t>
    </rPh>
    <phoneticPr fontId="1"/>
  </si>
  <si>
    <t>項目欄</t>
    <rPh sb="0" eb="2">
      <t>コウモク</t>
    </rPh>
    <rPh sb="2" eb="3">
      <t>ラン</t>
    </rPh>
    <phoneticPr fontId="1"/>
  </si>
  <si>
    <t>記載内容（選択科目）</t>
    <rPh sb="0" eb="2">
      <t>キサイ</t>
    </rPh>
    <rPh sb="2" eb="4">
      <t>ナイヨウ</t>
    </rPh>
    <rPh sb="5" eb="7">
      <t>センタク</t>
    </rPh>
    <rPh sb="7" eb="9">
      <t>カモク</t>
    </rPh>
    <phoneticPr fontId="1"/>
  </si>
  <si>
    <t>記載方法</t>
    <rPh sb="0" eb="2">
      <t>キサイ</t>
    </rPh>
    <rPh sb="2" eb="4">
      <t>ホウホウ</t>
    </rPh>
    <phoneticPr fontId="1"/>
  </si>
  <si>
    <t>注意事項</t>
    <rPh sb="0" eb="2">
      <t>チュウイ</t>
    </rPh>
    <rPh sb="2" eb="4">
      <t>ジコウ</t>
    </rPh>
    <phoneticPr fontId="1"/>
  </si>
  <si>
    <t>職種</t>
    <rPh sb="0" eb="1">
      <t>ショク</t>
    </rPh>
    <rPh sb="1" eb="2">
      <t>シュ</t>
    </rPh>
    <phoneticPr fontId="1"/>
  </si>
  <si>
    <t>氏名</t>
    <rPh sb="0" eb="2">
      <t>シメイ</t>
    </rPh>
    <phoneticPr fontId="1"/>
  </si>
  <si>
    <t>性別</t>
    <rPh sb="0" eb="2">
      <t>セイベツ</t>
    </rPh>
    <phoneticPr fontId="1"/>
  </si>
  <si>
    <t>年齢（歳）</t>
    <rPh sb="0" eb="2">
      <t>ネンレイ</t>
    </rPh>
    <rPh sb="3" eb="4">
      <t>サイ</t>
    </rPh>
    <phoneticPr fontId="1"/>
  </si>
  <si>
    <t>保育士資格有・無</t>
    <rPh sb="0" eb="3">
      <t>ホイクシ</t>
    </rPh>
    <rPh sb="3" eb="5">
      <t>シカク</t>
    </rPh>
    <rPh sb="5" eb="6">
      <t>アリ</t>
    </rPh>
    <rPh sb="7" eb="8">
      <t>ナシ</t>
    </rPh>
    <phoneticPr fontId="1"/>
  </si>
  <si>
    <t>その他資格</t>
    <rPh sb="2" eb="3">
      <t>タ</t>
    </rPh>
    <rPh sb="3" eb="5">
      <t>シカク</t>
    </rPh>
    <phoneticPr fontId="1"/>
  </si>
  <si>
    <t>要件緩和適用日</t>
    <rPh sb="0" eb="2">
      <t>ヨウケン</t>
    </rPh>
    <rPh sb="2" eb="4">
      <t>カンワ</t>
    </rPh>
    <rPh sb="4" eb="6">
      <t>テキヨウ</t>
    </rPh>
    <rPh sb="6" eb="7">
      <t>ビ</t>
    </rPh>
    <phoneticPr fontId="1"/>
  </si>
  <si>
    <t>採用年月日</t>
    <rPh sb="0" eb="2">
      <t>サイヨウ</t>
    </rPh>
    <rPh sb="2" eb="5">
      <t>ネンガッピ</t>
    </rPh>
    <phoneticPr fontId="1"/>
  </si>
  <si>
    <t>退職等年月日</t>
    <rPh sb="0" eb="2">
      <t>タイショク</t>
    </rPh>
    <rPh sb="2" eb="3">
      <t>トウ</t>
    </rPh>
    <rPh sb="3" eb="6">
      <t>ネンガッピ</t>
    </rPh>
    <phoneticPr fontId="1"/>
  </si>
  <si>
    <t>備考</t>
    <rPh sb="0" eb="2">
      <t>ビコウ</t>
    </rPh>
    <phoneticPr fontId="1"/>
  </si>
  <si>
    <t>園長、施設長、管理者、主任保育士、保育士、準保育士、短時間保育士、家庭的保育者、要件緩和対象、保育補助、保健師、看護師、准看護師、栄養士、調理員、用務員、事務員、その他</t>
    <rPh sb="0" eb="2">
      <t>エンチョウ</t>
    </rPh>
    <rPh sb="3" eb="6">
      <t>シセツチョウ</t>
    </rPh>
    <rPh sb="7" eb="10">
      <t>カンリシャ</t>
    </rPh>
    <rPh sb="11" eb="13">
      <t>シュニン</t>
    </rPh>
    <rPh sb="13" eb="16">
      <t>ホイクシ</t>
    </rPh>
    <rPh sb="17" eb="20">
      <t>ホイクシ</t>
    </rPh>
    <rPh sb="21" eb="22">
      <t>ジュン</t>
    </rPh>
    <rPh sb="22" eb="25">
      <t>ホイクシ</t>
    </rPh>
    <rPh sb="26" eb="29">
      <t>タンジカン</t>
    </rPh>
    <rPh sb="29" eb="32">
      <t>ホイクシ</t>
    </rPh>
    <rPh sb="33" eb="36">
      <t>カテイテキ</t>
    </rPh>
    <rPh sb="36" eb="38">
      <t>ホイク</t>
    </rPh>
    <rPh sb="38" eb="39">
      <t>シャ</t>
    </rPh>
    <rPh sb="40" eb="42">
      <t>ヨウケン</t>
    </rPh>
    <rPh sb="42" eb="44">
      <t>カンワ</t>
    </rPh>
    <rPh sb="44" eb="46">
      <t>タイショウ</t>
    </rPh>
    <rPh sb="47" eb="49">
      <t>ホイク</t>
    </rPh>
    <rPh sb="49" eb="51">
      <t>ホジョ</t>
    </rPh>
    <rPh sb="52" eb="55">
      <t>ホケンシ</t>
    </rPh>
    <rPh sb="56" eb="59">
      <t>カンゴシ</t>
    </rPh>
    <rPh sb="60" eb="64">
      <t>ジュンカンゴシ</t>
    </rPh>
    <rPh sb="65" eb="68">
      <t>エイヨウシ</t>
    </rPh>
    <rPh sb="69" eb="72">
      <t>チョウリイン</t>
    </rPh>
    <rPh sb="73" eb="76">
      <t>ヨウムイン</t>
    </rPh>
    <rPh sb="77" eb="80">
      <t>ジムイン</t>
    </rPh>
    <rPh sb="83" eb="84">
      <t>タ</t>
    </rPh>
    <phoneticPr fontId="1"/>
  </si>
  <si>
    <t>正規職員は「正」かつ「常」
それ以外の職員は「パート」かつ「常」／「非」</t>
    <rPh sb="0" eb="2">
      <t>セイキ</t>
    </rPh>
    <rPh sb="2" eb="4">
      <t>ショクイン</t>
    </rPh>
    <rPh sb="6" eb="7">
      <t>セイ</t>
    </rPh>
    <rPh sb="11" eb="12">
      <t>ジョウ</t>
    </rPh>
    <rPh sb="16" eb="18">
      <t>イガイ</t>
    </rPh>
    <rPh sb="19" eb="21">
      <t>ショクイン</t>
    </rPh>
    <rPh sb="30" eb="31">
      <t>ジョウ</t>
    </rPh>
    <rPh sb="34" eb="35">
      <t>ヒ</t>
    </rPh>
    <phoneticPr fontId="1"/>
  </si>
  <si>
    <t>職員氏名（フルネーム）</t>
    <rPh sb="0" eb="2">
      <t>ショクイン</t>
    </rPh>
    <rPh sb="2" eb="4">
      <t>シメイ</t>
    </rPh>
    <phoneticPr fontId="1"/>
  </si>
  <si>
    <t>男／女</t>
    <rPh sb="0" eb="1">
      <t>オトコ</t>
    </rPh>
    <rPh sb="2" eb="3">
      <t>オンナ</t>
    </rPh>
    <phoneticPr fontId="1"/>
  </si>
  <si>
    <t>数字</t>
    <rPh sb="0" eb="2">
      <t>スウジ</t>
    </rPh>
    <phoneticPr fontId="1"/>
  </si>
  <si>
    <t>有／無</t>
    <rPh sb="0" eb="1">
      <t>アリ</t>
    </rPh>
    <rPh sb="2" eb="3">
      <t>ナシ</t>
    </rPh>
    <phoneticPr fontId="1"/>
  </si>
  <si>
    <t>保健師、看護師、准看護師、栄養士、調理員、要件緩和対象（幼稚園・小学校・養護教諭）職員は取得免許を記載</t>
    <rPh sb="0" eb="3">
      <t>ホケンシ</t>
    </rPh>
    <rPh sb="4" eb="7">
      <t>カンゴシ</t>
    </rPh>
    <rPh sb="8" eb="12">
      <t>ジュンカンゴシ</t>
    </rPh>
    <rPh sb="13" eb="16">
      <t>エイヨウシ</t>
    </rPh>
    <rPh sb="17" eb="20">
      <t>チョウリイン</t>
    </rPh>
    <rPh sb="21" eb="23">
      <t>ヨウケン</t>
    </rPh>
    <rPh sb="23" eb="25">
      <t>カンワ</t>
    </rPh>
    <rPh sb="25" eb="27">
      <t>タイショウ</t>
    </rPh>
    <rPh sb="28" eb="31">
      <t>ヨウチエン</t>
    </rPh>
    <rPh sb="32" eb="35">
      <t>ショウガッコウ</t>
    </rPh>
    <rPh sb="36" eb="38">
      <t>ヨウゴ</t>
    </rPh>
    <rPh sb="38" eb="40">
      <t>キョウユ</t>
    </rPh>
    <rPh sb="41" eb="43">
      <t>ショクイン</t>
    </rPh>
    <rPh sb="44" eb="46">
      <t>シュトク</t>
    </rPh>
    <rPh sb="46" eb="48">
      <t>メンキョ</t>
    </rPh>
    <rPh sb="49" eb="51">
      <t>キサイ</t>
    </rPh>
    <phoneticPr fontId="1"/>
  </si>
  <si>
    <t>要件緩和対象職員の適用年月日を入力（※幼保運営課に「誓約書」を提出してください）</t>
    <rPh sb="0" eb="2">
      <t>ヨウケン</t>
    </rPh>
    <rPh sb="2" eb="4">
      <t>カンワ</t>
    </rPh>
    <rPh sb="4" eb="6">
      <t>タイショウ</t>
    </rPh>
    <rPh sb="6" eb="8">
      <t>ショクイン</t>
    </rPh>
    <rPh sb="9" eb="11">
      <t>テキヨウ</t>
    </rPh>
    <rPh sb="11" eb="14">
      <t>ネンガッピ</t>
    </rPh>
    <rPh sb="15" eb="17">
      <t>ニュウリョク</t>
    </rPh>
    <rPh sb="19" eb="20">
      <t>ヨウ</t>
    </rPh>
    <rPh sb="20" eb="21">
      <t>ホ</t>
    </rPh>
    <rPh sb="21" eb="23">
      <t>ウンエイ</t>
    </rPh>
    <rPh sb="23" eb="24">
      <t>カ</t>
    </rPh>
    <rPh sb="26" eb="29">
      <t>セイヤクショ</t>
    </rPh>
    <rPh sb="31" eb="33">
      <t>テイシュツ</t>
    </rPh>
    <phoneticPr fontId="1"/>
  </si>
  <si>
    <t>採用年月日を入力（復帰の場合は復帰の日付を入力）</t>
    <rPh sb="0" eb="2">
      <t>サイヨウ</t>
    </rPh>
    <rPh sb="2" eb="5">
      <t>ネンガッピ</t>
    </rPh>
    <rPh sb="6" eb="8">
      <t>ニュウリョク</t>
    </rPh>
    <rPh sb="9" eb="11">
      <t>フッキ</t>
    </rPh>
    <rPh sb="12" eb="14">
      <t>バアイ</t>
    </rPh>
    <rPh sb="15" eb="17">
      <t>フッキ</t>
    </rPh>
    <rPh sb="18" eb="20">
      <t>ヒヅケ</t>
    </rPh>
    <rPh sb="21" eb="23">
      <t>ニュウリョク</t>
    </rPh>
    <phoneticPr fontId="1"/>
  </si>
  <si>
    <t>退職年月日を入力（長期休暇に入る場合は休暇に入る前日の日付を入力）</t>
    <rPh sb="0" eb="2">
      <t>タイショク</t>
    </rPh>
    <rPh sb="2" eb="5">
      <t>ネンガッピ</t>
    </rPh>
    <rPh sb="6" eb="8">
      <t>ニュウリョク</t>
    </rPh>
    <rPh sb="9" eb="11">
      <t>チョウキ</t>
    </rPh>
    <rPh sb="11" eb="13">
      <t>キュウカ</t>
    </rPh>
    <rPh sb="14" eb="15">
      <t>ハイ</t>
    </rPh>
    <rPh sb="16" eb="18">
      <t>バアイ</t>
    </rPh>
    <rPh sb="19" eb="21">
      <t>キュウカ</t>
    </rPh>
    <rPh sb="22" eb="23">
      <t>ハイ</t>
    </rPh>
    <rPh sb="24" eb="26">
      <t>ゼンジツ</t>
    </rPh>
    <rPh sb="27" eb="29">
      <t>ヒヅケ</t>
    </rPh>
    <rPh sb="30" eb="32">
      <t>ニュウリョク</t>
    </rPh>
    <phoneticPr fontId="1"/>
  </si>
  <si>
    <t>産休・育休取得の場合：期間を記載</t>
    <rPh sb="0" eb="2">
      <t>サンキュウ</t>
    </rPh>
    <rPh sb="3" eb="5">
      <t>イクキュウ</t>
    </rPh>
    <rPh sb="5" eb="7">
      <t>シュトク</t>
    </rPh>
    <rPh sb="8" eb="10">
      <t>バアイ</t>
    </rPh>
    <rPh sb="11" eb="13">
      <t>キカン</t>
    </rPh>
    <rPh sb="14" eb="16">
      <t>キサイ</t>
    </rPh>
    <phoneticPr fontId="1"/>
  </si>
  <si>
    <t>プルダウンメニューから「派遣」を選択</t>
    <rPh sb="12" eb="14">
      <t>ハケン</t>
    </rPh>
    <rPh sb="16" eb="18">
      <t>センタク</t>
    </rPh>
    <phoneticPr fontId="1"/>
  </si>
  <si>
    <t>同月／翌月</t>
    <rPh sb="0" eb="2">
      <t>ドウゲツ</t>
    </rPh>
    <rPh sb="3" eb="5">
      <t>ヨクゲツ</t>
    </rPh>
    <phoneticPr fontId="1"/>
  </si>
  <si>
    <t>プルダウン選択</t>
    <rPh sb="5" eb="7">
      <t>センタク</t>
    </rPh>
    <phoneticPr fontId="1"/>
  </si>
  <si>
    <t>直接入力</t>
    <rPh sb="0" eb="2">
      <t>チョクセツ</t>
    </rPh>
    <rPh sb="2" eb="4">
      <t>ニュウリョク</t>
    </rPh>
    <phoneticPr fontId="1"/>
  </si>
  <si>
    <t>【正しい入力方法】
「R1.4.1」「2019/4/1」
【よくある誤った入力方法】
「R.1.4.1」、「R1.4.1.」（ピリオドの位置が違います。）</t>
    <rPh sb="1" eb="2">
      <t>タダ</t>
    </rPh>
    <rPh sb="4" eb="6">
      <t>ニュウリョク</t>
    </rPh>
    <rPh sb="6" eb="8">
      <t>ホウホウ</t>
    </rPh>
    <rPh sb="35" eb="36">
      <t>アヤマ</t>
    </rPh>
    <rPh sb="38" eb="40">
      <t>ニュウリョク</t>
    </rPh>
    <rPh sb="40" eb="42">
      <t>ホウホウ</t>
    </rPh>
    <rPh sb="69" eb="71">
      <t>イチ</t>
    </rPh>
    <rPh sb="72" eb="73">
      <t>チガ</t>
    </rPh>
    <phoneticPr fontId="1"/>
  </si>
  <si>
    <t>労働月に対して同月払か翌月払かを選択してください。</t>
    <rPh sb="0" eb="2">
      <t>ロウドウ</t>
    </rPh>
    <rPh sb="2" eb="3">
      <t>ツキ</t>
    </rPh>
    <rPh sb="4" eb="5">
      <t>タイ</t>
    </rPh>
    <rPh sb="7" eb="8">
      <t>ドウ</t>
    </rPh>
    <rPh sb="8" eb="9">
      <t>ツキ</t>
    </rPh>
    <rPh sb="9" eb="10">
      <t>バラ</t>
    </rPh>
    <rPh sb="11" eb="12">
      <t>ヨク</t>
    </rPh>
    <rPh sb="12" eb="13">
      <t>ツキ</t>
    </rPh>
    <rPh sb="13" eb="14">
      <t>バラ</t>
    </rPh>
    <rPh sb="16" eb="18">
      <t>センタク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</si>
  <si>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</si>
  <si>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</si>
  <si>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</si>
  <si>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</si>
  <si>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</si>
  <si>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</si>
  <si>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</si>
  <si>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</si>
  <si>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</si>
  <si>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</si>
  <si>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</si>
  <si>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</si>
  <si>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</si>
  <si>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常勤の看護師、准看護師、保健師のみなし要件
保育園：０歳児が４人在籍につき１人
小規模・事業所：０歳児の数に限らず１人</t>
    <rPh sb="0" eb="2">
      <t>ジョウキン</t>
    </rPh>
    <rPh sb="3" eb="5">
      <t>カンゴ</t>
    </rPh>
    <rPh sb="5" eb="6">
      <t>シ</t>
    </rPh>
    <rPh sb="7" eb="11">
      <t>ジュンカンゴシ</t>
    </rPh>
    <rPh sb="12" eb="15">
      <t>ホケンシ</t>
    </rPh>
    <rPh sb="19" eb="21">
      <t>ヨウケン</t>
    </rPh>
    <rPh sb="22" eb="25">
      <t>ホイクエン</t>
    </rPh>
    <rPh sb="27" eb="29">
      <t>サイジ</t>
    </rPh>
    <rPh sb="31" eb="32">
      <t>ヒト</t>
    </rPh>
    <rPh sb="32" eb="34">
      <t>ザイセキ</t>
    </rPh>
    <rPh sb="38" eb="39">
      <t>ヒト</t>
    </rPh>
    <rPh sb="40" eb="43">
      <t>ショウキボ</t>
    </rPh>
    <rPh sb="44" eb="47">
      <t>ジギョウショ</t>
    </rPh>
    <rPh sb="49" eb="51">
      <t>サイジ</t>
    </rPh>
    <rPh sb="52" eb="53">
      <t>カズ</t>
    </rPh>
    <rPh sb="54" eb="55">
      <t>カギ</t>
    </rPh>
    <rPh sb="58" eb="59">
      <t>ヒト</t>
    </rPh>
    <phoneticPr fontId="1"/>
  </si>
  <si>
    <t>職種</t>
  </si>
  <si>
    <t>勤務形態</t>
  </si>
  <si>
    <t>保育士</t>
  </si>
  <si>
    <t>資格</t>
  </si>
  <si>
    <t>その他</t>
  </si>
  <si>
    <t>要件緩和適用開始日</t>
  </si>
  <si>
    <t>採用等</t>
  </si>
  <si>
    <t>年月日</t>
  </si>
  <si>
    <t>退職等</t>
  </si>
  <si>
    <t>備考</t>
  </si>
  <si>
    <t>園長</t>
  </si>
  <si>
    <t>（施設長・管理者）</t>
  </si>
  <si>
    <t>正(パ)</t>
  </si>
  <si>
    <t>常</t>
  </si>
  <si>
    <t>有</t>
  </si>
  <si>
    <t>R○.○.○</t>
  </si>
  <si>
    <t>主任保育士</t>
  </si>
  <si>
    <t>正</t>
  </si>
  <si>
    <t>準保育士</t>
  </si>
  <si>
    <t>パ</t>
  </si>
  <si>
    <t>短時間保育士</t>
  </si>
  <si>
    <t>通常＋延長</t>
  </si>
  <si>
    <t>要件緩和対象</t>
  </si>
  <si>
    <t>無</t>
  </si>
  <si>
    <t>幼稚園・小学校教諭・養護教諭・無し（空欄）</t>
  </si>
  <si>
    <t>(通常＋延長)</t>
  </si>
  <si>
    <t>保健師・看護師・准看護師（みなし保育士）</t>
  </si>
  <si>
    <t>保健師・看護師・准看護師</t>
  </si>
  <si>
    <t>家庭的保育者</t>
  </si>
  <si>
    <t>(有)</t>
  </si>
  <si>
    <t>保育士資格</t>
    <rPh sb="0" eb="3">
      <t>ホイクシ</t>
    </rPh>
    <rPh sb="3" eb="5">
      <t>シカク</t>
    </rPh>
    <phoneticPr fontId="1"/>
  </si>
  <si>
    <t>ちば保育園</t>
    <rPh sb="2" eb="5">
      <t>ホイクエン</t>
    </rPh>
    <phoneticPr fontId="1"/>
  </si>
  <si>
    <t xml:space="preserve">職種は以下のものしか選べないようになっています。見落としを減らしたり人数カウントを行いやすくするため、なるべくこの順番で入力してください。
園長　主任保育士　保育士　準保育士　短時間保育士　要件緩和対象　保育補助　保健師（みなし保育士）　看護師（みなし保育士）　准看護師（みなし保育士）　保健師（みなし以外）　看護師（みなし以外）　准看護師（みなし以外）　栄養士　調理員　用務員　事務員　その他
（それ以外の職種は「その他」を選び、備考欄にその職種を入力してください。）
</t>
    <phoneticPr fontId="1"/>
  </si>
  <si>
    <t>ChaCha Children Makuhari</t>
  </si>
  <si>
    <t>Gakkenほいくえん おゆみ野</t>
  </si>
  <si>
    <t>Gakkenほいくえん 稲毛</t>
  </si>
  <si>
    <t>ニチイキッズあすみが丘保育園</t>
    <rPh sb="10" eb="11">
      <t>オカ</t>
    </rPh>
    <rPh sb="11" eb="14">
      <t>ホイクエン</t>
    </rPh>
    <phoneticPr fontId="2"/>
  </si>
  <si>
    <t>Gakkenほいくえん 稲毛東</t>
  </si>
  <si>
    <t>AIAI NURSERY　幕張</t>
  </si>
  <si>
    <t>AIAI NURSERY　土気</t>
  </si>
  <si>
    <t>AIAI NURSERY　あすみが丘</t>
  </si>
  <si>
    <t>ひかり保育園</t>
  </si>
  <si>
    <t>（福）千葉ベタニヤホーム</t>
  </si>
  <si>
    <t>友田　優子</t>
  </si>
  <si>
    <t>佐藤　貴光</t>
  </si>
  <si>
    <t>嶋田　ふみ江</t>
  </si>
  <si>
    <t>イングレソ（株）</t>
  </si>
  <si>
    <t>（株）日本保育サービス</t>
  </si>
  <si>
    <t>坂井　徹</t>
  </si>
  <si>
    <t>森田真由美</t>
  </si>
  <si>
    <t>（福）千葉県福祉援護会</t>
  </si>
  <si>
    <t>野中　真由美</t>
  </si>
  <si>
    <t>（株）学研ココファン・ナーサリー</t>
  </si>
  <si>
    <t>スターツケアサービス（株）</t>
  </si>
  <si>
    <t>（株）ニチイ学館</t>
  </si>
  <si>
    <t>東京都千代田区神田駿河台4-6 御茶ノ水ソラシティ</t>
  </si>
  <si>
    <t>井上　有紀</t>
  </si>
  <si>
    <t>ブリック（株）</t>
  </si>
  <si>
    <t>施設長</t>
  </si>
  <si>
    <t>小岩井　慶子</t>
  </si>
  <si>
    <t>（株）ルーチェ</t>
  </si>
  <si>
    <t>（株）アルコバレーノ</t>
  </si>
  <si>
    <t>（医）健尚会</t>
  </si>
  <si>
    <t>（福）フィリア</t>
  </si>
  <si>
    <t>（株）テンダーラビングケアサービス</t>
  </si>
  <si>
    <t>（株）スクルドアンドカンパニー</t>
  </si>
  <si>
    <t>AIAI Child Care(株)</t>
  </si>
  <si>
    <t>（株）ブルーム</t>
  </si>
  <si>
    <t>（株）チャイルドタイム</t>
  </si>
  <si>
    <t>（株）ハッピーナース</t>
  </si>
  <si>
    <t>（株）ハイフライヤーズ</t>
  </si>
  <si>
    <t>（株）TORIコーポレーション</t>
  </si>
  <si>
    <t>浦安市富士見１－１１－１７</t>
  </si>
  <si>
    <t>千葉市緑区おゆみ野南３－３０　サンクレイドルおゆみ野SW１</t>
  </si>
  <si>
    <t>井上　洋</t>
  </si>
  <si>
    <t>（株）キャンディ</t>
  </si>
  <si>
    <t>（株）モード・プランニング・ジャパン</t>
  </si>
  <si>
    <t>（株）在宅支援総合ケアーサービス</t>
  </si>
  <si>
    <t>（株）ディーケーエル</t>
  </si>
  <si>
    <t>千葉市美浜区中瀬１－７－１</t>
  </si>
  <si>
    <t>後藤　麻希</t>
  </si>
  <si>
    <t>（特非）千の葉ミルフィーユ</t>
  </si>
  <si>
    <t>千葉県習志野市津田沼５丁目３－２５</t>
  </si>
  <si>
    <t>千葉市中央区南町３－１２－１</t>
  </si>
  <si>
    <t>（株）グローバルナビゲーション</t>
  </si>
  <si>
    <t>（株）エルダーテイメント・ジャパン</t>
  </si>
  <si>
    <t>（株）オーチャード・ルーム</t>
  </si>
  <si>
    <t>千葉市美浜区高洲３丁目１４－１－２０２</t>
  </si>
  <si>
    <t>セルテック（株）</t>
  </si>
  <si>
    <t>北海道士別市南町西４区４７１</t>
  </si>
  <si>
    <t>佐藤　健二</t>
  </si>
  <si>
    <t>ミラクルーレ（株）</t>
  </si>
  <si>
    <t>千葉県千葉市美浜区真砂２丁目２４－１０アンシャンテ21</t>
  </si>
  <si>
    <t>髙井　宏行</t>
  </si>
  <si>
    <t>千葉県千葉市稲毛区稲毛東２丁目１４－１２</t>
  </si>
  <si>
    <t>千葉県八千代市米本1359米本団地4街区39棟</t>
  </si>
  <si>
    <t>東京都江戸川区南葛西7丁目２－５４</t>
  </si>
  <si>
    <t>千葉市若葉区千城台東１－６－２</t>
  </si>
  <si>
    <t>宗教法人　日本聖公会横浜教区</t>
  </si>
  <si>
    <t>（学）由田学園</t>
  </si>
  <si>
    <t>千葉県千葉市中央区東本町１－５</t>
  </si>
  <si>
    <t>千葉県千葉市稲毛区穴川町３７５</t>
  </si>
  <si>
    <t>（学）文化学園</t>
  </si>
  <si>
    <t>（株）森のおうちコッコロ</t>
  </si>
  <si>
    <t>（株）アストロキャンプ</t>
  </si>
  <si>
    <t>（株）センター</t>
  </si>
  <si>
    <t>ライフプランニング（株）</t>
  </si>
  <si>
    <t>杉本　卓美</t>
  </si>
  <si>
    <t>（福）日本ウェルフェアサポート</t>
  </si>
  <si>
    <t>（株）エクシオジャパン</t>
  </si>
  <si>
    <t>（株）サンフラワー</t>
  </si>
  <si>
    <t>伊東　淑美</t>
  </si>
  <si>
    <t>森嶋　友一</t>
  </si>
  <si>
    <t>鵜澤　美恵</t>
  </si>
  <si>
    <t>（株）ライフサポート</t>
  </si>
  <si>
    <t>4月人数計</t>
    <rPh sb="1" eb="2">
      <t>ガツ</t>
    </rPh>
    <rPh sb="2" eb="4">
      <t>ニンズウ</t>
    </rPh>
    <rPh sb="4" eb="5">
      <t>ケイ</t>
    </rPh>
    <phoneticPr fontId="1"/>
  </si>
  <si>
    <t>5月人数計</t>
    <rPh sb="1" eb="2">
      <t>ガツ</t>
    </rPh>
    <rPh sb="2" eb="4">
      <t>ニンズウ</t>
    </rPh>
    <rPh sb="4" eb="5">
      <t>ケイ</t>
    </rPh>
    <phoneticPr fontId="1"/>
  </si>
  <si>
    <t>6月人数計</t>
    <rPh sb="1" eb="2">
      <t>ガツ</t>
    </rPh>
    <rPh sb="2" eb="4">
      <t>ニンズウ</t>
    </rPh>
    <rPh sb="4" eb="5">
      <t>ケイ</t>
    </rPh>
    <phoneticPr fontId="1"/>
  </si>
  <si>
    <t>7月人数計</t>
    <rPh sb="1" eb="2">
      <t>ガツ</t>
    </rPh>
    <rPh sb="2" eb="4">
      <t>ニンズウ</t>
    </rPh>
    <rPh sb="4" eb="5">
      <t>ケイ</t>
    </rPh>
    <phoneticPr fontId="1"/>
  </si>
  <si>
    <t>8月人数計</t>
    <rPh sb="1" eb="2">
      <t>ガツ</t>
    </rPh>
    <rPh sb="2" eb="4">
      <t>ニンズウ</t>
    </rPh>
    <rPh sb="4" eb="5">
      <t>ケイ</t>
    </rPh>
    <phoneticPr fontId="1"/>
  </si>
  <si>
    <t>9月人数計</t>
    <rPh sb="1" eb="2">
      <t>ガツ</t>
    </rPh>
    <rPh sb="2" eb="4">
      <t>ニンズウ</t>
    </rPh>
    <rPh sb="4" eb="5">
      <t>ケイ</t>
    </rPh>
    <phoneticPr fontId="1"/>
  </si>
  <si>
    <t>10月人数計</t>
    <rPh sb="2" eb="3">
      <t>ガツ</t>
    </rPh>
    <rPh sb="3" eb="5">
      <t>ニンズウ</t>
    </rPh>
    <rPh sb="5" eb="6">
      <t>ケイ</t>
    </rPh>
    <phoneticPr fontId="1"/>
  </si>
  <si>
    <t>11月人数計</t>
    <rPh sb="2" eb="3">
      <t>ガツ</t>
    </rPh>
    <rPh sb="3" eb="5">
      <t>ニンズウ</t>
    </rPh>
    <rPh sb="5" eb="6">
      <t>ケイ</t>
    </rPh>
    <phoneticPr fontId="1"/>
  </si>
  <si>
    <t>1月人数計</t>
    <rPh sb="1" eb="2">
      <t>ガツ</t>
    </rPh>
    <rPh sb="2" eb="4">
      <t>ニンズウ</t>
    </rPh>
    <rPh sb="4" eb="5">
      <t>ケイ</t>
    </rPh>
    <phoneticPr fontId="1"/>
  </si>
  <si>
    <t>4月金額計</t>
    <rPh sb="1" eb="2">
      <t>ガツ</t>
    </rPh>
    <phoneticPr fontId="1"/>
  </si>
  <si>
    <t>5月金額計</t>
    <rPh sb="1" eb="2">
      <t>ガツ</t>
    </rPh>
    <phoneticPr fontId="1"/>
  </si>
  <si>
    <t>6月金額計</t>
    <rPh sb="1" eb="2">
      <t>ガツ</t>
    </rPh>
    <phoneticPr fontId="1"/>
  </si>
  <si>
    <t>7月金額計</t>
    <rPh sb="1" eb="2">
      <t>ガツ</t>
    </rPh>
    <phoneticPr fontId="1"/>
  </si>
  <si>
    <t>8月金額計</t>
    <rPh sb="1" eb="2">
      <t>ガツ</t>
    </rPh>
    <phoneticPr fontId="1"/>
  </si>
  <si>
    <t>9月金額計</t>
    <rPh sb="1" eb="2">
      <t>ガツ</t>
    </rPh>
    <phoneticPr fontId="1"/>
  </si>
  <si>
    <t>10月金額計</t>
    <rPh sb="2" eb="3">
      <t>ガツ</t>
    </rPh>
    <phoneticPr fontId="1"/>
  </si>
  <si>
    <t>11月金額計</t>
    <rPh sb="2" eb="3">
      <t>ガツ</t>
    </rPh>
    <phoneticPr fontId="1"/>
  </si>
  <si>
    <t>12月金額計</t>
  </si>
  <si>
    <t>1月金額計</t>
    <rPh sb="1" eb="2">
      <t>ガツ</t>
    </rPh>
    <phoneticPr fontId="1"/>
  </si>
  <si>
    <t>2月金額計</t>
  </si>
  <si>
    <t>3月金額計</t>
  </si>
  <si>
    <t>12月人数計</t>
  </si>
  <si>
    <t>2月人数計</t>
  </si>
  <si>
    <t>3月人数計</t>
  </si>
  <si>
    <t>修正内容・修正理由・調整を行った月　等</t>
    <rPh sb="0" eb="2">
      <t>シュウセイ</t>
    </rPh>
    <rPh sb="2" eb="4">
      <t>ナイヨウ</t>
    </rPh>
    <rPh sb="5" eb="7">
      <t>シュウセイ</t>
    </rPh>
    <rPh sb="7" eb="9">
      <t>リユウ</t>
    </rPh>
    <rPh sb="10" eb="12">
      <t>チョウセイ</t>
    </rPh>
    <rPh sb="13" eb="14">
      <t>オコナ</t>
    </rPh>
    <rPh sb="16" eb="17">
      <t>ツキ</t>
    </rPh>
    <rPh sb="18" eb="19">
      <t>ナド</t>
    </rPh>
    <phoneticPr fontId="1"/>
  </si>
  <si>
    <t>【１】エラーチェック（中間実績と齟齬がある箇所）</t>
    <rPh sb="11" eb="13">
      <t>チュウカン</t>
    </rPh>
    <rPh sb="13" eb="15">
      <t>ジッセキ</t>
    </rPh>
    <rPh sb="16" eb="18">
      <t>ソゴ</t>
    </rPh>
    <rPh sb="21" eb="23">
      <t>カショ</t>
    </rPh>
    <phoneticPr fontId="1"/>
  </si>
  <si>
    <t>（１）人数</t>
    <rPh sb="3" eb="5">
      <t>ニンズウ</t>
    </rPh>
    <phoneticPr fontId="1"/>
  </si>
  <si>
    <t>（２）金額</t>
    <rPh sb="3" eb="5">
      <t>キンガク</t>
    </rPh>
    <phoneticPr fontId="1"/>
  </si>
  <si>
    <t>「×」の月は「金額確認用シート」や「算出内訳表（１）」の内容が中間実績時と同じかどうかを確認・修正してください。</t>
    <rPh sb="7" eb="9">
      <t>キンガク</t>
    </rPh>
    <rPh sb="9" eb="12">
      <t>カクニンヨウ</t>
    </rPh>
    <rPh sb="18" eb="20">
      <t>サンシュツ</t>
    </rPh>
    <rPh sb="20" eb="22">
      <t>ウチワケ</t>
    </rPh>
    <rPh sb="22" eb="23">
      <t>ヒョウ</t>
    </rPh>
    <rPh sb="28" eb="30">
      <t>ナイヨウ</t>
    </rPh>
    <rPh sb="31" eb="33">
      <t>チュウカン</t>
    </rPh>
    <rPh sb="33" eb="35">
      <t>ジッセキ</t>
    </rPh>
    <rPh sb="35" eb="36">
      <t>ジ</t>
    </rPh>
    <rPh sb="37" eb="38">
      <t>オナ</t>
    </rPh>
    <rPh sb="44" eb="46">
      <t>カクニン</t>
    </rPh>
    <rPh sb="47" eb="49">
      <t>シュウセイ</t>
    </rPh>
    <phoneticPr fontId="1"/>
  </si>
  <si>
    <t>【２】戻入について</t>
    <rPh sb="3" eb="5">
      <t>レイニュウ</t>
    </rPh>
    <phoneticPr fontId="1"/>
  </si>
  <si>
    <t>戻入額→</t>
    <rPh sb="0" eb="2">
      <t>レイニュウ</t>
    </rPh>
    <rPh sb="2" eb="3">
      <t>ガク</t>
    </rPh>
    <phoneticPr fontId="1"/>
  </si>
  <si>
    <r>
      <t>★納付書送付先・連絡先</t>
    </r>
    <r>
      <rPr>
        <b/>
        <sz val="12"/>
        <color rgb="FFFF0000"/>
        <rFont val="ＭＳ Ｐゴシック"/>
        <family val="3"/>
        <charset val="128"/>
        <scheme val="minor"/>
      </rPr>
      <t>（↑で「戻入はありません」が表示の場合、記載不要）</t>
    </r>
    <rPh sb="1" eb="4">
      <t>ノウフショ</t>
    </rPh>
    <rPh sb="4" eb="7">
      <t>ソウフサキ</t>
    </rPh>
    <rPh sb="8" eb="11">
      <t>レンラクサキ</t>
    </rPh>
    <rPh sb="15" eb="17">
      <t>レイニュウ</t>
    </rPh>
    <rPh sb="25" eb="27">
      <t>ヒョウジ</t>
    </rPh>
    <rPh sb="28" eb="30">
      <t>バアイ</t>
    </rPh>
    <rPh sb="31" eb="33">
      <t>キサイ</t>
    </rPh>
    <rPh sb="33" eb="35">
      <t>フヨウ</t>
    </rPh>
    <phoneticPr fontId="1"/>
  </si>
  <si>
    <t>郵便番号　〒</t>
    <rPh sb="0" eb="4">
      <t>ユウビンバンゴウ</t>
    </rPh>
    <phoneticPr fontId="1"/>
  </si>
  <si>
    <t>電話番号</t>
    <rPh sb="0" eb="2">
      <t>デンワ</t>
    </rPh>
    <rPh sb="2" eb="4">
      <t>バンゴウ</t>
    </rPh>
    <phoneticPr fontId="1"/>
  </si>
  <si>
    <t>住所</t>
    <rPh sb="0" eb="2">
      <t>ジュウショ</t>
    </rPh>
    <phoneticPr fontId="1"/>
  </si>
  <si>
    <t>送付先の
担当者名</t>
    <rPh sb="0" eb="3">
      <t>ソウフサキ</t>
    </rPh>
    <rPh sb="5" eb="8">
      <t>タントウシャ</t>
    </rPh>
    <rPh sb="8" eb="9">
      <t>メイ</t>
    </rPh>
    <phoneticPr fontId="1"/>
  </si>
  <si>
    <t>このページは以上です。</t>
    <rPh sb="6" eb="8">
      <t>イジョウ</t>
    </rPh>
    <phoneticPr fontId="1"/>
  </si>
  <si>
    <t>代理人の有無</t>
    <rPh sb="0" eb="3">
      <t>ダイリニン</t>
    </rPh>
    <rPh sb="4" eb="6">
      <t>ウム</t>
    </rPh>
    <phoneticPr fontId="1"/>
  </si>
  <si>
    <t>金額</t>
    <rPh sb="0" eb="2">
      <t>キンガク</t>
    </rPh>
    <phoneticPr fontId="1"/>
  </si>
  <si>
    <t>12,13</t>
    <phoneticPr fontId="1"/>
  </si>
  <si>
    <t>１０月に保育士資格を取得し補助対象となったが、中間実績時は「保育補助」として申請していたため、職員名簿を２行に分けて修正した。</t>
    <rPh sb="2" eb="3">
      <t>ガツ</t>
    </rPh>
    <rPh sb="4" eb="7">
      <t>ホイクシ</t>
    </rPh>
    <rPh sb="7" eb="9">
      <t>シカク</t>
    </rPh>
    <rPh sb="10" eb="12">
      <t>シュトク</t>
    </rPh>
    <rPh sb="13" eb="15">
      <t>ホジョ</t>
    </rPh>
    <rPh sb="15" eb="17">
      <t>タイショウ</t>
    </rPh>
    <rPh sb="23" eb="25">
      <t>チュウカン</t>
    </rPh>
    <rPh sb="25" eb="27">
      <t>ジッセキ</t>
    </rPh>
    <rPh sb="27" eb="28">
      <t>ジ</t>
    </rPh>
    <rPh sb="30" eb="32">
      <t>ホイク</t>
    </rPh>
    <rPh sb="32" eb="34">
      <t>ホジョ</t>
    </rPh>
    <rPh sb="38" eb="40">
      <t>シンセイ</t>
    </rPh>
    <rPh sb="47" eb="49">
      <t>ショクイン</t>
    </rPh>
    <rPh sb="49" eb="51">
      <t>メイボ</t>
    </rPh>
    <rPh sb="53" eb="54">
      <t>ギョウ</t>
    </rPh>
    <rPh sb="55" eb="56">
      <t>ワ</t>
    </rPh>
    <rPh sb="58" eb="60">
      <t>シュウセイ</t>
    </rPh>
    <phoneticPr fontId="1"/>
  </si>
  <si>
    <t>「×」の月は、本データの「③職員名簿」のうち、名簿欄とカウント表「●」の内容が、中間実績に提出したものから変更がないか確認してください。</t>
    <rPh sb="7" eb="8">
      <t>ホン</t>
    </rPh>
    <rPh sb="23" eb="25">
      <t>メイボ</t>
    </rPh>
    <rPh sb="25" eb="26">
      <t>ラン</t>
    </rPh>
    <rPh sb="36" eb="38">
      <t>ナイヨウ</t>
    </rPh>
    <rPh sb="45" eb="47">
      <t>テイシュツ</t>
    </rPh>
    <rPh sb="53" eb="55">
      <t>ヘンコウ</t>
    </rPh>
    <phoneticPr fontId="1"/>
  </si>
  <si>
    <t>（中間実績時にdeleteで手動削除した、４－１０月名簿右カウント表の「●」がある場合は、本データも同様に削除してください。）</t>
    <rPh sb="14" eb="16">
      <t>シュドウ</t>
    </rPh>
    <rPh sb="25" eb="26">
      <t>ガツ</t>
    </rPh>
    <rPh sb="41" eb="43">
      <t>バアイ</t>
    </rPh>
    <rPh sb="45" eb="46">
      <t>ホン</t>
    </rPh>
    <phoneticPr fontId="1"/>
  </si>
  <si>
    <t>（先に↑（１）を対応いただいた方がスムーズです）</t>
    <rPh sb="8" eb="10">
      <t>タイオウ</t>
    </rPh>
    <phoneticPr fontId="1"/>
  </si>
  <si>
    <t>中間実績（各月の合計）</t>
    <rPh sb="0" eb="2">
      <t>チュウカン</t>
    </rPh>
    <rPh sb="2" eb="4">
      <t>ジッセキ</t>
    </rPh>
    <rPh sb="5" eb="7">
      <t>カクツキ</t>
    </rPh>
    <rPh sb="8" eb="10">
      <t>ゴウケイ</t>
    </rPh>
    <phoneticPr fontId="1"/>
  </si>
  <si>
    <t>提出状況</t>
    <rPh sb="0" eb="2">
      <t>テイシュツ</t>
    </rPh>
    <rPh sb="2" eb="4">
      <t>ジョウキョウ</t>
    </rPh>
    <phoneticPr fontId="1"/>
  </si>
  <si>
    <t>実績報告　対応内容</t>
    <rPh sb="0" eb="2">
      <t>ジッセキ</t>
    </rPh>
    <rPh sb="2" eb="4">
      <t>ホウコク</t>
    </rPh>
    <rPh sb="5" eb="7">
      <t>タイオウ</t>
    </rPh>
    <rPh sb="7" eb="9">
      <t>ナイヨウ</t>
    </rPh>
    <phoneticPr fontId="1"/>
  </si>
  <si>
    <t>(1)本データと、４月分からの賃金台帳を提出してください。
(2)「③職員名簿」シートは、中間実績時に確認したもののクリーム色セル部分をコピーして貼り付けしてください。</t>
    <rPh sb="3" eb="4">
      <t>ホン</t>
    </rPh>
    <rPh sb="10" eb="11">
      <t>ガツ</t>
    </rPh>
    <rPh sb="11" eb="12">
      <t>ブン</t>
    </rPh>
    <rPh sb="15" eb="17">
      <t>チンギン</t>
    </rPh>
    <rPh sb="17" eb="19">
      <t>ダイチョウ</t>
    </rPh>
    <rPh sb="20" eb="22">
      <t>テイシュツ</t>
    </rPh>
    <phoneticPr fontId="1"/>
  </si>
  <si>
    <t>入力不要です</t>
    <rPh sb="0" eb="2">
      <t>ニュウリョク</t>
    </rPh>
    <rPh sb="2" eb="4">
      <t>フヨウ</t>
    </rPh>
    <phoneticPr fontId="1"/>
  </si>
  <si>
    <r>
      <t>中間実績時で確定したデータに誤りがあり、修正した場合は、</t>
    </r>
    <r>
      <rPr>
        <b/>
        <u/>
        <sz val="11"/>
        <color theme="10"/>
        <rFont val="ＭＳ Ｐゴシック"/>
        <family val="3"/>
        <charset val="128"/>
        <scheme val="minor"/>
      </rPr>
      <t>こちら（クリック）</t>
    </r>
    <r>
      <rPr>
        <u/>
        <sz val="11"/>
        <color theme="10"/>
        <rFont val="ＭＳ Ｐゴシック"/>
        <family val="3"/>
        <charset val="128"/>
        <scheme val="minor"/>
      </rPr>
      <t>のシートに内容を入力してください。</t>
    </r>
    <rPh sb="0" eb="2">
      <t>チュウカン</t>
    </rPh>
    <rPh sb="2" eb="4">
      <t>ジッセキ</t>
    </rPh>
    <rPh sb="4" eb="5">
      <t>ジ</t>
    </rPh>
    <rPh sb="6" eb="8">
      <t>カクテイ</t>
    </rPh>
    <rPh sb="14" eb="15">
      <t>アヤマ</t>
    </rPh>
    <rPh sb="20" eb="22">
      <t>シュウセイ</t>
    </rPh>
    <rPh sb="24" eb="26">
      <t>バアイ</t>
    </rPh>
    <rPh sb="42" eb="44">
      <t>ナイヨウ</t>
    </rPh>
    <rPh sb="45" eb="47">
      <t>ニュウリョク</t>
    </rPh>
    <phoneticPr fontId="1"/>
  </si>
  <si>
    <t>中間実績でExcelデータのご提出がないようでしたので、本データにて最初から作成してください。また、１１月分以降の賃金台帳を提出してください。</t>
    <rPh sb="0" eb="2">
      <t>チュウカン</t>
    </rPh>
    <rPh sb="2" eb="4">
      <t>ジッセキ</t>
    </rPh>
    <rPh sb="15" eb="17">
      <t>テイシュツ</t>
    </rPh>
    <rPh sb="28" eb="29">
      <t>ホン</t>
    </rPh>
    <rPh sb="34" eb="36">
      <t>サイショ</t>
    </rPh>
    <rPh sb="38" eb="40">
      <t>サクセイ</t>
    </rPh>
    <rPh sb="52" eb="53">
      <t>ガツ</t>
    </rPh>
    <rPh sb="53" eb="54">
      <t>ブン</t>
    </rPh>
    <rPh sb="54" eb="56">
      <t>イコウ</t>
    </rPh>
    <rPh sb="57" eb="59">
      <t>チンギン</t>
    </rPh>
    <rPh sb="59" eb="61">
      <t>ダイチョウ</t>
    </rPh>
    <rPh sb="62" eb="64">
      <t>テイシュツ</t>
    </rPh>
    <phoneticPr fontId="1"/>
  </si>
  <si>
    <t>中間実績でExcelデータのご提出がないようでしたので、本データにて最初から作成してください。また、４月分からの賃金台帳を提出してください。</t>
    <rPh sb="51" eb="52">
      <t>ガツ</t>
    </rPh>
    <rPh sb="52" eb="53">
      <t>ブン</t>
    </rPh>
    <rPh sb="56" eb="58">
      <t>チンギン</t>
    </rPh>
    <rPh sb="58" eb="60">
      <t>ダイチョウ</t>
    </rPh>
    <rPh sb="61" eb="63">
      <t>テイシュツ</t>
    </rPh>
    <phoneticPr fontId="1"/>
  </si>
  <si>
    <r>
      <rPr>
        <b/>
        <u/>
        <sz val="24"/>
        <rFont val="ＭＳ Ｐゴシック"/>
        <family val="3"/>
        <charset val="128"/>
        <scheme val="minor"/>
      </rPr>
      <t>■必ずご回答ください　↓</t>
    </r>
    <r>
      <rPr>
        <b/>
        <u/>
        <sz val="24"/>
        <color rgb="FFFF0000"/>
        <rFont val="ＭＳ Ｐゴシック"/>
        <family val="3"/>
        <charset val="128"/>
        <scheme val="minor"/>
      </rPr>
      <t>（中間実績時と同じ内容を入力してください）</t>
    </r>
    <rPh sb="1" eb="2">
      <t>カナラ</t>
    </rPh>
    <rPh sb="4" eb="6">
      <t>カイトウ</t>
    </rPh>
    <rPh sb="13" eb="15">
      <t>チュウカン</t>
    </rPh>
    <rPh sb="15" eb="17">
      <t>ジッセキ</t>
    </rPh>
    <rPh sb="17" eb="18">
      <t>ジ</t>
    </rPh>
    <rPh sb="19" eb="20">
      <t>オナ</t>
    </rPh>
    <rPh sb="21" eb="23">
      <t>ナイヨウ</t>
    </rPh>
    <rPh sb="24" eb="26">
      <t>ニュウリョク</t>
    </rPh>
    <phoneticPr fontId="1"/>
  </si>
  <si>
    <t>(1)中間実績時に不足のあった書類、入力後本データ、１１月分以降の賃金台帳の３点を提出してください。
(2)「③職員名簿」シートは、中間実績時に確認し・修正があった場合はこちらから返送したExcelの、クリーム色セル部分をコピーして貼り付けしてください。（修正前データを貼り付けないよう十分ご注意ください）</t>
    <rPh sb="3" eb="5">
      <t>チュウカン</t>
    </rPh>
    <rPh sb="5" eb="7">
      <t>ジッセキ</t>
    </rPh>
    <rPh sb="7" eb="8">
      <t>ジ</t>
    </rPh>
    <rPh sb="9" eb="11">
      <t>フソク</t>
    </rPh>
    <rPh sb="15" eb="17">
      <t>ショルイ</t>
    </rPh>
    <rPh sb="18" eb="20">
      <t>ニュウリョク</t>
    </rPh>
    <rPh sb="20" eb="21">
      <t>ゴ</t>
    </rPh>
    <rPh sb="21" eb="22">
      <t>ホン</t>
    </rPh>
    <rPh sb="28" eb="29">
      <t>ガツ</t>
    </rPh>
    <rPh sb="29" eb="30">
      <t>ブン</t>
    </rPh>
    <rPh sb="30" eb="32">
      <t>イコウ</t>
    </rPh>
    <rPh sb="33" eb="35">
      <t>チンギン</t>
    </rPh>
    <rPh sb="35" eb="37">
      <t>ダイチョウ</t>
    </rPh>
    <rPh sb="39" eb="40">
      <t>テン</t>
    </rPh>
    <rPh sb="41" eb="43">
      <t>テイシュツ</t>
    </rPh>
    <phoneticPr fontId="1"/>
  </si>
  <si>
    <r>
      <t>(1)本データと、１１月分以降の賃金台帳を提出してください。
(2)「③職員名簿」シートは、中間実績時に確認し・修正があった場合はこちらから返送したExcelの、クリーム色セル部分をコピーして貼り付けしてください。</t>
    </r>
    <r>
      <rPr>
        <sz val="11"/>
        <color rgb="FFFF0000"/>
        <rFont val="ＭＳ Ｐゴシック"/>
        <family val="3"/>
        <charset val="128"/>
        <scheme val="minor"/>
      </rPr>
      <t>（修正前データを貼り付けないよう十分ご注意ください）</t>
    </r>
    <r>
      <rPr>
        <sz val="11"/>
        <color theme="1"/>
        <rFont val="ＭＳ Ｐゴシック"/>
        <family val="2"/>
        <charset val="128"/>
        <scheme val="minor"/>
      </rPr>
      <t xml:space="preserve">
(3)↑「【１】手当額について」において、「②各月・各職員によって手当額が異なる場合」を選択している園は、「④-2【変動】金額確認用シート」も中間実績時に確認したExcelの、クリーム色セル部分をコピーして貼り付け等して転記してください。</t>
    </r>
    <rPh sb="3" eb="4">
      <t>ホン</t>
    </rPh>
    <rPh sb="11" eb="12">
      <t>ガツ</t>
    </rPh>
    <rPh sb="12" eb="13">
      <t>ブン</t>
    </rPh>
    <rPh sb="13" eb="15">
      <t>イコウ</t>
    </rPh>
    <rPh sb="16" eb="18">
      <t>チンギン</t>
    </rPh>
    <rPh sb="18" eb="20">
      <t>ダイチョウ</t>
    </rPh>
    <rPh sb="21" eb="23">
      <t>テイシュツ</t>
    </rPh>
    <rPh sb="45" eb="48">
      <t>テアテガク</t>
    </rPh>
    <rPh sb="61" eb="63">
      <t>カクツキ</t>
    </rPh>
    <rPh sb="64" eb="67">
      <t>カクショクイン</t>
    </rPh>
    <rPh sb="71" eb="74">
      <t>テアテガク</t>
    </rPh>
    <rPh sb="75" eb="76">
      <t>コト</t>
    </rPh>
    <rPh sb="78" eb="80">
      <t>バアイ</t>
    </rPh>
    <rPh sb="82" eb="84">
      <t>センタク</t>
    </rPh>
    <rPh sb="88" eb="89">
      <t>エン</t>
    </rPh>
    <rPh sb="130" eb="131">
      <t>イロ</t>
    </rPh>
    <rPh sb="133" eb="135">
      <t>ブブン</t>
    </rPh>
    <rPh sb="141" eb="142">
      <t>ハ</t>
    </rPh>
    <rPh sb="143" eb="144">
      <t>ツ</t>
    </rPh>
    <rPh sb="145" eb="146">
      <t>ナド</t>
    </rPh>
    <rPh sb="148" eb="150">
      <t>テンキ</t>
    </rPh>
    <phoneticPr fontId="1"/>
  </si>
  <si>
    <t>「①基本情報」シートで、「②各職員・各月により手当額が異なる」を選択した園を対象としたシートです。クリーム色セル部分に、中間実績で報告した内容を転記してください。（「①手当額は、１年を通して対象者全員が同額」選択園は入力不要）</t>
    <rPh sb="2" eb="6">
      <t>キホンジョウホウ</t>
    </rPh>
    <rPh sb="32" eb="34">
      <t>センタク</t>
    </rPh>
    <rPh sb="36" eb="37">
      <t>エン</t>
    </rPh>
    <rPh sb="38" eb="40">
      <t>タイショウ</t>
    </rPh>
    <rPh sb="53" eb="54">
      <t>イロ</t>
    </rPh>
    <rPh sb="56" eb="58">
      <t>ブブン</t>
    </rPh>
    <rPh sb="60" eb="64">
      <t>チュウカンジッセキ</t>
    </rPh>
    <rPh sb="65" eb="67">
      <t>ホウコク</t>
    </rPh>
    <rPh sb="69" eb="71">
      <t>ナイヨウ</t>
    </rPh>
    <rPh sb="72" eb="74">
      <t>テンキ</t>
    </rPh>
    <rPh sb="104" eb="106">
      <t>センタク</t>
    </rPh>
    <rPh sb="106" eb="107">
      <t>エン</t>
    </rPh>
    <rPh sb="108" eb="110">
      <t>ニュウリョク</t>
    </rPh>
    <rPh sb="110" eb="112">
      <t>フヨウ</t>
    </rPh>
    <phoneticPr fontId="1"/>
  </si>
  <si>
    <t>東京都中央区日本橋3-12-2　朝日ビルヂング４F</t>
  </si>
  <si>
    <t>東京都千代田区大手町1−6−1 大手町ビル213</t>
  </si>
  <si>
    <t>千葉市美浜区中瀬１－７ー１</t>
  </si>
  <si>
    <t>千葉県千葉市若葉区桜木４－１６－３８</t>
  </si>
  <si>
    <t>神奈川県横浜市西区みなとみらい2-2-1横浜ランドマークタワー38F</t>
  </si>
  <si>
    <t>岡本　拓岳</t>
  </si>
  <si>
    <t>千葉市中央区蘇我４－６－２１</t>
  </si>
  <si>
    <t>西山　道憲</t>
  </si>
  <si>
    <t>ナーサリーホーム稲毛</t>
  </si>
  <si>
    <t>ニチイキッズあすみが丘保育園</t>
  </si>
  <si>
    <t>保育園</t>
    <rPh sb="0" eb="3">
      <t>ホイクエン</t>
    </rPh>
    <phoneticPr fontId="17"/>
  </si>
  <si>
    <t>幼保連携型認定こども園</t>
    <rPh sb="0" eb="1">
      <t>ヨウ</t>
    </rPh>
    <rPh sb="1" eb="2">
      <t>ホ</t>
    </rPh>
    <rPh sb="2" eb="5">
      <t>レンケイガタ</t>
    </rPh>
    <rPh sb="5" eb="7">
      <t>ニンテイ</t>
    </rPh>
    <rPh sb="10" eb="11">
      <t>エン</t>
    </rPh>
    <phoneticPr fontId="17"/>
  </si>
  <si>
    <t>保育所型認定こども園</t>
    <rPh sb="0" eb="2">
      <t>ホイク</t>
    </rPh>
    <rPh sb="2" eb="3">
      <t>ショ</t>
    </rPh>
    <rPh sb="3" eb="4">
      <t>ガタ</t>
    </rPh>
    <rPh sb="4" eb="6">
      <t>ニンテイ</t>
    </rPh>
    <rPh sb="9" eb="10">
      <t>エン</t>
    </rPh>
    <phoneticPr fontId="17"/>
  </si>
  <si>
    <t>地方裁量型認定こども園</t>
    <rPh sb="0" eb="2">
      <t>チホウ</t>
    </rPh>
    <rPh sb="2" eb="5">
      <t>サイリョウガタ</t>
    </rPh>
    <rPh sb="5" eb="7">
      <t>ニンテイ</t>
    </rPh>
    <rPh sb="10" eb="11">
      <t>エン</t>
    </rPh>
    <phoneticPr fontId="17"/>
  </si>
  <si>
    <t>給付型幼稚園</t>
    <rPh sb="0" eb="3">
      <t>キュウフガタ</t>
    </rPh>
    <rPh sb="3" eb="6">
      <t>ヨウチエン</t>
    </rPh>
    <phoneticPr fontId="27"/>
  </si>
  <si>
    <t>家庭的保育事業</t>
    <rPh sb="0" eb="2">
      <t>カテイ</t>
    </rPh>
    <rPh sb="2" eb="3">
      <t>テキ</t>
    </rPh>
    <rPh sb="3" eb="5">
      <t>ホイク</t>
    </rPh>
    <rPh sb="5" eb="7">
      <t>ジギョウ</t>
    </rPh>
    <phoneticPr fontId="17"/>
  </si>
  <si>
    <t>居宅訪問型保育事業</t>
    <rPh sb="0" eb="2">
      <t>キョタク</t>
    </rPh>
    <rPh sb="2" eb="4">
      <t>ホウモン</t>
    </rPh>
    <rPh sb="4" eb="5">
      <t>ガタ</t>
    </rPh>
    <rPh sb="5" eb="7">
      <t>ホイク</t>
    </rPh>
    <rPh sb="7" eb="9">
      <t>ジギョウ</t>
    </rPh>
    <phoneticPr fontId="27"/>
  </si>
  <si>
    <t>企業主導型</t>
    <rPh sb="0" eb="2">
      <t>キギョウ</t>
    </rPh>
    <rPh sb="2" eb="5">
      <t>シュドウガタ</t>
    </rPh>
    <phoneticPr fontId="27"/>
  </si>
  <si>
    <t>保育ルーム</t>
    <rPh sb="0" eb="2">
      <t>ホイク</t>
    </rPh>
    <phoneticPr fontId="27"/>
  </si>
  <si>
    <t>千葉診クローバー保育園</t>
    <rPh sb="0" eb="2">
      <t>チバ</t>
    </rPh>
    <rPh sb="2" eb="3">
      <t>ミ</t>
    </rPh>
    <rPh sb="8" eb="10">
      <t>ホイク</t>
    </rPh>
    <rPh sb="10" eb="11">
      <t>エン</t>
    </rPh>
    <phoneticPr fontId="70"/>
  </si>
  <si>
    <t>くじら保育園</t>
    <rPh sb="3" eb="6">
      <t>ホイクエン</t>
    </rPh>
    <phoneticPr fontId="70"/>
  </si>
  <si>
    <t>チャコ稲毛園</t>
  </si>
  <si>
    <t>ナーサリーホームフレスポ稲毛</t>
    <rPh sb="12" eb="14">
      <t>イナゲ</t>
    </rPh>
    <phoneticPr fontId="70"/>
  </si>
  <si>
    <t>千葉文化幼稚園</t>
    <rPh sb="0" eb="2">
      <t>チバ</t>
    </rPh>
    <rPh sb="2" eb="4">
      <t>ブンカ</t>
    </rPh>
    <rPh sb="4" eb="7">
      <t>ヨウチエン</t>
    </rPh>
    <phoneticPr fontId="27"/>
  </si>
  <si>
    <t>学校法人宇野学園　みなみちゃんタック</t>
    <rPh sb="0" eb="2">
      <t>ガッコウ</t>
    </rPh>
    <rPh sb="2" eb="4">
      <t>ホウジン</t>
    </rPh>
    <rPh sb="4" eb="6">
      <t>ウノ</t>
    </rPh>
    <rPh sb="6" eb="8">
      <t>ガクエン</t>
    </rPh>
    <phoneticPr fontId="70"/>
  </si>
  <si>
    <t>チャコ千葉園</t>
  </si>
  <si>
    <t>タムスわんぱく保育園花見川</t>
  </si>
  <si>
    <t>とどろき一倫荘　事業所内保育所　はぴねす</t>
    <rPh sb="4" eb="7">
      <t>イチリンソウ</t>
    </rPh>
    <rPh sb="8" eb="11">
      <t>ジギョウショ</t>
    </rPh>
    <rPh sb="11" eb="12">
      <t>ナイ</t>
    </rPh>
    <rPh sb="12" eb="14">
      <t>ホイク</t>
    </rPh>
    <rPh sb="14" eb="15">
      <t>ショ</t>
    </rPh>
    <phoneticPr fontId="70"/>
  </si>
  <si>
    <t>ぬくもりのおうちママサポート保育　かしわ台園</t>
    <rPh sb="14" eb="16">
      <t>ホイク</t>
    </rPh>
    <rPh sb="20" eb="21">
      <t>ダイ</t>
    </rPh>
    <rPh sb="21" eb="22">
      <t>エン</t>
    </rPh>
    <phoneticPr fontId="70"/>
  </si>
  <si>
    <t>認定こども園　おゆみ野南幼稚園</t>
  </si>
  <si>
    <t>保育室リリー</t>
  </si>
  <si>
    <t>みらいのまち保育園　作草部</t>
    <rPh sb="6" eb="9">
      <t>ホイクエン</t>
    </rPh>
    <phoneticPr fontId="70"/>
  </si>
  <si>
    <t>幼保連携型認定こども園　ふたば保育園</t>
  </si>
  <si>
    <t>認定こども園　青い鳥第二幼稚園</t>
  </si>
  <si>
    <t>いなげ一倫荘　事業所内保育所　ぱすてる</t>
    <rPh sb="3" eb="4">
      <t>イチ</t>
    </rPh>
    <rPh sb="5" eb="6">
      <t>ソウ</t>
    </rPh>
    <rPh sb="7" eb="10">
      <t>ジギョウショ</t>
    </rPh>
    <rPh sb="10" eb="11">
      <t>ナイ</t>
    </rPh>
    <rPh sb="11" eb="13">
      <t>ホイク</t>
    </rPh>
    <rPh sb="13" eb="14">
      <t>ジョ</t>
    </rPh>
    <phoneticPr fontId="70"/>
  </si>
  <si>
    <t>認定こども園　双葉幼稚園</t>
  </si>
  <si>
    <t>リトルガーデンインターナショナル海浜幕張認可保育園</t>
  </si>
  <si>
    <t>そらまめ保育園新千葉</t>
  </si>
  <si>
    <t>なないろ浜野園</t>
    <rPh sb="4" eb="6">
      <t>ハマノ</t>
    </rPh>
    <rPh sb="6" eb="7">
      <t>エン</t>
    </rPh>
    <phoneticPr fontId="27"/>
  </si>
  <si>
    <t>小倉台保育園</t>
  </si>
  <si>
    <t>オーチャード・キッズ稲毛海岸保育園第二</t>
    <rPh sb="14" eb="17">
      <t>ホイクエン</t>
    </rPh>
    <rPh sb="17" eb="19">
      <t>ダイニ</t>
    </rPh>
    <phoneticPr fontId="27"/>
  </si>
  <si>
    <t>サフォークキッズ保育園</t>
    <rPh sb="8" eb="11">
      <t>ホイクエン</t>
    </rPh>
    <phoneticPr fontId="27"/>
  </si>
  <si>
    <t>リトルガーデンインターナショナル幕張本郷認可保育園</t>
  </si>
  <si>
    <t>みらくる保育園</t>
    <rPh sb="4" eb="7">
      <t>ホイクエン</t>
    </rPh>
    <phoneticPr fontId="27"/>
  </si>
  <si>
    <t>オンジュソリール保育園　海浜幕張国際大通り</t>
  </si>
  <si>
    <t>みらいつむぎ保育園海浜</t>
  </si>
  <si>
    <t>検見川はないろ保育園</t>
    <rPh sb="7" eb="10">
      <t>ホイクエン</t>
    </rPh>
    <phoneticPr fontId="27"/>
  </si>
  <si>
    <t>かえで保育園幕張駅前</t>
  </si>
  <si>
    <t>小深保育園</t>
  </si>
  <si>
    <t>オンジュソリール保育園　幕張駅北口園</t>
  </si>
  <si>
    <t>千葉誉田雲母保育園</t>
    <rPh sb="0" eb="2">
      <t>チバ</t>
    </rPh>
    <rPh sb="2" eb="4">
      <t>ホンダ</t>
    </rPh>
    <rPh sb="4" eb="6">
      <t>キララ</t>
    </rPh>
    <rPh sb="6" eb="9">
      <t>ホイクエン</t>
    </rPh>
    <phoneticPr fontId="27"/>
  </si>
  <si>
    <t>Nestいんない保育園</t>
  </si>
  <si>
    <t>長谷川　匡俊</t>
  </si>
  <si>
    <t>（福）天祐会</t>
  </si>
  <si>
    <t>（一社）こども未来福祉会</t>
  </si>
  <si>
    <t>（福）ChaCha Children &amp; Co.</t>
  </si>
  <si>
    <t>千葉市美浜区稲毛海岸3－1－30　フラワーヒル稲毛2階</t>
  </si>
  <si>
    <t>中林　瑞穂</t>
  </si>
  <si>
    <t>磯﨑 一雄</t>
  </si>
  <si>
    <t>（福）泉福祉会</t>
  </si>
  <si>
    <t>（同）げんき企画</t>
  </si>
  <si>
    <t>千葉県千葉市緑区おゆみ野中央6-50-10</t>
  </si>
  <si>
    <t>（株）なのはな</t>
  </si>
  <si>
    <t>（株）K'sgarden</t>
  </si>
  <si>
    <t>ジェー・エス・テー（株）</t>
  </si>
  <si>
    <t>検見川はないろ保育園</t>
  </si>
  <si>
    <t>NAK14418</t>
  </si>
  <si>
    <t>（株）EDU</t>
  </si>
  <si>
    <t>神奈川県厚木市寿町２丁目８－２０常盤ビル</t>
  </si>
  <si>
    <t>小島　章敬</t>
  </si>
  <si>
    <t>QBZ44005</t>
  </si>
  <si>
    <t>ATT82347</t>
  </si>
  <si>
    <t>WHD66780</t>
  </si>
  <si>
    <t>(福）創成会</t>
  </si>
  <si>
    <t>千葉県千葉市稲毛区小深町261-45</t>
  </si>
  <si>
    <t>KUM73101</t>
  </si>
  <si>
    <t>(福）大きな家族</t>
  </si>
  <si>
    <t>TDL20807</t>
  </si>
  <si>
    <t>ENT98559</t>
  </si>
  <si>
    <t>RGM49995</t>
  </si>
  <si>
    <t>（株）キッズホーム欒</t>
  </si>
  <si>
    <t>千葉県市川市妙典２丁目４－１２</t>
  </si>
  <si>
    <t>國澤　佳奈子</t>
  </si>
  <si>
    <t>幼保連携型認定こども園　幕張海浜こども園</t>
    <rPh sb="19" eb="20">
      <t>エン</t>
    </rPh>
    <phoneticPr fontId="1"/>
  </si>
  <si>
    <t>認定こども園　かしの木学園　カトライア・キンダーガルテン</t>
    <phoneticPr fontId="4"/>
  </si>
  <si>
    <t>幼保連携型認定こども園　植草学園大学附属弁天こども園</t>
    <phoneticPr fontId="4"/>
  </si>
  <si>
    <t>認定こども園　千葉明徳短期大学附属幼稚園</t>
    <rPh sb="7" eb="9">
      <t>チバ</t>
    </rPh>
    <rPh sb="9" eb="11">
      <t>メイトク</t>
    </rPh>
    <rPh sb="11" eb="13">
      <t>タンキ</t>
    </rPh>
    <rPh sb="13" eb="15">
      <t>ダイガク</t>
    </rPh>
    <rPh sb="15" eb="17">
      <t>フゾク</t>
    </rPh>
    <rPh sb="17" eb="20">
      <t>ヨウチエン</t>
    </rPh>
    <phoneticPr fontId="1"/>
  </si>
  <si>
    <t>認定こども園　登戸幼稚園</t>
    <rPh sb="7" eb="9">
      <t>ノブト</t>
    </rPh>
    <rPh sb="9" eb="12">
      <t>ヨウチエン</t>
    </rPh>
    <phoneticPr fontId="1"/>
  </si>
  <si>
    <t>認定こども園　さつきが丘幼稚園</t>
    <rPh sb="11" eb="12">
      <t>オカ</t>
    </rPh>
    <rPh sb="12" eb="15">
      <t>ヨウチエン</t>
    </rPh>
    <phoneticPr fontId="1"/>
  </si>
  <si>
    <t>認定こども園　まこと第三幼稚園</t>
    <rPh sb="10" eb="11">
      <t>ダイ</t>
    </rPh>
    <rPh sb="11" eb="12">
      <t>サン</t>
    </rPh>
    <rPh sb="12" eb="15">
      <t>ヨウチエン</t>
    </rPh>
    <phoneticPr fontId="1"/>
  </si>
  <si>
    <t>認定こども園　稲毛すみれ幼稚園</t>
    <rPh sb="7" eb="9">
      <t>イナゲ</t>
    </rPh>
    <rPh sb="12" eb="15">
      <t>ヨウチエン</t>
    </rPh>
    <phoneticPr fontId="1"/>
  </si>
  <si>
    <t>認定こども園　かしの木学園　かしの木園</t>
    <rPh sb="0" eb="2">
      <t>ニンテイ</t>
    </rPh>
    <rPh sb="5" eb="6">
      <t>エン</t>
    </rPh>
    <rPh sb="10" eb="11">
      <t>キ</t>
    </rPh>
    <rPh sb="11" eb="13">
      <t>ガクエン</t>
    </rPh>
    <rPh sb="17" eb="18">
      <t>キ</t>
    </rPh>
    <rPh sb="18" eb="19">
      <t>エン</t>
    </rPh>
    <phoneticPr fontId="4"/>
  </si>
  <si>
    <t>認定こども園　松ヶ丘幼稚園</t>
    <rPh sb="0" eb="2">
      <t>ニンテイ</t>
    </rPh>
    <phoneticPr fontId="21"/>
  </si>
  <si>
    <t>認定こども園　山王幼稚園</t>
    <rPh sb="0" eb="6">
      <t>ニ</t>
    </rPh>
    <rPh sb="7" eb="9">
      <t>サンノウ</t>
    </rPh>
    <rPh sb="9" eb="12">
      <t>ヨウチエン</t>
    </rPh>
    <phoneticPr fontId="21"/>
  </si>
  <si>
    <t>認定こども園　土岐幼稚園</t>
    <rPh sb="0" eb="6">
      <t>ニ</t>
    </rPh>
    <rPh sb="7" eb="9">
      <t>トキ</t>
    </rPh>
    <rPh sb="9" eb="12">
      <t>ヨウチエン</t>
    </rPh>
    <phoneticPr fontId="21"/>
  </si>
  <si>
    <t>認定こども園　鏡戸幼稚園</t>
    <rPh sb="0" eb="6">
      <t>ニ</t>
    </rPh>
    <rPh sb="7" eb="8">
      <t>カガミ</t>
    </rPh>
    <rPh sb="8" eb="9">
      <t>ト</t>
    </rPh>
    <rPh sb="9" eb="12">
      <t>ヨウチエン</t>
    </rPh>
    <phoneticPr fontId="21"/>
  </si>
  <si>
    <t>認定こども園　植草学園大学附属美浜幼稚園</t>
    <rPh sb="0" eb="2">
      <t>ニンテイ</t>
    </rPh>
    <rPh sb="5" eb="6">
      <t>エン</t>
    </rPh>
    <rPh sb="7" eb="15">
      <t>ウエクサガクエンダイガクフゾク</t>
    </rPh>
    <rPh sb="15" eb="17">
      <t>ミハマ</t>
    </rPh>
    <rPh sb="17" eb="20">
      <t>ヨウチエン</t>
    </rPh>
    <phoneticPr fontId="21"/>
  </si>
  <si>
    <t>認定こども園　千葉敬愛短期大学附属幼稚園</t>
    <rPh sb="0" eb="2">
      <t>ニンテイ</t>
    </rPh>
    <rPh sb="5" eb="6">
      <t>エン</t>
    </rPh>
    <rPh sb="7" eb="9">
      <t>チバ</t>
    </rPh>
    <rPh sb="9" eb="11">
      <t>ケイアイ</t>
    </rPh>
    <rPh sb="11" eb="13">
      <t>タンキ</t>
    </rPh>
    <rPh sb="13" eb="15">
      <t>ダイガク</t>
    </rPh>
    <rPh sb="15" eb="17">
      <t>フゾク</t>
    </rPh>
    <rPh sb="17" eb="20">
      <t>ヨウチエン</t>
    </rPh>
    <phoneticPr fontId="21"/>
  </si>
  <si>
    <t>認定こども園　まこと第二幼稚園</t>
    <rPh sb="0" eb="2">
      <t>ニンテイ</t>
    </rPh>
    <rPh sb="5" eb="6">
      <t>エン</t>
    </rPh>
    <rPh sb="10" eb="12">
      <t>ダイニ</t>
    </rPh>
    <rPh sb="12" eb="15">
      <t>ヨウチエン</t>
    </rPh>
    <phoneticPr fontId="1"/>
  </si>
  <si>
    <t>認定こども園　花見川ちぐさ幼稚園</t>
    <rPh sb="0" eb="2">
      <t>ニンテイ</t>
    </rPh>
    <rPh sb="5" eb="6">
      <t>エン</t>
    </rPh>
    <rPh sb="7" eb="10">
      <t>ハナミガワ</t>
    </rPh>
    <rPh sb="13" eb="16">
      <t>ヨウチエン</t>
    </rPh>
    <phoneticPr fontId="1"/>
  </si>
  <si>
    <t>認定こども園　明徳土気こども園</t>
    <rPh sb="0" eb="2">
      <t>ニンテイ</t>
    </rPh>
    <rPh sb="5" eb="6">
      <t>エン</t>
    </rPh>
    <rPh sb="7" eb="9">
      <t>メイトク</t>
    </rPh>
    <rPh sb="9" eb="11">
      <t>トケ</t>
    </rPh>
    <rPh sb="14" eb="15">
      <t>エン</t>
    </rPh>
    <phoneticPr fontId="1"/>
  </si>
  <si>
    <t>学校法人信愛学園　認定こども園のぞみ幼稚園</t>
    <phoneticPr fontId="1"/>
  </si>
  <si>
    <t>学校法人信愛学園　認定こども園へいわ幼稚園</t>
    <phoneticPr fontId="1"/>
  </si>
  <si>
    <t>3220003</t>
  </si>
  <si>
    <t>3220004</t>
  </si>
  <si>
    <t>KFA44671</t>
  </si>
  <si>
    <t>幼保連携型認定こども園　ふたば保育園</t>
    <rPh sb="0" eb="2">
      <t>ヨウホ</t>
    </rPh>
    <rPh sb="2" eb="4">
      <t>レンケイ</t>
    </rPh>
    <rPh sb="4" eb="5">
      <t>ガタ</t>
    </rPh>
    <rPh sb="5" eb="7">
      <t>ニンテイ</t>
    </rPh>
    <rPh sb="10" eb="11">
      <t>エン</t>
    </rPh>
    <rPh sb="15" eb="18">
      <t>ホイクエン</t>
    </rPh>
    <phoneticPr fontId="1"/>
  </si>
  <si>
    <t>3220005</t>
  </si>
  <si>
    <t>認定こども園　おゆみ野南幼稚園</t>
    <rPh sb="0" eb="2">
      <t>ニンテイ</t>
    </rPh>
    <rPh sb="5" eb="6">
      <t>エン</t>
    </rPh>
    <rPh sb="10" eb="11">
      <t>ノ</t>
    </rPh>
    <rPh sb="11" eb="12">
      <t>ミナミ</t>
    </rPh>
    <rPh sb="12" eb="15">
      <t>ヨウチエン</t>
    </rPh>
    <phoneticPr fontId="1"/>
  </si>
  <si>
    <t>3220006</t>
  </si>
  <si>
    <t>由田学園千葉幼稚園</t>
    <rPh sb="0" eb="1">
      <t>ユウ</t>
    </rPh>
    <rPh sb="1" eb="2">
      <t>デン</t>
    </rPh>
    <rPh sb="2" eb="4">
      <t>ガクエン</t>
    </rPh>
    <rPh sb="4" eb="6">
      <t>チバ</t>
    </rPh>
    <rPh sb="6" eb="9">
      <t>ヨウチエン</t>
    </rPh>
    <phoneticPr fontId="4"/>
  </si>
  <si>
    <t>羔幼稚園</t>
    <rPh sb="0" eb="1">
      <t>コヒツジ</t>
    </rPh>
    <rPh sb="1" eb="4">
      <t>ヨウチエン</t>
    </rPh>
    <phoneticPr fontId="4"/>
  </si>
  <si>
    <t>学校法人千葉花園学園　穴川花園幼稚園</t>
    <rPh sb="0" eb="2">
      <t>ガッコウ</t>
    </rPh>
    <rPh sb="2" eb="4">
      <t>ホウジン</t>
    </rPh>
    <rPh sb="4" eb="6">
      <t>チバ</t>
    </rPh>
    <rPh sb="6" eb="8">
      <t>ハナゾノ</t>
    </rPh>
    <rPh sb="8" eb="10">
      <t>ガクエン</t>
    </rPh>
    <rPh sb="11" eb="13">
      <t>アナガワ</t>
    </rPh>
    <rPh sb="13" eb="15">
      <t>ハナゾノ</t>
    </rPh>
    <rPh sb="15" eb="18">
      <t>ヨウチエン</t>
    </rPh>
    <phoneticPr fontId="4"/>
  </si>
  <si>
    <t>キートスチャイルドケア みつわ台</t>
    <rPh sb="15" eb="16">
      <t>ダイ</t>
    </rPh>
    <phoneticPr fontId="4"/>
  </si>
  <si>
    <t>星のおうち幕張</t>
    <phoneticPr fontId="1"/>
  </si>
  <si>
    <t>ニチイキッズ千葉中央第一</t>
    <phoneticPr fontId="1"/>
  </si>
  <si>
    <t>キッズスペース・ウィーピー幕張本郷</t>
    <rPh sb="13" eb="15">
      <t>マクハリ</t>
    </rPh>
    <rPh sb="15" eb="17">
      <t>ホンゴウ</t>
    </rPh>
    <phoneticPr fontId="4"/>
  </si>
  <si>
    <t>キッズパティオ西千葉園</t>
    <rPh sb="7" eb="10">
      <t>ニシチバ</t>
    </rPh>
    <rPh sb="10" eb="11">
      <t>エン</t>
    </rPh>
    <phoneticPr fontId="4"/>
  </si>
  <si>
    <t>ハニーキッズ草野園</t>
    <phoneticPr fontId="4"/>
  </si>
  <si>
    <t>スクルドエンジェル検見川浜園</t>
    <phoneticPr fontId="4"/>
  </si>
  <si>
    <t>キートスチャイルドケア新千葉</t>
    <rPh sb="11" eb="14">
      <t>シンチバ</t>
    </rPh>
    <phoneticPr fontId="4"/>
  </si>
  <si>
    <t>稲毛ふわり保育室</t>
    <rPh sb="0" eb="2">
      <t>イナゲ</t>
    </rPh>
    <rPh sb="5" eb="8">
      <t>ホイクシツ</t>
    </rPh>
    <phoneticPr fontId="4"/>
  </si>
  <si>
    <t>ちいさなおうち　ふたば</t>
    <phoneticPr fontId="4"/>
  </si>
  <si>
    <t>梅乃園幼稚園附属０・１・２ﾅｰｻﾘｰ</t>
    <phoneticPr fontId="1"/>
  </si>
  <si>
    <t>Kids Resort CHIBADERA</t>
    <phoneticPr fontId="1"/>
  </si>
  <si>
    <t>蘇我うらら保育室</t>
    <phoneticPr fontId="1"/>
  </si>
  <si>
    <t>キッズフィールド幕張みなみ園</t>
    <phoneticPr fontId="1"/>
  </si>
  <si>
    <t>てぃだまちキッズ新検見川駅前</t>
    <phoneticPr fontId="1"/>
  </si>
  <si>
    <t>星のおうち幕張北</t>
    <rPh sb="0" eb="1">
      <t>ホシ</t>
    </rPh>
    <rPh sb="5" eb="7">
      <t>マクハリ</t>
    </rPh>
    <rPh sb="7" eb="8">
      <t>キタ</t>
    </rPh>
    <phoneticPr fontId="1"/>
  </si>
  <si>
    <t>幕張本郷なないろ保育室</t>
    <phoneticPr fontId="1"/>
  </si>
  <si>
    <t>幕張本郷ひだまり園</t>
    <phoneticPr fontId="1"/>
  </si>
  <si>
    <t>みらいつむぎ新検見川園</t>
    <phoneticPr fontId="1"/>
  </si>
  <si>
    <t>ウィズダムアリス園</t>
    <phoneticPr fontId="1"/>
  </si>
  <si>
    <t>オーチャード・キッズ稲毛海岸園</t>
    <phoneticPr fontId="1"/>
  </si>
  <si>
    <t>かるがも蘇我園</t>
    <phoneticPr fontId="1"/>
  </si>
  <si>
    <t>チャイルドケアセンター プレイディア</t>
    <phoneticPr fontId="1"/>
  </si>
  <si>
    <t>ほのぼのくるみのおうち</t>
    <phoneticPr fontId="1"/>
  </si>
  <si>
    <t>新検見川駅前キッズルーム</t>
    <phoneticPr fontId="1"/>
  </si>
  <si>
    <t>童夢ガーデン　おゆみ野</t>
    <phoneticPr fontId="1"/>
  </si>
  <si>
    <t>植草学園　このはの家</t>
    <rPh sb="0" eb="4">
      <t>ウエクサガクエン</t>
    </rPh>
    <rPh sb="9" eb="10">
      <t>イエ</t>
    </rPh>
    <phoneticPr fontId="21"/>
  </si>
  <si>
    <t>キッズルーム蘇我わかば</t>
    <rPh sb="6" eb="8">
      <t>ソガ</t>
    </rPh>
    <phoneticPr fontId="21"/>
  </si>
  <si>
    <t>サンライズキッズ 都賀園</t>
    <rPh sb="9" eb="11">
      <t>ツガ</t>
    </rPh>
    <rPh sb="11" eb="12">
      <t>エン</t>
    </rPh>
    <phoneticPr fontId="21"/>
  </si>
  <si>
    <t>都賀サンフラワー保育室</t>
    <rPh sb="0" eb="2">
      <t>ツガ</t>
    </rPh>
    <rPh sb="8" eb="11">
      <t>ホイクシツ</t>
    </rPh>
    <phoneticPr fontId="21"/>
  </si>
  <si>
    <t>なないろ浜野園</t>
    <rPh sb="4" eb="6">
      <t>ハマノ</t>
    </rPh>
    <rPh sb="6" eb="7">
      <t>エン</t>
    </rPh>
    <phoneticPr fontId="1"/>
  </si>
  <si>
    <t>新検見川駅北口キッズランド</t>
    <rPh sb="5" eb="7">
      <t>キタグチ</t>
    </rPh>
    <phoneticPr fontId="1"/>
  </si>
  <si>
    <t>ほしぞらの丘</t>
    <rPh sb="5" eb="6">
      <t>オカ</t>
    </rPh>
    <phoneticPr fontId="1"/>
  </si>
  <si>
    <t>チューリップのおうちえん</t>
    <rPh sb="0" eb="12">
      <t>ソガエン</t>
    </rPh>
    <phoneticPr fontId="1"/>
  </si>
  <si>
    <t>みらいつむぎ検見川浜園</t>
    <rPh sb="6" eb="10">
      <t>ケミガワハマ</t>
    </rPh>
    <rPh sb="10" eb="11">
      <t>エン</t>
    </rPh>
    <phoneticPr fontId="1"/>
  </si>
  <si>
    <t>イオンゆめみらい保育園　幕張新都心</t>
    <rPh sb="12" eb="14">
      <t>マクハリ</t>
    </rPh>
    <rPh sb="14" eb="15">
      <t>シン</t>
    </rPh>
    <rPh sb="15" eb="17">
      <t>トシン</t>
    </rPh>
    <phoneticPr fontId="4"/>
  </si>
  <si>
    <t>ナーサリーホーム稲毛</t>
    <phoneticPr fontId="1"/>
  </si>
  <si>
    <t xml:space="preserve">稲毛幼稚園附属　稲毛くれよんナーサリー </t>
    <phoneticPr fontId="1"/>
  </si>
  <si>
    <t xml:space="preserve">ジョイア　千葉園 </t>
    <phoneticPr fontId="1"/>
  </si>
  <si>
    <t>千葉南病院クニナ保育園</t>
    <rPh sb="0" eb="2">
      <t>チバ</t>
    </rPh>
    <rPh sb="2" eb="3">
      <t>ミナミ</t>
    </rPh>
    <rPh sb="3" eb="5">
      <t>ビョウイン</t>
    </rPh>
    <rPh sb="8" eb="11">
      <t>ホイクエン</t>
    </rPh>
    <phoneticPr fontId="1"/>
  </si>
  <si>
    <t>ひかり保育園</t>
    <phoneticPr fontId="1"/>
  </si>
  <si>
    <t>保育室リリー</t>
    <rPh sb="0" eb="3">
      <t>ホイクシツ</t>
    </rPh>
    <phoneticPr fontId="1"/>
  </si>
  <si>
    <t>EXL94559</t>
  </si>
  <si>
    <t>タムスわんぱく保育園花見川</t>
    <rPh sb="7" eb="10">
      <t>ホイクエン</t>
    </rPh>
    <rPh sb="10" eb="13">
      <t>ハナミガワ</t>
    </rPh>
    <phoneticPr fontId="1"/>
  </si>
  <si>
    <t>VZK89857</t>
  </si>
  <si>
    <t>まきの木えん</t>
    <phoneticPr fontId="4"/>
  </si>
  <si>
    <t>エデュケア・チルドレンズ・ハウス　にじ</t>
    <phoneticPr fontId="4"/>
  </si>
  <si>
    <t>おうちほいく　ふたば</t>
    <phoneticPr fontId="4"/>
  </si>
  <si>
    <t>おうちほいく　もみじのて</t>
    <phoneticPr fontId="4"/>
  </si>
  <si>
    <t>いそべのおうち</t>
    <phoneticPr fontId="1"/>
  </si>
  <si>
    <t>保育ハウス　ひよこ</t>
    <rPh sb="0" eb="2">
      <t>ホイク</t>
    </rPh>
    <phoneticPr fontId="1"/>
  </si>
  <si>
    <t>こどものいえ　おあふ</t>
    <phoneticPr fontId="1"/>
  </si>
  <si>
    <t>CDK82118</t>
    <phoneticPr fontId="1"/>
  </si>
  <si>
    <t>みどり保育園</t>
    <phoneticPr fontId="4"/>
  </si>
  <si>
    <t>作草部保育園</t>
    <rPh sb="0" eb="3">
      <t>サクサベ</t>
    </rPh>
    <phoneticPr fontId="1"/>
  </si>
  <si>
    <t>ナーセリー鏡戸</t>
    <phoneticPr fontId="4"/>
  </si>
  <si>
    <t>山王保育園</t>
    <rPh sb="0" eb="2">
      <t>サンノウ</t>
    </rPh>
    <rPh sb="2" eb="5">
      <t>ホイクエン</t>
    </rPh>
    <phoneticPr fontId="4"/>
  </si>
  <si>
    <t>チャイルド・ガーデン保育園</t>
    <rPh sb="10" eb="13">
      <t>ホイクエン</t>
    </rPh>
    <phoneticPr fontId="4"/>
  </si>
  <si>
    <t>グレース保育園</t>
    <rPh sb="4" eb="7">
      <t>ホイクエン</t>
    </rPh>
    <phoneticPr fontId="4"/>
  </si>
  <si>
    <t>みらい保育園</t>
    <rPh sb="3" eb="6">
      <t>ホイクエン</t>
    </rPh>
    <phoneticPr fontId="4"/>
  </si>
  <si>
    <t>ひなたぼっこ保育園</t>
    <rPh sb="6" eb="9">
      <t>ホイクエン</t>
    </rPh>
    <phoneticPr fontId="4"/>
  </si>
  <si>
    <t>はまかぜ保育園</t>
    <rPh sb="4" eb="7">
      <t>ホイクエン</t>
    </rPh>
    <phoneticPr fontId="4"/>
  </si>
  <si>
    <t>いなほ保育園</t>
    <phoneticPr fontId="4"/>
  </si>
  <si>
    <t>キッズマーム保育園</t>
    <rPh sb="6" eb="9">
      <t>ホイクエン</t>
    </rPh>
    <phoneticPr fontId="4"/>
  </si>
  <si>
    <t>アスク海浜幕張保育園</t>
    <rPh sb="3" eb="5">
      <t>カイヒン</t>
    </rPh>
    <rPh sb="5" eb="7">
      <t>マクハリ</t>
    </rPh>
    <rPh sb="7" eb="10">
      <t>ホイクエン</t>
    </rPh>
    <phoneticPr fontId="4"/>
  </si>
  <si>
    <t>明徳浜野駅保育園</t>
    <rPh sb="0" eb="2">
      <t>メイトク</t>
    </rPh>
    <rPh sb="2" eb="4">
      <t>ハマノ</t>
    </rPh>
    <rPh sb="4" eb="5">
      <t>エキ</t>
    </rPh>
    <rPh sb="5" eb="8">
      <t>ホイクエン</t>
    </rPh>
    <phoneticPr fontId="4"/>
  </si>
  <si>
    <t>幕張いもっこ保育園</t>
    <rPh sb="0" eb="2">
      <t>マクハリ</t>
    </rPh>
    <rPh sb="6" eb="9">
      <t>ホイクエン</t>
    </rPh>
    <phoneticPr fontId="4"/>
  </si>
  <si>
    <t>稲毛すきっぷ保育園</t>
    <rPh sb="6" eb="9">
      <t>ホイクエン</t>
    </rPh>
    <phoneticPr fontId="4"/>
  </si>
  <si>
    <t>千葉聖心保育園</t>
    <rPh sb="0" eb="2">
      <t>チバ</t>
    </rPh>
    <rPh sb="2" eb="3">
      <t>ヒジリ</t>
    </rPh>
    <rPh sb="3" eb="4">
      <t>ココロ</t>
    </rPh>
    <rPh sb="4" eb="7">
      <t>ホイクエン</t>
    </rPh>
    <phoneticPr fontId="4"/>
  </si>
  <si>
    <t>真生保育園</t>
    <rPh sb="0" eb="1">
      <t>シン</t>
    </rPh>
    <rPh sb="1" eb="2">
      <t>ナマ</t>
    </rPh>
    <rPh sb="2" eb="5">
      <t>ホイクエン</t>
    </rPh>
    <phoneticPr fontId="4"/>
  </si>
  <si>
    <t>アップルナースリー検見川浜保育園</t>
    <rPh sb="9" eb="12">
      <t>ケミガワ</t>
    </rPh>
    <rPh sb="12" eb="13">
      <t>ハマ</t>
    </rPh>
    <rPh sb="13" eb="16">
      <t>ホイクエン</t>
    </rPh>
    <phoneticPr fontId="4"/>
  </si>
  <si>
    <t>ポピンズナーサリースクール千葉みなと</t>
    <phoneticPr fontId="1"/>
  </si>
  <si>
    <t>いろは保育園</t>
    <rPh sb="3" eb="6">
      <t>ホイクエン</t>
    </rPh>
    <phoneticPr fontId="4"/>
  </si>
  <si>
    <t>稲毛ひだまり保育園</t>
    <rPh sb="0" eb="2">
      <t>イナゲ</t>
    </rPh>
    <rPh sb="6" eb="9">
      <t>ホイクエン</t>
    </rPh>
    <phoneticPr fontId="4"/>
  </si>
  <si>
    <t>ローゼンそが保育園</t>
    <rPh sb="6" eb="9">
      <t>ホイクエン</t>
    </rPh>
    <phoneticPr fontId="4"/>
  </si>
  <si>
    <t>ポピンズナーサリースクールみなと公園</t>
    <phoneticPr fontId="1"/>
  </si>
  <si>
    <t>おゆみ野すきっぷ保育園</t>
    <rPh sb="3" eb="4">
      <t>ノ</t>
    </rPh>
    <rPh sb="8" eb="11">
      <t>ホイクエン</t>
    </rPh>
    <phoneticPr fontId="4"/>
  </si>
  <si>
    <t>たかし保育園稲毛海岸</t>
    <rPh sb="3" eb="6">
      <t>ホイクエン</t>
    </rPh>
    <rPh sb="6" eb="10">
      <t>イナゲカイガン</t>
    </rPh>
    <phoneticPr fontId="4"/>
  </si>
  <si>
    <t>幕張本郷きらきら保育園</t>
    <rPh sb="0" eb="4">
      <t>マクハリホンゴウ</t>
    </rPh>
    <rPh sb="8" eb="11">
      <t>ホイクエン</t>
    </rPh>
    <phoneticPr fontId="4"/>
  </si>
  <si>
    <t>Gakkenほいくえん 稲毛</t>
    <phoneticPr fontId="2"/>
  </si>
  <si>
    <t>ふぇりーちぇほいくえん</t>
    <phoneticPr fontId="2"/>
  </si>
  <si>
    <t>Gakkenほいくえん 稲毛東</t>
    <phoneticPr fontId="2"/>
  </si>
  <si>
    <t>あおぞら保育園</t>
    <rPh sb="4" eb="7">
      <t>ホイクエン</t>
    </rPh>
    <phoneticPr fontId="4"/>
  </si>
  <si>
    <t>ほのぼのたんぽぽほいくえん</t>
    <phoneticPr fontId="4"/>
  </si>
  <si>
    <t>スクルドエンジェル保育園幕張園</t>
    <rPh sb="9" eb="12">
      <t>ホイクエン</t>
    </rPh>
    <rPh sb="12" eb="14">
      <t>マクハリ</t>
    </rPh>
    <rPh sb="14" eb="15">
      <t>エン</t>
    </rPh>
    <phoneticPr fontId="119"/>
  </si>
  <si>
    <t>AIAI NURSERY　幕張</t>
    <phoneticPr fontId="4"/>
  </si>
  <si>
    <t>さくらんぼ保育園</t>
    <rPh sb="5" eb="8">
      <t>ホイクエン</t>
    </rPh>
    <phoneticPr fontId="4"/>
  </si>
  <si>
    <t>げんき保育園</t>
    <rPh sb="3" eb="6">
      <t>ホイクエン</t>
    </rPh>
    <phoneticPr fontId="4"/>
  </si>
  <si>
    <t>マミー＆ミーおゆみ野保育園</t>
    <rPh sb="9" eb="10">
      <t>ノ</t>
    </rPh>
    <rPh sb="10" eb="13">
      <t>ホイクエン</t>
    </rPh>
    <phoneticPr fontId="119"/>
  </si>
  <si>
    <t>寒川保育園</t>
    <rPh sb="0" eb="1">
      <t>サム</t>
    </rPh>
    <rPh sb="1" eb="2">
      <t>カワ</t>
    </rPh>
    <rPh sb="2" eb="5">
      <t>ホイクエン</t>
    </rPh>
    <phoneticPr fontId="119"/>
  </si>
  <si>
    <t>本千葉エンゼルホーム保育園</t>
    <rPh sb="0" eb="3">
      <t>ホンチバ</t>
    </rPh>
    <rPh sb="10" eb="13">
      <t>ホイクエン</t>
    </rPh>
    <phoneticPr fontId="4"/>
  </si>
  <si>
    <t>かるがも保育園　おゆみ野園</t>
    <rPh sb="4" eb="7">
      <t>ホイクエン</t>
    </rPh>
    <rPh sb="11" eb="12">
      <t>ノ</t>
    </rPh>
    <rPh sb="12" eb="13">
      <t>エン</t>
    </rPh>
    <phoneticPr fontId="4"/>
  </si>
  <si>
    <t>なのはな保育園</t>
    <rPh sb="4" eb="7">
      <t>ホイクエン</t>
    </rPh>
    <phoneticPr fontId="118"/>
  </si>
  <si>
    <t>ミルキーホーム都賀園</t>
    <rPh sb="7" eb="9">
      <t>ツガ</t>
    </rPh>
    <rPh sb="9" eb="10">
      <t>エン</t>
    </rPh>
    <phoneticPr fontId="118"/>
  </si>
  <si>
    <t>ぴょんぴょん保育園</t>
    <rPh sb="6" eb="9">
      <t>ホイクエン</t>
    </rPh>
    <phoneticPr fontId="118"/>
  </si>
  <si>
    <t>まほろばのお日さま保育園</t>
    <rPh sb="9" eb="12">
      <t>ホイクエン</t>
    </rPh>
    <phoneticPr fontId="118"/>
  </si>
  <si>
    <t>AIAI NURSERY　土気</t>
    <phoneticPr fontId="4"/>
  </si>
  <si>
    <t>キートスチャイルドケア新田町</t>
    <rPh sb="11" eb="14">
      <t>シンデンチョウ</t>
    </rPh>
    <phoneticPr fontId="4"/>
  </si>
  <si>
    <t>マミー＆ミー西都賀保育園</t>
    <rPh sb="6" eb="7">
      <t>ニシ</t>
    </rPh>
    <rPh sb="7" eb="9">
      <t>ツガ</t>
    </rPh>
    <rPh sb="9" eb="12">
      <t>ホイクエン</t>
    </rPh>
    <phoneticPr fontId="118"/>
  </si>
  <si>
    <t>幕張本郷すきっぷ保育園</t>
    <rPh sb="0" eb="4">
      <t>マクハリホンゴウ</t>
    </rPh>
    <rPh sb="8" eb="11">
      <t>ホイクエン</t>
    </rPh>
    <phoneticPr fontId="118"/>
  </si>
  <si>
    <t>若葉保育園</t>
    <rPh sb="0" eb="2">
      <t>ワカバ</t>
    </rPh>
    <rPh sb="2" eb="5">
      <t>ホイクエン</t>
    </rPh>
    <phoneticPr fontId="118"/>
  </si>
  <si>
    <t>花見川さくら学園保育園</t>
    <phoneticPr fontId="4"/>
  </si>
  <si>
    <t>そが中央保育園</t>
    <phoneticPr fontId="4"/>
  </si>
  <si>
    <t>すえひろ保育園</t>
    <phoneticPr fontId="4"/>
  </si>
  <si>
    <t>千葉こども保育園</t>
    <phoneticPr fontId="4"/>
  </si>
  <si>
    <t>にじのいろ保育園</t>
    <phoneticPr fontId="4"/>
  </si>
  <si>
    <t>日乃出保育園</t>
    <phoneticPr fontId="4"/>
  </si>
  <si>
    <t>スクルドエンジェル保育園稲毛園</t>
    <phoneticPr fontId="4"/>
  </si>
  <si>
    <t>ＫＯＲＵ保育園</t>
    <phoneticPr fontId="4"/>
  </si>
  <si>
    <t>都賀せいわ保育園</t>
    <phoneticPr fontId="4"/>
  </si>
  <si>
    <t>やまどり保育園</t>
    <phoneticPr fontId="4"/>
  </si>
  <si>
    <t>マリア保育園</t>
    <phoneticPr fontId="4"/>
  </si>
  <si>
    <t>稲毛こどもの木保育園</t>
    <phoneticPr fontId="4"/>
  </si>
  <si>
    <t>アンファンジュール保育園おゆみ野</t>
    <phoneticPr fontId="4"/>
  </si>
  <si>
    <t>キッズガーデン海浜幕張保育園</t>
    <phoneticPr fontId="4"/>
  </si>
  <si>
    <t>検見川わくわく保育園</t>
    <rPh sb="0" eb="3">
      <t>ケミガワ</t>
    </rPh>
    <rPh sb="7" eb="9">
      <t>ホイク</t>
    </rPh>
    <rPh sb="9" eb="10">
      <t>エン</t>
    </rPh>
    <phoneticPr fontId="4"/>
  </si>
  <si>
    <t>植草学園千葉駅保育園</t>
    <rPh sb="0" eb="2">
      <t>ウエクサ</t>
    </rPh>
    <rPh sb="2" eb="4">
      <t>ガクエン</t>
    </rPh>
    <rPh sb="4" eb="7">
      <t>チバエキ</t>
    </rPh>
    <rPh sb="7" eb="10">
      <t>ホイクエン</t>
    </rPh>
    <phoneticPr fontId="1"/>
  </si>
  <si>
    <t>キートスチャイルドケア幕張本郷</t>
    <rPh sb="11" eb="13">
      <t>マクハリ</t>
    </rPh>
    <rPh sb="13" eb="15">
      <t>ホンゴウ</t>
    </rPh>
    <phoneticPr fontId="1"/>
  </si>
  <si>
    <t>京進のほいくえんＨＯＰＰＡ幕張町5丁目</t>
    <rPh sb="0" eb="2">
      <t>キョウシン</t>
    </rPh>
    <rPh sb="13" eb="15">
      <t>マクハリ</t>
    </rPh>
    <rPh sb="15" eb="16">
      <t>マチ</t>
    </rPh>
    <rPh sb="17" eb="19">
      <t>チョウメ</t>
    </rPh>
    <phoneticPr fontId="1"/>
  </si>
  <si>
    <t>京進のほいくえんＨＯＰＰＡ幕張本郷駅前</t>
    <rPh sb="0" eb="2">
      <t>キョウシン</t>
    </rPh>
    <rPh sb="13" eb="15">
      <t>マクハリ</t>
    </rPh>
    <rPh sb="15" eb="17">
      <t>ホンゴウ</t>
    </rPh>
    <rPh sb="17" eb="19">
      <t>エキマエ</t>
    </rPh>
    <phoneticPr fontId="1"/>
  </si>
  <si>
    <t>千葉検見川雲母保育園</t>
    <rPh sb="0" eb="2">
      <t>チバ</t>
    </rPh>
    <rPh sb="2" eb="5">
      <t>ケミガワ</t>
    </rPh>
    <rPh sb="5" eb="7">
      <t>キララ</t>
    </rPh>
    <rPh sb="7" eb="10">
      <t>ホイクエン</t>
    </rPh>
    <phoneticPr fontId="1"/>
  </si>
  <si>
    <t>かえで保育園幕張本郷</t>
    <rPh sb="3" eb="6">
      <t>ホイクエン</t>
    </rPh>
    <rPh sb="6" eb="8">
      <t>マクハリ</t>
    </rPh>
    <rPh sb="8" eb="10">
      <t>ホンゴウ</t>
    </rPh>
    <phoneticPr fontId="1"/>
  </si>
  <si>
    <t>すまいるキャンディ保育園</t>
    <rPh sb="9" eb="11">
      <t>ホイク</t>
    </rPh>
    <rPh sb="11" eb="12">
      <t>エン</t>
    </rPh>
    <phoneticPr fontId="1"/>
  </si>
  <si>
    <t>稲毛キッズマーム保育園</t>
    <rPh sb="0" eb="2">
      <t>イナゲ</t>
    </rPh>
    <rPh sb="8" eb="11">
      <t>ホイクエン</t>
    </rPh>
    <phoneticPr fontId="1"/>
  </si>
  <si>
    <t>キートスチャイルドケア園生町</t>
    <rPh sb="11" eb="12">
      <t>ソノ</t>
    </rPh>
    <rPh sb="12" eb="13">
      <t>イ</t>
    </rPh>
    <rPh sb="13" eb="14">
      <t>マチ</t>
    </rPh>
    <phoneticPr fontId="1"/>
  </si>
  <si>
    <t>千葉稲毛雲母保育園</t>
    <rPh sb="0" eb="2">
      <t>チバ</t>
    </rPh>
    <rPh sb="2" eb="4">
      <t>イナゲ</t>
    </rPh>
    <rPh sb="4" eb="6">
      <t>キララ</t>
    </rPh>
    <rPh sb="6" eb="9">
      <t>ホイクエン</t>
    </rPh>
    <phoneticPr fontId="1"/>
  </si>
  <si>
    <t>ナーサリーホーム園生保育園</t>
    <rPh sb="8" eb="9">
      <t>ソノ</t>
    </rPh>
    <rPh sb="9" eb="10">
      <t>イ</t>
    </rPh>
    <rPh sb="10" eb="13">
      <t>ホ</t>
    </rPh>
    <phoneticPr fontId="1"/>
  </si>
  <si>
    <t>ぽかぽか保育園おてんとさん</t>
    <rPh sb="4" eb="6">
      <t>ホイク</t>
    </rPh>
    <rPh sb="6" eb="7">
      <t>エン</t>
    </rPh>
    <phoneticPr fontId="1"/>
  </si>
  <si>
    <t>ドルフィンキッズ保育園</t>
    <phoneticPr fontId="1"/>
  </si>
  <si>
    <t>童夢ガーデンＷＢＧ保育園</t>
    <phoneticPr fontId="1"/>
  </si>
  <si>
    <t>小ばと会なでしこ保育園</t>
    <phoneticPr fontId="1"/>
  </si>
  <si>
    <t>大森保育園</t>
    <rPh sb="0" eb="2">
      <t>オオモリ</t>
    </rPh>
    <rPh sb="2" eb="5">
      <t>ホイクエン</t>
    </rPh>
    <phoneticPr fontId="21"/>
  </si>
  <si>
    <t>東千葉雲母保育園</t>
    <rPh sb="0" eb="1">
      <t>ヒガシ</t>
    </rPh>
    <rPh sb="1" eb="3">
      <t>チバ</t>
    </rPh>
    <rPh sb="3" eb="5">
      <t>キララ</t>
    </rPh>
    <rPh sb="5" eb="8">
      <t>ホイクエン</t>
    </rPh>
    <phoneticPr fontId="21"/>
  </si>
  <si>
    <t>レイモンド汐見丘保育園</t>
    <rPh sb="5" eb="7">
      <t>シオミ</t>
    </rPh>
    <rPh sb="7" eb="8">
      <t>オカ</t>
    </rPh>
    <rPh sb="8" eb="11">
      <t>ホイクエン</t>
    </rPh>
    <phoneticPr fontId="21"/>
  </si>
  <si>
    <t>かえで保育園幕張本郷６丁目</t>
    <rPh sb="3" eb="10">
      <t>ホイクエンマクハリホンゴウ</t>
    </rPh>
    <rPh sb="11" eb="13">
      <t>チョウメ</t>
    </rPh>
    <phoneticPr fontId="21"/>
  </si>
  <si>
    <t>童夢ガーデン幕張本郷保育園</t>
    <rPh sb="0" eb="2">
      <t>ドウム</t>
    </rPh>
    <rPh sb="6" eb="10">
      <t>マクハリホンゴウ</t>
    </rPh>
    <rPh sb="10" eb="13">
      <t>ホイクエン</t>
    </rPh>
    <phoneticPr fontId="21"/>
  </si>
  <si>
    <t>作草部アーク保育園</t>
    <rPh sb="0" eb="3">
      <t>サクサベ</t>
    </rPh>
    <rPh sb="6" eb="9">
      <t>ホイクエン</t>
    </rPh>
    <phoneticPr fontId="21"/>
  </si>
  <si>
    <t>ししの子保育園　小中台町</t>
    <rPh sb="3" eb="4">
      <t>コ</t>
    </rPh>
    <rPh sb="4" eb="7">
      <t>ホイクエン</t>
    </rPh>
    <rPh sb="8" eb="12">
      <t>コナカダイチョウ</t>
    </rPh>
    <phoneticPr fontId="21"/>
  </si>
  <si>
    <t>ナーサリーホーム小仲台</t>
    <rPh sb="8" eb="11">
      <t>コナカダイ</t>
    </rPh>
    <phoneticPr fontId="21"/>
  </si>
  <si>
    <t>認可保育園　みどりまち</t>
    <rPh sb="0" eb="2">
      <t>ニンカ</t>
    </rPh>
    <rPh sb="2" eb="5">
      <t>ホイクエン</t>
    </rPh>
    <phoneticPr fontId="21"/>
  </si>
  <si>
    <t>キートスチャイルドケア桜木</t>
    <rPh sb="11" eb="13">
      <t>サクラギ</t>
    </rPh>
    <phoneticPr fontId="21"/>
  </si>
  <si>
    <t>小倉台　いろは保育園</t>
    <rPh sb="0" eb="3">
      <t>オグラダイ</t>
    </rPh>
    <rPh sb="7" eb="10">
      <t>ホイクエン</t>
    </rPh>
    <phoneticPr fontId="21"/>
  </si>
  <si>
    <t>つぐみ保育園</t>
    <rPh sb="3" eb="6">
      <t>ホイクエン</t>
    </rPh>
    <phoneticPr fontId="21"/>
  </si>
  <si>
    <t>みつばち保育園　若葉</t>
    <rPh sb="4" eb="7">
      <t>ホイクエン</t>
    </rPh>
    <rPh sb="8" eb="10">
      <t>ワカバ</t>
    </rPh>
    <phoneticPr fontId="21"/>
  </si>
  <si>
    <t>キートスチャイルドケアおゆみ野南</t>
    <rPh sb="14" eb="15">
      <t>ノ</t>
    </rPh>
    <rPh sb="15" eb="16">
      <t>ミナミ</t>
    </rPh>
    <phoneticPr fontId="21"/>
  </si>
  <si>
    <t>ししの子保育園　おゆみ野</t>
    <rPh sb="3" eb="4">
      <t>コ</t>
    </rPh>
    <rPh sb="4" eb="7">
      <t>ホイクエン</t>
    </rPh>
    <rPh sb="11" eb="12">
      <t>ノ</t>
    </rPh>
    <phoneticPr fontId="21"/>
  </si>
  <si>
    <t>京進のほいくえん　HOPPA幕張ベイパーク</t>
    <rPh sb="0" eb="2">
      <t>キョウシン</t>
    </rPh>
    <rPh sb="14" eb="16">
      <t>マクハリ</t>
    </rPh>
    <phoneticPr fontId="21"/>
  </si>
  <si>
    <t>AIAI NURSERY　あすみが丘</t>
    <phoneticPr fontId="1"/>
  </si>
  <si>
    <t>K's garden蘇我保育園</t>
    <rPh sb="10" eb="12">
      <t>ソガ</t>
    </rPh>
    <rPh sb="12" eb="15">
      <t>ホイクエン</t>
    </rPh>
    <phoneticPr fontId="21"/>
  </si>
  <si>
    <t>子どものまきば保育園</t>
    <rPh sb="0" eb="1">
      <t>コ</t>
    </rPh>
    <rPh sb="7" eb="10">
      <t>ホイクエン</t>
    </rPh>
    <phoneticPr fontId="1"/>
  </si>
  <si>
    <t>ほしのこ保育園</t>
    <rPh sb="4" eb="7">
      <t>ホイクエン</t>
    </rPh>
    <phoneticPr fontId="1"/>
  </si>
  <si>
    <t>椿森保育園</t>
    <rPh sb="0" eb="2">
      <t>ツバキモリ</t>
    </rPh>
    <rPh sb="2" eb="5">
      <t>ホイクエン</t>
    </rPh>
    <phoneticPr fontId="1"/>
  </si>
  <si>
    <t>アンファンジュール保育園弁天</t>
    <rPh sb="9" eb="12">
      <t>ホイクエン</t>
    </rPh>
    <rPh sb="12" eb="14">
      <t>ベンテン</t>
    </rPh>
    <phoneticPr fontId="1"/>
  </si>
  <si>
    <t>かえで保育園まくはり</t>
    <rPh sb="3" eb="6">
      <t>ホイクエン</t>
    </rPh>
    <phoneticPr fontId="1"/>
  </si>
  <si>
    <t>かえで保育園はなぞの</t>
    <rPh sb="3" eb="6">
      <t>ホイクエン</t>
    </rPh>
    <phoneticPr fontId="1"/>
  </si>
  <si>
    <t>アストロベースキャンプ保育園</t>
    <rPh sb="11" eb="14">
      <t>ホイクエン</t>
    </rPh>
    <phoneticPr fontId="1"/>
  </si>
  <si>
    <t>かるがも保育園　鎌取園</t>
    <rPh sb="4" eb="7">
      <t>ホイクエン</t>
    </rPh>
    <rPh sb="8" eb="10">
      <t>カマトリ</t>
    </rPh>
    <rPh sb="10" eb="11">
      <t>エン</t>
    </rPh>
    <phoneticPr fontId="1"/>
  </si>
  <si>
    <t>クニナたかだの森保育園</t>
    <rPh sb="7" eb="8">
      <t>モリ</t>
    </rPh>
    <rPh sb="8" eb="11">
      <t>ホイクエン</t>
    </rPh>
    <phoneticPr fontId="1"/>
  </si>
  <si>
    <t>京進のほいくえんHOPPAガーデンビュー千葉駅前</t>
    <rPh sb="0" eb="2">
      <t>キョウシン</t>
    </rPh>
    <rPh sb="20" eb="23">
      <t>チバエキ</t>
    </rPh>
    <rPh sb="23" eb="24">
      <t>マエ</t>
    </rPh>
    <phoneticPr fontId="1"/>
  </si>
  <si>
    <t>希望の子保育園</t>
    <rPh sb="0" eb="2">
      <t>キボウ</t>
    </rPh>
    <rPh sb="3" eb="4">
      <t>コ</t>
    </rPh>
    <rPh sb="4" eb="7">
      <t>ホイクエン</t>
    </rPh>
    <phoneticPr fontId="1"/>
  </si>
  <si>
    <t>そがチャイルドハウス保育園</t>
    <rPh sb="10" eb="13">
      <t>ホイクエン</t>
    </rPh>
    <phoneticPr fontId="1"/>
  </si>
  <si>
    <t>オンジュ ソリール保育園　そが駅前園</t>
    <rPh sb="9" eb="12">
      <t>ホイクエン</t>
    </rPh>
    <rPh sb="15" eb="16">
      <t>エキ</t>
    </rPh>
    <rPh sb="16" eb="17">
      <t>マエ</t>
    </rPh>
    <rPh sb="17" eb="18">
      <t>エン</t>
    </rPh>
    <phoneticPr fontId="59"/>
  </si>
  <si>
    <t>絵本と太陽の保育園　てぃだまちキッズ検見川浜</t>
    <rPh sb="0" eb="2">
      <t>エホン</t>
    </rPh>
    <rPh sb="3" eb="5">
      <t>タイヨウ</t>
    </rPh>
    <rPh sb="6" eb="9">
      <t>ホイクエン</t>
    </rPh>
    <rPh sb="18" eb="22">
      <t>ケミガワハマ</t>
    </rPh>
    <phoneticPr fontId="59"/>
  </si>
  <si>
    <t>美波保育園</t>
    <rPh sb="0" eb="2">
      <t>ミナミ</t>
    </rPh>
    <rPh sb="2" eb="5">
      <t>ホイクエン</t>
    </rPh>
    <phoneticPr fontId="59"/>
  </si>
  <si>
    <t>みらいつむぎ保育園美浜</t>
    <rPh sb="6" eb="9">
      <t>ホイクエン</t>
    </rPh>
    <rPh sb="9" eb="11">
      <t>ミハマ</t>
    </rPh>
    <phoneticPr fontId="59"/>
  </si>
  <si>
    <t>オーチャード・キッズ稲毛海岸保育園</t>
    <rPh sb="10" eb="14">
      <t>イナゲカイガン</t>
    </rPh>
    <rPh sb="14" eb="17">
      <t>ホイクエン</t>
    </rPh>
    <phoneticPr fontId="1"/>
  </si>
  <si>
    <t>サフォークキッズ保育園</t>
    <rPh sb="8" eb="11">
      <t>ホイクエン</t>
    </rPh>
    <phoneticPr fontId="1"/>
  </si>
  <si>
    <t>みらくる保育園</t>
    <rPh sb="4" eb="7">
      <t>ホイクエン</t>
    </rPh>
    <phoneticPr fontId="1"/>
  </si>
  <si>
    <t>ナーサリーホーム稲毛海岸</t>
    <rPh sb="8" eb="12">
      <t>イナゲカイガン</t>
    </rPh>
    <phoneticPr fontId="1"/>
  </si>
  <si>
    <t>VFJ49880</t>
  </si>
  <si>
    <t>宗教法人日本聖公会横浜教区　認定こども園　双葉幼稚園</t>
    <rPh sb="0" eb="2">
      <t>シュウキョウ</t>
    </rPh>
    <rPh sb="2" eb="4">
      <t>ホウジン</t>
    </rPh>
    <rPh sb="4" eb="6">
      <t>ニホン</t>
    </rPh>
    <rPh sb="6" eb="9">
      <t>セイコウカイ</t>
    </rPh>
    <rPh sb="9" eb="11">
      <t>ヨコハマ</t>
    </rPh>
    <rPh sb="11" eb="13">
      <t>キョウク</t>
    </rPh>
    <rPh sb="14" eb="16">
      <t>ニンテイ</t>
    </rPh>
    <rPh sb="19" eb="20">
      <t>エン</t>
    </rPh>
    <rPh sb="21" eb="23">
      <t>フタバ</t>
    </rPh>
    <rPh sb="23" eb="26">
      <t>ヨウチエン</t>
    </rPh>
    <phoneticPr fontId="1"/>
  </si>
  <si>
    <t>学校法人芦童学園　認定こども園　青い鳥第二幼稚園</t>
    <rPh sb="0" eb="2">
      <t>ガッコウ</t>
    </rPh>
    <rPh sb="2" eb="4">
      <t>ホウジン</t>
    </rPh>
    <rPh sb="4" eb="5">
      <t>アシ</t>
    </rPh>
    <rPh sb="5" eb="6">
      <t>ドウ</t>
    </rPh>
    <rPh sb="6" eb="8">
      <t>ガクエン</t>
    </rPh>
    <rPh sb="9" eb="11">
      <t>ニンテイ</t>
    </rPh>
    <rPh sb="14" eb="15">
      <t>エン</t>
    </rPh>
    <rPh sb="16" eb="17">
      <t>アオ</t>
    </rPh>
    <rPh sb="18" eb="19">
      <t>トリ</t>
    </rPh>
    <rPh sb="19" eb="20">
      <t>ダイ</t>
    </rPh>
    <rPh sb="20" eb="21">
      <t>２</t>
    </rPh>
    <rPh sb="21" eb="24">
      <t>ヨウチエン</t>
    </rPh>
    <phoneticPr fontId="1"/>
  </si>
  <si>
    <t>（株）ポピンズエデュケア</t>
    <rPh sb="0" eb="3">
      <t>カブ</t>
    </rPh>
    <phoneticPr fontId="5"/>
  </si>
  <si>
    <t>AIAI Child Care(株)</t>
    <rPh sb="15" eb="18">
      <t>カブ</t>
    </rPh>
    <phoneticPr fontId="4"/>
  </si>
  <si>
    <t>（株）INOUE</t>
    <rPh sb="1" eb="2">
      <t>カブ</t>
    </rPh>
    <phoneticPr fontId="4"/>
  </si>
  <si>
    <t>（株）リトルガーデン</t>
    <rPh sb="1" eb="2">
      <t>カブ</t>
    </rPh>
    <phoneticPr fontId="19"/>
  </si>
  <si>
    <t>（株）スター・フィールド</t>
    <rPh sb="0" eb="3">
      <t>カブ</t>
    </rPh>
    <phoneticPr fontId="4"/>
  </si>
  <si>
    <t>（株）キッズトラスト</t>
    <rPh sb="0" eb="3">
      <t>カブ</t>
    </rPh>
    <phoneticPr fontId="4"/>
  </si>
  <si>
    <t>（株）かえで</t>
    <rPh sb="0" eb="3">
      <t>カブ</t>
    </rPh>
    <phoneticPr fontId="4"/>
  </si>
  <si>
    <t>（福）宙福祉会</t>
    <rPh sb="1" eb="2">
      <t>フク</t>
    </rPh>
    <rPh sb="3" eb="4">
      <t>ソラ</t>
    </rPh>
    <rPh sb="4" eb="6">
      <t>フクシ</t>
    </rPh>
    <rPh sb="6" eb="7">
      <t>カイ</t>
    </rPh>
    <phoneticPr fontId="4"/>
  </si>
  <si>
    <t>（株）かるがも</t>
    <rPh sb="0" eb="3">
      <t>カブ</t>
    </rPh>
    <phoneticPr fontId="4"/>
  </si>
  <si>
    <t>（株）CRECER</t>
    <rPh sb="0" eb="3">
      <t>カブ</t>
    </rPh>
    <phoneticPr fontId="4"/>
  </si>
  <si>
    <t>（株）HOPPA</t>
    <rPh sb="0" eb="3">
      <t>カブ</t>
    </rPh>
    <phoneticPr fontId="4"/>
  </si>
  <si>
    <t>（株）新星</t>
    <rPh sb="0" eb="3">
      <t>カブ</t>
    </rPh>
    <rPh sb="3" eb="5">
      <t>シンセイ</t>
    </rPh>
    <phoneticPr fontId="4"/>
  </si>
  <si>
    <t>（特非）はなえみ</t>
    <rPh sb="1" eb="2">
      <t>トク</t>
    </rPh>
    <rPh sb="2" eb="3">
      <t>ヒ</t>
    </rPh>
    <phoneticPr fontId="4"/>
  </si>
  <si>
    <t>（株）グローバルナビゲーション</t>
    <rPh sb="0" eb="3">
      <t>カブ</t>
    </rPh>
    <phoneticPr fontId="4"/>
  </si>
  <si>
    <t>（学）キッズラボ学園</t>
    <rPh sb="8" eb="10">
      <t>ガクエン</t>
    </rPh>
    <phoneticPr fontId="4"/>
  </si>
  <si>
    <t>（株）在宅支援総合ケアーサービス</t>
    <rPh sb="3" eb="5">
      <t>ザイタク</t>
    </rPh>
    <rPh sb="5" eb="7">
      <t>シエン</t>
    </rPh>
    <rPh sb="7" eb="9">
      <t>ソウゴウ</t>
    </rPh>
    <phoneticPr fontId="4"/>
  </si>
  <si>
    <t>東京都新宿区新宿5丁目1番1-202号</t>
  </si>
  <si>
    <t>北海道北広島市Ｆビレッジ８番地</t>
  </si>
  <si>
    <t>千葉市美浜区真砂2-24-8</t>
  </si>
  <si>
    <t>田代　鉄也</t>
  </si>
  <si>
    <t>轟　麻衣子</t>
  </si>
  <si>
    <t>安藤　勲</t>
  </si>
  <si>
    <t>武村　潤一</t>
  </si>
  <si>
    <t>酒井　雄二</t>
  </si>
  <si>
    <t>後藤　伸太郎</t>
  </si>
  <si>
    <t>有</t>
    <phoneticPr fontId="1"/>
  </si>
  <si>
    <t>無</t>
    <phoneticPr fontId="1"/>
  </si>
  <si>
    <t>有</t>
    <rPh sb="0" eb="1">
      <t>アリ</t>
    </rPh>
    <phoneticPr fontId="1"/>
  </si>
  <si>
    <t>小泉　嗣</t>
    <rPh sb="0" eb="2">
      <t>コイズミ</t>
    </rPh>
    <rPh sb="3" eb="4">
      <t>ツグ</t>
    </rPh>
    <phoneticPr fontId="13"/>
  </si>
  <si>
    <t>市川市国府台2-9-13</t>
  </si>
  <si>
    <t>佐藤　敏光</t>
    <rPh sb="3" eb="5">
      <t>トシミツ</t>
    </rPh>
    <phoneticPr fontId="13"/>
  </si>
  <si>
    <t>井上　悟</t>
    <rPh sb="0" eb="2">
      <t>イノウエ</t>
    </rPh>
    <rPh sb="3" eb="4">
      <t>サトル</t>
    </rPh>
    <phoneticPr fontId="3"/>
  </si>
  <si>
    <t>井上　悟</t>
    <rPh sb="0" eb="2">
      <t>イノウエ</t>
    </rPh>
    <rPh sb="3" eb="4">
      <t>サトル</t>
    </rPh>
    <phoneticPr fontId="15"/>
  </si>
  <si>
    <t>千葉市緑区おゆみ野中央７丁目３０</t>
    <rPh sb="0" eb="3">
      <t>チバシ</t>
    </rPh>
    <rPh sb="8" eb="9">
      <t>ノ</t>
    </rPh>
    <rPh sb="9" eb="11">
      <t>チュウオウ</t>
    </rPh>
    <rPh sb="12" eb="14">
      <t>チョウメ</t>
    </rPh>
    <phoneticPr fontId="4"/>
  </si>
  <si>
    <t>千葉市稲毛区小仲台2-10-1</t>
    <rPh sb="0" eb="3">
      <t>チバシ</t>
    </rPh>
    <rPh sb="3" eb="6">
      <t>イナゲク</t>
    </rPh>
    <rPh sb="6" eb="9">
      <t>コナカダイ</t>
    </rPh>
    <phoneticPr fontId="2"/>
  </si>
  <si>
    <t>繁田　高広</t>
    <rPh sb="0" eb="2">
      <t>シゲタ</t>
    </rPh>
    <rPh sb="3" eb="5">
      <t>タカヒロ</t>
    </rPh>
    <phoneticPr fontId="15"/>
  </si>
  <si>
    <t>船橋市藤原８丁目１７－２</t>
    <rPh sb="0" eb="3">
      <t>フナバシシ</t>
    </rPh>
    <rPh sb="3" eb="5">
      <t>フジワラ</t>
    </rPh>
    <rPh sb="6" eb="8">
      <t>チョウメ</t>
    </rPh>
    <phoneticPr fontId="4"/>
  </si>
  <si>
    <t>篠田哲寿</t>
    <rPh sb="0" eb="2">
      <t>シノダ</t>
    </rPh>
    <rPh sb="2" eb="3">
      <t>テツ</t>
    </rPh>
    <rPh sb="3" eb="4">
      <t>ジュ</t>
    </rPh>
    <phoneticPr fontId="15"/>
  </si>
  <si>
    <t>茂原市高師８６４－１</t>
    <rPh sb="0" eb="3">
      <t>モバラシ</t>
    </rPh>
    <rPh sb="3" eb="5">
      <t>タカシ</t>
    </rPh>
    <phoneticPr fontId="4"/>
  </si>
  <si>
    <t>井上 悟</t>
    <rPh sb="0" eb="2">
      <t>イノウエ</t>
    </rPh>
    <rPh sb="3" eb="4">
      <t>サトル</t>
    </rPh>
    <phoneticPr fontId="3"/>
  </si>
  <si>
    <t>代表取締役</t>
    <rPh sb="0" eb="2">
      <t>ダイヒョウ</t>
    </rPh>
    <rPh sb="2" eb="5">
      <t>トリシマリヤク</t>
    </rPh>
    <phoneticPr fontId="15"/>
  </si>
  <si>
    <t>野田　純</t>
    <rPh sb="0" eb="2">
      <t>ノダ</t>
    </rPh>
    <rPh sb="3" eb="4">
      <t>ジュン</t>
    </rPh>
    <phoneticPr fontId="15"/>
  </si>
  <si>
    <t>東京都世田谷区祖師谷3-10-11</t>
    <rPh sb="0" eb="3">
      <t>トウキョウト</t>
    </rPh>
    <rPh sb="3" eb="7">
      <t>セタガヤク</t>
    </rPh>
    <rPh sb="7" eb="10">
      <t>ソシガヤ</t>
    </rPh>
    <phoneticPr fontId="15"/>
  </si>
  <si>
    <t>（福）　愛の園福祉会</t>
    <rPh sb="1" eb="2">
      <t>フク</t>
    </rPh>
    <rPh sb="4" eb="5">
      <t>アイ</t>
    </rPh>
    <rPh sb="6" eb="7">
      <t>ソノ</t>
    </rPh>
    <rPh sb="7" eb="9">
      <t>フクシ</t>
    </rPh>
    <rPh sb="9" eb="10">
      <t>カイ</t>
    </rPh>
    <phoneticPr fontId="2"/>
  </si>
  <si>
    <t>（福）　健育会</t>
    <rPh sb="1" eb="2">
      <t>フク</t>
    </rPh>
    <rPh sb="4" eb="5">
      <t>ケン</t>
    </rPh>
    <rPh sb="5" eb="6">
      <t>イク</t>
    </rPh>
    <rPh sb="6" eb="7">
      <t>カイ</t>
    </rPh>
    <phoneticPr fontId="2"/>
  </si>
  <si>
    <t>（学）　増田学園</t>
    <rPh sb="1" eb="2">
      <t>ガク</t>
    </rPh>
    <rPh sb="4" eb="6">
      <t>マスダ</t>
    </rPh>
    <rPh sb="6" eb="8">
      <t>ガクエン</t>
    </rPh>
    <phoneticPr fontId="2"/>
  </si>
  <si>
    <t>（福）　創成会</t>
    <rPh sb="1" eb="2">
      <t>フク</t>
    </rPh>
    <rPh sb="4" eb="5">
      <t>ソウ</t>
    </rPh>
    <rPh sb="5" eb="6">
      <t>セイ</t>
    </rPh>
    <rPh sb="6" eb="7">
      <t>カイ</t>
    </rPh>
    <phoneticPr fontId="2"/>
  </si>
  <si>
    <t>NPO法人虹の丘ワールド・ケア・ファミリー</t>
    <rPh sb="3" eb="5">
      <t>ホウジン</t>
    </rPh>
    <rPh sb="5" eb="6">
      <t>ニジ</t>
    </rPh>
    <rPh sb="7" eb="8">
      <t>オカ</t>
    </rPh>
    <phoneticPr fontId="8"/>
  </si>
  <si>
    <t>（学）聖メリー学園</t>
    <rPh sb="1" eb="2">
      <t>ガク</t>
    </rPh>
    <rPh sb="3" eb="4">
      <t>ヒジリ</t>
    </rPh>
    <rPh sb="7" eb="9">
      <t>ガクエン</t>
    </rPh>
    <phoneticPr fontId="5"/>
  </si>
  <si>
    <t>（学）畠山学園</t>
    <rPh sb="1" eb="2">
      <t>ガク</t>
    </rPh>
    <phoneticPr fontId="5"/>
  </si>
  <si>
    <t>（学）植草学園</t>
    <rPh sb="1" eb="2">
      <t>ガク</t>
    </rPh>
    <rPh sb="3" eb="5">
      <t>ウエクサ</t>
    </rPh>
    <rPh sb="5" eb="7">
      <t>ガクエン</t>
    </rPh>
    <phoneticPr fontId="5"/>
  </si>
  <si>
    <t>（学）仁愛学園</t>
    <rPh sb="1" eb="2">
      <t>ガク</t>
    </rPh>
    <rPh sb="3" eb="5">
      <t>ジンアイ</t>
    </rPh>
    <rPh sb="5" eb="7">
      <t>ガクエン</t>
    </rPh>
    <phoneticPr fontId="5"/>
  </si>
  <si>
    <t>（学）香林学園</t>
    <rPh sb="1" eb="2">
      <t>ガク</t>
    </rPh>
    <rPh sb="3" eb="5">
      <t>コウリン</t>
    </rPh>
    <rPh sb="5" eb="7">
      <t>ガクエン</t>
    </rPh>
    <phoneticPr fontId="5"/>
  </si>
  <si>
    <t>（学）塩田学園</t>
    <rPh sb="1" eb="2">
      <t>ガク</t>
    </rPh>
    <rPh sb="3" eb="5">
      <t>シオタ</t>
    </rPh>
    <rPh sb="5" eb="7">
      <t>ガクエン</t>
    </rPh>
    <phoneticPr fontId="5"/>
  </si>
  <si>
    <t>（学）宍倉学園</t>
    <rPh sb="1" eb="2">
      <t>ガク</t>
    </rPh>
    <rPh sb="3" eb="5">
      <t>シシクラ</t>
    </rPh>
    <rPh sb="5" eb="7">
      <t>ガクエン</t>
    </rPh>
    <phoneticPr fontId="5"/>
  </si>
  <si>
    <t>（学）アゼリー学園</t>
    <rPh sb="1" eb="2">
      <t>ガク</t>
    </rPh>
    <rPh sb="7" eb="9">
      <t>ガクエン</t>
    </rPh>
    <phoneticPr fontId="5"/>
  </si>
  <si>
    <t>（学）西郡学園</t>
    <rPh sb="1" eb="2">
      <t>ガク</t>
    </rPh>
    <rPh sb="3" eb="5">
      <t>ニシゴオリ</t>
    </rPh>
    <rPh sb="5" eb="7">
      <t>ガクエン</t>
    </rPh>
    <phoneticPr fontId="5"/>
  </si>
  <si>
    <t>（学）古川学園</t>
    <rPh sb="1" eb="2">
      <t>ガク</t>
    </rPh>
    <rPh sb="3" eb="5">
      <t>フルカワ</t>
    </rPh>
    <rPh sb="5" eb="7">
      <t>ガクエン</t>
    </rPh>
    <phoneticPr fontId="5"/>
  </si>
  <si>
    <t>（学）松ヶ丘学園</t>
    <rPh sb="1" eb="2">
      <t>ガク</t>
    </rPh>
    <rPh sb="3" eb="6">
      <t>マツガオカ</t>
    </rPh>
    <rPh sb="6" eb="8">
      <t>ガクエン</t>
    </rPh>
    <phoneticPr fontId="5"/>
  </si>
  <si>
    <t>（学）能勢学園</t>
    <rPh sb="1" eb="2">
      <t>ガク</t>
    </rPh>
    <rPh sb="3" eb="5">
      <t>ノセ</t>
    </rPh>
    <rPh sb="5" eb="7">
      <t>ガクエン</t>
    </rPh>
    <phoneticPr fontId="5"/>
  </si>
  <si>
    <t>（学）羽田学園</t>
    <rPh sb="1" eb="2">
      <t>ガク</t>
    </rPh>
    <rPh sb="3" eb="5">
      <t>ハネダ</t>
    </rPh>
    <rPh sb="5" eb="7">
      <t>ガクエン</t>
    </rPh>
    <phoneticPr fontId="5"/>
  </si>
  <si>
    <t>（学）石原学園</t>
    <rPh sb="1" eb="2">
      <t>ガク</t>
    </rPh>
    <rPh sb="3" eb="5">
      <t>イシハラ</t>
    </rPh>
    <rPh sb="5" eb="7">
      <t>ガクエン</t>
    </rPh>
    <phoneticPr fontId="5"/>
  </si>
  <si>
    <t>（学）千葉明徳学園</t>
    <rPh sb="1" eb="2">
      <t>ガク</t>
    </rPh>
    <rPh sb="3" eb="5">
      <t>チバ</t>
    </rPh>
    <rPh sb="5" eb="7">
      <t>メイトク</t>
    </rPh>
    <rPh sb="7" eb="9">
      <t>ガクエン</t>
    </rPh>
    <phoneticPr fontId="5"/>
  </si>
  <si>
    <t>（学）大森学園</t>
    <rPh sb="1" eb="2">
      <t>ガク</t>
    </rPh>
    <rPh sb="3" eb="5">
      <t>オオモリ</t>
    </rPh>
    <rPh sb="5" eb="7">
      <t>ガクエン</t>
    </rPh>
    <phoneticPr fontId="5"/>
  </si>
  <si>
    <t>（学）もっこく学園</t>
    <rPh sb="1" eb="2">
      <t>ガク</t>
    </rPh>
    <rPh sb="7" eb="9">
      <t>ガクエン</t>
    </rPh>
    <phoneticPr fontId="5"/>
  </si>
  <si>
    <t>（学）山口学園</t>
    <rPh sb="1" eb="2">
      <t>ガク</t>
    </rPh>
    <rPh sb="3" eb="5">
      <t>ヤマグチ</t>
    </rPh>
    <rPh sb="5" eb="7">
      <t>ガクエン</t>
    </rPh>
    <phoneticPr fontId="5"/>
  </si>
  <si>
    <t>（学）西沢学園</t>
    <rPh sb="1" eb="2">
      <t>ガク</t>
    </rPh>
    <rPh sb="3" eb="4">
      <t>ニシ</t>
    </rPh>
    <rPh sb="4" eb="5">
      <t>サワ</t>
    </rPh>
    <rPh sb="5" eb="7">
      <t>ガクエン</t>
    </rPh>
    <phoneticPr fontId="5"/>
  </si>
  <si>
    <t>（学）松ヶ丘学園</t>
    <rPh sb="0" eb="3">
      <t>ガク</t>
    </rPh>
    <rPh sb="3" eb="6">
      <t>マツガオカ</t>
    </rPh>
    <rPh sb="6" eb="8">
      <t>ガクエン</t>
    </rPh>
    <phoneticPr fontId="1"/>
  </si>
  <si>
    <t>（学）浜田学園</t>
    <rPh sb="0" eb="3">
      <t>ガク</t>
    </rPh>
    <rPh sb="3" eb="4">
      <t>ハマ</t>
    </rPh>
    <rPh sb="4" eb="5">
      <t>タ</t>
    </rPh>
    <rPh sb="5" eb="7">
      <t>ガクエン</t>
    </rPh>
    <phoneticPr fontId="1"/>
  </si>
  <si>
    <t>（学）山王学園</t>
    <rPh sb="0" eb="3">
      <t>ガク</t>
    </rPh>
    <rPh sb="3" eb="5">
      <t>サンノウ</t>
    </rPh>
    <rPh sb="5" eb="7">
      <t>ガクエン</t>
    </rPh>
    <phoneticPr fontId="1"/>
  </si>
  <si>
    <t>（学）土岐学園</t>
    <rPh sb="0" eb="3">
      <t>ガク</t>
    </rPh>
    <rPh sb="3" eb="5">
      <t>トキ</t>
    </rPh>
    <rPh sb="5" eb="7">
      <t>ガクエン</t>
    </rPh>
    <phoneticPr fontId="1"/>
  </si>
  <si>
    <t>（学）鏡戸学園</t>
    <rPh sb="0" eb="3">
      <t>ガク</t>
    </rPh>
    <rPh sb="3" eb="4">
      <t>カガミ</t>
    </rPh>
    <rPh sb="4" eb="5">
      <t>ド</t>
    </rPh>
    <rPh sb="5" eb="7">
      <t>ガクエン</t>
    </rPh>
    <phoneticPr fontId="1"/>
  </si>
  <si>
    <t>（学）植草学園</t>
    <rPh sb="0" eb="3">
      <t>ガク</t>
    </rPh>
    <rPh sb="3" eb="5">
      <t>ウエクサ</t>
    </rPh>
    <rPh sb="5" eb="7">
      <t>ガクエン</t>
    </rPh>
    <phoneticPr fontId="1"/>
  </si>
  <si>
    <t>（学）千葉敬愛学園</t>
    <rPh sb="0" eb="3">
      <t>ガク</t>
    </rPh>
    <rPh sb="3" eb="5">
      <t>チバ</t>
    </rPh>
    <rPh sb="5" eb="7">
      <t>ケイアイ</t>
    </rPh>
    <rPh sb="7" eb="9">
      <t>ガクエン</t>
    </rPh>
    <phoneticPr fontId="1"/>
  </si>
  <si>
    <t>（学）山口学園</t>
    <rPh sb="1" eb="2">
      <t>ガク</t>
    </rPh>
    <rPh sb="3" eb="5">
      <t>ヤマグチ</t>
    </rPh>
    <rPh sb="5" eb="7">
      <t>ガクエン</t>
    </rPh>
    <phoneticPr fontId="4"/>
  </si>
  <si>
    <t>（学）信愛学園</t>
    <rPh sb="3" eb="5">
      <t>シンアイ</t>
    </rPh>
    <rPh sb="5" eb="7">
      <t>ガクエン</t>
    </rPh>
    <phoneticPr fontId="7"/>
  </si>
  <si>
    <t>（学）芦童学園</t>
  </si>
  <si>
    <t>神奈川県横浜市神奈川区三ツ沢下町１４－５７</t>
  </si>
  <si>
    <t>千葉市花見川区さつきが丘２－１３</t>
  </si>
  <si>
    <t>千葉県千葉市緑区大金沢町３８１－１</t>
  </si>
  <si>
    <t>芦谷　牧人</t>
  </si>
  <si>
    <t>（学）千葉花園学園</t>
    <rPh sb="1" eb="2">
      <t>ガク</t>
    </rPh>
    <rPh sb="3" eb="5">
      <t>チバ</t>
    </rPh>
    <phoneticPr fontId="4"/>
  </si>
  <si>
    <t>トレンディワールド（株）</t>
  </si>
  <si>
    <t>（株）城南ナーサリー</t>
    <rPh sb="3" eb="5">
      <t>ジョウナン</t>
    </rPh>
    <phoneticPr fontId="5"/>
  </si>
  <si>
    <t>（特非）耳長うさぎ</t>
  </si>
  <si>
    <t>（株）スター・フィールド</t>
  </si>
  <si>
    <t>（株）ThinkEducation</t>
  </si>
  <si>
    <t>（株）ハニーキッズ</t>
  </si>
  <si>
    <t>（株）JFA</t>
  </si>
  <si>
    <t>（株）AFFECTION</t>
  </si>
  <si>
    <t>（福）創成会</t>
  </si>
  <si>
    <t>（株）リトルガーデン</t>
    <rPh sb="1" eb="2">
      <t>カブ</t>
    </rPh>
    <phoneticPr fontId="22"/>
  </si>
  <si>
    <t>（株）ウェルシーライフサービス</t>
  </si>
  <si>
    <t>（株）秀盛舎</t>
    <rPh sb="3" eb="4">
      <t>ヒデ</t>
    </rPh>
    <rPh sb="4" eb="5">
      <t>モ</t>
    </rPh>
    <rPh sb="5" eb="6">
      <t>シャ</t>
    </rPh>
    <phoneticPr fontId="4"/>
  </si>
  <si>
    <t>（福）聖心福祉会</t>
    <rPh sb="3" eb="5">
      <t>セイシン</t>
    </rPh>
    <rPh sb="5" eb="7">
      <t>フクシ</t>
    </rPh>
    <rPh sb="7" eb="8">
      <t>カイ</t>
    </rPh>
    <phoneticPr fontId="8"/>
  </si>
  <si>
    <t>東京都中央区日本橋小伝馬町１２－５　小伝馬町YSビル６階</t>
  </si>
  <si>
    <t>天野　裕香里</t>
  </si>
  <si>
    <t>独立行政法人　国立病院機構　千葉医療センター</t>
    <rPh sb="0" eb="2">
      <t>ドクリツ</t>
    </rPh>
    <rPh sb="2" eb="4">
      <t>ギョウセイ</t>
    </rPh>
    <rPh sb="4" eb="6">
      <t>ホウジン</t>
    </rPh>
    <rPh sb="7" eb="9">
      <t>コクリツ</t>
    </rPh>
    <rPh sb="9" eb="11">
      <t>ビョウイン</t>
    </rPh>
    <rPh sb="11" eb="13">
      <t>キコウ</t>
    </rPh>
    <rPh sb="14" eb="16">
      <t>チバ</t>
    </rPh>
    <rPh sb="16" eb="18">
      <t>イリョウ</t>
    </rPh>
    <phoneticPr fontId="11"/>
  </si>
  <si>
    <t>（学）笠川学園</t>
    <rPh sb="1" eb="2">
      <t>ガク</t>
    </rPh>
    <rPh sb="3" eb="5">
      <t>カサガワ</t>
    </rPh>
    <rPh sb="5" eb="7">
      <t>ガクエン</t>
    </rPh>
    <phoneticPr fontId="11"/>
  </si>
  <si>
    <t>（株）あすみが丘グリーンヒルズ</t>
    <rPh sb="1" eb="2">
      <t>カブ</t>
    </rPh>
    <rPh sb="7" eb="8">
      <t>オカ</t>
    </rPh>
    <phoneticPr fontId="11"/>
  </si>
  <si>
    <t>（福）友和会</t>
    <rPh sb="1" eb="2">
      <t>フク</t>
    </rPh>
    <rPh sb="3" eb="4">
      <t>トモ</t>
    </rPh>
    <rPh sb="4" eb="5">
      <t>ワ</t>
    </rPh>
    <rPh sb="5" eb="6">
      <t>カイ</t>
    </rPh>
    <phoneticPr fontId="11"/>
  </si>
  <si>
    <t>（福）ささえ愛</t>
    <rPh sb="1" eb="2">
      <t>フク</t>
    </rPh>
    <rPh sb="3" eb="4">
      <t>シャフク</t>
    </rPh>
    <rPh sb="6" eb="7">
      <t>アイ</t>
    </rPh>
    <phoneticPr fontId="11"/>
  </si>
  <si>
    <t>イオンモール（株）</t>
    <rPh sb="7" eb="8">
      <t>カブ</t>
    </rPh>
    <phoneticPr fontId="5"/>
  </si>
  <si>
    <t>ライクキッズ株式会社</t>
  </si>
  <si>
    <t>（株）在宅支援総合ケアーサービス</t>
    <rPh sb="1" eb="2">
      <t>カブ</t>
    </rPh>
    <rPh sb="3" eb="5">
      <t>ザイタク</t>
    </rPh>
    <phoneticPr fontId="5"/>
  </si>
  <si>
    <t>（学）小林学園</t>
    <rPh sb="1" eb="2">
      <t>ガク</t>
    </rPh>
    <rPh sb="3" eb="5">
      <t>コバヤシ</t>
    </rPh>
    <rPh sb="5" eb="7">
      <t>ガクエン</t>
    </rPh>
    <phoneticPr fontId="5"/>
  </si>
  <si>
    <t>（株）ヴィオレッタ</t>
    <rPh sb="1" eb="2">
      <t>カブ</t>
    </rPh>
    <phoneticPr fontId="7"/>
  </si>
  <si>
    <t>(医)グリーンエミネンス</t>
  </si>
  <si>
    <t>(医)有相会</t>
  </si>
  <si>
    <t>千葉市中央区千葉寺町188</t>
  </si>
  <si>
    <t>千葉市花見川区柏井町800-1</t>
  </si>
  <si>
    <t>中村　周二</t>
  </si>
  <si>
    <t>岡本　和久</t>
  </si>
  <si>
    <t>無</t>
    <phoneticPr fontId="1"/>
  </si>
  <si>
    <t>代表取締役</t>
    <rPh sb="0" eb="2">
      <t>ダイヒョウ</t>
    </rPh>
    <rPh sb="2" eb="5">
      <t>トリシマリヤク</t>
    </rPh>
    <phoneticPr fontId="7"/>
  </si>
  <si>
    <t>赤木　茂則</t>
    <rPh sb="0" eb="2">
      <t>アカギ</t>
    </rPh>
    <rPh sb="3" eb="5">
      <t>シゲノリ</t>
    </rPh>
    <phoneticPr fontId="7"/>
  </si>
  <si>
    <t>東京都中央区銀座６丁目１０－１　ＧＩＮＺＡ　ＳＩＸ　７Ｆ　鴻池運輸（株）内</t>
    <rPh sb="3" eb="6">
      <t>チュウオウク</t>
    </rPh>
    <rPh sb="6" eb="8">
      <t>ギンザ</t>
    </rPh>
    <rPh sb="9" eb="11">
      <t>チョウメ</t>
    </rPh>
    <rPh sb="29" eb="31">
      <t>コウノイケ</t>
    </rPh>
    <rPh sb="31" eb="33">
      <t>ウンユ</t>
    </rPh>
    <rPh sb="34" eb="35">
      <t>カブ</t>
    </rPh>
    <rPh sb="36" eb="37">
      <t>ナイ</t>
    </rPh>
    <phoneticPr fontId="5"/>
  </si>
  <si>
    <t>ライフプランニング（株）</t>
    <rPh sb="10" eb="11">
      <t>カブ</t>
    </rPh>
    <phoneticPr fontId="1"/>
  </si>
  <si>
    <t>（同）双葉</t>
    <rPh sb="1" eb="2">
      <t>ドウ</t>
    </rPh>
    <rPh sb="3" eb="5">
      <t>フタバ</t>
    </rPh>
    <phoneticPr fontId="3"/>
  </si>
  <si>
    <t>合同会社ひよこ</t>
    <rPh sb="0" eb="2">
      <t>ゴウドウ</t>
    </rPh>
    <rPh sb="2" eb="4">
      <t>ガイシャ</t>
    </rPh>
    <phoneticPr fontId="3"/>
  </si>
  <si>
    <t>千葉市緑区誉田町２－２３０７－１４２</t>
  </si>
  <si>
    <t>千葉市若葉区西都賀１－１７－１</t>
  </si>
  <si>
    <t>千葉市若葉区みつわ台５－１－３６</t>
  </si>
  <si>
    <t>宮下　美穂</t>
    <phoneticPr fontId="1"/>
  </si>
  <si>
    <t>代表社員</t>
    <phoneticPr fontId="1"/>
  </si>
  <si>
    <t>代表取締役</t>
    <phoneticPr fontId="1"/>
  </si>
  <si>
    <t>兵頭　勉</t>
    <phoneticPr fontId="1"/>
  </si>
  <si>
    <t>清水　佳恵</t>
    <phoneticPr fontId="1"/>
  </si>
  <si>
    <t>千葉市若葉区千城台東３－２３－３</t>
  </si>
  <si>
    <t>R5.10.1～
産休・育休</t>
    <rPh sb="9" eb="11">
      <t>サンキュウ</t>
    </rPh>
    <rPh sb="12" eb="14">
      <t>イクキュウ</t>
    </rPh>
    <phoneticPr fontId="1"/>
  </si>
  <si>
    <t>（1）令和５年度職員在籍名簿</t>
    <rPh sb="3" eb="5">
      <t>レイワ</t>
    </rPh>
    <rPh sb="6" eb="8">
      <t>ネンド</t>
    </rPh>
    <rPh sb="7" eb="8">
      <t>ド</t>
    </rPh>
    <rPh sb="8" eb="10">
      <t>ショクイン</t>
    </rPh>
    <rPh sb="10" eb="12">
      <t>ザイセキ</t>
    </rPh>
    <rPh sb="12" eb="14">
      <t>メイボ</t>
    </rPh>
    <phoneticPr fontId="1"/>
  </si>
  <si>
    <t>R5.10.1～産休・育休</t>
    <rPh sb="8" eb="10">
      <t>サンキュウ</t>
    </rPh>
    <rPh sb="11" eb="13">
      <t>イクキュウ</t>
    </rPh>
    <phoneticPr fontId="1"/>
  </si>
  <si>
    <t>　令和６年３月３１日付け千葉市達こ幼運第　　　号　　　　千葉市保育士等給与改善事業補助金確定通知書により確定した補助金の交付について、千葉市保育士等給与改善事業補助金交付要綱第１５条の規定により、次のとおり請求します。　　</t>
    <rPh sb="1" eb="3">
      <t>レイワ</t>
    </rPh>
    <rPh sb="6" eb="7">
      <t>ガツ</t>
    </rPh>
    <rPh sb="9" eb="10">
      <t>ニチ</t>
    </rPh>
    <rPh sb="10" eb="11">
      <t>ヅ</t>
    </rPh>
    <rPh sb="12" eb="15">
      <t>チバシ</t>
    </rPh>
    <rPh sb="15" eb="16">
      <t>タツ</t>
    </rPh>
    <rPh sb="17" eb="18">
      <t>ヨウ</t>
    </rPh>
    <rPh sb="18" eb="19">
      <t>ウン</t>
    </rPh>
    <rPh sb="19" eb="20">
      <t>ダイ</t>
    </rPh>
    <rPh sb="23" eb="24">
      <t>ゴウ</t>
    </rPh>
    <rPh sb="28" eb="31">
      <t>チバシ</t>
    </rPh>
    <rPh sb="31" eb="34">
      <t>ホイクシ</t>
    </rPh>
    <rPh sb="34" eb="35">
      <t>トウ</t>
    </rPh>
    <rPh sb="35" eb="37">
      <t>キュウヨ</t>
    </rPh>
    <rPh sb="37" eb="39">
      <t>カイゼン</t>
    </rPh>
    <rPh sb="39" eb="41">
      <t>ジギョウ</t>
    </rPh>
    <rPh sb="41" eb="44">
      <t>ホジョキン</t>
    </rPh>
    <rPh sb="44" eb="46">
      <t>カクテイ</t>
    </rPh>
    <rPh sb="46" eb="49">
      <t>ツウチショ</t>
    </rPh>
    <rPh sb="52" eb="54">
      <t>カクテイ</t>
    </rPh>
    <rPh sb="60" eb="62">
      <t>コウフ</t>
    </rPh>
    <rPh sb="70" eb="80">
      <t>ｈｔｋｋ</t>
    </rPh>
    <rPh sb="80" eb="83">
      <t>ｈｊｋ</t>
    </rPh>
    <rPh sb="83" eb="85">
      <t>コウフ</t>
    </rPh>
    <rPh sb="85" eb="87">
      <t>ヨウコウ</t>
    </rPh>
    <rPh sb="87" eb="88">
      <t>ダイ</t>
    </rPh>
    <rPh sb="90" eb="91">
      <t>ジョウ</t>
    </rPh>
    <rPh sb="98" eb="99">
      <t>ツギ</t>
    </rPh>
    <rPh sb="103" eb="105">
      <t>セイキュウ</t>
    </rPh>
    <phoneticPr fontId="10"/>
  </si>
  <si>
    <t>チャコ千葉園</t>
    <phoneticPr fontId="1"/>
  </si>
  <si>
    <t>チャコ稲毛園</t>
    <phoneticPr fontId="1"/>
  </si>
  <si>
    <t>そらまめ保育園新千葉</t>
    <rPh sb="4" eb="7">
      <t>ホイクエン</t>
    </rPh>
    <rPh sb="7" eb="8">
      <t>シン</t>
    </rPh>
    <rPh sb="8" eb="10">
      <t>チバ</t>
    </rPh>
    <phoneticPr fontId="4"/>
  </si>
  <si>
    <r>
      <t>西千葉</t>
    </r>
    <r>
      <rPr>
        <sz val="11"/>
        <color theme="0"/>
        <rFont val="ＭＳ Ｐゴシック"/>
        <family val="3"/>
        <charset val="128"/>
      </rPr>
      <t>たんぽぽ保育室</t>
    </r>
    <rPh sb="0" eb="3">
      <t>ニシチバ</t>
    </rPh>
    <rPh sb="7" eb="10">
      <t>ホイクシツ</t>
    </rPh>
    <phoneticPr fontId="4"/>
  </si>
  <si>
    <r>
      <rPr>
        <sz val="11"/>
        <color theme="0"/>
        <rFont val="ＭＳ Ｐゴシック"/>
        <family val="3"/>
        <charset val="128"/>
      </rPr>
      <t>千葉白菊幼稚園附属しらぎくナーサリー</t>
    </r>
    <rPh sb="0" eb="2">
      <t>チバ</t>
    </rPh>
    <rPh sb="2" eb="4">
      <t>シラギク</t>
    </rPh>
    <rPh sb="4" eb="7">
      <t>ヨウチエン</t>
    </rPh>
    <rPh sb="7" eb="9">
      <t>フゾク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</si>
</sst>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quot;月&quot;"/>
    <numFmt numFmtId="177" formatCode="[$-411]ge\.m\.d;@"/>
    <numFmt numFmtId="178" formatCode="#,###&quot;円&quot;_ "/>
    <numFmt numFmtId="179" formatCode="&quot;(&quot;@&quot;)&quot;"/>
    <numFmt numFmtId="180" formatCode="#,##0_ "/>
    <numFmt numFmtId="181" formatCode="#,##0&quot;円&quot;"/>
    <numFmt numFmtId="182" formatCode="#,##0&quot;人&quot;"/>
    <numFmt numFmtId="183" formatCode="0.0%"/>
    <numFmt numFmtId="184" formatCode="_(* #,##0_);_(* \(#,##0\);_(* &quot;-&quot;_);_(@_)"/>
    <numFmt numFmtId="185" formatCode="#,###&quot;か月&quot;"/>
    <numFmt numFmtId="186" formatCode="0_ "/>
    <numFmt numFmtId="187" formatCode="[$-411]ggge&quot;年&quot;m&quot;月&quot;d&quot;日&quot;;@"/>
    <numFmt numFmtId="188" formatCode="#&quot;月&quot;"/>
  </numFmts>
  <fonts count="12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6"/>
      <name val="ＭＳ Ｐ明朝"/>
      <family val="1"/>
      <charset val="128"/>
    </font>
    <font>
      <sz val="10"/>
      <color indexed="10"/>
      <name val="ＭＳ Ｐゴシック"/>
      <family val="3"/>
      <charset val="128"/>
    </font>
    <font>
      <sz val="10"/>
      <color indexed="8"/>
      <name val="ＭＳ Ｐゴシック"/>
      <family val="3"/>
      <charset val="128"/>
    </font>
    <font>
      <sz val="11"/>
      <color indexed="8"/>
      <name val="ＭＳ Ｐゴシック"/>
      <family val="3"/>
      <charset val="128"/>
    </font>
    <font>
      <u/>
      <sz val="10"/>
      <name val="ＭＳ Ｐゴシック"/>
      <family val="3"/>
      <charset val="128"/>
    </font>
    <font>
      <sz val="10"/>
      <color rgb="FFFF0000"/>
      <name val="ＭＳ Ｐゴシック"/>
      <family val="3"/>
      <charset val="128"/>
    </font>
    <font>
      <sz val="11"/>
      <color rgb="FFFF0000"/>
      <name val="ＭＳ Ｐゴシック"/>
      <family val="2"/>
      <charset val="128"/>
      <scheme val="minor"/>
    </font>
    <font>
      <b/>
      <sz val="12"/>
      <color rgb="FFFF0000"/>
      <name val="ＭＳ Ｐゴシック"/>
      <family val="3"/>
      <charset val="128"/>
    </font>
    <font>
      <b/>
      <sz val="11"/>
      <color rgb="FFFF000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1"/>
      <name val="ＭＳ Ｐゴシック"/>
      <family val="3"/>
      <charset val="128"/>
      <scheme val="minor"/>
    </font>
    <font>
      <sz val="11"/>
      <color theme="1"/>
      <name val="ＭＳ Ｐゴシック"/>
      <family val="3"/>
      <charset val="128"/>
      <scheme val="minor"/>
    </font>
    <font>
      <b/>
      <sz val="16"/>
      <name val="ＭＳ Ｐゴシック"/>
      <family val="3"/>
      <charset val="128"/>
    </font>
    <font>
      <b/>
      <sz val="10"/>
      <name val="ＭＳ Ｐゴシック"/>
      <family val="3"/>
      <charset val="128"/>
    </font>
    <font>
      <sz val="14"/>
      <name val="ＭＳ Ｐ明朝"/>
      <family val="1"/>
      <charset val="128"/>
    </font>
    <font>
      <sz val="11"/>
      <name val="ＭＳ Ｐ明朝"/>
      <family val="1"/>
      <charset val="128"/>
    </font>
    <font>
      <u/>
      <sz val="11"/>
      <name val="ＭＳ Ｐ明朝"/>
      <family val="1"/>
      <charset val="128"/>
    </font>
    <font>
      <sz val="11"/>
      <color rgb="FFFF0000"/>
      <name val="ＭＳ Ｐ明朝"/>
      <family val="1"/>
      <charset val="128"/>
    </font>
    <font>
      <sz val="9"/>
      <color indexed="10"/>
      <name val="ＭＳ Ｐゴシック"/>
      <family val="3"/>
      <charset val="128"/>
    </font>
    <font>
      <sz val="10"/>
      <color theme="0"/>
      <name val="ＭＳ Ｐゴシック"/>
      <family val="3"/>
      <charset val="128"/>
    </font>
    <font>
      <u/>
      <sz val="11"/>
      <color theme="10"/>
      <name val="ＭＳ Ｐゴシック"/>
      <family val="2"/>
      <charset val="128"/>
      <scheme val="minor"/>
    </font>
    <font>
      <sz val="11"/>
      <name val="ＭＳ 明朝"/>
      <family val="1"/>
      <charset val="128"/>
    </font>
    <font>
      <sz val="18"/>
      <name val="ＭＳ 明朝"/>
      <family val="1"/>
      <charset val="128"/>
    </font>
    <font>
      <sz val="14"/>
      <name val="ＭＳ 明朝"/>
      <family val="1"/>
      <charset val="128"/>
    </font>
    <font>
      <b/>
      <sz val="12"/>
      <color theme="1"/>
      <name val="ＭＳ Ｐゴシック"/>
      <family val="3"/>
      <charset val="128"/>
      <scheme val="minor"/>
    </font>
    <font>
      <b/>
      <sz val="11"/>
      <color indexed="81"/>
      <name val="ＭＳ Ｐゴシック"/>
      <family val="3"/>
      <charset val="128"/>
    </font>
    <font>
      <sz val="16"/>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b/>
      <sz val="12"/>
      <color indexed="81"/>
      <name val="ＭＳ Ｐゴシック"/>
      <family val="3"/>
      <charset val="128"/>
    </font>
    <font>
      <sz val="11"/>
      <name val="明朝"/>
      <family val="1"/>
      <charset val="128"/>
    </font>
    <font>
      <sz val="12"/>
      <color theme="1"/>
      <name val="ＭＳ Ｐ明朝"/>
      <family val="1"/>
      <charset val="128"/>
    </font>
    <font>
      <b/>
      <sz val="18"/>
      <color theme="1"/>
      <name val="ＭＳ Ｐ明朝"/>
      <family val="1"/>
      <charset val="128"/>
    </font>
    <font>
      <sz val="18"/>
      <color theme="1"/>
      <name val="ＭＳ Ｐ明朝"/>
      <family val="1"/>
      <charset val="128"/>
    </font>
    <font>
      <sz val="6"/>
      <color theme="1"/>
      <name val="ＭＳ Ｐ明朝"/>
      <family val="1"/>
      <charset val="128"/>
    </font>
    <font>
      <sz val="6"/>
      <name val="ＭＳ 明朝"/>
      <family val="1"/>
      <charset val="128"/>
    </font>
    <font>
      <sz val="6"/>
      <color indexed="8"/>
      <name val="ＭＳ Ｐ明朝"/>
      <family val="1"/>
      <charset val="128"/>
    </font>
    <font>
      <i/>
      <sz val="12"/>
      <color theme="1"/>
      <name val="ＭＳ Ｐ明朝"/>
      <family val="1"/>
      <charset val="128"/>
    </font>
    <font>
      <sz val="10"/>
      <color indexed="8"/>
      <name val="ＭＳ Ｐ明朝"/>
      <family val="1"/>
      <charset val="128"/>
    </font>
    <font>
      <b/>
      <sz val="9"/>
      <color indexed="81"/>
      <name val="MS P ゴシック"/>
      <family val="3"/>
      <charset val="128"/>
    </font>
    <font>
      <sz val="10"/>
      <color theme="1"/>
      <name val="ＭＳ Ｐゴシック"/>
      <family val="2"/>
      <charset val="128"/>
      <scheme val="minor"/>
    </font>
    <font>
      <b/>
      <sz val="12"/>
      <name val="ＭＳ Ｐゴシック"/>
      <family val="3"/>
      <charset val="128"/>
    </font>
    <font>
      <sz val="11"/>
      <color theme="0"/>
      <name val="ＭＳ Ｐゴシック"/>
      <family val="2"/>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11"/>
      <color theme="2" tint="-0.249977111117893"/>
      <name val="ＭＳ 明朝"/>
      <family val="1"/>
      <charset val="128"/>
    </font>
    <font>
      <sz val="12"/>
      <color theme="2" tint="-0.249977111117893"/>
      <name val="ＭＳ Ｐ明朝"/>
      <family val="1"/>
      <charset val="128"/>
    </font>
    <font>
      <sz val="10"/>
      <name val="ＭＳ 明朝"/>
      <family val="1"/>
      <charset val="128"/>
    </font>
    <font>
      <sz val="10"/>
      <color theme="0" tint="-0.34998626667073579"/>
      <name val="ＭＳ Ｐゴシック"/>
      <family val="3"/>
      <charset val="128"/>
    </font>
    <font>
      <b/>
      <sz val="24"/>
      <color rgb="FFFF0000"/>
      <name val="ＭＳ Ｐゴシック"/>
      <family val="3"/>
      <charset val="128"/>
    </font>
    <font>
      <sz val="20"/>
      <color theme="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b/>
      <sz val="12"/>
      <name val="ＭＳ Ｐゴシック"/>
      <family val="3"/>
      <charset val="128"/>
      <scheme val="minor"/>
    </font>
    <font>
      <sz val="14"/>
      <color theme="1"/>
      <name val="ＭＳ Ｐゴシック"/>
      <family val="2"/>
      <charset val="128"/>
      <scheme val="minor"/>
    </font>
    <font>
      <sz val="26"/>
      <color theme="1"/>
      <name val="ＭＳ Ｐゴシック"/>
      <family val="2"/>
      <charset val="128"/>
      <scheme val="minor"/>
    </font>
    <font>
      <sz val="22"/>
      <color rgb="FFFF0000"/>
      <name val="ＭＳ Ｐゴシック"/>
      <family val="2"/>
      <charset val="128"/>
      <scheme val="minor"/>
    </font>
    <font>
      <sz val="9"/>
      <color indexed="81"/>
      <name val="MS P ゴシック"/>
      <family val="3"/>
      <charset val="128"/>
    </font>
    <font>
      <b/>
      <u/>
      <sz val="14"/>
      <color theme="1"/>
      <name val="ＭＳ Ｐゴシック"/>
      <family val="3"/>
      <charset val="128"/>
      <scheme val="minor"/>
    </font>
    <font>
      <sz val="11"/>
      <color theme="0"/>
      <name val="ＭＳ Ｐゴシック"/>
      <family val="3"/>
      <charset val="128"/>
      <scheme val="minor"/>
    </font>
    <font>
      <b/>
      <sz val="28"/>
      <name val="ＭＳ Ｐゴシック"/>
      <family val="3"/>
      <charset val="128"/>
      <scheme val="minor"/>
    </font>
    <font>
      <b/>
      <sz val="11"/>
      <name val="ＭＳ Ｐゴシック"/>
      <family val="3"/>
      <charset val="128"/>
    </font>
    <font>
      <b/>
      <u/>
      <sz val="12"/>
      <name val="ＭＳ Ｐゴシック"/>
      <family val="3"/>
      <charset val="128"/>
      <scheme val="minor"/>
    </font>
    <font>
      <u/>
      <sz val="20"/>
      <name val="ＭＳ Ｐゴシック"/>
      <family val="3"/>
      <charset val="128"/>
      <scheme val="minor"/>
    </font>
    <font>
      <sz val="22"/>
      <color theme="1"/>
      <name val="ＭＳ Ｐゴシック"/>
      <family val="2"/>
      <charset val="128"/>
      <scheme val="minor"/>
    </font>
    <font>
      <b/>
      <sz val="11"/>
      <color rgb="FF000000"/>
      <name val="ＭＳ Ｐゴシック"/>
      <family val="3"/>
      <charset val="128"/>
      <scheme val="minor"/>
    </font>
    <font>
      <b/>
      <u/>
      <sz val="12"/>
      <color rgb="FF000000"/>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sz val="16"/>
      <name val="ＭＳ Ｐ明朝"/>
      <family val="1"/>
      <charset val="128"/>
    </font>
    <font>
      <b/>
      <sz val="14"/>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9"/>
      <color theme="1"/>
      <name val="HG丸ｺﾞｼｯｸM-PRO"/>
      <family val="3"/>
      <charset val="128"/>
    </font>
    <font>
      <sz val="10.5"/>
      <color theme="1"/>
      <name val="HG丸ｺﾞｼｯｸM-PRO"/>
      <family val="3"/>
      <charset val="128"/>
    </font>
    <font>
      <sz val="8"/>
      <color theme="1"/>
      <name val="HG丸ｺﾞｼｯｸM-PRO"/>
      <family val="3"/>
      <charset val="128"/>
    </font>
    <font>
      <sz val="10"/>
      <color theme="1"/>
      <name val="HG丸ｺﾞｼｯｸM-PRO"/>
      <family val="3"/>
      <charset val="128"/>
    </font>
    <font>
      <sz val="16"/>
      <color theme="0"/>
      <name val="ＭＳ Ｐゴシック"/>
      <family val="3"/>
      <charset val="128"/>
    </font>
    <font>
      <b/>
      <sz val="16"/>
      <color theme="0"/>
      <name val="ＭＳ Ｐゴシック"/>
      <family val="3"/>
      <charset val="128"/>
    </font>
    <font>
      <sz val="12"/>
      <color theme="0"/>
      <name val="ＭＳ Ｐゴシック"/>
      <family val="3"/>
      <charset val="128"/>
    </font>
    <font>
      <b/>
      <sz val="11"/>
      <color theme="0"/>
      <name val="ＭＳ Ｐゴシック"/>
      <family val="3"/>
      <charset val="128"/>
      <scheme val="minor"/>
    </font>
    <font>
      <sz val="11"/>
      <color theme="0"/>
      <name val="ＭＳ Ｐゴシック"/>
      <family val="3"/>
      <charset val="128"/>
    </font>
    <font>
      <b/>
      <sz val="12"/>
      <color theme="0"/>
      <name val="ＭＳ Ｐゴシック"/>
      <family val="3"/>
      <charset val="128"/>
    </font>
    <font>
      <b/>
      <sz val="14"/>
      <color indexed="81"/>
      <name val="MS P ゴシック"/>
      <family val="3"/>
      <charset val="128"/>
    </font>
    <font>
      <b/>
      <u/>
      <sz val="24"/>
      <color rgb="FFFF0000"/>
      <name val="ＭＳ Ｐゴシック"/>
      <family val="3"/>
      <charset val="128"/>
      <scheme val="minor"/>
    </font>
    <font>
      <b/>
      <sz val="16"/>
      <color rgb="FFFF0000"/>
      <name val="ＭＳ Ｐゴシック"/>
      <family val="3"/>
      <charset val="128"/>
      <scheme val="minor"/>
    </font>
    <font>
      <sz val="12"/>
      <color theme="1"/>
      <name val="BIZ UDPゴシック"/>
      <family val="3"/>
      <charset val="128"/>
    </font>
    <font>
      <b/>
      <sz val="16"/>
      <name val="ＭＳ Ｐゴシック"/>
      <family val="3"/>
      <charset val="128"/>
      <scheme val="minor"/>
    </font>
    <font>
      <b/>
      <sz val="16"/>
      <color theme="1"/>
      <name val="ＭＳ Ｐゴシック"/>
      <family val="3"/>
      <charset val="128"/>
      <scheme val="minor"/>
    </font>
    <font>
      <sz val="20"/>
      <name val="ＭＳ Ｐゴシック"/>
      <family val="3"/>
      <charset val="128"/>
      <scheme val="minor"/>
    </font>
    <font>
      <b/>
      <sz val="12"/>
      <color rgb="FFFF0000"/>
      <name val="BIZ UDPゴシック"/>
      <family val="3"/>
      <charset val="128"/>
    </font>
    <font>
      <b/>
      <u/>
      <sz val="24"/>
      <name val="ＭＳ Ｐゴシック"/>
      <family val="3"/>
      <charset val="128"/>
      <scheme val="minor"/>
    </font>
    <font>
      <b/>
      <u/>
      <sz val="11"/>
      <color theme="10"/>
      <name val="ＭＳ Ｐゴシック"/>
      <family val="3"/>
      <charset val="128"/>
      <scheme val="minor"/>
    </font>
    <font>
      <u/>
      <sz val="11"/>
      <color theme="10"/>
      <name val="ＭＳ Ｐゴシック"/>
      <family val="3"/>
      <charset val="128"/>
      <scheme val="minor"/>
    </font>
    <font>
      <b/>
      <sz val="26"/>
      <name val="ＭＳ Ｐゴシック"/>
      <family val="3"/>
      <charset val="128"/>
      <scheme val="minor"/>
    </font>
    <font>
      <b/>
      <sz val="9"/>
      <color indexed="81"/>
      <name val="ＭＳ Ｐゴシック"/>
      <family val="3"/>
      <charset val="128"/>
    </font>
    <font>
      <b/>
      <sz val="9"/>
      <color indexed="81"/>
      <name val="MS P ゴシック"/>
      <family val="2"/>
    </font>
    <font>
      <sz val="9"/>
      <color indexed="81"/>
      <name val="MS P ゴシック"/>
      <family val="2"/>
    </font>
    <font>
      <sz val="9"/>
      <color indexed="81"/>
      <name val="ＭＳ Ｐゴシック"/>
      <family val="3"/>
      <charset val="128"/>
    </font>
    <font>
      <sz val="14"/>
      <name val="ＭＳ Ｐゴシック"/>
      <family val="3"/>
      <charset val="128"/>
    </font>
    <font>
      <u/>
      <sz val="11"/>
      <color indexed="12"/>
      <name val="ＭＳ Ｐゴシック"/>
      <family val="3"/>
      <charset val="128"/>
    </font>
    <font>
      <sz val="12"/>
      <color indexed="81"/>
      <name val="MS P ゴシック"/>
      <family val="3"/>
      <charset val="128"/>
    </font>
    <font>
      <sz val="24"/>
      <color theme="0"/>
      <name val="ＭＳ Ｐゴシック"/>
      <family val="3"/>
      <charset val="128"/>
    </font>
    <font>
      <sz val="20"/>
      <color theme="0"/>
      <name val="ＭＳ Ｐゴシック"/>
      <family val="3"/>
      <charset val="128"/>
    </font>
    <font>
      <b/>
      <sz val="11"/>
      <color theme="0"/>
      <name val="ＭＳ Ｐゴシック"/>
      <family val="3"/>
      <charset val="128"/>
    </font>
    <font>
      <sz val="14"/>
      <color theme="0"/>
      <name val="ＭＳ ゴシック"/>
      <family val="3"/>
      <charset val="128"/>
    </font>
    <font>
      <sz val="20"/>
      <color theme="0"/>
      <name val="ＭＳ Ｐゴシック"/>
      <family val="3"/>
      <charset val="128"/>
      <scheme val="minor"/>
    </font>
    <font>
      <sz val="14"/>
      <color theme="0"/>
      <name val="ＭＳ Ｐゴシック"/>
      <family val="3"/>
      <charset val="128"/>
    </font>
  </fonts>
  <fills count="25">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00FFFF"/>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FFCCFF"/>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6"/>
        <bgColor indexed="64"/>
      </patternFill>
    </fill>
    <fill>
      <patternFill patternType="solid">
        <fgColor rgb="FF66FFFF"/>
        <bgColor indexed="64"/>
      </patternFill>
    </fill>
    <fill>
      <patternFill patternType="solid">
        <fgColor theme="6" tint="0.59999389629810485"/>
        <bgColor indexed="64"/>
      </patternFill>
    </fill>
    <fill>
      <patternFill patternType="solid">
        <fgColor theme="2" tint="-0.749992370372631"/>
        <bgColor indexed="64"/>
      </patternFill>
    </fill>
    <fill>
      <patternFill patternType="solid">
        <fgColor theme="9"/>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s>
  <cellStyleXfs count="29">
    <xf numFmtId="0" fontId="0" fillId="0" borderId="0">
      <alignment vertical="center"/>
    </xf>
    <xf numFmtId="0" fontId="2" fillId="0" borderId="0"/>
    <xf numFmtId="38" fontId="2" fillId="0" borderId="0" applyFont="0" applyFill="0" applyBorder="0" applyAlignment="0" applyProtection="0"/>
    <xf numFmtId="0" fontId="9" fillId="0" borderId="0"/>
    <xf numFmtId="0" fontId="13" fillId="0" borderId="0"/>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38" fontId="21" fillId="0" borderId="0" applyFont="0" applyFill="0" applyBorder="0" applyAlignment="0" applyProtection="0">
      <alignment vertical="center"/>
    </xf>
    <xf numFmtId="0" fontId="32" fillId="0" borderId="0" applyNumberFormat="0" applyFill="0" applyBorder="0" applyAlignment="0" applyProtection="0">
      <alignment vertical="center"/>
    </xf>
    <xf numFmtId="38" fontId="21" fillId="0" borderId="0" applyFont="0" applyFill="0" applyBorder="0" applyAlignment="0" applyProtection="0">
      <alignment vertical="center"/>
    </xf>
    <xf numFmtId="0" fontId="33" fillId="0" borderId="0"/>
    <xf numFmtId="0" fontId="45" fillId="0" borderId="0"/>
    <xf numFmtId="184" fontId="51" fillId="0" borderId="0" applyFont="0" applyFill="0" applyBorder="0" applyAlignment="0" applyProtection="0"/>
    <xf numFmtId="9" fontId="2" fillId="0" borderId="0" applyFont="0" applyFill="0" applyBorder="0" applyAlignment="0" applyProtection="0"/>
    <xf numFmtId="0" fontId="33" fillId="0" borderId="0"/>
    <xf numFmtId="0" fontId="2" fillId="0" borderId="0">
      <alignment vertical="center"/>
    </xf>
    <xf numFmtId="0" fontId="2" fillId="0" borderId="0">
      <alignment vertical="center"/>
    </xf>
    <xf numFmtId="0" fontId="2" fillId="0" borderId="0"/>
    <xf numFmtId="0" fontId="21" fillId="0" borderId="0">
      <alignment vertical="center"/>
    </xf>
    <xf numFmtId="0" fontId="58" fillId="0" borderId="0"/>
    <xf numFmtId="0" fontId="2" fillId="0" borderId="0">
      <alignment vertical="center"/>
    </xf>
    <xf numFmtId="0" fontId="2" fillId="0" borderId="0"/>
    <xf numFmtId="0" fontId="33" fillId="0" borderId="0"/>
    <xf numFmtId="41" fontId="51" fillId="0" borderId="0" applyFont="0" applyFill="0" applyBorder="0" applyAlignment="0" applyProtection="0"/>
  </cellStyleXfs>
  <cellXfs count="856">
    <xf numFmtId="0" fontId="0" fillId="0" borderId="0" xfId="0">
      <alignment vertical="center"/>
    </xf>
    <xf numFmtId="0" fontId="0" fillId="0" borderId="0" xfId="0">
      <alignment vertical="center"/>
    </xf>
    <xf numFmtId="0" fontId="11" fillId="0" borderId="19" xfId="3" applyFont="1" applyBorder="1" applyAlignment="1" applyProtection="1">
      <alignment horizontal="center" vertical="center"/>
      <protection locked="0"/>
    </xf>
    <xf numFmtId="0" fontId="11" fillId="0" borderId="18" xfId="3" applyFont="1" applyBorder="1" applyAlignment="1" applyProtection="1">
      <alignment horizontal="center" vertical="center"/>
      <protection locked="0"/>
    </xf>
    <xf numFmtId="0" fontId="11" fillId="0" borderId="13" xfId="3" applyFont="1" applyBorder="1" applyAlignment="1" applyProtection="1">
      <alignment horizontal="center" vertical="center"/>
      <protection locked="0"/>
    </xf>
    <xf numFmtId="0" fontId="7" fillId="0" borderId="13" xfId="3" applyFont="1" applyBorder="1" applyAlignment="1" applyProtection="1">
      <alignment horizontal="center" vertical="center"/>
      <protection locked="0"/>
    </xf>
    <xf numFmtId="177" fontId="7" fillId="0" borderId="13" xfId="3" applyNumberFormat="1" applyFont="1" applyBorder="1" applyAlignment="1" applyProtection="1">
      <alignment horizontal="center" vertical="center"/>
      <protection locked="0"/>
    </xf>
    <xf numFmtId="177" fontId="15" fillId="0" borderId="13" xfId="4" applyNumberFormat="1" applyFont="1" applyFill="1" applyBorder="1" applyAlignment="1" applyProtection="1">
      <alignment horizontal="center" vertical="center" shrinkToFit="1"/>
      <protection locked="0"/>
    </xf>
    <xf numFmtId="0" fontId="2" fillId="0" borderId="0" xfId="1" applyProtection="1"/>
    <xf numFmtId="0" fontId="27" fillId="0" borderId="0" xfId="1" applyFont="1" applyAlignment="1" applyProtection="1">
      <alignment horizontal="center"/>
    </xf>
    <xf numFmtId="0" fontId="27" fillId="0" borderId="0" xfId="1" applyFont="1" applyProtection="1"/>
    <xf numFmtId="0" fontId="2" fillId="0" borderId="0" xfId="1" applyAlignment="1" applyProtection="1">
      <alignment horizontal="center"/>
    </xf>
    <xf numFmtId="0" fontId="27" fillId="0" borderId="0" xfId="1" applyFont="1" applyAlignment="1" applyProtection="1">
      <alignment horizontal="left"/>
    </xf>
    <xf numFmtId="0" fontId="28" fillId="0" borderId="0" xfId="1" applyFont="1" applyProtection="1"/>
    <xf numFmtId="0" fontId="27" fillId="0" borderId="0" xfId="1" applyFont="1" applyBorder="1" applyProtection="1"/>
    <xf numFmtId="0" fontId="27" fillId="0" borderId="21" xfId="1" applyFont="1" applyBorder="1" applyAlignment="1" applyProtection="1">
      <alignment vertical="center" shrinkToFit="1"/>
    </xf>
    <xf numFmtId="0" fontId="30" fillId="4" borderId="1" xfId="3" applyFont="1" applyFill="1" applyBorder="1" applyAlignment="1" applyProtection="1">
      <alignment horizontal="center" vertical="center" wrapText="1"/>
      <protection locked="0"/>
    </xf>
    <xf numFmtId="0" fontId="33" fillId="0" borderId="0" xfId="1" applyFont="1" applyProtection="1"/>
    <xf numFmtId="0" fontId="33" fillId="0" borderId="0" xfId="15" applyAlignment="1" applyProtection="1">
      <alignment vertical="center"/>
    </xf>
    <xf numFmtId="0" fontId="33" fillId="0" borderId="0" xfId="15" applyFont="1" applyAlignment="1" applyProtection="1">
      <alignment vertical="center"/>
    </xf>
    <xf numFmtId="58" fontId="33" fillId="0" borderId="0" xfId="1" applyNumberFormat="1" applyFont="1" applyProtection="1"/>
    <xf numFmtId="0" fontId="33" fillId="0" borderId="0" xfId="1" applyFont="1" applyAlignment="1" applyProtection="1"/>
    <xf numFmtId="0" fontId="33" fillId="0" borderId="0" xfId="1" applyFont="1" applyAlignment="1" applyProtection="1">
      <alignment vertical="center" wrapText="1"/>
    </xf>
    <xf numFmtId="0" fontId="35" fillId="0" borderId="0" xfId="1" applyFont="1" applyProtection="1"/>
    <xf numFmtId="0" fontId="33" fillId="0" borderId="0" xfId="1" applyFont="1" applyAlignment="1" applyProtection="1">
      <alignment vertical="center" wrapText="1"/>
    </xf>
    <xf numFmtId="0" fontId="0" fillId="0" borderId="0" xfId="0" applyAlignment="1">
      <alignment horizontal="center" vertical="center"/>
    </xf>
    <xf numFmtId="0" fontId="33" fillId="0" borderId="0" xfId="15" applyAlignment="1" applyProtection="1">
      <alignment vertical="top"/>
    </xf>
    <xf numFmtId="0" fontId="33" fillId="0" borderId="0" xfId="1" applyFont="1" applyAlignment="1" applyProtection="1">
      <alignment shrinkToFit="1"/>
    </xf>
    <xf numFmtId="58" fontId="33" fillId="0" borderId="0" xfId="1" applyNumberFormat="1" applyFont="1" applyAlignment="1" applyProtection="1">
      <alignment horizontal="right"/>
    </xf>
    <xf numFmtId="0" fontId="39" fillId="0" borderId="0" xfId="0" applyFont="1">
      <alignment vertical="center"/>
    </xf>
    <xf numFmtId="0" fontId="39" fillId="0" borderId="0" xfId="0" applyFont="1" applyBorder="1" applyAlignment="1">
      <alignment horizontal="center" vertical="center"/>
    </xf>
    <xf numFmtId="0" fontId="39" fillId="0" borderId="2" xfId="0" applyFont="1" applyBorder="1" applyAlignment="1">
      <alignment horizontal="center" vertical="center"/>
    </xf>
    <xf numFmtId="181" fontId="39" fillId="0" borderId="0" xfId="0" applyNumberFormat="1" applyFont="1" applyFill="1">
      <alignment vertical="center"/>
    </xf>
    <xf numFmtId="182" fontId="36" fillId="7" borderId="20" xfId="0" applyNumberFormat="1" applyFont="1" applyFill="1" applyBorder="1" applyAlignment="1">
      <alignment horizontal="center" vertical="center" shrinkToFit="1"/>
    </xf>
    <xf numFmtId="181" fontId="36" fillId="7" borderId="20" xfId="0" applyNumberFormat="1" applyFont="1" applyFill="1" applyBorder="1" applyAlignment="1">
      <alignment horizontal="right" vertical="center" shrinkToFit="1"/>
    </xf>
    <xf numFmtId="183" fontId="36" fillId="7" borderId="20" xfId="0" applyNumberFormat="1" applyFont="1" applyFill="1" applyBorder="1" applyAlignment="1">
      <alignment vertical="center" shrinkToFit="1"/>
    </xf>
    <xf numFmtId="182" fontId="39" fillId="0" borderId="23" xfId="0" applyNumberFormat="1" applyFont="1" applyBorder="1" applyAlignment="1">
      <alignment horizontal="center" vertical="center" shrinkToFit="1"/>
    </xf>
    <xf numFmtId="181" fontId="39" fillId="0" borderId="23" xfId="0" applyNumberFormat="1" applyFont="1" applyBorder="1" applyAlignment="1">
      <alignment horizontal="right" vertical="center" shrinkToFit="1"/>
    </xf>
    <xf numFmtId="181" fontId="39" fillId="0" borderId="23" xfId="0" applyNumberFormat="1" applyFont="1" applyBorder="1" applyAlignment="1">
      <alignment vertical="center" shrinkToFit="1"/>
    </xf>
    <xf numFmtId="183" fontId="39" fillId="0" borderId="23" xfId="0" applyNumberFormat="1" applyFont="1" applyBorder="1" applyAlignment="1">
      <alignment vertical="center" shrinkToFit="1"/>
    </xf>
    <xf numFmtId="0" fontId="20" fillId="7" borderId="20" xfId="0" applyFont="1" applyFill="1" applyBorder="1" applyAlignment="1">
      <alignment horizontal="center" vertical="center" shrinkToFit="1"/>
    </xf>
    <xf numFmtId="0" fontId="27" fillId="0" borderId="35" xfId="1" applyFont="1" applyBorder="1" applyAlignment="1" applyProtection="1">
      <alignment vertical="center" shrinkToFit="1"/>
    </xf>
    <xf numFmtId="0" fontId="27" fillId="0" borderId="1" xfId="1" applyFont="1" applyBorder="1" applyAlignment="1" applyProtection="1">
      <alignment vertical="center" shrinkToFit="1"/>
    </xf>
    <xf numFmtId="0" fontId="29" fillId="0" borderId="1" xfId="1" applyFont="1" applyFill="1" applyBorder="1" applyAlignment="1" applyProtection="1">
      <alignment horizontal="center" vertical="center"/>
    </xf>
    <xf numFmtId="0" fontId="29" fillId="0" borderId="23" xfId="1" applyFont="1" applyFill="1" applyBorder="1" applyAlignment="1" applyProtection="1">
      <alignment horizontal="center" vertical="center"/>
    </xf>
    <xf numFmtId="182" fontId="39" fillId="0" borderId="37" xfId="0" applyNumberFormat="1" applyFont="1" applyBorder="1" applyAlignment="1">
      <alignment horizontal="center" vertical="center" shrinkToFit="1"/>
    </xf>
    <xf numFmtId="181" fontId="39" fillId="0" borderId="37" xfId="0" applyNumberFormat="1" applyFont="1" applyBorder="1" applyAlignment="1">
      <alignment horizontal="right" vertical="center" shrinkToFit="1"/>
    </xf>
    <xf numFmtId="181" fontId="39" fillId="0" borderId="37" xfId="0" applyNumberFormat="1" applyFont="1" applyBorder="1" applyAlignment="1">
      <alignment vertical="center" shrinkToFit="1"/>
    </xf>
    <xf numFmtId="183" fontId="39" fillId="0" borderId="37" xfId="0" applyNumberFormat="1" applyFont="1" applyBorder="1" applyAlignment="1">
      <alignment vertical="center" shrinkToFit="1"/>
    </xf>
    <xf numFmtId="182" fontId="39" fillId="0" borderId="36" xfId="0" applyNumberFormat="1" applyFont="1" applyBorder="1" applyAlignment="1">
      <alignment horizontal="center" vertical="center" shrinkToFit="1"/>
    </xf>
    <xf numFmtId="181" fontId="39" fillId="0" borderId="36" xfId="0" applyNumberFormat="1" applyFont="1" applyBorder="1" applyAlignment="1">
      <alignment horizontal="right" vertical="center" shrinkToFit="1"/>
    </xf>
    <xf numFmtId="181" fontId="39" fillId="0" borderId="36" xfId="0" applyNumberFormat="1" applyFont="1" applyBorder="1" applyAlignment="1">
      <alignment vertical="center" shrinkToFit="1"/>
    </xf>
    <xf numFmtId="183" fontId="39" fillId="0" borderId="36" xfId="0" applyNumberFormat="1" applyFont="1" applyBorder="1" applyAlignment="1">
      <alignment vertical="center" shrinkToFit="1"/>
    </xf>
    <xf numFmtId="0" fontId="27" fillId="0" borderId="33" xfId="1" applyFont="1" applyBorder="1" applyAlignment="1" applyProtection="1">
      <alignment vertical="center" shrinkToFit="1"/>
    </xf>
    <xf numFmtId="178" fontId="26" fillId="7" borderId="42" xfId="12" applyNumberFormat="1" applyFont="1" applyFill="1" applyBorder="1" applyAlignment="1" applyProtection="1">
      <alignment vertical="center"/>
    </xf>
    <xf numFmtId="182" fontId="39" fillId="0" borderId="43" xfId="0" applyNumberFormat="1" applyFont="1" applyBorder="1" applyAlignment="1">
      <alignment horizontal="center" vertical="center" shrinkToFit="1"/>
    </xf>
    <xf numFmtId="181" fontId="39" fillId="0" borderId="43" xfId="0" applyNumberFormat="1" applyFont="1" applyBorder="1" applyAlignment="1">
      <alignment horizontal="right" vertical="center" shrinkToFit="1"/>
    </xf>
    <xf numFmtId="181" fontId="39" fillId="0" borderId="43" xfId="0" applyNumberFormat="1" applyFont="1" applyBorder="1" applyAlignment="1">
      <alignment vertical="center" shrinkToFit="1"/>
    </xf>
    <xf numFmtId="183" fontId="39" fillId="0" borderId="43" xfId="0" applyNumberFormat="1" applyFont="1" applyBorder="1" applyAlignment="1">
      <alignment vertical="center" shrinkToFit="1"/>
    </xf>
    <xf numFmtId="0" fontId="27" fillId="0" borderId="0" xfId="1" applyFont="1" applyFill="1" applyProtection="1"/>
    <xf numFmtId="0" fontId="42" fillId="0" borderId="23" xfId="0" applyFont="1" applyBorder="1" applyAlignment="1">
      <alignment horizontal="left" vertical="center" wrapText="1" shrinkToFit="1"/>
    </xf>
    <xf numFmtId="0" fontId="40" fillId="0" borderId="37" xfId="0" applyFont="1" applyBorder="1" applyAlignment="1">
      <alignment horizontal="left" vertical="center" shrinkToFit="1"/>
    </xf>
    <xf numFmtId="0" fontId="41" fillId="0" borderId="43" xfId="0" applyFont="1" applyBorder="1" applyAlignment="1">
      <alignment horizontal="left" vertical="center" shrinkToFit="1"/>
    </xf>
    <xf numFmtId="181" fontId="39" fillId="3" borderId="23" xfId="0" applyNumberFormat="1" applyFont="1" applyFill="1" applyBorder="1" applyAlignment="1" applyProtection="1">
      <alignment horizontal="right" vertical="center" shrinkToFit="1"/>
      <protection locked="0"/>
    </xf>
    <xf numFmtId="181" fontId="39" fillId="3" borderId="43" xfId="0" applyNumberFormat="1" applyFont="1" applyFill="1" applyBorder="1" applyAlignment="1" applyProtection="1">
      <alignment horizontal="right" vertical="center" shrinkToFit="1"/>
      <protection locked="0"/>
    </xf>
    <xf numFmtId="181" fontId="39" fillId="3" borderId="37" xfId="0" applyNumberFormat="1" applyFont="1" applyFill="1" applyBorder="1" applyAlignment="1" applyProtection="1">
      <alignment horizontal="right" vertical="center" shrinkToFit="1"/>
      <protection locked="0"/>
    </xf>
    <xf numFmtId="181" fontId="39" fillId="3" borderId="36" xfId="0" applyNumberFormat="1" applyFont="1" applyFill="1" applyBorder="1" applyAlignment="1" applyProtection="1">
      <alignment horizontal="right" vertical="center" shrinkToFit="1"/>
      <protection locked="0"/>
    </xf>
    <xf numFmtId="0" fontId="7" fillId="0" borderId="10" xfId="3" applyFont="1" applyBorder="1" applyAlignment="1" applyProtection="1">
      <alignment horizontal="center" vertical="center" shrinkToFit="1"/>
      <protection locked="0"/>
    </xf>
    <xf numFmtId="178" fontId="0" fillId="0" borderId="1" xfId="0" applyNumberFormat="1" applyBorder="1">
      <alignment vertical="center"/>
    </xf>
    <xf numFmtId="0" fontId="7" fillId="0" borderId="6" xfId="1" applyFont="1" applyFill="1" applyBorder="1" applyAlignment="1" applyProtection="1">
      <alignment horizontal="center" vertical="center"/>
    </xf>
    <xf numFmtId="178" fontId="0" fillId="0" borderId="6" xfId="0" applyNumberFormat="1" applyBorder="1">
      <alignment vertical="center"/>
    </xf>
    <xf numFmtId="0" fontId="2" fillId="0" borderId="9" xfId="1" applyBorder="1" applyAlignment="1" applyProtection="1">
      <alignment vertical="center"/>
    </xf>
    <xf numFmtId="178" fontId="2" fillId="0" borderId="9" xfId="1" applyNumberFormat="1" applyBorder="1" applyAlignment="1" applyProtection="1">
      <alignment vertical="center" shrinkToFit="1"/>
    </xf>
    <xf numFmtId="0" fontId="2" fillId="0" borderId="3" xfId="1" applyBorder="1" applyProtection="1"/>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xf>
    <xf numFmtId="0" fontId="2" fillId="0" borderId="12" xfId="1" applyBorder="1" applyAlignment="1" applyProtection="1">
      <alignment horizontal="center" vertical="center" shrinkToFit="1"/>
    </xf>
    <xf numFmtId="178" fontId="2" fillId="0" borderId="13" xfId="1" applyNumberFormat="1" applyBorder="1" applyAlignment="1" applyProtection="1">
      <alignment horizontal="right" vertical="center" shrinkToFit="1"/>
    </xf>
    <xf numFmtId="178" fontId="2" fillId="0" borderId="14" xfId="1" applyNumberFormat="1" applyBorder="1" applyAlignment="1" applyProtection="1">
      <alignment horizontal="right" vertical="center" shrinkToFit="1"/>
    </xf>
    <xf numFmtId="0" fontId="0" fillId="0" borderId="0" xfId="0" applyBorder="1">
      <alignment vertical="center"/>
    </xf>
    <xf numFmtId="0" fontId="46" fillId="0" borderId="0" xfId="16" applyFont="1" applyFill="1" applyAlignment="1">
      <alignment vertical="center"/>
    </xf>
    <xf numFmtId="0" fontId="48" fillId="0" borderId="0" xfId="16" applyFont="1" applyFill="1" applyAlignment="1">
      <alignment vertical="center"/>
    </xf>
    <xf numFmtId="0" fontId="46" fillId="0" borderId="0" xfId="16" applyFont="1" applyFill="1" applyAlignment="1">
      <alignment horizontal="right" vertical="center"/>
    </xf>
    <xf numFmtId="0" fontId="38" fillId="0" borderId="0" xfId="16" applyFont="1" applyFill="1" applyAlignment="1">
      <alignment vertical="center"/>
    </xf>
    <xf numFmtId="0" fontId="46" fillId="0" borderId="0" xfId="16" applyFont="1" applyFill="1" applyAlignment="1">
      <alignment horizontal="distributed" vertical="center"/>
    </xf>
    <xf numFmtId="0" fontId="46" fillId="0" borderId="0" xfId="16" applyFont="1" applyFill="1" applyAlignment="1">
      <alignment vertical="center" wrapText="1" shrinkToFit="1"/>
    </xf>
    <xf numFmtId="0" fontId="46" fillId="0" borderId="0" xfId="16" applyFont="1" applyFill="1" applyAlignment="1">
      <alignment horizontal="center" vertical="center"/>
    </xf>
    <xf numFmtId="0" fontId="46" fillId="0" borderId="0" xfId="16" applyFont="1" applyFill="1" applyAlignment="1">
      <alignment vertical="center" shrinkToFit="1"/>
    </xf>
    <xf numFmtId="0" fontId="46" fillId="0" borderId="0" xfId="16" applyNumberFormat="1" applyFont="1" applyFill="1" applyAlignment="1">
      <alignment horizontal="left" vertical="center" shrinkToFit="1"/>
    </xf>
    <xf numFmtId="0" fontId="46" fillId="0" borderId="0" xfId="16" applyNumberFormat="1" applyFont="1" applyFill="1" applyAlignment="1">
      <alignment vertical="top"/>
    </xf>
    <xf numFmtId="0" fontId="49" fillId="0" borderId="0" xfId="16" applyFont="1" applyFill="1" applyAlignment="1">
      <alignment horizontal="center" vertical="center"/>
    </xf>
    <xf numFmtId="0" fontId="46" fillId="0" borderId="0" xfId="16" applyFont="1" applyFill="1" applyAlignment="1">
      <alignment horizontal="left" vertical="center"/>
    </xf>
    <xf numFmtId="0" fontId="46" fillId="0" borderId="0" xfId="16" applyFont="1" applyFill="1" applyAlignment="1">
      <alignment horizontal="right"/>
    </xf>
    <xf numFmtId="0" fontId="46" fillId="0" borderId="1" xfId="16" applyFont="1" applyFill="1" applyBorder="1" applyAlignment="1">
      <alignment horizontal="center" vertical="center"/>
    </xf>
    <xf numFmtId="0" fontId="46" fillId="0" borderId="1" xfId="16" applyFont="1" applyFill="1" applyBorder="1" applyAlignment="1">
      <alignment horizontal="center" vertical="center" wrapText="1"/>
    </xf>
    <xf numFmtId="181" fontId="46" fillId="0" borderId="47" xfId="17" applyNumberFormat="1" applyFont="1" applyFill="1" applyBorder="1" applyAlignment="1">
      <alignment horizontal="center" vertical="center"/>
    </xf>
    <xf numFmtId="181" fontId="46" fillId="0" borderId="9" xfId="16" applyNumberFormat="1" applyFont="1" applyFill="1" applyBorder="1" applyAlignment="1">
      <alignment horizontal="center" vertical="center"/>
    </xf>
    <xf numFmtId="0" fontId="46" fillId="0" borderId="0" xfId="16" applyFont="1" applyFill="1" applyBorder="1" applyAlignment="1">
      <alignment horizontal="center" vertical="center"/>
    </xf>
    <xf numFmtId="181" fontId="46" fillId="0" borderId="0" xfId="17" applyNumberFormat="1" applyFont="1" applyFill="1" applyBorder="1" applyAlignment="1">
      <alignment horizontal="center" vertical="center"/>
    </xf>
    <xf numFmtId="181" fontId="46" fillId="0" borderId="0" xfId="16" applyNumberFormat="1" applyFont="1" applyFill="1" applyBorder="1" applyAlignment="1">
      <alignment horizontal="center" vertical="center"/>
    </xf>
    <xf numFmtId="0" fontId="52" fillId="0" borderId="0" xfId="16" applyFont="1" applyFill="1" applyAlignment="1">
      <alignment horizontal="center" vertical="center"/>
    </xf>
    <xf numFmtId="181" fontId="52" fillId="0" borderId="0" xfId="16" applyNumberFormat="1" applyFont="1" applyFill="1" applyAlignment="1">
      <alignment horizontal="center" vertical="center"/>
    </xf>
    <xf numFmtId="0" fontId="52" fillId="0" borderId="0" xfId="16" applyFont="1" applyFill="1" applyAlignment="1">
      <alignment vertical="center"/>
    </xf>
    <xf numFmtId="0" fontId="52" fillId="0" borderId="0" xfId="16" applyFont="1" applyFill="1" applyAlignment="1">
      <alignment horizontal="center"/>
    </xf>
    <xf numFmtId="181" fontId="52" fillId="0" borderId="0" xfId="17" applyNumberFormat="1" applyFont="1" applyFill="1" applyAlignment="1">
      <alignment horizontal="center" vertical="center"/>
    </xf>
    <xf numFmtId="184" fontId="52" fillId="0" borderId="0" xfId="17" applyFont="1" applyFill="1" applyAlignment="1">
      <alignment vertical="center"/>
    </xf>
    <xf numFmtId="184" fontId="46" fillId="0" borderId="0" xfId="16" applyNumberFormat="1" applyFont="1" applyFill="1" applyAlignment="1">
      <alignment vertical="center"/>
    </xf>
    <xf numFmtId="178" fontId="0" fillId="0" borderId="1" xfId="12" applyNumberFormat="1" applyFont="1" applyBorder="1" applyAlignment="1" applyProtection="1">
      <alignment horizontal="right" vertical="center" shrinkToFit="1"/>
    </xf>
    <xf numFmtId="0" fontId="27" fillId="9" borderId="23" xfId="1" applyFont="1" applyFill="1" applyBorder="1" applyAlignment="1" applyProtection="1">
      <alignment horizontal="center" vertical="center"/>
    </xf>
    <xf numFmtId="0" fontId="27" fillId="9" borderId="9" xfId="1" applyFont="1" applyFill="1" applyBorder="1" applyAlignment="1" applyProtection="1">
      <alignment horizontal="center" vertical="center"/>
    </xf>
    <xf numFmtId="0" fontId="39" fillId="9" borderId="1" xfId="0" applyFont="1" applyFill="1" applyBorder="1" applyAlignment="1">
      <alignment horizontal="center" vertical="center" shrinkToFit="1"/>
    </xf>
    <xf numFmtId="0" fontId="40" fillId="9" borderId="1" xfId="0" applyFont="1" applyFill="1" applyBorder="1" applyAlignment="1">
      <alignment horizontal="center" vertical="center" wrapText="1"/>
    </xf>
    <xf numFmtId="0" fontId="39" fillId="9" borderId="1" xfId="0" applyFont="1" applyFill="1" applyBorder="1" applyAlignment="1">
      <alignment horizontal="center" vertical="center" wrapText="1"/>
    </xf>
    <xf numFmtId="0" fontId="27" fillId="9" borderId="23" xfId="1" applyFont="1" applyFill="1" applyBorder="1" applyAlignment="1" applyProtection="1">
      <alignment horizontal="center" vertical="center"/>
    </xf>
    <xf numFmtId="0" fontId="27" fillId="9" borderId="9" xfId="1" applyFont="1" applyFill="1" applyBorder="1" applyAlignment="1" applyProtection="1">
      <alignment horizontal="center" vertical="center"/>
    </xf>
    <xf numFmtId="0" fontId="0" fillId="0" borderId="0" xfId="3" applyFont="1" applyFill="1" applyBorder="1" applyAlignment="1" applyProtection="1">
      <alignment vertical="center" shrinkToFit="1"/>
      <protection locked="0"/>
    </xf>
    <xf numFmtId="0" fontId="46" fillId="0" borderId="33" xfId="16" applyFont="1" applyFill="1" applyBorder="1" applyAlignment="1">
      <alignment horizontal="center" vertical="center"/>
    </xf>
    <xf numFmtId="178" fontId="26" fillId="0" borderId="0" xfId="12" applyNumberFormat="1" applyFont="1" applyFill="1" applyBorder="1" applyAlignment="1" applyProtection="1">
      <alignment vertical="center"/>
    </xf>
    <xf numFmtId="0" fontId="26" fillId="0" borderId="0" xfId="1" applyFont="1" applyFill="1" applyBorder="1" applyAlignment="1" applyProtection="1">
      <alignment horizontal="center" vertical="center"/>
    </xf>
    <xf numFmtId="58" fontId="46" fillId="0" borderId="0" xfId="16" quotePrefix="1" applyNumberFormat="1" applyFont="1" applyFill="1" applyAlignment="1">
      <alignment horizontal="right" vertical="center"/>
    </xf>
    <xf numFmtId="0" fontId="6" fillId="4" borderId="1" xfId="3" applyFont="1" applyFill="1" applyBorder="1" applyAlignment="1" applyProtection="1">
      <alignment horizontal="center" vertical="center" shrinkToFit="1"/>
      <protection locked="0"/>
    </xf>
    <xf numFmtId="0" fontId="6" fillId="4" borderId="9" xfId="3" applyFont="1" applyFill="1" applyBorder="1" applyAlignment="1" applyProtection="1">
      <alignment horizontal="center" vertical="center" shrinkToFit="1"/>
      <protection locked="0"/>
    </xf>
    <xf numFmtId="0" fontId="7" fillId="0" borderId="49" xfId="3" applyFont="1" applyBorder="1" applyAlignment="1" applyProtection="1">
      <alignment horizontal="center" vertical="center" wrapText="1"/>
      <protection locked="0"/>
    </xf>
    <xf numFmtId="185" fontId="2" fillId="0" borderId="1" xfId="1" applyNumberFormat="1" applyBorder="1" applyAlignment="1" applyProtection="1">
      <alignment horizontal="right" vertical="center"/>
    </xf>
    <xf numFmtId="185" fontId="2" fillId="0" borderId="13" xfId="1" applyNumberFormat="1" applyBorder="1" applyAlignment="1" applyProtection="1">
      <alignment horizontal="right" vertical="center"/>
    </xf>
    <xf numFmtId="185" fontId="2" fillId="0" borderId="9" xfId="1" applyNumberFormat="1" applyBorder="1" applyAlignment="1" applyProtection="1">
      <alignment vertical="center"/>
    </xf>
    <xf numFmtId="0" fontId="2" fillId="0" borderId="10" xfId="1" applyBorder="1" applyAlignment="1" applyProtection="1">
      <alignment horizontal="left" vertical="center" shrinkToFit="1"/>
    </xf>
    <xf numFmtId="0" fontId="2" fillId="0" borderId="46" xfId="1" applyBorder="1" applyAlignment="1" applyProtection="1">
      <alignment horizontal="left" vertical="center" shrinkToFit="1"/>
    </xf>
    <xf numFmtId="0" fontId="55" fillId="0" borderId="0" xfId="0" applyFont="1">
      <alignment vertical="center"/>
    </xf>
    <xf numFmtId="0" fontId="7" fillId="0" borderId="0" xfId="1" applyFont="1" applyProtection="1"/>
    <xf numFmtId="0" fontId="55" fillId="0" borderId="0" xfId="0" applyFont="1" applyBorder="1" applyAlignment="1">
      <alignment horizontal="center" vertical="center"/>
    </xf>
    <xf numFmtId="0" fontId="2" fillId="0" borderId="0" xfId="1" applyBorder="1" applyProtection="1"/>
    <xf numFmtId="0" fontId="39" fillId="10" borderId="1" xfId="0" applyFont="1" applyFill="1" applyBorder="1" applyAlignment="1">
      <alignment horizontal="center" vertical="center" wrapText="1"/>
    </xf>
    <xf numFmtId="0" fontId="16" fillId="0" borderId="0" xfId="0" applyFont="1" applyAlignment="1">
      <alignment vertical="center" shrinkToFit="1"/>
    </xf>
    <xf numFmtId="0" fontId="19" fillId="0" borderId="0" xfId="0" applyFont="1" applyAlignment="1">
      <alignment vertical="center" shrinkToFit="1"/>
    </xf>
    <xf numFmtId="0" fontId="21" fillId="0" borderId="0" xfId="7" applyProtection="1">
      <alignment vertical="center"/>
    </xf>
    <xf numFmtId="0" fontId="21" fillId="0" borderId="0" xfId="7" applyFill="1" applyBorder="1" applyProtection="1">
      <alignment vertical="center"/>
    </xf>
    <xf numFmtId="0" fontId="64" fillId="0" borderId="0" xfId="1" applyFont="1" applyProtection="1"/>
    <xf numFmtId="0" fontId="65" fillId="0" borderId="0" xfId="16" applyFont="1" applyFill="1" applyAlignment="1">
      <alignment horizontal="right" vertical="center"/>
    </xf>
    <xf numFmtId="187" fontId="39" fillId="0" borderId="1" xfId="16" applyNumberFormat="1" applyFont="1" applyFill="1" applyBorder="1" applyAlignment="1">
      <alignment horizontal="distributed" vertical="center" wrapText="1"/>
    </xf>
    <xf numFmtId="0" fontId="66" fillId="0" borderId="0" xfId="1" applyFont="1" applyAlignment="1" applyProtection="1">
      <alignment vertical="center"/>
    </xf>
    <xf numFmtId="38" fontId="17" fillId="0" borderId="1" xfId="12" applyFont="1" applyBorder="1" applyAlignment="1" applyProtection="1">
      <alignment horizontal="center" vertical="center" shrinkToFit="1"/>
      <protection locked="0"/>
    </xf>
    <xf numFmtId="0" fontId="17" fillId="0" borderId="1" xfId="12" applyNumberFormat="1" applyFont="1" applyBorder="1" applyAlignment="1" applyProtection="1">
      <alignment horizontal="center" vertical="center" shrinkToFit="1"/>
      <protection locked="0"/>
    </xf>
    <xf numFmtId="0" fontId="0" fillId="0" borderId="0" xfId="0" applyProtection="1">
      <alignment vertical="center"/>
    </xf>
    <xf numFmtId="0" fontId="31" fillId="0" borderId="0" xfId="3" applyFont="1" applyAlignment="1" applyProtection="1">
      <alignment horizontal="center" vertical="center" shrinkToFit="1"/>
    </xf>
    <xf numFmtId="3" fontId="0" fillId="0" borderId="0" xfId="0" applyNumberFormat="1">
      <alignment vertical="center"/>
    </xf>
    <xf numFmtId="0" fontId="0" fillId="0" borderId="0" xfId="0" applyProtection="1">
      <alignment vertical="center"/>
      <protection locked="0"/>
    </xf>
    <xf numFmtId="180" fontId="34" fillId="0" borderId="0" xfId="1" applyNumberFormat="1" applyFont="1" applyAlignment="1" applyProtection="1"/>
    <xf numFmtId="0" fontId="34" fillId="0" borderId="0" xfId="1" applyFont="1" applyAlignment="1" applyProtection="1"/>
    <xf numFmtId="0" fontId="33" fillId="0" borderId="0" xfId="1" applyFont="1" applyAlignment="1" applyProtection="1">
      <alignment horizontal="left"/>
    </xf>
    <xf numFmtId="0" fontId="75" fillId="0" borderId="0" xfId="0" applyFont="1" applyAlignment="1" applyProtection="1">
      <alignment vertical="center" wrapText="1"/>
    </xf>
    <xf numFmtId="3" fontId="0" fillId="0" borderId="0" xfId="0" applyNumberFormat="1" applyProtection="1">
      <alignment vertical="center"/>
    </xf>
    <xf numFmtId="3" fontId="22" fillId="16" borderId="23" xfId="0" applyNumberFormat="1" applyFont="1" applyFill="1" applyBorder="1" applyAlignment="1" applyProtection="1">
      <alignment horizontal="center" vertical="center"/>
    </xf>
    <xf numFmtId="3" fontId="72" fillId="17" borderId="1" xfId="0" applyNumberFormat="1" applyFont="1" applyFill="1" applyBorder="1" applyAlignment="1" applyProtection="1">
      <alignment horizontal="center" vertical="center"/>
    </xf>
    <xf numFmtId="0" fontId="73" fillId="0" borderId="57" xfId="0" applyFont="1" applyBorder="1" applyAlignment="1" applyProtection="1">
      <alignment vertical="center" shrinkToFit="1"/>
    </xf>
    <xf numFmtId="0" fontId="0" fillId="0" borderId="60" xfId="0" applyBorder="1" applyProtection="1">
      <alignment vertical="center"/>
    </xf>
    <xf numFmtId="38" fontId="0" fillId="0" borderId="58" xfId="0" applyNumberFormat="1" applyBorder="1" applyProtection="1">
      <alignment vertical="center"/>
    </xf>
    <xf numFmtId="3" fontId="70" fillId="4" borderId="58" xfId="0" applyNumberFormat="1" applyFont="1" applyFill="1" applyBorder="1" applyAlignment="1" applyProtection="1">
      <alignment horizontal="right" vertical="center"/>
    </xf>
    <xf numFmtId="0" fontId="0" fillId="0" borderId="58" xfId="0" applyBorder="1" applyProtection="1">
      <alignment vertical="center"/>
    </xf>
    <xf numFmtId="0" fontId="0" fillId="0" borderId="47" xfId="0" applyBorder="1" applyProtection="1">
      <alignment vertical="center"/>
    </xf>
    <xf numFmtId="0" fontId="0" fillId="0" borderId="0" xfId="0" applyBorder="1" applyProtection="1">
      <alignment vertical="center"/>
    </xf>
    <xf numFmtId="3" fontId="0" fillId="0" borderId="55" xfId="0" applyNumberFormat="1" applyBorder="1" applyProtection="1">
      <alignment vertical="center"/>
    </xf>
    <xf numFmtId="0" fontId="0" fillId="0" borderId="9" xfId="0" applyBorder="1" applyProtection="1">
      <alignment vertical="center"/>
    </xf>
    <xf numFmtId="3" fontId="0" fillId="0" borderId="9" xfId="0" applyNumberFormat="1" applyBorder="1" applyProtection="1">
      <alignment vertical="center"/>
    </xf>
    <xf numFmtId="0" fontId="0" fillId="0" borderId="33" xfId="0" applyBorder="1" applyProtection="1">
      <alignment vertical="center"/>
    </xf>
    <xf numFmtId="0" fontId="0" fillId="0" borderId="1" xfId="0" applyBorder="1" applyProtection="1">
      <alignment vertical="center"/>
    </xf>
    <xf numFmtId="0" fontId="0" fillId="0" borderId="0" xfId="3" applyFont="1" applyFill="1" applyBorder="1" applyAlignment="1" applyProtection="1">
      <alignment horizontal="center" vertical="center" shrinkToFit="1"/>
      <protection locked="0"/>
    </xf>
    <xf numFmtId="0" fontId="0" fillId="0" borderId="1" xfId="0" applyFill="1" applyBorder="1" applyAlignment="1" applyProtection="1">
      <alignment vertical="center" shrinkToFit="1"/>
    </xf>
    <xf numFmtId="0" fontId="0" fillId="0" borderId="53" xfId="0" applyNumberFormat="1" applyFill="1" applyBorder="1" applyAlignment="1" applyProtection="1">
      <alignment vertical="center" shrinkToFit="1"/>
    </xf>
    <xf numFmtId="0" fontId="20" fillId="0" borderId="9" xfId="0" applyFont="1" applyFill="1" applyBorder="1" applyAlignment="1" applyProtection="1">
      <alignment vertical="center" shrinkToFit="1"/>
    </xf>
    <xf numFmtId="3" fontId="70" fillId="4" borderId="59" xfId="0" applyNumberFormat="1" applyFont="1" applyFill="1" applyBorder="1" applyAlignment="1" applyProtection="1">
      <alignment horizontal="right" vertical="center"/>
    </xf>
    <xf numFmtId="0" fontId="38" fillId="0" borderId="0" xfId="0" applyFont="1" applyBorder="1" applyAlignment="1">
      <alignment horizontal="center" vertical="center"/>
    </xf>
    <xf numFmtId="0" fontId="46" fillId="0" borderId="2" xfId="0" applyFont="1" applyBorder="1" applyAlignment="1">
      <alignment horizontal="center" vertical="center"/>
    </xf>
    <xf numFmtId="0" fontId="3" fillId="0" borderId="0" xfId="3" applyFont="1" applyAlignment="1" applyProtection="1">
      <alignment horizontal="center" vertical="center" shrinkToFit="1"/>
      <protection locked="0"/>
    </xf>
    <xf numFmtId="0" fontId="3" fillId="0" borderId="0" xfId="3" applyFont="1" applyAlignment="1" applyProtection="1">
      <alignment vertical="center"/>
      <protection locked="0"/>
    </xf>
    <xf numFmtId="0" fontId="8" fillId="0" borderId="0" xfId="3" applyFont="1" applyBorder="1" applyAlignment="1" applyProtection="1">
      <alignment horizontal="left" vertical="center"/>
      <protection locked="0"/>
    </xf>
    <xf numFmtId="0" fontId="7" fillId="0" borderId="0" xfId="3" applyFont="1" applyAlignment="1" applyProtection="1">
      <alignment vertical="center"/>
      <protection locked="0"/>
    </xf>
    <xf numFmtId="0" fontId="68" fillId="0" borderId="0" xfId="3" applyFont="1" applyAlignment="1" applyProtection="1">
      <alignment vertical="center"/>
      <protection locked="0"/>
    </xf>
    <xf numFmtId="0" fontId="20" fillId="0" borderId="0" xfId="0" applyFont="1" applyAlignment="1" applyProtection="1">
      <alignment horizontal="center" vertical="center" shrinkToFit="1"/>
      <protection locked="0"/>
    </xf>
    <xf numFmtId="0" fontId="8" fillId="0" borderId="2" xfId="3" applyFont="1" applyBorder="1" applyAlignment="1" applyProtection="1">
      <alignment horizontal="right" vertical="center"/>
      <protection locked="0"/>
    </xf>
    <xf numFmtId="0" fontId="8" fillId="0" borderId="0" xfId="3" applyFont="1" applyBorder="1" applyAlignment="1" applyProtection="1">
      <alignment horizontal="right" vertical="center"/>
      <protection locked="0"/>
    </xf>
    <xf numFmtId="0" fontId="0" fillId="0" borderId="0" xfId="0" applyFill="1" applyBorder="1" applyProtection="1">
      <alignment vertical="center"/>
      <protection locked="0"/>
    </xf>
    <xf numFmtId="0" fontId="5" fillId="0" borderId="0" xfId="3" applyFont="1" applyAlignment="1" applyProtection="1">
      <alignment vertical="center"/>
      <protection locked="0"/>
    </xf>
    <xf numFmtId="14" fontId="2" fillId="0" borderId="0" xfId="3" applyNumberFormat="1" applyFont="1" applyAlignment="1" applyProtection="1">
      <alignment horizontal="center" vertical="center"/>
      <protection locked="0"/>
    </xf>
    <xf numFmtId="0" fontId="2" fillId="0" borderId="0" xfId="3" applyFont="1" applyAlignment="1" applyProtection="1">
      <alignment horizontal="center" vertical="center"/>
      <protection locked="0"/>
    </xf>
    <xf numFmtId="14" fontId="2" fillId="0" borderId="0" xfId="3" applyNumberFormat="1" applyFont="1" applyAlignment="1" applyProtection="1">
      <alignment horizontal="center" vertical="center" shrinkToFit="1"/>
      <protection locked="0"/>
    </xf>
    <xf numFmtId="0" fontId="2" fillId="0" borderId="0" xfId="3" applyFont="1" applyAlignment="1" applyProtection="1">
      <alignment horizontal="left" vertical="center"/>
      <protection locked="0"/>
    </xf>
    <xf numFmtId="0" fontId="31" fillId="0" borderId="0" xfId="3" applyFont="1" applyAlignment="1" applyProtection="1">
      <alignment horizontal="center" vertical="center" shrinkToFit="1"/>
      <protection locked="0"/>
    </xf>
    <xf numFmtId="176" fontId="7" fillId="2" borderId="1" xfId="3" applyNumberFormat="1" applyFont="1" applyFill="1" applyBorder="1" applyAlignment="1" applyProtection="1">
      <alignment horizontal="center" vertical="center"/>
      <protection locked="0"/>
    </xf>
    <xf numFmtId="0" fontId="7" fillId="9" borderId="1" xfId="3" applyFont="1" applyFill="1" applyBorder="1" applyAlignment="1" applyProtection="1">
      <alignment horizontal="center" vertical="center" shrinkToFit="1"/>
      <protection locked="0"/>
    </xf>
    <xf numFmtId="176" fontId="7" fillId="9" borderId="1" xfId="3" applyNumberFormat="1" applyFont="1" applyFill="1" applyBorder="1" applyAlignment="1" applyProtection="1">
      <alignment horizontal="center" vertical="center"/>
      <protection locked="0"/>
    </xf>
    <xf numFmtId="0" fontId="5" fillId="0" borderId="0" xfId="3" applyFont="1" applyAlignment="1" applyProtection="1">
      <alignment horizontal="center" vertical="center" wrapText="1"/>
      <protection locked="0"/>
    </xf>
    <xf numFmtId="0" fontId="12" fillId="4" borderId="16" xfId="3" applyFont="1" applyFill="1" applyBorder="1" applyAlignment="1" applyProtection="1">
      <alignment horizontal="center" vertical="center" shrinkToFit="1"/>
      <protection locked="0"/>
    </xf>
    <xf numFmtId="0" fontId="12" fillId="4" borderId="6" xfId="3" applyFont="1" applyFill="1" applyBorder="1" applyAlignment="1" applyProtection="1">
      <alignment horizontal="center" vertical="center"/>
      <protection locked="0"/>
    </xf>
    <xf numFmtId="0" fontId="11" fillId="4" borderId="1" xfId="3" applyFont="1" applyFill="1" applyBorder="1" applyAlignment="1" applyProtection="1">
      <alignment horizontal="center" vertical="center" shrinkToFit="1"/>
      <protection locked="0"/>
    </xf>
    <xf numFmtId="0" fontId="12" fillId="4" borderId="1" xfId="3"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protection locked="0"/>
    </xf>
    <xf numFmtId="0" fontId="12" fillId="4" borderId="1" xfId="3" applyFont="1" applyFill="1" applyBorder="1" applyAlignment="1" applyProtection="1">
      <alignment horizontal="center" vertical="center"/>
      <protection locked="0"/>
    </xf>
    <xf numFmtId="0" fontId="7" fillId="4" borderId="1" xfId="3" applyFont="1" applyFill="1" applyBorder="1" applyAlignment="1" applyProtection="1">
      <alignment horizontal="center" vertical="center" shrinkToFit="1"/>
      <protection locked="0"/>
    </xf>
    <xf numFmtId="177" fontId="15" fillId="4" borderId="1" xfId="4" applyNumberFormat="1" applyFont="1" applyFill="1" applyBorder="1" applyAlignment="1" applyProtection="1">
      <alignment horizontal="center" vertical="center" shrinkToFit="1"/>
      <protection locked="0"/>
    </xf>
    <xf numFmtId="0" fontId="6" fillId="4" borderId="12" xfId="3" applyFont="1" applyFill="1" applyBorder="1" applyAlignment="1" applyProtection="1">
      <alignment horizontal="center" vertical="center" wrapText="1"/>
      <protection locked="0"/>
    </xf>
    <xf numFmtId="0" fontId="6" fillId="4" borderId="12" xfId="3" applyFont="1" applyFill="1" applyBorder="1" applyAlignment="1" applyProtection="1">
      <alignment horizontal="center" vertical="center" shrinkToFit="1"/>
      <protection locked="0"/>
    </xf>
    <xf numFmtId="0" fontId="7" fillId="0" borderId="0" xfId="3" applyFont="1" applyAlignment="1" applyProtection="1">
      <alignment horizontal="center" vertical="center"/>
      <protection locked="0"/>
    </xf>
    <xf numFmtId="0" fontId="24" fillId="0" borderId="13" xfId="3" applyFont="1" applyFill="1" applyBorder="1" applyAlignment="1" applyProtection="1">
      <alignment horizontal="center" vertical="center"/>
      <protection locked="0"/>
    </xf>
    <xf numFmtId="0" fontId="24" fillId="0" borderId="14" xfId="3" applyFont="1" applyFill="1" applyBorder="1" applyAlignment="1" applyProtection="1">
      <alignment horizontal="center" vertical="center"/>
      <protection locked="0"/>
    </xf>
    <xf numFmtId="0" fontId="7" fillId="0" borderId="0" xfId="3" applyFont="1" applyBorder="1" applyAlignment="1" applyProtection="1">
      <alignment horizontal="center" vertical="center" shrinkToFit="1"/>
      <protection locked="0"/>
    </xf>
    <xf numFmtId="0" fontId="7" fillId="0" borderId="0" xfId="3" applyFont="1" applyAlignment="1" applyProtection="1">
      <alignment horizontal="center" vertical="center" shrinkToFit="1"/>
      <protection locked="0"/>
    </xf>
    <xf numFmtId="0" fontId="67" fillId="0" borderId="0" xfId="3" applyFont="1" applyBorder="1" applyAlignment="1" applyProtection="1">
      <alignment horizontal="center" vertical="center" shrinkToFit="1"/>
      <protection locked="0"/>
    </xf>
    <xf numFmtId="0" fontId="25" fillId="0" borderId="0" xfId="3" applyFont="1" applyAlignment="1" applyProtection="1">
      <alignment horizontal="center" vertical="center" shrinkToFit="1"/>
      <protection locked="0"/>
    </xf>
    <xf numFmtId="0" fontId="0" fillId="4" borderId="0" xfId="0" applyFill="1" applyBorder="1" applyAlignment="1" applyProtection="1">
      <alignment horizontal="center" vertical="center" shrinkToFit="1"/>
      <protection locked="0"/>
    </xf>
    <xf numFmtId="0" fontId="0" fillId="4" borderId="0" xfId="0" applyFill="1" applyBorder="1" applyAlignment="1" applyProtection="1">
      <alignment vertical="center" shrinkToFit="1"/>
      <protection locked="0"/>
    </xf>
    <xf numFmtId="0" fontId="7" fillId="0" borderId="0" xfId="3" applyFont="1" applyAlignment="1" applyProtection="1">
      <alignment horizontal="left" vertical="center" wrapText="1"/>
      <protection locked="0"/>
    </xf>
    <xf numFmtId="0" fontId="0" fillId="4" borderId="0" xfId="0" applyNumberFormat="1" applyFill="1" applyBorder="1" applyAlignment="1" applyProtection="1">
      <alignment horizontal="center" vertical="center" shrinkToFit="1"/>
      <protection locked="0"/>
    </xf>
    <xf numFmtId="0" fontId="0" fillId="4" borderId="0" xfId="0" applyNumberFormat="1" applyFill="1" applyBorder="1" applyAlignment="1" applyProtection="1">
      <alignment vertical="center" shrinkToFit="1"/>
      <protection locked="0"/>
    </xf>
    <xf numFmtId="0" fontId="20" fillId="4" borderId="0" xfId="0" applyFont="1" applyFill="1" applyBorder="1" applyAlignment="1" applyProtection="1">
      <alignment horizontal="center" vertical="center" shrinkToFit="1"/>
      <protection locked="0"/>
    </xf>
    <xf numFmtId="0" fontId="20" fillId="4" borderId="0" xfId="0" applyFont="1" applyFill="1" applyBorder="1" applyAlignment="1" applyProtection="1">
      <alignment vertical="center" shrinkToFit="1"/>
      <protection locked="0"/>
    </xf>
    <xf numFmtId="0" fontId="14" fillId="0" borderId="0" xfId="3" applyFont="1" applyAlignment="1" applyProtection="1">
      <alignment vertical="center"/>
      <protection locked="0"/>
    </xf>
    <xf numFmtId="0" fontId="14" fillId="0" borderId="0" xfId="3" applyFont="1" applyAlignment="1" applyProtection="1">
      <alignment horizontal="left" vertical="center"/>
      <protection locked="0"/>
    </xf>
    <xf numFmtId="0" fontId="14" fillId="0" borderId="0" xfId="3" applyFont="1" applyAlignment="1" applyProtection="1">
      <alignment horizontal="left" vertical="center" wrapText="1"/>
      <protection locked="0"/>
    </xf>
    <xf numFmtId="0" fontId="16" fillId="0" borderId="0" xfId="0" applyFont="1" applyFill="1" applyBorder="1" applyAlignment="1" applyProtection="1">
      <alignment horizontal="center" vertical="center" wrapText="1" shrinkToFit="1"/>
      <protection locked="0"/>
    </xf>
    <xf numFmtId="0" fontId="19" fillId="0" borderId="0" xfId="0" applyFont="1" applyFill="1" applyBorder="1" applyAlignment="1" applyProtection="1">
      <alignment horizontal="center" vertical="center" shrinkToFit="1"/>
      <protection locked="0"/>
    </xf>
    <xf numFmtId="0" fontId="5" fillId="0" borderId="0" xfId="3" applyFont="1" applyAlignment="1" applyProtection="1">
      <alignment horizontal="left" vertical="center" wrapText="1"/>
      <protection locked="0"/>
    </xf>
    <xf numFmtId="0" fontId="18" fillId="0" borderId="0" xfId="0" applyFont="1" applyFill="1" applyBorder="1" applyAlignment="1" applyProtection="1">
      <alignment vertical="center" shrinkToFit="1"/>
      <protection locked="0"/>
    </xf>
    <xf numFmtId="0" fontId="0" fillId="0" borderId="0" xfId="0" applyFill="1" applyBorder="1" applyAlignment="1" applyProtection="1">
      <alignment horizontal="center" vertical="center"/>
      <protection locked="0"/>
    </xf>
    <xf numFmtId="0" fontId="22" fillId="0" borderId="0" xfId="0" applyFont="1" applyFill="1" applyBorder="1" applyProtection="1">
      <alignment vertical="center"/>
      <protection locked="0"/>
    </xf>
    <xf numFmtId="0" fontId="0" fillId="0" borderId="0" xfId="7" applyFont="1" applyProtection="1">
      <alignment vertical="center"/>
    </xf>
    <xf numFmtId="0" fontId="77" fillId="0" borderId="66" xfId="0" applyFont="1" applyBorder="1" applyAlignment="1" applyProtection="1">
      <alignment horizontal="center" vertical="center" wrapText="1" shrinkToFit="1"/>
    </xf>
    <xf numFmtId="0" fontId="27" fillId="0" borderId="2" xfId="1" applyFont="1" applyBorder="1" applyAlignment="1" applyProtection="1">
      <alignment horizontal="right"/>
    </xf>
    <xf numFmtId="178" fontId="26" fillId="0" borderId="22" xfId="1" applyNumberFormat="1" applyFont="1" applyFill="1" applyBorder="1" applyAlignment="1" applyProtection="1">
      <alignment vertical="center" shrinkToFit="1"/>
    </xf>
    <xf numFmtId="178" fontId="26" fillId="0" borderId="10" xfId="1" applyNumberFormat="1" applyFont="1" applyFill="1" applyBorder="1" applyAlignment="1" applyProtection="1">
      <alignment vertical="center" shrinkToFit="1"/>
    </xf>
    <xf numFmtId="0" fontId="27" fillId="8" borderId="2" xfId="1" applyFont="1" applyFill="1" applyBorder="1" applyAlignment="1" applyProtection="1">
      <alignment horizontal="center" shrinkToFit="1"/>
    </xf>
    <xf numFmtId="0" fontId="21" fillId="2" borderId="34" xfId="7" applyFill="1" applyBorder="1" applyAlignment="1" applyProtection="1">
      <alignment horizontal="center" vertical="center"/>
    </xf>
    <xf numFmtId="0" fontId="0" fillId="0" borderId="9" xfId="0" applyFill="1" applyBorder="1" applyAlignment="1" applyProtection="1">
      <alignment horizontal="center" vertical="center" shrinkToFit="1"/>
    </xf>
    <xf numFmtId="0" fontId="8" fillId="9" borderId="67" xfId="3" applyFont="1" applyFill="1" applyBorder="1" applyAlignment="1" applyProtection="1">
      <alignment horizontal="center" vertical="center" shrinkToFit="1"/>
      <protection locked="0"/>
    </xf>
    <xf numFmtId="0" fontId="21" fillId="0" borderId="0" xfId="7" applyFill="1" applyProtection="1">
      <alignment vertical="center"/>
    </xf>
    <xf numFmtId="0" fontId="0" fillId="0" borderId="0" xfId="7" applyFont="1" applyFill="1" applyBorder="1" applyProtection="1">
      <alignment vertical="center"/>
    </xf>
    <xf numFmtId="0" fontId="21" fillId="6" borderId="0" xfId="7" applyFill="1" applyProtection="1">
      <alignment vertical="center"/>
    </xf>
    <xf numFmtId="0" fontId="84" fillId="0" borderId="0" xfId="0" applyFont="1" applyAlignment="1">
      <alignment horizontal="left" vertical="center"/>
    </xf>
    <xf numFmtId="0" fontId="85" fillId="0" borderId="0" xfId="0" applyFont="1" applyAlignment="1">
      <alignment horizontal="left" vertical="center"/>
    </xf>
    <xf numFmtId="0" fontId="20" fillId="6" borderId="0" xfId="7" applyFont="1" applyFill="1" applyProtection="1">
      <alignment vertical="center"/>
    </xf>
    <xf numFmtId="0" fontId="57" fillId="6" borderId="0" xfId="7" applyFont="1" applyFill="1" applyBorder="1" applyProtection="1">
      <alignment vertical="center"/>
    </xf>
    <xf numFmtId="0" fontId="21" fillId="6" borderId="0" xfId="7" applyFill="1" applyAlignment="1" applyProtection="1">
      <alignment horizontal="right" vertical="center"/>
    </xf>
    <xf numFmtId="0" fontId="57" fillId="6" borderId="0" xfId="7" applyFont="1" applyFill="1" applyBorder="1" applyAlignment="1" applyProtection="1">
      <alignment vertical="center"/>
    </xf>
    <xf numFmtId="0" fontId="62" fillId="6" borderId="0" xfId="7" applyFont="1" applyFill="1" applyProtection="1">
      <alignment vertical="center"/>
    </xf>
    <xf numFmtId="0" fontId="55" fillId="6" borderId="0" xfId="7" applyFont="1" applyFill="1" applyProtection="1">
      <alignment vertical="center"/>
    </xf>
    <xf numFmtId="0" fontId="21" fillId="6" borderId="0" xfId="7" applyFill="1" applyBorder="1" applyProtection="1">
      <alignment vertical="center"/>
    </xf>
    <xf numFmtId="0" fontId="0" fillId="6" borderId="0" xfId="7" applyFont="1" applyFill="1" applyProtection="1">
      <alignment vertical="center"/>
    </xf>
    <xf numFmtId="0" fontId="0" fillId="6" borderId="0" xfId="7" applyFont="1" applyFill="1" applyAlignment="1" applyProtection="1">
      <alignment vertical="center"/>
    </xf>
    <xf numFmtId="0" fontId="23" fillId="6" borderId="0" xfId="7" applyFont="1" applyFill="1" applyAlignment="1" applyProtection="1">
      <alignment vertical="center"/>
    </xf>
    <xf numFmtId="0" fontId="21" fillId="6" borderId="0" xfId="7" applyFill="1" applyAlignment="1" applyProtection="1">
      <alignment vertical="center"/>
    </xf>
    <xf numFmtId="0" fontId="0" fillId="6" borderId="0" xfId="7" applyFont="1" applyFill="1" applyBorder="1" applyProtection="1">
      <alignment vertical="center"/>
    </xf>
    <xf numFmtId="180" fontId="21" fillId="6" borderId="0" xfId="7" applyNumberFormat="1" applyFill="1" applyBorder="1" applyAlignment="1" applyProtection="1">
      <alignment vertical="center" shrinkToFit="1"/>
    </xf>
    <xf numFmtId="0" fontId="20" fillId="6" borderId="0" xfId="7" applyFont="1" applyFill="1" applyAlignment="1" applyProtection="1">
      <alignment vertical="center"/>
    </xf>
    <xf numFmtId="0" fontId="21" fillId="6" borderId="0" xfId="7" applyFill="1" applyBorder="1" applyAlignment="1" applyProtection="1">
      <alignment vertical="center" shrinkToFit="1"/>
    </xf>
    <xf numFmtId="0" fontId="60" fillId="6" borderId="0" xfId="7" applyFont="1" applyFill="1" applyBorder="1" applyAlignment="1" applyProtection="1">
      <alignment vertical="center" wrapText="1"/>
    </xf>
    <xf numFmtId="0" fontId="21" fillId="6" borderId="0" xfId="7" applyFill="1" applyBorder="1" applyAlignment="1" applyProtection="1">
      <alignment horizontal="center" vertical="center"/>
    </xf>
    <xf numFmtId="0" fontId="63" fillId="6" borderId="0" xfId="7" applyFont="1" applyFill="1" applyBorder="1" applyProtection="1">
      <alignment vertical="center"/>
    </xf>
    <xf numFmtId="0" fontId="21" fillId="0" borderId="0" xfId="7" applyFill="1" applyBorder="1" applyAlignment="1" applyProtection="1">
      <alignment horizontal="left" vertical="center"/>
    </xf>
    <xf numFmtId="0" fontId="20" fillId="0" borderId="3" xfId="7" applyFont="1" applyBorder="1" applyAlignment="1" applyProtection="1">
      <alignment horizontal="center" vertical="center"/>
    </xf>
    <xf numFmtId="0" fontId="20" fillId="0" borderId="4" xfId="7" applyFont="1" applyBorder="1" applyAlignment="1" applyProtection="1">
      <alignment horizontal="center" vertical="center"/>
    </xf>
    <xf numFmtId="0" fontId="20" fillId="0" borderId="5" xfId="7" applyFont="1" applyBorder="1" applyAlignment="1" applyProtection="1">
      <alignment horizontal="center" vertical="center"/>
    </xf>
    <xf numFmtId="0" fontId="20" fillId="0" borderId="46" xfId="7" applyFont="1" applyBorder="1" applyAlignment="1" applyProtection="1">
      <alignment horizontal="center" vertical="center"/>
    </xf>
    <xf numFmtId="0" fontId="20" fillId="0" borderId="13" xfId="7" applyFont="1" applyBorder="1" applyAlignment="1" applyProtection="1">
      <alignment horizontal="center" vertical="center"/>
    </xf>
    <xf numFmtId="0" fontId="20" fillId="0" borderId="14" xfId="7" applyFont="1" applyBorder="1" applyAlignment="1" applyProtection="1">
      <alignment horizontal="center" vertical="center"/>
    </xf>
    <xf numFmtId="0" fontId="14" fillId="0" borderId="0" xfId="3" applyFont="1" applyAlignment="1" applyProtection="1">
      <alignment horizontal="left" vertical="center" shrinkToFit="1"/>
      <protection locked="0"/>
    </xf>
    <xf numFmtId="0" fontId="7" fillId="0" borderId="0" xfId="3" applyFont="1" applyAlignment="1" applyProtection="1">
      <alignment horizontal="left" vertical="center"/>
      <protection locked="0"/>
    </xf>
    <xf numFmtId="0" fontId="3" fillId="0" borderId="0" xfId="3" applyFont="1" applyAlignment="1" applyProtection="1">
      <alignment horizontal="center" vertical="center"/>
      <protection locked="0"/>
    </xf>
    <xf numFmtId="0" fontId="25" fillId="0" borderId="0" xfId="3" applyFont="1" applyBorder="1" applyAlignment="1" applyProtection="1">
      <alignment horizontal="center" shrinkToFit="1"/>
      <protection locked="0"/>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24" fillId="5" borderId="76" xfId="3" applyFont="1" applyFill="1" applyBorder="1" applyAlignment="1" applyProtection="1">
      <alignment horizontal="center" vertical="center"/>
      <protection locked="0"/>
    </xf>
    <xf numFmtId="0" fontId="24" fillId="0" borderId="44" xfId="3" applyFont="1" applyFill="1" applyBorder="1" applyAlignment="1" applyProtection="1">
      <alignment horizontal="center" vertical="center"/>
      <protection locked="0"/>
    </xf>
    <xf numFmtId="3" fontId="22" fillId="17" borderId="23" xfId="0" applyNumberFormat="1" applyFont="1" applyFill="1" applyBorder="1" applyAlignment="1" applyProtection="1">
      <alignment horizontal="center" vertical="center"/>
    </xf>
    <xf numFmtId="0" fontId="7" fillId="0" borderId="0" xfId="3" applyFont="1" applyAlignment="1" applyProtection="1">
      <alignment horizontal="center" vertical="center"/>
    </xf>
    <xf numFmtId="0" fontId="56" fillId="0" borderId="1" xfId="3" applyFont="1" applyBorder="1" applyAlignment="1" applyProtection="1">
      <alignment horizontal="center" vertical="center" shrinkToFit="1"/>
    </xf>
    <xf numFmtId="38" fontId="56" fillId="0" borderId="1" xfId="12" applyFont="1" applyBorder="1" applyAlignment="1" applyProtection="1">
      <alignment horizontal="center" vertical="center" shrinkToFit="1"/>
    </xf>
    <xf numFmtId="177" fontId="11" fillId="4" borderId="1" xfId="3" applyNumberFormat="1" applyFont="1" applyFill="1" applyBorder="1" applyAlignment="1" applyProtection="1">
      <alignment horizontal="center" vertical="center" shrinkToFit="1"/>
      <protection locked="0"/>
    </xf>
    <xf numFmtId="0" fontId="71" fillId="6" borderId="0" xfId="7" applyFont="1" applyFill="1" applyProtection="1">
      <alignment vertical="center"/>
    </xf>
    <xf numFmtId="0" fontId="71" fillId="6" borderId="0" xfId="7" applyFont="1" applyFill="1" applyAlignment="1" applyProtection="1">
      <alignment horizontal="center" vertical="center"/>
    </xf>
    <xf numFmtId="0" fontId="63" fillId="6" borderId="0" xfId="7" applyFont="1" applyFill="1" applyProtection="1">
      <alignment vertical="center"/>
    </xf>
    <xf numFmtId="0" fontId="3" fillId="0" borderId="0" xfId="3" applyFont="1" applyAlignment="1" applyProtection="1">
      <alignment horizontal="center" vertical="center"/>
      <protection locked="0"/>
    </xf>
    <xf numFmtId="0" fontId="0" fillId="17" borderId="23" xfId="0" applyFill="1" applyBorder="1" applyAlignment="1">
      <alignment horizontal="center" vertical="center" wrapText="1"/>
    </xf>
    <xf numFmtId="0" fontId="0" fillId="0" borderId="9" xfId="0" applyBorder="1">
      <alignment vertical="center"/>
    </xf>
    <xf numFmtId="0" fontId="0" fillId="0" borderId="9" xfId="0" applyBorder="1" applyAlignment="1">
      <alignment vertical="center" wrapText="1"/>
    </xf>
    <xf numFmtId="0" fontId="0" fillId="0" borderId="77" xfId="0" applyBorder="1">
      <alignment vertical="center"/>
    </xf>
    <xf numFmtId="0" fontId="87" fillId="20" borderId="78" xfId="0" applyFont="1" applyFill="1" applyBorder="1" applyAlignment="1">
      <alignment horizontal="center" vertical="center"/>
    </xf>
    <xf numFmtId="0" fontId="87" fillId="20" borderId="79" xfId="0" applyFont="1" applyFill="1" applyBorder="1" applyAlignment="1">
      <alignment horizontal="center" vertical="center"/>
    </xf>
    <xf numFmtId="0" fontId="91" fillId="6" borderId="9" xfId="0" applyFont="1" applyFill="1" applyBorder="1">
      <alignment vertical="center"/>
    </xf>
    <xf numFmtId="0" fontId="91" fillId="6" borderId="9" xfId="0" applyFont="1" applyFill="1" applyBorder="1" applyAlignment="1">
      <alignment vertical="center" wrapText="1"/>
    </xf>
    <xf numFmtId="0" fontId="91" fillId="6" borderId="45" xfId="0" applyFont="1" applyFill="1" applyBorder="1" applyAlignment="1">
      <alignment vertical="center" wrapText="1"/>
    </xf>
    <xf numFmtId="0" fontId="91" fillId="6" borderId="1" xfId="0" applyFont="1" applyFill="1" applyBorder="1">
      <alignment vertical="center"/>
    </xf>
    <xf numFmtId="0" fontId="91" fillId="6" borderId="1" xfId="0" applyFont="1" applyFill="1" applyBorder="1" applyAlignment="1">
      <alignment vertical="center" wrapText="1"/>
    </xf>
    <xf numFmtId="0" fontId="91" fillId="6" borderId="12" xfId="0" applyFont="1" applyFill="1" applyBorder="1" applyAlignment="1">
      <alignment vertical="center" wrapText="1"/>
    </xf>
    <xf numFmtId="0" fontId="91" fillId="6" borderId="13" xfId="0" applyFont="1" applyFill="1" applyBorder="1">
      <alignment vertical="center"/>
    </xf>
    <xf numFmtId="0" fontId="91" fillId="6" borderId="13" xfId="0" applyFont="1" applyFill="1" applyBorder="1" applyAlignment="1">
      <alignment vertical="center" wrapText="1"/>
    </xf>
    <xf numFmtId="0" fontId="91" fillId="6" borderId="14" xfId="0" applyFont="1" applyFill="1" applyBorder="1" applyAlignment="1">
      <alignment vertical="center" wrapText="1"/>
    </xf>
    <xf numFmtId="0" fontId="72" fillId="19" borderId="80" xfId="0" applyFont="1" applyFill="1" applyBorder="1" applyAlignment="1">
      <alignment horizontal="center" vertical="center"/>
    </xf>
    <xf numFmtId="0" fontId="36" fillId="19" borderId="10" xfId="0" applyFont="1" applyFill="1" applyBorder="1" applyAlignment="1">
      <alignment horizontal="center" vertical="center"/>
    </xf>
    <xf numFmtId="0" fontId="36" fillId="19" borderId="46" xfId="0" applyFont="1" applyFill="1" applyBorder="1" applyAlignment="1">
      <alignment horizontal="center" vertical="center"/>
    </xf>
    <xf numFmtId="0" fontId="92" fillId="19" borderId="27" xfId="0" applyFont="1" applyFill="1" applyBorder="1" applyAlignment="1">
      <alignment horizontal="center" vertical="center" wrapText="1"/>
    </xf>
    <xf numFmtId="0" fontId="92" fillId="19" borderId="26" xfId="0" applyFont="1" applyFill="1" applyBorder="1" applyAlignment="1">
      <alignment horizontal="center" vertical="center" wrapText="1"/>
    </xf>
    <xf numFmtId="0" fontId="92" fillId="19" borderId="31" xfId="0" applyFont="1" applyFill="1" applyBorder="1" applyAlignment="1">
      <alignment horizontal="center" vertical="center" wrapText="1"/>
    </xf>
    <xf numFmtId="0" fontId="92" fillId="19" borderId="29" xfId="0" applyFont="1" applyFill="1" applyBorder="1" applyAlignment="1">
      <alignment horizontal="center" vertical="center" wrapText="1"/>
    </xf>
    <xf numFmtId="0" fontId="92" fillId="6" borderId="40" xfId="0" applyFont="1" applyFill="1" applyBorder="1" applyAlignment="1">
      <alignment horizontal="center" vertical="center" wrapText="1"/>
    </xf>
    <xf numFmtId="0" fontId="92" fillId="6" borderId="41" xfId="0" applyFont="1" applyFill="1" applyBorder="1" applyAlignment="1">
      <alignment horizontal="center" vertical="center" wrapText="1"/>
    </xf>
    <xf numFmtId="0" fontId="93" fillId="6" borderId="31" xfId="0" applyFont="1" applyFill="1" applyBorder="1" applyAlignment="1">
      <alignment horizontal="center" vertical="center" wrapText="1"/>
    </xf>
    <xf numFmtId="0" fontId="93" fillId="6" borderId="71" xfId="0" applyFont="1" applyFill="1" applyBorder="1" applyAlignment="1">
      <alignment horizontal="center" vertical="center" wrapText="1"/>
    </xf>
    <xf numFmtId="0" fontId="93" fillId="6" borderId="41" xfId="0" applyFont="1" applyFill="1" applyBorder="1" applyAlignment="1">
      <alignment horizontal="center" vertical="center" wrapText="1"/>
    </xf>
    <xf numFmtId="0" fontId="93" fillId="6" borderId="66" xfId="0" applyFont="1" applyFill="1" applyBorder="1" applyAlignment="1">
      <alignment horizontal="center" vertical="center" wrapText="1"/>
    </xf>
    <xf numFmtId="0" fontId="92" fillId="6" borderId="66" xfId="0" applyFont="1" applyFill="1" applyBorder="1" applyAlignment="1">
      <alignment horizontal="center" vertical="center" wrapText="1"/>
    </xf>
    <xf numFmtId="0" fontId="94" fillId="6" borderId="31" xfId="0" applyFont="1" applyFill="1" applyBorder="1" applyAlignment="1">
      <alignment horizontal="center" vertical="center" wrapText="1"/>
    </xf>
    <xf numFmtId="0" fontId="92" fillId="6" borderId="31" xfId="0" applyFont="1" applyFill="1" applyBorder="1" applyAlignment="1">
      <alignment horizontal="center" vertical="center" wrapText="1"/>
    </xf>
    <xf numFmtId="0" fontId="94" fillId="6" borderId="66" xfId="0" applyFont="1" applyFill="1" applyBorder="1" applyAlignment="1">
      <alignment horizontal="center" vertical="center" wrapText="1"/>
    </xf>
    <xf numFmtId="0" fontId="92" fillId="6" borderId="41" xfId="0" applyFont="1" applyFill="1" applyBorder="1" applyAlignment="1">
      <alignment horizontal="left" vertical="center" wrapText="1"/>
    </xf>
    <xf numFmtId="0" fontId="95" fillId="6" borderId="31" xfId="0" applyFont="1" applyFill="1" applyBorder="1" applyAlignment="1">
      <alignment horizontal="center" vertical="center" wrapText="1"/>
    </xf>
    <xf numFmtId="0" fontId="7" fillId="0" borderId="0" xfId="3" applyFont="1" applyAlignment="1" applyProtection="1">
      <alignment horizontal="center" vertical="center" shrinkToFit="1"/>
    </xf>
    <xf numFmtId="0" fontId="0" fillId="0" borderId="32" xfId="0" applyFill="1" applyBorder="1" applyAlignment="1" applyProtection="1">
      <alignment vertical="center" shrinkToFit="1"/>
    </xf>
    <xf numFmtId="0" fontId="0" fillId="0" borderId="32" xfId="0" applyNumberFormat="1" applyFill="1" applyBorder="1" applyAlignment="1" applyProtection="1">
      <alignment vertical="center" shrinkToFit="1"/>
    </xf>
    <xf numFmtId="0" fontId="20" fillId="0" borderId="32" xfId="0" applyFont="1" applyFill="1" applyBorder="1" applyAlignment="1" applyProtection="1">
      <alignment vertical="center" shrinkToFit="1"/>
    </xf>
    <xf numFmtId="0" fontId="78" fillId="0" borderId="0" xfId="0" applyFont="1" applyFill="1" applyBorder="1" applyAlignment="1" applyProtection="1">
      <alignment horizontal="center" vertical="center" shrinkToFit="1"/>
    </xf>
    <xf numFmtId="0" fontId="78" fillId="0" borderId="0" xfId="0" applyFont="1" applyFill="1" applyBorder="1" applyAlignment="1" applyProtection="1">
      <alignment vertical="center" shrinkToFit="1"/>
    </xf>
    <xf numFmtId="0" fontId="78" fillId="0" borderId="0" xfId="0" applyNumberFormat="1" applyFont="1" applyFill="1" applyBorder="1" applyAlignment="1" applyProtection="1">
      <alignment vertical="center" shrinkToFit="1"/>
    </xf>
    <xf numFmtId="0" fontId="99" fillId="0" borderId="0" xfId="0" applyFont="1" applyFill="1" applyBorder="1" applyAlignment="1" applyProtection="1">
      <alignment vertical="center" shrinkToFit="1"/>
    </xf>
    <xf numFmtId="0" fontId="78" fillId="0" borderId="0" xfId="0" applyFont="1" applyProtection="1">
      <alignment vertical="center"/>
    </xf>
    <xf numFmtId="0" fontId="3" fillId="0" borderId="0" xfId="3" applyFont="1" applyAlignment="1" applyProtection="1">
      <alignment horizontal="center" vertical="center"/>
    </xf>
    <xf numFmtId="0" fontId="96" fillId="0" borderId="0" xfId="3" applyFont="1" applyAlignment="1" applyProtection="1">
      <alignment horizontal="center" vertical="center" shrinkToFit="1"/>
    </xf>
    <xf numFmtId="0" fontId="3" fillId="0" borderId="0" xfId="3" applyFont="1" applyAlignment="1" applyProtection="1">
      <alignment horizontal="center" vertical="center" shrinkToFit="1"/>
    </xf>
    <xf numFmtId="0" fontId="3" fillId="0" borderId="0" xfId="3" applyFont="1" applyAlignment="1" applyProtection="1">
      <alignment vertical="center"/>
    </xf>
    <xf numFmtId="0" fontId="8" fillId="9" borderId="81" xfId="3" applyFont="1" applyFill="1" applyBorder="1" applyAlignment="1" applyProtection="1">
      <alignment horizontal="center" vertical="center" shrinkToFit="1"/>
    </xf>
    <xf numFmtId="0" fontId="98" fillId="9" borderId="81" xfId="3" applyFont="1" applyFill="1" applyBorder="1" applyAlignment="1" applyProtection="1">
      <alignment horizontal="center" vertical="center" shrinkToFit="1"/>
    </xf>
    <xf numFmtId="0" fontId="8" fillId="0" borderId="0" xfId="3" applyFont="1" applyBorder="1" applyAlignment="1" applyProtection="1">
      <alignment horizontal="left" vertical="center"/>
    </xf>
    <xf numFmtId="0" fontId="7" fillId="0" borderId="0" xfId="3" applyFont="1" applyAlignment="1" applyProtection="1">
      <alignment vertical="center"/>
    </xf>
    <xf numFmtId="0" fontId="68" fillId="0" borderId="0" xfId="3" applyFont="1" applyAlignment="1" applyProtection="1">
      <alignment vertical="center"/>
    </xf>
    <xf numFmtId="0" fontId="78" fillId="0" borderId="0" xfId="0" applyFont="1" applyBorder="1" applyProtection="1">
      <alignment vertical="center"/>
    </xf>
    <xf numFmtId="0" fontId="20" fillId="0" borderId="0" xfId="0" applyFont="1" applyAlignment="1" applyProtection="1">
      <alignment horizontal="center" vertical="center" shrinkToFit="1"/>
    </xf>
    <xf numFmtId="0" fontId="8" fillId="0" borderId="2" xfId="3" applyFont="1" applyBorder="1" applyAlignment="1" applyProtection="1">
      <alignment horizontal="right" vertical="center"/>
    </xf>
    <xf numFmtId="0" fontId="0" fillId="0" borderId="0" xfId="3" applyFont="1" applyFill="1" applyBorder="1" applyAlignment="1" applyProtection="1">
      <alignment vertical="center" shrinkToFit="1"/>
    </xf>
    <xf numFmtId="0" fontId="25" fillId="0" borderId="0" xfId="3" applyFont="1" applyBorder="1" applyAlignment="1" applyProtection="1">
      <alignment horizontal="center" shrinkToFit="1"/>
    </xf>
    <xf numFmtId="0" fontId="8" fillId="0" borderId="0" xfId="3" applyFont="1" applyBorder="1" applyAlignment="1" applyProtection="1">
      <alignment horizontal="right" vertical="center"/>
    </xf>
    <xf numFmtId="0" fontId="0" fillId="0" borderId="0" xfId="3" applyFont="1" applyFill="1" applyBorder="1" applyAlignment="1" applyProtection="1">
      <alignment horizontal="center" vertical="center" shrinkToFit="1"/>
    </xf>
    <xf numFmtId="0" fontId="78" fillId="0" borderId="0" xfId="0" applyFont="1" applyFill="1" applyBorder="1" applyProtection="1">
      <alignment vertical="center"/>
    </xf>
    <xf numFmtId="0" fontId="5" fillId="0" borderId="0" xfId="3" applyFont="1" applyAlignment="1" applyProtection="1">
      <alignment vertical="center"/>
    </xf>
    <xf numFmtId="0" fontId="5" fillId="0" borderId="0" xfId="3" applyFont="1" applyFill="1" applyBorder="1" applyAlignment="1" applyProtection="1">
      <alignment horizontal="left" vertical="center" wrapText="1"/>
    </xf>
    <xf numFmtId="0" fontId="2" fillId="0" borderId="0" xfId="3" applyFont="1" applyAlignment="1" applyProtection="1">
      <alignment horizontal="center" vertical="center"/>
    </xf>
    <xf numFmtId="14" fontId="100" fillId="0" borderId="0" xfId="3" applyNumberFormat="1" applyFont="1" applyAlignment="1" applyProtection="1">
      <alignment horizontal="center" vertical="center"/>
    </xf>
    <xf numFmtId="0" fontId="100" fillId="0" borderId="0" xfId="3" applyFont="1" applyAlignment="1" applyProtection="1">
      <alignment horizontal="center" vertical="center"/>
    </xf>
    <xf numFmtId="0" fontId="100" fillId="0" borderId="0" xfId="3" applyFont="1" applyBorder="1" applyAlignment="1" applyProtection="1">
      <alignment horizontal="center" vertical="center"/>
    </xf>
    <xf numFmtId="14" fontId="2" fillId="0" borderId="0" xfId="3" applyNumberFormat="1" applyFont="1" applyAlignment="1" applyProtection="1">
      <alignment horizontal="center" vertical="center" shrinkToFit="1"/>
    </xf>
    <xf numFmtId="14" fontId="100" fillId="0" borderId="0" xfId="3" applyNumberFormat="1" applyFont="1" applyAlignment="1" applyProtection="1">
      <alignment horizontal="center" vertical="center" shrinkToFit="1"/>
    </xf>
    <xf numFmtId="14" fontId="100" fillId="0" borderId="0" xfId="3" applyNumberFormat="1" applyFont="1" applyBorder="1" applyAlignment="1" applyProtection="1">
      <alignment horizontal="center" vertical="center" shrinkToFit="1"/>
    </xf>
    <xf numFmtId="0" fontId="2" fillId="0" borderId="0" xfId="3" applyFont="1" applyAlignment="1" applyProtection="1">
      <alignment horizontal="left" vertical="center"/>
    </xf>
    <xf numFmtId="176" fontId="7" fillId="2" borderId="1" xfId="3" applyNumberFormat="1" applyFont="1" applyFill="1" applyBorder="1" applyAlignment="1" applyProtection="1">
      <alignment horizontal="center" vertical="center"/>
    </xf>
    <xf numFmtId="176" fontId="31" fillId="0" borderId="7" xfId="3" applyNumberFormat="1" applyFont="1" applyFill="1" applyBorder="1" applyAlignment="1" applyProtection="1">
      <alignment horizontal="center" vertical="center"/>
    </xf>
    <xf numFmtId="0" fontId="7" fillId="9" borderId="1" xfId="3" applyFont="1" applyFill="1" applyBorder="1" applyAlignment="1" applyProtection="1">
      <alignment horizontal="center" vertical="center" shrinkToFit="1"/>
    </xf>
    <xf numFmtId="176" fontId="7" fillId="9" borderId="1" xfId="3" applyNumberFormat="1" applyFont="1" applyFill="1" applyBorder="1" applyAlignment="1" applyProtection="1">
      <alignment horizontal="center" vertical="center"/>
    </xf>
    <xf numFmtId="0" fontId="5" fillId="0" borderId="0" xfId="3" applyFont="1" applyAlignment="1" applyProtection="1">
      <alignment horizontal="center" vertical="center" wrapText="1"/>
    </xf>
    <xf numFmtId="0" fontId="7" fillId="0" borderId="10" xfId="3" applyFont="1" applyBorder="1" applyAlignment="1" applyProtection="1">
      <alignment horizontal="center" vertical="center" shrinkToFit="1"/>
    </xf>
    <xf numFmtId="0" fontId="101" fillId="0" borderId="7" xfId="12" applyNumberFormat="1" applyFont="1" applyFill="1" applyBorder="1" applyAlignment="1" applyProtection="1">
      <alignment horizontal="center" vertical="center" shrinkToFit="1"/>
    </xf>
    <xf numFmtId="0" fontId="17" fillId="0" borderId="1" xfId="12" applyNumberFormat="1" applyFont="1" applyBorder="1" applyAlignment="1" applyProtection="1">
      <alignment horizontal="center" vertical="center" shrinkToFit="1"/>
    </xf>
    <xf numFmtId="0" fontId="11" fillId="0" borderId="19" xfId="3" applyFont="1" applyBorder="1" applyAlignment="1" applyProtection="1">
      <alignment horizontal="center" vertical="center"/>
    </xf>
    <xf numFmtId="0" fontId="11" fillId="0" borderId="18" xfId="3" applyFont="1" applyBorder="1" applyAlignment="1" applyProtection="1">
      <alignment horizontal="center" vertical="center"/>
    </xf>
    <xf numFmtId="0" fontId="11" fillId="0" borderId="13" xfId="3" applyFont="1" applyBorder="1" applyAlignment="1" applyProtection="1">
      <alignment horizontal="center" vertical="center"/>
    </xf>
    <xf numFmtId="0" fontId="7" fillId="0" borderId="13" xfId="3" applyFont="1" applyBorder="1" applyAlignment="1" applyProtection="1">
      <alignment horizontal="center" vertical="center"/>
    </xf>
    <xf numFmtId="177" fontId="7" fillId="0" borderId="13" xfId="3" applyNumberFormat="1" applyFont="1" applyBorder="1" applyAlignment="1" applyProtection="1">
      <alignment horizontal="center" vertical="center"/>
    </xf>
    <xf numFmtId="177" fontId="15" fillId="0" borderId="13" xfId="4" applyNumberFormat="1" applyFont="1" applyFill="1" applyBorder="1" applyAlignment="1" applyProtection="1">
      <alignment horizontal="center" vertical="center" shrinkToFit="1"/>
    </xf>
    <xf numFmtId="0" fontId="7" fillId="0" borderId="49" xfId="3" applyFont="1" applyBorder="1" applyAlignment="1" applyProtection="1">
      <alignment horizontal="center" vertical="center" wrapText="1"/>
    </xf>
    <xf numFmtId="0" fontId="24" fillId="0" borderId="13" xfId="3" applyFont="1" applyFill="1" applyBorder="1" applyAlignment="1" applyProtection="1">
      <alignment horizontal="center" vertical="center"/>
    </xf>
    <xf numFmtId="0" fontId="24" fillId="0" borderId="14" xfId="3"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 fillId="0" borderId="0" xfId="3" applyFont="1" applyBorder="1" applyAlignment="1" applyProtection="1">
      <alignment horizontal="center" vertical="center" shrinkToFit="1"/>
    </xf>
    <xf numFmtId="0" fontId="31" fillId="0" borderId="0" xfId="3" applyFont="1" applyAlignment="1" applyProtection="1">
      <alignment horizontal="center" vertical="center"/>
    </xf>
    <xf numFmtId="0" fontId="31" fillId="0" borderId="0" xfId="3" applyFont="1" applyBorder="1" applyAlignment="1" applyProtection="1">
      <alignment horizontal="center" vertical="center" shrinkToFit="1"/>
    </xf>
    <xf numFmtId="0" fontId="67" fillId="0" borderId="0" xfId="3" applyFont="1" applyBorder="1" applyAlignment="1" applyProtection="1">
      <alignment horizontal="center" vertical="center" shrinkToFit="1"/>
    </xf>
    <xf numFmtId="0" fontId="25" fillId="0" borderId="0" xfId="3" applyFont="1" applyAlignment="1" applyProtection="1">
      <alignment horizontal="center" vertical="center" shrinkToFit="1"/>
    </xf>
    <xf numFmtId="0" fontId="7" fillId="0" borderId="0" xfId="3" applyFont="1" applyAlignment="1" applyProtection="1">
      <alignment horizontal="left" vertical="center"/>
    </xf>
    <xf numFmtId="0" fontId="0" fillId="4" borderId="0" xfId="0" applyFill="1" applyBorder="1" applyAlignment="1" applyProtection="1">
      <alignment horizontal="center" vertical="center" shrinkToFit="1"/>
    </xf>
    <xf numFmtId="0" fontId="0" fillId="4" borderId="0" xfId="0" applyFill="1" applyBorder="1" applyAlignment="1" applyProtection="1">
      <alignment vertical="center" shrinkToFit="1"/>
    </xf>
    <xf numFmtId="0" fontId="14" fillId="0" borderId="0" xfId="3" applyFont="1" applyAlignment="1" applyProtection="1">
      <alignment horizontal="left" vertical="center" shrinkToFit="1"/>
    </xf>
    <xf numFmtId="0" fontId="7" fillId="0" borderId="0" xfId="3" applyFont="1" applyAlignment="1" applyProtection="1">
      <alignment horizontal="left" vertical="center" wrapText="1"/>
    </xf>
    <xf numFmtId="0" fontId="0" fillId="4" borderId="0" xfId="0" applyNumberFormat="1" applyFill="1" applyBorder="1" applyAlignment="1" applyProtection="1">
      <alignment horizontal="center" vertical="center" shrinkToFit="1"/>
    </xf>
    <xf numFmtId="0" fontId="0" fillId="4" borderId="0" xfId="0" applyNumberFormat="1" applyFill="1" applyBorder="1" applyAlignment="1" applyProtection="1">
      <alignment vertical="center" shrinkToFit="1"/>
    </xf>
    <xf numFmtId="0" fontId="20" fillId="4" borderId="0" xfId="0" applyFont="1" applyFill="1" applyBorder="1" applyAlignment="1" applyProtection="1">
      <alignment horizontal="center" vertical="center" shrinkToFit="1"/>
    </xf>
    <xf numFmtId="0" fontId="20" fillId="4" borderId="0" xfId="0" applyFont="1" applyFill="1" applyBorder="1" applyAlignment="1" applyProtection="1">
      <alignment vertical="center" shrinkToFit="1"/>
    </xf>
    <xf numFmtId="0" fontId="14" fillId="0" borderId="0" xfId="3" applyFont="1" applyAlignment="1" applyProtection="1">
      <alignment vertical="center"/>
    </xf>
    <xf numFmtId="0" fontId="14" fillId="0" borderId="0" xfId="3" applyFont="1" applyAlignment="1" applyProtection="1">
      <alignment horizontal="left" vertical="center"/>
    </xf>
    <xf numFmtId="0" fontId="14" fillId="0" borderId="0" xfId="3" applyFont="1" applyAlignment="1" applyProtection="1">
      <alignment horizontal="left" vertical="center" wrapText="1"/>
    </xf>
    <xf numFmtId="0" fontId="19" fillId="0" borderId="0" xfId="0" applyFont="1" applyFill="1" applyBorder="1" applyAlignment="1" applyProtection="1">
      <alignment horizontal="center" vertical="center" shrinkToFit="1"/>
    </xf>
    <xf numFmtId="0" fontId="78" fillId="0" borderId="0"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wrapText="1" shrinkToFit="1"/>
    </xf>
    <xf numFmtId="0" fontId="5" fillId="0" borderId="0" xfId="3" applyFont="1" applyAlignment="1" applyProtection="1">
      <alignment horizontal="left" vertical="center" wrapText="1"/>
    </xf>
    <xf numFmtId="0" fontId="18" fillId="0" borderId="0" xfId="0" applyFont="1" applyFill="1" applyBorder="1" applyAlignment="1" applyProtection="1">
      <alignment vertical="center" shrinkToFit="1"/>
    </xf>
    <xf numFmtId="0" fontId="22" fillId="0" borderId="0" xfId="0" applyFont="1" applyFill="1" applyBorder="1" applyProtection="1">
      <alignment vertical="center"/>
    </xf>
    <xf numFmtId="0" fontId="78" fillId="0" borderId="0" xfId="0" applyFont="1" applyFill="1" applyBorder="1" applyAlignment="1" applyProtection="1">
      <alignment horizontal="center" vertical="center"/>
    </xf>
    <xf numFmtId="0" fontId="99" fillId="0" borderId="0" xfId="0" applyFont="1" applyFill="1" applyBorder="1" applyProtection="1">
      <alignment vertical="center"/>
    </xf>
    <xf numFmtId="0" fontId="0" fillId="0" borderId="0" xfId="0" applyFill="1" applyBorder="1" applyAlignment="1" applyProtection="1">
      <alignment horizontal="center" vertical="center"/>
    </xf>
    <xf numFmtId="0" fontId="0" fillId="0" borderId="32" xfId="0" applyFill="1" applyBorder="1" applyAlignment="1" applyProtection="1">
      <alignment horizontal="center" vertical="center" shrinkToFit="1"/>
    </xf>
    <xf numFmtId="0" fontId="3" fillId="0" borderId="28" xfId="3" applyFont="1" applyBorder="1" applyAlignment="1" applyProtection="1">
      <alignment horizontal="center" vertical="center"/>
    </xf>
    <xf numFmtId="0" fontId="97" fillId="5" borderId="15" xfId="3" applyFont="1" applyFill="1" applyBorder="1" applyAlignment="1" applyProtection="1">
      <alignment horizontal="center" vertical="center" shrinkToFit="1"/>
    </xf>
    <xf numFmtId="0" fontId="96" fillId="6" borderId="15" xfId="3" applyFont="1" applyFill="1" applyBorder="1" applyAlignment="1" applyProtection="1">
      <alignment horizontal="center" vertical="center" shrinkToFit="1"/>
    </xf>
    <xf numFmtId="0" fontId="8" fillId="9" borderId="0" xfId="3" applyFont="1" applyFill="1" applyBorder="1" applyAlignment="1" applyProtection="1">
      <alignment horizontal="center" vertical="center" shrinkToFit="1"/>
    </xf>
    <xf numFmtId="0" fontId="24" fillId="5" borderId="86" xfId="3" applyFont="1" applyFill="1" applyBorder="1" applyAlignment="1" applyProtection="1">
      <alignment horizontal="center" vertical="center"/>
    </xf>
    <xf numFmtId="0" fontId="5" fillId="0" borderId="38" xfId="3" applyFont="1" applyFill="1" applyBorder="1" applyAlignment="1" applyProtection="1">
      <alignment horizontal="left" vertical="center" wrapText="1"/>
    </xf>
    <xf numFmtId="0" fontId="24" fillId="0" borderId="38" xfId="3" applyFont="1" applyFill="1" applyBorder="1" applyAlignment="1" applyProtection="1">
      <alignment horizontal="center" vertical="center"/>
    </xf>
    <xf numFmtId="0" fontId="80" fillId="17" borderId="1" xfId="12" applyNumberFormat="1" applyFont="1" applyFill="1" applyBorder="1" applyAlignment="1" applyProtection="1">
      <alignment horizontal="center" vertical="center" shrinkToFit="1"/>
      <protection locked="0"/>
    </xf>
    <xf numFmtId="0" fontId="56" fillId="0" borderId="1" xfId="12" applyNumberFormat="1" applyFont="1" applyBorder="1" applyAlignment="1" applyProtection="1">
      <alignment horizontal="center" vertical="center" shrinkToFit="1"/>
    </xf>
    <xf numFmtId="0" fontId="0" fillId="0" borderId="87" xfId="0" applyBorder="1" applyProtection="1">
      <alignment vertical="center"/>
    </xf>
    <xf numFmtId="38" fontId="0" fillId="0" borderId="59" xfId="0" applyNumberFormat="1" applyBorder="1" applyProtection="1">
      <alignment vertical="center"/>
    </xf>
    <xf numFmtId="0" fontId="0" fillId="0" borderId="59" xfId="0" applyBorder="1" applyProtection="1">
      <alignment vertical="center"/>
    </xf>
    <xf numFmtId="0" fontId="0" fillId="0" borderId="88" xfId="0" applyBorder="1" applyProtection="1">
      <alignment vertical="center"/>
    </xf>
    <xf numFmtId="38" fontId="0" fillId="0" borderId="89" xfId="0" applyNumberFormat="1" applyBorder="1" applyProtection="1">
      <alignment vertical="center"/>
    </xf>
    <xf numFmtId="0" fontId="0" fillId="0" borderId="89" xfId="0" applyBorder="1" applyProtection="1">
      <alignment vertical="center"/>
    </xf>
    <xf numFmtId="0" fontId="26" fillId="7" borderId="2" xfId="1" applyFont="1" applyFill="1" applyBorder="1" applyAlignment="1" applyProtection="1">
      <alignment horizontal="center" vertical="center"/>
    </xf>
    <xf numFmtId="178" fontId="3" fillId="7" borderId="9" xfId="1" applyNumberFormat="1" applyFont="1" applyFill="1" applyBorder="1" applyAlignment="1" applyProtection="1">
      <alignment vertical="center" shrinkToFit="1"/>
    </xf>
    <xf numFmtId="0" fontId="27" fillId="0" borderId="54" xfId="1" applyFont="1" applyBorder="1" applyAlignment="1" applyProtection="1">
      <alignment vertical="center" shrinkToFit="1"/>
    </xf>
    <xf numFmtId="0" fontId="29" fillId="0" borderId="53" xfId="1" applyFont="1" applyFill="1" applyBorder="1" applyAlignment="1" applyProtection="1">
      <alignment horizontal="center" vertical="center"/>
    </xf>
    <xf numFmtId="178" fontId="26" fillId="0" borderId="52" xfId="1" applyNumberFormat="1" applyFont="1" applyFill="1" applyBorder="1" applyAlignment="1" applyProtection="1">
      <alignment vertical="center" shrinkToFit="1"/>
    </xf>
    <xf numFmtId="0" fontId="80" fillId="6" borderId="1" xfId="12" applyNumberFormat="1" applyFont="1" applyFill="1" applyBorder="1" applyAlignment="1" applyProtection="1">
      <alignment horizontal="center" vertical="center" shrinkToFit="1"/>
      <protection locked="0"/>
    </xf>
    <xf numFmtId="3" fontId="70" fillId="4" borderId="58" xfId="0" applyNumberFormat="1" applyFont="1" applyFill="1" applyBorder="1" applyAlignment="1" applyProtection="1">
      <alignment horizontal="right" vertical="center"/>
      <protection locked="0"/>
    </xf>
    <xf numFmtId="3" fontId="70" fillId="4" borderId="59" xfId="0" applyNumberFormat="1" applyFont="1" applyFill="1" applyBorder="1" applyAlignment="1" applyProtection="1">
      <alignment horizontal="right" vertical="center"/>
      <protection locked="0"/>
    </xf>
    <xf numFmtId="3" fontId="70" fillId="4" borderId="89" xfId="0" applyNumberFormat="1" applyFont="1" applyFill="1" applyBorder="1" applyAlignment="1" applyProtection="1">
      <alignment horizontal="right" vertical="center"/>
      <protection locked="0"/>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wrapText="1"/>
    </xf>
    <xf numFmtId="0" fontId="104" fillId="21" borderId="0" xfId="7" applyFont="1" applyFill="1" applyProtection="1">
      <alignment vertical="center"/>
    </xf>
    <xf numFmtId="0" fontId="0" fillId="21" borderId="0" xfId="7" applyFont="1" applyFill="1" applyProtection="1">
      <alignment vertical="center"/>
    </xf>
    <xf numFmtId="0" fontId="21" fillId="21" borderId="0" xfId="7" applyFill="1" applyProtection="1">
      <alignment vertical="center"/>
    </xf>
    <xf numFmtId="0" fontId="71" fillId="0" borderId="0" xfId="7" applyFont="1" applyAlignment="1" applyProtection="1">
      <alignment vertical="center" wrapText="1"/>
    </xf>
    <xf numFmtId="0" fontId="87" fillId="0" borderId="0" xfId="7" applyFont="1" applyProtection="1">
      <alignment vertical="center"/>
    </xf>
    <xf numFmtId="0" fontId="105" fillId="0" borderId="0" xfId="7" applyFont="1" applyAlignment="1" applyProtection="1">
      <alignment vertical="center"/>
    </xf>
    <xf numFmtId="0" fontId="63" fillId="0" borderId="0" xfId="7" applyFont="1" applyAlignment="1" applyProtection="1">
      <alignment vertical="center"/>
    </xf>
    <xf numFmtId="0" fontId="87" fillId="0" borderId="0" xfId="7" applyFont="1" applyBorder="1" applyAlignment="1" applyProtection="1">
      <alignment vertical="center"/>
    </xf>
    <xf numFmtId="0" fontId="20" fillId="0" borderId="0" xfId="7" applyFont="1" applyBorder="1" applyAlignment="1" applyProtection="1">
      <alignment horizontal="center" vertical="center"/>
    </xf>
    <xf numFmtId="0" fontId="105" fillId="0" borderId="0" xfId="7" applyFont="1" applyProtection="1">
      <alignment vertical="center"/>
    </xf>
    <xf numFmtId="0" fontId="63" fillId="0" borderId="0" xfId="7" applyFont="1" applyProtection="1">
      <alignment vertical="center"/>
    </xf>
    <xf numFmtId="186" fontId="107" fillId="0" borderId="71" xfId="7" applyNumberFormat="1" applyFont="1" applyFill="1" applyBorder="1" applyAlignment="1" applyProtection="1">
      <alignment vertical="center"/>
      <protection locked="0"/>
    </xf>
    <xf numFmtId="186" fontId="107" fillId="0" borderId="72" xfId="7" applyNumberFormat="1" applyFont="1" applyFill="1" applyBorder="1" applyAlignment="1" applyProtection="1">
      <alignment vertical="center"/>
      <protection locked="0"/>
    </xf>
    <xf numFmtId="0" fontId="108" fillId="0" borderId="66" xfId="7" applyNumberFormat="1" applyFont="1" applyBorder="1" applyAlignment="1" applyProtection="1">
      <alignment horizontal="center" vertical="center" shrinkToFit="1"/>
    </xf>
    <xf numFmtId="0" fontId="81" fillId="0" borderId="0" xfId="7" applyFont="1" applyFill="1" applyBorder="1" applyAlignment="1" applyProtection="1">
      <alignment vertical="center"/>
    </xf>
    <xf numFmtId="0" fontId="82" fillId="0" borderId="0" xfId="7" applyNumberFormat="1" applyFont="1" applyBorder="1" applyAlignment="1" applyProtection="1">
      <alignment horizontal="center" vertical="center" shrinkToFit="1"/>
    </xf>
    <xf numFmtId="186" fontId="70" fillId="0" borderId="0" xfId="7" applyNumberFormat="1" applyFont="1" applyFill="1" applyBorder="1" applyAlignment="1" applyProtection="1">
      <alignment horizontal="center" vertical="center"/>
      <protection locked="0"/>
    </xf>
    <xf numFmtId="180" fontId="83" fillId="0" borderId="0" xfId="7" applyNumberFormat="1" applyFont="1" applyFill="1" applyBorder="1" applyAlignment="1" applyProtection="1">
      <alignment horizontal="center" vertical="center"/>
      <protection locked="0"/>
    </xf>
    <xf numFmtId="0" fontId="86" fillId="0" borderId="0" xfId="7" applyFont="1" applyFill="1" applyBorder="1" applyProtection="1">
      <alignment vertical="center"/>
    </xf>
    <xf numFmtId="0" fontId="36" fillId="0" borderId="71" xfId="7" applyFont="1" applyBorder="1" applyProtection="1">
      <alignment vertical="center"/>
    </xf>
    <xf numFmtId="0" fontId="21" fillId="0" borderId="72" xfId="7" applyFill="1" applyBorder="1" applyProtection="1">
      <alignment vertical="center"/>
    </xf>
    <xf numFmtId="0" fontId="21" fillId="0" borderId="73" xfId="7" applyFill="1" applyBorder="1" applyProtection="1">
      <alignment vertical="center"/>
    </xf>
    <xf numFmtId="0" fontId="0" fillId="0" borderId="80" xfId="7" applyFont="1" applyBorder="1" applyProtection="1">
      <alignment vertical="center"/>
    </xf>
    <xf numFmtId="49" fontId="21" fillId="0" borderId="9" xfId="7" applyNumberFormat="1" applyFill="1" applyBorder="1" applyProtection="1">
      <alignment vertical="center"/>
      <protection locked="0"/>
    </xf>
    <xf numFmtId="0" fontId="0" fillId="0" borderId="38" xfId="7" applyFont="1" applyFill="1" applyBorder="1" applyProtection="1">
      <alignment vertical="center"/>
    </xf>
    <xf numFmtId="0" fontId="21" fillId="0" borderId="0" xfId="7" applyBorder="1" applyProtection="1">
      <alignment vertical="center"/>
    </xf>
    <xf numFmtId="0" fontId="21" fillId="0" borderId="0" xfId="7" applyFill="1" applyBorder="1" applyAlignment="1" applyProtection="1">
      <alignment vertical="center"/>
    </xf>
    <xf numFmtId="0" fontId="0" fillId="0" borderId="0" xfId="7" applyFont="1" applyFill="1" applyBorder="1" applyAlignment="1" applyProtection="1">
      <alignment vertical="center" wrapText="1"/>
    </xf>
    <xf numFmtId="0" fontId="0" fillId="0" borderId="31" xfId="7" applyFont="1" applyFill="1" applyBorder="1" applyProtection="1">
      <alignment vertical="center"/>
    </xf>
    <xf numFmtId="0" fontId="109" fillId="0" borderId="0" xfId="7" applyFont="1" applyProtection="1">
      <alignment vertical="center"/>
    </xf>
    <xf numFmtId="0" fontId="27" fillId="0" borderId="0" xfId="1" applyFont="1" applyFill="1" applyBorder="1" applyAlignment="1" applyProtection="1"/>
    <xf numFmtId="0" fontId="2" fillId="0" borderId="1" xfId="1" applyBorder="1" applyAlignment="1" applyProtection="1">
      <alignment horizontal="right"/>
    </xf>
    <xf numFmtId="3" fontId="2" fillId="0" borderId="1" xfId="1" applyNumberFormat="1" applyBorder="1" applyProtection="1"/>
    <xf numFmtId="0" fontId="103" fillId="6" borderId="0" xfId="7" applyFont="1" applyFill="1" applyBorder="1" applyAlignment="1" applyProtection="1">
      <alignment horizontal="left"/>
    </xf>
    <xf numFmtId="0" fontId="21" fillId="6" borderId="0" xfId="7" applyFill="1" applyBorder="1" applyAlignment="1" applyProtection="1">
      <alignment horizontal="left"/>
    </xf>
    <xf numFmtId="0" fontId="91" fillId="6" borderId="12" xfId="0" applyFont="1" applyFill="1" applyBorder="1" applyAlignment="1">
      <alignment horizontal="left" vertical="center" wrapText="1"/>
    </xf>
    <xf numFmtId="0" fontId="78" fillId="0" borderId="0" xfId="24" applyFont="1"/>
    <xf numFmtId="177" fontId="78" fillId="2" borderId="0" xfId="24" applyNumberFormat="1" applyFont="1" applyFill="1"/>
    <xf numFmtId="0" fontId="78" fillId="0" borderId="0" xfId="24" applyFont="1" applyAlignment="1">
      <alignment vertical="center" wrapText="1"/>
    </xf>
    <xf numFmtId="0" fontId="78" fillId="18" borderId="0" xfId="24" applyFont="1" applyFill="1"/>
    <xf numFmtId="0" fontId="100" fillId="0" borderId="0" xfId="20" applyFont="1" applyFill="1">
      <alignment vertical="center"/>
    </xf>
    <xf numFmtId="0" fontId="100" fillId="0" borderId="0" xfId="20" applyFont="1" applyFill="1" applyAlignment="1">
      <alignment horizontal="center" vertical="center"/>
    </xf>
    <xf numFmtId="177" fontId="121" fillId="2" borderId="0" xfId="20" applyNumberFormat="1" applyFont="1" applyFill="1" applyAlignment="1">
      <alignment horizontal="center" vertical="center"/>
    </xf>
    <xf numFmtId="0" fontId="100" fillId="18" borderId="0" xfId="20" applyFont="1" applyFill="1">
      <alignment vertical="center"/>
    </xf>
    <xf numFmtId="0" fontId="122" fillId="0" borderId="0" xfId="20" applyFont="1" applyFill="1">
      <alignment vertical="center"/>
    </xf>
    <xf numFmtId="0" fontId="122" fillId="0" borderId="0" xfId="20" applyFont="1" applyFill="1" applyAlignment="1">
      <alignment horizontal="left" vertical="center"/>
    </xf>
    <xf numFmtId="0" fontId="122" fillId="18" borderId="0" xfId="20" applyFont="1" applyFill="1">
      <alignment vertical="center"/>
    </xf>
    <xf numFmtId="0" fontId="100" fillId="0" borderId="0" xfId="20" applyFont="1" applyFill="1" applyAlignment="1">
      <alignment horizontal="left" vertical="center"/>
    </xf>
    <xf numFmtId="0" fontId="100" fillId="2" borderId="1" xfId="20" applyFont="1" applyFill="1" applyBorder="1">
      <alignment vertical="center"/>
    </xf>
    <xf numFmtId="0" fontId="100" fillId="11" borderId="1" xfId="20" applyFont="1" applyFill="1" applyBorder="1">
      <alignment vertical="center"/>
    </xf>
    <xf numFmtId="0" fontId="100" fillId="0" borderId="0" xfId="20" applyFont="1" applyFill="1" applyBorder="1" applyAlignment="1">
      <alignment horizontal="center" vertical="center"/>
    </xf>
    <xf numFmtId="0" fontId="100" fillId="0" borderId="33" xfId="20" applyFont="1" applyFill="1" applyBorder="1">
      <alignment vertical="center"/>
    </xf>
    <xf numFmtId="0" fontId="100" fillId="0" borderId="34" xfId="20" applyFont="1" applyFill="1" applyBorder="1">
      <alignment vertical="center"/>
    </xf>
    <xf numFmtId="0" fontId="100" fillId="0" borderId="6" xfId="20" applyFont="1" applyFill="1" applyBorder="1">
      <alignment vertical="center"/>
    </xf>
    <xf numFmtId="0" fontId="100" fillId="0" borderId="0" xfId="20" applyFont="1" applyFill="1" applyBorder="1">
      <alignment vertical="center"/>
    </xf>
    <xf numFmtId="0" fontId="122" fillId="0" borderId="0" xfId="25" applyFont="1" applyFill="1">
      <alignment vertical="center"/>
    </xf>
    <xf numFmtId="0" fontId="100" fillId="0" borderId="1" xfId="20" applyFont="1" applyFill="1" applyBorder="1" applyAlignment="1">
      <alignment vertical="center"/>
    </xf>
    <xf numFmtId="0" fontId="100" fillId="0" borderId="1" xfId="20" applyFont="1" applyFill="1" applyBorder="1" applyAlignment="1">
      <alignment horizontal="center" vertical="center" wrapText="1"/>
    </xf>
    <xf numFmtId="0" fontId="100" fillId="0" borderId="1" xfId="20" applyFont="1" applyFill="1" applyBorder="1" applyAlignment="1">
      <alignment vertical="center" wrapText="1"/>
    </xf>
    <xf numFmtId="0" fontId="100" fillId="0" borderId="1" xfId="20" applyFont="1" applyFill="1" applyBorder="1">
      <alignment vertical="center"/>
    </xf>
    <xf numFmtId="0" fontId="123" fillId="2" borderId="1" xfId="20" applyFont="1" applyFill="1" applyBorder="1" applyAlignment="1">
      <alignment horizontal="center" vertical="center"/>
    </xf>
    <xf numFmtId="0" fontId="100" fillId="0" borderId="32" xfId="20" applyFont="1" applyFill="1" applyBorder="1">
      <alignment vertical="center"/>
    </xf>
    <xf numFmtId="0" fontId="100" fillId="5" borderId="1" xfId="20" applyFont="1" applyFill="1" applyBorder="1">
      <alignment vertical="center"/>
    </xf>
    <xf numFmtId="0" fontId="100" fillId="23" borderId="1" xfId="20" applyFont="1" applyFill="1" applyBorder="1">
      <alignment vertical="center"/>
    </xf>
    <xf numFmtId="0" fontId="100" fillId="23" borderId="33" xfId="20" applyFont="1" applyFill="1" applyBorder="1">
      <alignment vertical="center"/>
    </xf>
    <xf numFmtId="0" fontId="100" fillId="16" borderId="94" xfId="20" applyFont="1" applyFill="1" applyBorder="1">
      <alignment vertical="center"/>
    </xf>
    <xf numFmtId="0" fontId="100" fillId="16" borderId="1" xfId="20" applyFont="1" applyFill="1" applyBorder="1">
      <alignment vertical="center"/>
    </xf>
    <xf numFmtId="0" fontId="78" fillId="0" borderId="1" xfId="0" applyNumberFormat="1" applyFont="1" applyFill="1" applyBorder="1" applyAlignment="1">
      <alignment horizontal="center" vertical="center" shrinkToFit="1"/>
    </xf>
    <xf numFmtId="0" fontId="78" fillId="0" borderId="1" xfId="0" applyFont="1" applyFill="1" applyBorder="1" applyAlignment="1">
      <alignment vertical="center" shrinkToFit="1"/>
    </xf>
    <xf numFmtId="0" fontId="100" fillId="0" borderId="1" xfId="20" applyFont="1" applyFill="1" applyBorder="1" applyAlignment="1">
      <alignment horizontal="center" vertical="center"/>
    </xf>
    <xf numFmtId="3" fontId="100" fillId="0" borderId="1" xfId="20" applyNumberFormat="1" applyFont="1" applyFill="1" applyBorder="1">
      <alignment vertical="center"/>
    </xf>
    <xf numFmtId="177" fontId="124" fillId="0" borderId="1" xfId="27" applyNumberFormat="1" applyFont="1" applyFill="1" applyBorder="1" applyAlignment="1">
      <alignment vertical="center"/>
    </xf>
    <xf numFmtId="0" fontId="124" fillId="0" borderId="1" xfId="27" applyNumberFormat="1" applyFont="1" applyFill="1" applyBorder="1" applyAlignment="1">
      <alignment vertical="center"/>
    </xf>
    <xf numFmtId="0" fontId="124" fillId="0" borderId="33" xfId="27" applyNumberFormat="1" applyFont="1" applyFill="1" applyBorder="1" applyAlignment="1">
      <alignment vertical="center"/>
    </xf>
    <xf numFmtId="3" fontId="124" fillId="0" borderId="94" xfId="27" applyNumberFormat="1" applyFont="1" applyFill="1" applyBorder="1" applyAlignment="1">
      <alignment vertical="center"/>
    </xf>
    <xf numFmtId="3" fontId="124" fillId="0" borderId="1" xfId="27" applyNumberFormat="1" applyFont="1" applyFill="1" applyBorder="1" applyAlignment="1">
      <alignment vertical="center"/>
    </xf>
    <xf numFmtId="0" fontId="57" fillId="0" borderId="1" xfId="0" applyFont="1" applyFill="1" applyBorder="1" applyAlignment="1">
      <alignment horizontal="left" vertical="center"/>
    </xf>
    <xf numFmtId="0" fontId="98" fillId="0" borderId="1" xfId="0" applyFont="1" applyFill="1" applyBorder="1" applyAlignment="1">
      <alignment vertical="center" shrinkToFit="1"/>
    </xf>
    <xf numFmtId="0" fontId="78" fillId="9" borderId="1" xfId="0" applyFont="1" applyFill="1" applyBorder="1" applyAlignment="1">
      <alignment vertical="center" shrinkToFit="1"/>
    </xf>
    <xf numFmtId="0" fontId="57" fillId="0" borderId="13" xfId="0" applyFont="1" applyFill="1" applyBorder="1" applyAlignment="1">
      <alignment horizontal="left" vertical="center"/>
    </xf>
    <xf numFmtId="0" fontId="57" fillId="0" borderId="23" xfId="0" applyFont="1" applyFill="1" applyBorder="1" applyAlignment="1">
      <alignment horizontal="left" vertical="center"/>
    </xf>
    <xf numFmtId="0" fontId="100" fillId="0" borderId="1" xfId="20" applyFont="1" applyFill="1" applyBorder="1" applyAlignment="1">
      <alignment vertical="center" shrinkToFit="1"/>
    </xf>
    <xf numFmtId="0" fontId="100" fillId="9" borderId="1" xfId="20" applyFont="1" applyFill="1" applyBorder="1" applyAlignment="1">
      <alignment vertical="center" shrinkToFit="1"/>
    </xf>
    <xf numFmtId="3" fontId="124" fillId="0" borderId="1" xfId="0" applyNumberFormat="1" applyFont="1" applyBorder="1">
      <alignment vertical="center"/>
    </xf>
    <xf numFmtId="3" fontId="124" fillId="0" borderId="96" xfId="0" applyNumberFormat="1" applyFont="1" applyBorder="1">
      <alignment vertical="center"/>
    </xf>
    <xf numFmtId="3" fontId="124" fillId="0" borderId="6" xfId="0" applyNumberFormat="1" applyFont="1" applyBorder="1">
      <alignment vertical="center"/>
    </xf>
    <xf numFmtId="14" fontId="78" fillId="0" borderId="1" xfId="0" applyNumberFormat="1" applyFont="1" applyFill="1" applyBorder="1" applyAlignment="1">
      <alignment vertical="center" shrinkToFit="1"/>
    </xf>
    <xf numFmtId="0" fontId="100" fillId="9" borderId="1" xfId="20" applyFont="1" applyFill="1" applyBorder="1">
      <alignment vertical="center"/>
    </xf>
    <xf numFmtId="0" fontId="100" fillId="0" borderId="55" xfId="20" applyFont="1" applyFill="1" applyBorder="1">
      <alignment vertical="center"/>
    </xf>
    <xf numFmtId="0" fontId="57" fillId="0" borderId="1" xfId="0" applyFont="1" applyBorder="1">
      <alignment vertical="center"/>
    </xf>
    <xf numFmtId="0" fontId="100" fillId="0" borderId="9" xfId="20" applyFont="1" applyFill="1" applyBorder="1">
      <alignment vertical="center"/>
    </xf>
    <xf numFmtId="3" fontId="100" fillId="0" borderId="9" xfId="20" applyNumberFormat="1" applyFont="1" applyFill="1" applyBorder="1">
      <alignment vertical="center"/>
    </xf>
    <xf numFmtId="177" fontId="124" fillId="0" borderId="9" xfId="27" applyNumberFormat="1" applyFont="1" applyFill="1" applyBorder="1" applyAlignment="1">
      <alignment vertical="center"/>
    </xf>
    <xf numFmtId="0" fontId="124" fillId="0" borderId="9" xfId="27" applyNumberFormat="1" applyFont="1" applyFill="1" applyBorder="1" applyAlignment="1">
      <alignment vertical="center"/>
    </xf>
    <xf numFmtId="0" fontId="124" fillId="0" borderId="47" xfId="27" applyNumberFormat="1" applyFont="1" applyFill="1" applyBorder="1" applyAlignment="1">
      <alignment vertical="center"/>
    </xf>
    <xf numFmtId="3" fontId="124" fillId="0" borderId="95" xfId="27" applyNumberFormat="1" applyFont="1" applyFill="1" applyBorder="1" applyAlignment="1">
      <alignment vertical="center"/>
    </xf>
    <xf numFmtId="3" fontId="124" fillId="0" borderId="9" xfId="27" applyNumberFormat="1" applyFont="1" applyFill="1" applyBorder="1" applyAlignment="1">
      <alignment vertical="center"/>
    </xf>
    <xf numFmtId="0" fontId="122" fillId="0" borderId="30" xfId="25" applyFont="1" applyFill="1" applyBorder="1">
      <alignment vertical="center"/>
    </xf>
    <xf numFmtId="0" fontId="78" fillId="0" borderId="55" xfId="0" applyFont="1" applyFill="1" applyBorder="1">
      <alignment vertical="center"/>
    </xf>
    <xf numFmtId="0" fontId="78" fillId="0" borderId="9" xfId="26" applyFont="1" applyFill="1" applyBorder="1" applyAlignment="1">
      <alignment vertical="center"/>
    </xf>
    <xf numFmtId="0" fontId="78" fillId="0" borderId="9" xfId="20" applyFont="1" applyFill="1" applyBorder="1">
      <alignment vertical="center"/>
    </xf>
    <xf numFmtId="3" fontId="78" fillId="0" borderId="9" xfId="20" applyNumberFormat="1" applyFont="1" applyFill="1" applyBorder="1">
      <alignment vertical="center"/>
    </xf>
    <xf numFmtId="0" fontId="124" fillId="0" borderId="9" xfId="20" applyNumberFormat="1" applyFont="1" applyFill="1" applyBorder="1">
      <alignment vertical="center"/>
    </xf>
    <xf numFmtId="0" fontId="124" fillId="0" borderId="1" xfId="20" applyNumberFormat="1" applyFont="1" applyFill="1" applyBorder="1">
      <alignment vertical="center"/>
    </xf>
    <xf numFmtId="0" fontId="124" fillId="0" borderId="33" xfId="20" applyNumberFormat="1" applyFont="1" applyFill="1" applyBorder="1">
      <alignment vertical="center"/>
    </xf>
    <xf numFmtId="3" fontId="124" fillId="0" borderId="94" xfId="20" applyNumberFormat="1" applyFont="1" applyFill="1" applyBorder="1">
      <alignment vertical="center"/>
    </xf>
    <xf numFmtId="3" fontId="124" fillId="0" borderId="1" xfId="20" applyNumberFormat="1" applyFont="1" applyFill="1" applyBorder="1">
      <alignment vertical="center"/>
    </xf>
    <xf numFmtId="0" fontId="78" fillId="18" borderId="0" xfId="0" applyFont="1" applyFill="1" applyBorder="1">
      <alignment vertical="center"/>
    </xf>
    <xf numFmtId="0" fontId="78" fillId="0" borderId="0" xfId="0" applyFont="1" applyFill="1" applyBorder="1">
      <alignment vertical="center"/>
    </xf>
    <xf numFmtId="0" fontId="78" fillId="0" borderId="6" xfId="0" applyFont="1" applyFill="1" applyBorder="1">
      <alignment vertical="center"/>
    </xf>
    <xf numFmtId="0" fontId="78" fillId="0" borderId="1" xfId="26" applyFont="1" applyFill="1" applyBorder="1" applyAlignment="1">
      <alignment vertical="center"/>
    </xf>
    <xf numFmtId="0" fontId="78" fillId="0" borderId="1" xfId="20" applyFont="1" applyFill="1" applyBorder="1">
      <alignment vertical="center"/>
    </xf>
    <xf numFmtId="3" fontId="78" fillId="0" borderId="1" xfId="20" applyNumberFormat="1" applyFont="1" applyFill="1" applyBorder="1">
      <alignment vertical="center"/>
    </xf>
    <xf numFmtId="3" fontId="78" fillId="0" borderId="1" xfId="26" applyNumberFormat="1" applyFont="1" applyFill="1" applyBorder="1" applyAlignment="1">
      <alignment vertical="center"/>
    </xf>
    <xf numFmtId="0" fontId="124" fillId="0" borderId="1" xfId="26" applyNumberFormat="1" applyFont="1" applyFill="1" applyBorder="1" applyAlignment="1">
      <alignment vertical="center"/>
    </xf>
    <xf numFmtId="0" fontId="124" fillId="0" borderId="33" xfId="26" applyNumberFormat="1" applyFont="1" applyFill="1" applyBorder="1" applyAlignment="1">
      <alignment vertical="center"/>
    </xf>
    <xf numFmtId="3" fontId="124" fillId="0" borderId="94" xfId="26" applyNumberFormat="1" applyFont="1" applyFill="1" applyBorder="1" applyAlignment="1">
      <alignment vertical="center"/>
    </xf>
    <xf numFmtId="3" fontId="124" fillId="0" borderId="1" xfId="26" applyNumberFormat="1" applyFont="1" applyFill="1" applyBorder="1" applyAlignment="1">
      <alignment vertical="center"/>
    </xf>
    <xf numFmtId="0" fontId="78" fillId="0" borderId="1" xfId="0" applyFont="1" applyFill="1" applyBorder="1">
      <alignment vertical="center"/>
    </xf>
    <xf numFmtId="0" fontId="78" fillId="0" borderId="9" xfId="0" applyFont="1" applyFill="1" applyBorder="1">
      <alignment vertical="center"/>
    </xf>
    <xf numFmtId="0" fontId="100" fillId="18" borderId="0" xfId="20" applyFont="1" applyFill="1" applyBorder="1">
      <alignment vertical="center"/>
    </xf>
    <xf numFmtId="0" fontId="100" fillId="10" borderId="1" xfId="20" applyFont="1" applyFill="1" applyBorder="1" applyAlignment="1">
      <alignment vertical="center" shrinkToFit="1"/>
    </xf>
    <xf numFmtId="0" fontId="100" fillId="10" borderId="1" xfId="20" applyFont="1" applyFill="1" applyBorder="1">
      <alignment vertical="center"/>
    </xf>
    <xf numFmtId="0" fontId="78" fillId="10" borderId="1" xfId="0" applyFont="1" applyFill="1" applyBorder="1" applyAlignment="1">
      <alignment vertical="center" shrinkToFit="1"/>
    </xf>
    <xf numFmtId="0" fontId="125" fillId="0" borderId="30" xfId="0" applyNumberFormat="1" applyFont="1" applyFill="1" applyBorder="1" applyAlignment="1">
      <alignment vertical="center"/>
    </xf>
    <xf numFmtId="0" fontId="78" fillId="0" borderId="61" xfId="0" applyFont="1" applyFill="1" applyBorder="1">
      <alignment vertical="center"/>
    </xf>
    <xf numFmtId="3" fontId="100" fillId="0" borderId="62" xfId="20" applyNumberFormat="1" applyFont="1" applyFill="1" applyBorder="1">
      <alignment vertical="center"/>
    </xf>
    <xf numFmtId="177" fontId="124" fillId="0" borderId="62" xfId="27" applyNumberFormat="1" applyFont="1" applyFill="1" applyBorder="1" applyAlignment="1">
      <alignment vertical="center"/>
    </xf>
    <xf numFmtId="0" fontId="124" fillId="0" borderId="62" xfId="27" applyNumberFormat="1" applyFont="1" applyFill="1" applyBorder="1" applyAlignment="1">
      <alignment vertical="center"/>
    </xf>
    <xf numFmtId="0" fontId="124" fillId="0" borderId="97" xfId="27" applyNumberFormat="1" applyFont="1" applyFill="1" applyBorder="1" applyAlignment="1">
      <alignment vertical="center"/>
    </xf>
    <xf numFmtId="3" fontId="124" fillId="0" borderId="98" xfId="27" applyNumberFormat="1" applyFont="1" applyFill="1" applyBorder="1" applyAlignment="1">
      <alignment vertical="center"/>
    </xf>
    <xf numFmtId="3" fontId="124" fillId="0" borderId="62" xfId="27" applyNumberFormat="1" applyFont="1" applyFill="1" applyBorder="1" applyAlignment="1">
      <alignment vertical="center"/>
    </xf>
    <xf numFmtId="177" fontId="124" fillId="0" borderId="101" xfId="27" applyNumberFormat="1" applyFont="1" applyFill="1" applyBorder="1" applyAlignment="1">
      <alignment vertical="center"/>
    </xf>
    <xf numFmtId="0" fontId="78" fillId="5" borderId="1" xfId="0" applyNumberFormat="1" applyFont="1" applyFill="1" applyBorder="1" applyAlignment="1">
      <alignment horizontal="center" vertical="center" shrinkToFit="1"/>
    </xf>
    <xf numFmtId="0" fontId="78" fillId="0" borderId="0" xfId="0" applyFont="1" applyFill="1" applyBorder="1" applyAlignment="1">
      <alignment vertical="center" shrinkToFit="1"/>
    </xf>
    <xf numFmtId="0" fontId="78" fillId="0" borderId="1" xfId="0" applyFont="1" applyFill="1" applyBorder="1" applyAlignment="1">
      <alignment horizontal="center" vertical="center" shrinkToFit="1"/>
    </xf>
    <xf numFmtId="14" fontId="100" fillId="0" borderId="1" xfId="20" applyNumberFormat="1" applyFont="1" applyFill="1" applyBorder="1" applyAlignment="1">
      <alignment vertical="center" wrapText="1" shrinkToFit="1"/>
    </xf>
    <xf numFmtId="14" fontId="100" fillId="0" borderId="0" xfId="20" applyNumberFormat="1" applyFont="1" applyFill="1" applyBorder="1" applyAlignment="1">
      <alignment vertical="center" wrapText="1" shrinkToFit="1"/>
    </xf>
    <xf numFmtId="0" fontId="78" fillId="0" borderId="1" xfId="0" applyFont="1" applyFill="1" applyBorder="1" applyAlignment="1">
      <alignment horizontal="center" vertical="center"/>
    </xf>
    <xf numFmtId="0" fontId="78" fillId="0" borderId="1" xfId="0" applyFont="1" applyFill="1" applyBorder="1" applyAlignment="1">
      <alignment vertical="center"/>
    </xf>
    <xf numFmtId="180" fontId="78" fillId="0" borderId="1" xfId="0" applyNumberFormat="1" applyFont="1" applyFill="1" applyBorder="1" applyAlignment="1">
      <alignment vertical="center"/>
    </xf>
    <xf numFmtId="180" fontId="100" fillId="0" borderId="1" xfId="20" applyNumberFormat="1" applyFont="1" applyFill="1" applyBorder="1" applyAlignment="1">
      <alignment vertical="center" wrapText="1"/>
    </xf>
    <xf numFmtId="0" fontId="100" fillId="0" borderId="2" xfId="20" applyFont="1" applyFill="1" applyBorder="1">
      <alignment vertical="center"/>
    </xf>
    <xf numFmtId="180" fontId="100" fillId="0" borderId="1" xfId="20" applyNumberFormat="1" applyFont="1" applyFill="1" applyBorder="1" applyAlignment="1">
      <alignment vertical="center"/>
    </xf>
    <xf numFmtId="180" fontId="100" fillId="10" borderId="1" xfId="20" applyNumberFormat="1" applyFont="1" applyFill="1" applyBorder="1" applyAlignment="1">
      <alignment vertical="center"/>
    </xf>
    <xf numFmtId="0" fontId="122" fillId="0" borderId="0" xfId="25" applyFont="1" applyFill="1" applyBorder="1">
      <alignment vertical="center"/>
    </xf>
    <xf numFmtId="0" fontId="100" fillId="0" borderId="9" xfId="20" applyNumberFormat="1" applyFont="1" applyFill="1" applyBorder="1">
      <alignment vertical="center"/>
    </xf>
    <xf numFmtId="0" fontId="100" fillId="0" borderId="1" xfId="20" applyNumberFormat="1" applyFont="1" applyFill="1" applyBorder="1">
      <alignment vertical="center"/>
    </xf>
    <xf numFmtId="0" fontId="100" fillId="0" borderId="33" xfId="20" applyNumberFormat="1" applyFont="1" applyFill="1" applyBorder="1">
      <alignment vertical="center"/>
    </xf>
    <xf numFmtId="3" fontId="100" fillId="0" borderId="94" xfId="20" applyNumberFormat="1" applyFont="1" applyFill="1" applyBorder="1">
      <alignment vertical="center"/>
    </xf>
    <xf numFmtId="0" fontId="100" fillId="0" borderId="1" xfId="20" applyFont="1" applyFill="1" applyBorder="1" applyAlignment="1">
      <alignment horizontal="left" vertical="center" shrinkToFit="1"/>
    </xf>
    <xf numFmtId="0" fontId="126" fillId="0" borderId="1" xfId="20" applyNumberFormat="1" applyFont="1" applyFill="1" applyBorder="1">
      <alignment vertical="center"/>
    </xf>
    <xf numFmtId="0" fontId="100" fillId="0" borderId="0" xfId="20" applyFont="1" applyFill="1" applyBorder="1" applyAlignment="1">
      <alignment horizontal="center" vertical="center" shrinkToFit="1"/>
    </xf>
    <xf numFmtId="0" fontId="100" fillId="0" borderId="0" xfId="20" applyFont="1" applyFill="1" applyBorder="1" applyAlignment="1">
      <alignment vertical="center" shrinkToFit="1"/>
    </xf>
    <xf numFmtId="0" fontId="100" fillId="18" borderId="0" xfId="20" applyFont="1" applyFill="1" applyAlignment="1">
      <alignment horizontal="center" vertical="center"/>
    </xf>
    <xf numFmtId="0" fontId="100" fillId="18" borderId="0" xfId="20" applyFont="1" applyFill="1" applyBorder="1" applyAlignment="1">
      <alignment horizontal="center" vertical="center"/>
    </xf>
    <xf numFmtId="186" fontId="21" fillId="6" borderId="0" xfId="7" applyNumberFormat="1" applyFont="1" applyFill="1" applyBorder="1" applyAlignment="1" applyProtection="1">
      <alignment horizontal="left"/>
    </xf>
    <xf numFmtId="186" fontId="21" fillId="6" borderId="0" xfId="7" applyNumberFormat="1" applyFill="1" applyBorder="1" applyAlignment="1" applyProtection="1">
      <alignment horizontal="left"/>
    </xf>
    <xf numFmtId="186" fontId="21" fillId="6" borderId="0" xfId="7" applyNumberFormat="1" applyFill="1" applyBorder="1" applyAlignment="1" applyProtection="1">
      <alignment horizontal="center" vertical="center"/>
    </xf>
    <xf numFmtId="49" fontId="21" fillId="6" borderId="0" xfId="7" applyNumberFormat="1" applyFont="1" applyFill="1" applyBorder="1" applyAlignment="1" applyProtection="1">
      <alignment horizontal="center" vertical="center"/>
    </xf>
    <xf numFmtId="49" fontId="21" fillId="6" borderId="0" xfId="7" applyNumberFormat="1" applyFill="1" applyBorder="1" applyAlignment="1" applyProtection="1">
      <alignment horizontal="center" vertical="center"/>
    </xf>
    <xf numFmtId="186" fontId="21" fillId="6" borderId="0" xfId="7" applyNumberFormat="1" applyFont="1" applyFill="1" applyBorder="1" applyAlignment="1" applyProtection="1">
      <alignment horizontal="center" vertical="center"/>
    </xf>
    <xf numFmtId="0" fontId="78" fillId="15" borderId="0" xfId="24" applyFont="1" applyFill="1" applyAlignment="1">
      <alignment horizontal="center"/>
    </xf>
    <xf numFmtId="0" fontId="78" fillId="11" borderId="0" xfId="24" applyFont="1" applyFill="1" applyAlignment="1">
      <alignment horizontal="center"/>
    </xf>
    <xf numFmtId="0" fontId="78" fillId="12" borderId="0" xfId="24" applyFont="1" applyFill="1" applyAlignment="1">
      <alignment horizontal="center"/>
    </xf>
    <xf numFmtId="0" fontId="78" fillId="2" borderId="0" xfId="24" applyFont="1" applyFill="1" applyAlignment="1">
      <alignment horizontal="center"/>
    </xf>
    <xf numFmtId="0" fontId="78" fillId="13" borderId="0" xfId="24" applyFont="1" applyFill="1" applyAlignment="1">
      <alignment horizontal="center"/>
    </xf>
    <xf numFmtId="0" fontId="78" fillId="14" borderId="0" xfId="24" applyFont="1" applyFill="1" applyAlignment="1">
      <alignment horizontal="center"/>
    </xf>
    <xf numFmtId="0" fontId="100" fillId="5" borderId="33" xfId="20" applyFont="1" applyFill="1" applyBorder="1" applyAlignment="1">
      <alignment horizontal="center" vertical="center"/>
    </xf>
    <xf numFmtId="0" fontId="100" fillId="5" borderId="34" xfId="20" applyFont="1" applyFill="1" applyBorder="1" applyAlignment="1">
      <alignment horizontal="center" vertical="center"/>
    </xf>
    <xf numFmtId="0" fontId="100" fillId="5" borderId="100" xfId="20" applyFont="1" applyFill="1" applyBorder="1" applyAlignment="1">
      <alignment horizontal="center" vertical="center"/>
    </xf>
    <xf numFmtId="0" fontId="100" fillId="16" borderId="99" xfId="20" applyFont="1" applyFill="1" applyBorder="1" applyAlignment="1">
      <alignment horizontal="center" vertical="center"/>
    </xf>
    <xf numFmtId="0" fontId="100" fillId="16" borderId="34" xfId="20" applyFont="1" applyFill="1" applyBorder="1" applyAlignment="1">
      <alignment horizontal="center" vertical="center"/>
    </xf>
    <xf numFmtId="0" fontId="100" fillId="16" borderId="6" xfId="20" applyFont="1" applyFill="1" applyBorder="1" applyAlignment="1">
      <alignment horizontal="center" vertical="center"/>
    </xf>
    <xf numFmtId="0" fontId="100" fillId="0" borderId="23" xfId="20" applyFont="1" applyFill="1" applyBorder="1" applyAlignment="1">
      <alignment horizontal="center" vertical="center"/>
    </xf>
    <xf numFmtId="0" fontId="100" fillId="0" borderId="9" xfId="20" applyFont="1" applyFill="1" applyBorder="1" applyAlignment="1">
      <alignment horizontal="center" vertical="center"/>
    </xf>
    <xf numFmtId="0" fontId="63" fillId="6" borderId="0" xfId="7" applyFont="1" applyFill="1" applyBorder="1" applyAlignment="1" applyProtection="1">
      <alignment horizontal="left" vertical="center" shrinkToFit="1"/>
    </xf>
    <xf numFmtId="0" fontId="63" fillId="6" borderId="0" xfId="7" applyFont="1" applyFill="1" applyBorder="1" applyAlignment="1" applyProtection="1">
      <alignment horizontal="left" vertical="center" wrapText="1"/>
    </xf>
    <xf numFmtId="0" fontId="21" fillId="6" borderId="0" xfId="7" applyFill="1" applyBorder="1" applyAlignment="1" applyProtection="1">
      <alignment vertical="center" shrinkToFit="1"/>
    </xf>
    <xf numFmtId="0" fontId="60" fillId="6" borderId="0" xfId="7" applyFont="1" applyFill="1" applyBorder="1" applyAlignment="1" applyProtection="1">
      <alignment vertical="center" wrapText="1"/>
    </xf>
    <xf numFmtId="0" fontId="61" fillId="6" borderId="0" xfId="7" applyFont="1" applyFill="1" applyBorder="1" applyAlignment="1" applyProtection="1">
      <alignment vertical="center" wrapText="1"/>
    </xf>
    <xf numFmtId="0" fontId="21" fillId="6" borderId="0" xfId="7" applyFill="1" applyBorder="1" applyAlignment="1" applyProtection="1">
      <alignment horizontal="center" vertical="center"/>
    </xf>
    <xf numFmtId="0" fontId="71" fillId="2" borderId="1" xfId="7" applyFont="1" applyFill="1" applyBorder="1" applyAlignment="1" applyProtection="1">
      <alignment horizontal="center" vertical="center"/>
      <protection locked="0"/>
    </xf>
    <xf numFmtId="0" fontId="63" fillId="2" borderId="1" xfId="7" applyFont="1" applyFill="1" applyBorder="1" applyAlignment="1" applyProtection="1">
      <alignment horizontal="center" vertical="center"/>
      <protection locked="0"/>
    </xf>
    <xf numFmtId="3" fontId="89" fillId="2" borderId="33" xfId="7" applyNumberFormat="1" applyFont="1" applyFill="1" applyBorder="1" applyAlignment="1" applyProtection="1">
      <alignment horizontal="center" vertical="center"/>
      <protection locked="0"/>
    </xf>
    <xf numFmtId="3" fontId="89" fillId="2" borderId="6" xfId="7" applyNumberFormat="1" applyFont="1" applyFill="1" applyBorder="1" applyAlignment="1" applyProtection="1">
      <alignment horizontal="center" vertical="center"/>
      <protection locked="0"/>
    </xf>
    <xf numFmtId="0" fontId="87" fillId="6" borderId="11" xfId="7" applyFont="1" applyFill="1" applyBorder="1" applyAlignment="1" applyProtection="1">
      <alignment horizontal="left" vertical="center" wrapText="1"/>
    </xf>
    <xf numFmtId="0" fontId="87" fillId="6" borderId="27" xfId="7" applyFont="1" applyFill="1" applyBorder="1" applyAlignment="1" applyProtection="1">
      <alignment horizontal="left" vertical="center" wrapText="1"/>
    </xf>
    <xf numFmtId="0" fontId="87" fillId="6" borderId="0" xfId="7" applyFont="1" applyFill="1" applyBorder="1" applyAlignment="1" applyProtection="1">
      <alignment horizontal="left" vertical="center" wrapText="1"/>
    </xf>
    <xf numFmtId="0" fontId="87" fillId="6" borderId="28" xfId="7" applyFont="1" applyFill="1" applyBorder="1" applyAlignment="1" applyProtection="1">
      <alignment horizontal="left" vertical="center" wrapText="1"/>
    </xf>
    <xf numFmtId="0" fontId="87" fillId="6" borderId="30" xfId="7" applyFont="1" applyFill="1" applyBorder="1" applyAlignment="1" applyProtection="1">
      <alignment horizontal="left" vertical="center" wrapText="1"/>
    </xf>
    <xf numFmtId="0" fontId="87" fillId="6" borderId="31" xfId="7" applyFont="1" applyFill="1" applyBorder="1" applyAlignment="1" applyProtection="1">
      <alignment horizontal="left" vertical="center" wrapText="1"/>
    </xf>
    <xf numFmtId="0" fontId="87" fillId="24" borderId="26" xfId="7" applyFont="1" applyFill="1" applyBorder="1" applyAlignment="1" applyProtection="1">
      <alignment horizontal="center" vertical="center"/>
    </xf>
    <xf numFmtId="0" fontId="87" fillId="24" borderId="15" xfId="7" applyFont="1" applyFill="1" applyBorder="1" applyAlignment="1" applyProtection="1">
      <alignment horizontal="center" vertical="center"/>
    </xf>
    <xf numFmtId="0" fontId="87" fillId="24" borderId="29" xfId="7" applyFont="1" applyFill="1" applyBorder="1" applyAlignment="1" applyProtection="1">
      <alignment horizontal="center" vertical="center"/>
    </xf>
    <xf numFmtId="0" fontId="71" fillId="2" borderId="2" xfId="7" applyFont="1" applyFill="1" applyBorder="1" applyAlignment="1" applyProtection="1">
      <alignment horizontal="left" vertical="center" shrinkToFit="1"/>
      <protection locked="0"/>
    </xf>
    <xf numFmtId="0" fontId="63" fillId="2" borderId="2" xfId="7" applyFont="1" applyFill="1" applyBorder="1" applyAlignment="1" applyProtection="1">
      <alignment horizontal="left" vertical="center" shrinkToFit="1"/>
      <protection locked="0"/>
    </xf>
    <xf numFmtId="0" fontId="0" fillId="6" borderId="1" xfId="7" applyFont="1" applyFill="1" applyBorder="1" applyAlignment="1" applyProtection="1">
      <alignment horizontal="center" vertical="center" shrinkToFit="1"/>
    </xf>
    <xf numFmtId="0" fontId="21" fillId="6" borderId="1" xfId="7" applyFill="1" applyBorder="1" applyAlignment="1" applyProtection="1">
      <alignment horizontal="center" vertical="center" shrinkToFit="1"/>
    </xf>
    <xf numFmtId="186" fontId="91" fillId="2" borderId="33" xfId="7" applyNumberFormat="1" applyFont="1" applyFill="1" applyBorder="1" applyAlignment="1" applyProtection="1">
      <alignment horizontal="center" vertical="center"/>
      <protection locked="0"/>
    </xf>
    <xf numFmtId="186" fontId="91" fillId="2" borderId="34" xfId="7" applyNumberFormat="1" applyFont="1" applyFill="1" applyBorder="1" applyAlignment="1" applyProtection="1">
      <alignment horizontal="center" vertical="center"/>
      <protection locked="0"/>
    </xf>
    <xf numFmtId="186" fontId="91" fillId="2" borderId="6" xfId="7" applyNumberFormat="1" applyFont="1" applyFill="1" applyBorder="1" applyAlignment="1" applyProtection="1">
      <alignment horizontal="center" vertical="center"/>
      <protection locked="0"/>
    </xf>
    <xf numFmtId="0" fontId="21" fillId="6" borderId="1" xfId="7" applyFill="1" applyBorder="1" applyAlignment="1" applyProtection="1">
      <alignment horizontal="center" vertical="center"/>
    </xf>
    <xf numFmtId="0" fontId="21" fillId="6" borderId="33" xfId="7" applyFont="1" applyFill="1" applyBorder="1" applyAlignment="1" applyProtection="1">
      <alignment horizontal="center" vertical="center"/>
    </xf>
    <xf numFmtId="0" fontId="21" fillId="6" borderId="34" xfId="7" applyFont="1" applyFill="1" applyBorder="1" applyAlignment="1" applyProtection="1">
      <alignment horizontal="center" vertical="center"/>
    </xf>
    <xf numFmtId="0" fontId="21" fillId="6" borderId="6" xfId="7" applyFont="1" applyFill="1" applyBorder="1" applyAlignment="1" applyProtection="1">
      <alignment horizontal="center" vertical="center"/>
    </xf>
    <xf numFmtId="0" fontId="21" fillId="6" borderId="34" xfId="7" applyFill="1" applyBorder="1" applyAlignment="1" applyProtection="1">
      <alignment horizontal="center" vertical="center"/>
    </xf>
    <xf numFmtId="0" fontId="21" fillId="6" borderId="6" xfId="7" applyFill="1" applyBorder="1" applyAlignment="1" applyProtection="1">
      <alignment horizontal="center" vertical="center"/>
    </xf>
    <xf numFmtId="186" fontId="0" fillId="6" borderId="1" xfId="7" applyNumberFormat="1" applyFont="1" applyFill="1" applyBorder="1" applyAlignment="1" applyProtection="1">
      <alignment horizontal="center" vertical="center"/>
      <protection locked="0"/>
    </xf>
    <xf numFmtId="186" fontId="21" fillId="6" borderId="1" xfId="7" applyNumberFormat="1" applyFill="1" applyBorder="1" applyAlignment="1" applyProtection="1">
      <alignment horizontal="center" vertical="center"/>
      <protection locked="0"/>
    </xf>
    <xf numFmtId="49" fontId="0" fillId="6" borderId="1" xfId="7" applyNumberFormat="1" applyFont="1" applyFill="1" applyBorder="1" applyAlignment="1" applyProtection="1">
      <alignment horizontal="center" vertical="center"/>
      <protection locked="0"/>
    </xf>
    <xf numFmtId="49" fontId="21" fillId="6" borderId="1" xfId="7" applyNumberFormat="1" applyFill="1" applyBorder="1" applyAlignment="1" applyProtection="1">
      <alignment horizontal="center" vertical="center"/>
      <protection locked="0"/>
    </xf>
    <xf numFmtId="0" fontId="92" fillId="19" borderId="39" xfId="0" applyFont="1" applyFill="1" applyBorder="1" applyAlignment="1">
      <alignment horizontal="center" vertical="center" wrapText="1"/>
    </xf>
    <xf numFmtId="0" fontId="92" fillId="19" borderId="41" xfId="0" applyFont="1" applyFill="1" applyBorder="1" applyAlignment="1">
      <alignment horizontal="center" vertical="center" wrapText="1"/>
    </xf>
    <xf numFmtId="0" fontId="92" fillId="19" borderId="26" xfId="0" applyFont="1" applyFill="1" applyBorder="1" applyAlignment="1">
      <alignment horizontal="center" vertical="center" wrapText="1"/>
    </xf>
    <xf numFmtId="0" fontId="92" fillId="19" borderId="11" xfId="0" applyFont="1" applyFill="1" applyBorder="1" applyAlignment="1">
      <alignment horizontal="center" vertical="center" wrapText="1"/>
    </xf>
    <xf numFmtId="0" fontId="92" fillId="19" borderId="29" xfId="0" applyFont="1" applyFill="1" applyBorder="1" applyAlignment="1">
      <alignment horizontal="center" vertical="center" wrapText="1"/>
    </xf>
    <xf numFmtId="0" fontId="92" fillId="19" borderId="30" xfId="0" applyFont="1" applyFill="1" applyBorder="1" applyAlignment="1">
      <alignment horizontal="center" vertical="center" wrapText="1"/>
    </xf>
    <xf numFmtId="0" fontId="93" fillId="6" borderId="26" xfId="0" applyFont="1" applyFill="1" applyBorder="1" applyAlignment="1">
      <alignment horizontal="center" vertical="center" wrapText="1"/>
    </xf>
    <xf numFmtId="0" fontId="93" fillId="6" borderId="29" xfId="0" applyFont="1" applyFill="1" applyBorder="1" applyAlignment="1">
      <alignment horizontal="center" vertical="center" wrapText="1"/>
    </xf>
    <xf numFmtId="0" fontId="93" fillId="6" borderId="39" xfId="0" applyFont="1" applyFill="1" applyBorder="1" applyAlignment="1">
      <alignment horizontal="center" vertical="center" wrapText="1"/>
    </xf>
    <xf numFmtId="0" fontId="93" fillId="6" borderId="41" xfId="0" applyFont="1" applyFill="1" applyBorder="1" applyAlignment="1">
      <alignment horizontal="center" vertical="center" wrapText="1"/>
    </xf>
    <xf numFmtId="0" fontId="92" fillId="6" borderId="26" xfId="0" applyFont="1" applyFill="1" applyBorder="1" applyAlignment="1">
      <alignment horizontal="center" vertical="center" wrapText="1"/>
    </xf>
    <xf numFmtId="0" fontId="92" fillId="6" borderId="15" xfId="0" applyFont="1" applyFill="1" applyBorder="1" applyAlignment="1">
      <alignment horizontal="center" vertical="center" wrapText="1"/>
    </xf>
    <xf numFmtId="0" fontId="92" fillId="6" borderId="29" xfId="0" applyFont="1" applyFill="1" applyBorder="1" applyAlignment="1">
      <alignment horizontal="center" vertical="center" wrapText="1"/>
    </xf>
    <xf numFmtId="0" fontId="92" fillId="6" borderId="39" xfId="0" applyFont="1" applyFill="1" applyBorder="1" applyAlignment="1">
      <alignment horizontal="center" vertical="center" wrapText="1"/>
    </xf>
    <xf numFmtId="0" fontId="92" fillId="6" borderId="40" xfId="0" applyFont="1" applyFill="1" applyBorder="1" applyAlignment="1">
      <alignment horizontal="center" vertical="center" wrapText="1"/>
    </xf>
    <xf numFmtId="0" fontId="92" fillId="6" borderId="41" xfId="0" applyFont="1" applyFill="1" applyBorder="1" applyAlignment="1">
      <alignment horizontal="center" vertical="center" wrapText="1"/>
    </xf>
    <xf numFmtId="0" fontId="3" fillId="0" borderId="0" xfId="3" applyFont="1" applyAlignment="1" applyProtection="1">
      <alignment horizontal="center" vertical="center"/>
      <protection locked="0"/>
    </xf>
    <xf numFmtId="0" fontId="7" fillId="0" borderId="0" xfId="3" applyFont="1" applyAlignment="1" applyProtection="1">
      <alignment vertical="center" wrapText="1"/>
      <protection locked="0"/>
    </xf>
    <xf numFmtId="0" fontId="25" fillId="0" borderId="0" xfId="3" applyFont="1" applyBorder="1" applyAlignment="1" applyProtection="1">
      <alignment horizontal="center" shrinkToFit="1"/>
      <protection locked="0"/>
    </xf>
    <xf numFmtId="0" fontId="0" fillId="3" borderId="2" xfId="3" applyFont="1" applyFill="1" applyBorder="1" applyAlignment="1" applyProtection="1">
      <alignment horizontal="center" vertical="center" shrinkToFit="1"/>
      <protection locked="0"/>
    </xf>
    <xf numFmtId="0" fontId="25" fillId="0" borderId="11" xfId="3" applyFont="1" applyBorder="1" applyAlignment="1">
      <alignment horizontal="center" vertical="top" wrapText="1"/>
    </xf>
    <xf numFmtId="0" fontId="25" fillId="0" borderId="0" xfId="3" applyFont="1" applyBorder="1" applyAlignment="1">
      <alignment horizontal="center" vertical="top" wrapText="1"/>
    </xf>
    <xf numFmtId="0" fontId="13" fillId="0" borderId="17" xfId="3" applyFont="1" applyBorder="1" applyAlignment="1" applyProtection="1">
      <alignment horizontal="center" vertical="center"/>
      <protection locked="0"/>
    </xf>
    <xf numFmtId="0" fontId="13" fillId="0" borderId="18" xfId="3" applyFont="1" applyBorder="1" applyAlignment="1" applyProtection="1">
      <alignment horizontal="center" vertical="center"/>
      <protection locked="0"/>
    </xf>
    <xf numFmtId="0" fontId="7" fillId="0" borderId="4" xfId="3" applyFont="1" applyBorder="1" applyAlignment="1" applyProtection="1">
      <alignment horizontal="center" vertical="center" wrapText="1"/>
      <protection locked="0"/>
    </xf>
    <xf numFmtId="0" fontId="7" fillId="0" borderId="1" xfId="3" applyFont="1" applyBorder="1" applyAlignment="1" applyProtection="1">
      <alignment horizontal="center" vertical="center" wrapText="1"/>
      <protection locked="0"/>
    </xf>
    <xf numFmtId="0" fontId="2" fillId="0" borderId="4" xfId="3" applyFont="1" applyBorder="1" applyAlignment="1" applyProtection="1">
      <alignment horizontal="center" vertical="center" wrapText="1"/>
      <protection locked="0"/>
    </xf>
    <xf numFmtId="0" fontId="2" fillId="0" borderId="1" xfId="3" applyFont="1" applyBorder="1" applyAlignment="1" applyProtection="1">
      <alignment horizontal="center" vertical="center" wrapText="1"/>
      <protection locked="0"/>
    </xf>
    <xf numFmtId="0" fontId="2" fillId="0" borderId="3" xfId="3" applyFont="1" applyBorder="1" applyAlignment="1" applyProtection="1">
      <alignment horizontal="center" vertical="center"/>
      <protection locked="0"/>
    </xf>
    <xf numFmtId="0" fontId="2" fillId="0" borderId="10" xfId="3" applyFont="1" applyBorder="1" applyAlignment="1" applyProtection="1">
      <alignment horizontal="center" vertical="center"/>
      <protection locked="0"/>
    </xf>
    <xf numFmtId="0" fontId="5" fillId="11" borderId="8" xfId="3" applyFont="1" applyFill="1" applyBorder="1" applyAlignment="1" applyProtection="1">
      <alignment horizontal="center" vertical="center" wrapText="1"/>
      <protection locked="0"/>
    </xf>
    <xf numFmtId="0" fontId="5" fillId="11" borderId="7" xfId="3" applyFont="1" applyFill="1" applyBorder="1" applyAlignment="1" applyProtection="1">
      <alignment horizontal="center" vertical="center" wrapText="1"/>
      <protection locked="0"/>
    </xf>
    <xf numFmtId="0" fontId="5" fillId="11" borderId="9" xfId="3" applyFont="1" applyFill="1" applyBorder="1" applyAlignment="1" applyProtection="1">
      <alignment horizontal="center" vertical="center" wrapText="1"/>
      <protection locked="0"/>
    </xf>
    <xf numFmtId="0" fontId="6" fillId="2" borderId="27" xfId="3" applyFont="1" applyFill="1" applyBorder="1" applyAlignment="1" applyProtection="1">
      <alignment horizontal="center" vertical="center" wrapText="1"/>
      <protection locked="0"/>
    </xf>
    <xf numFmtId="0" fontId="6" fillId="2" borderId="28" xfId="3" applyFont="1" applyFill="1" applyBorder="1" applyAlignment="1" applyProtection="1">
      <alignment horizontal="center" vertical="center" wrapText="1"/>
      <protection locked="0"/>
    </xf>
    <xf numFmtId="0" fontId="6" fillId="2" borderId="50" xfId="3" applyFont="1" applyFill="1" applyBorder="1" applyAlignment="1" applyProtection="1">
      <alignment horizontal="center" vertical="center" wrapText="1"/>
      <protection locked="0"/>
    </xf>
    <xf numFmtId="0" fontId="5" fillId="2" borderId="75" xfId="3" applyFont="1" applyFill="1" applyBorder="1" applyAlignment="1" applyProtection="1">
      <alignment horizontal="left" vertical="center" wrapText="1"/>
      <protection locked="0"/>
    </xf>
    <xf numFmtId="0" fontId="5" fillId="2" borderId="76" xfId="3" applyFont="1" applyFill="1" applyBorder="1" applyAlignment="1" applyProtection="1">
      <alignment horizontal="left" vertical="center" wrapText="1"/>
      <protection locked="0"/>
    </xf>
    <xf numFmtId="0" fontId="5" fillId="6" borderId="8" xfId="3" applyFont="1" applyFill="1" applyBorder="1" applyAlignment="1" applyProtection="1">
      <alignment horizontal="center" vertical="center" wrapText="1"/>
      <protection locked="0"/>
    </xf>
    <xf numFmtId="0" fontId="5" fillId="6" borderId="7" xfId="3" applyFont="1" applyFill="1" applyBorder="1" applyAlignment="1" applyProtection="1">
      <alignment horizontal="center" vertical="center" wrapText="1"/>
      <protection locked="0"/>
    </xf>
    <xf numFmtId="0" fontId="5" fillId="6" borderId="9" xfId="3" applyFont="1" applyFill="1" applyBorder="1" applyAlignment="1" applyProtection="1">
      <alignment horizontal="center" vertical="center" wrapText="1"/>
      <protection locked="0"/>
    </xf>
    <xf numFmtId="0" fontId="2" fillId="0" borderId="4" xfId="3" applyFont="1" applyFill="1" applyBorder="1" applyAlignment="1" applyProtection="1">
      <alignment horizontal="center" vertical="center" wrapText="1"/>
      <protection locked="0"/>
    </xf>
    <xf numFmtId="0" fontId="2" fillId="0" borderId="1" xfId="3" applyFont="1" applyFill="1" applyBorder="1" applyAlignment="1" applyProtection="1">
      <alignment horizontal="center" vertical="center" wrapText="1"/>
      <protection locked="0"/>
    </xf>
    <xf numFmtId="0" fontId="2" fillId="0" borderId="5" xfId="3" applyFont="1" applyBorder="1" applyAlignment="1" applyProtection="1">
      <alignment horizontal="center" vertical="center" wrapText="1"/>
      <protection locked="0"/>
    </xf>
    <xf numFmtId="0" fontId="2" fillId="0" borderId="12" xfId="3" applyFont="1" applyBorder="1" applyAlignment="1" applyProtection="1">
      <alignment horizontal="center" vertical="center" wrapText="1"/>
      <protection locked="0"/>
    </xf>
    <xf numFmtId="0" fontId="91" fillId="6" borderId="12" xfId="0" applyFont="1" applyFill="1" applyBorder="1" applyAlignment="1">
      <alignment horizontal="center" vertical="center" wrapText="1"/>
    </xf>
    <xf numFmtId="0" fontId="14" fillId="0" borderId="0" xfId="3" applyFont="1" applyAlignment="1" applyProtection="1">
      <alignment horizontal="left" vertical="center" shrinkToFit="1"/>
      <protection locked="0"/>
    </xf>
    <xf numFmtId="0" fontId="7" fillId="0" borderId="0" xfId="3" applyFont="1" applyAlignment="1" applyProtection="1">
      <alignment horizontal="left" vertical="center"/>
      <protection locked="0"/>
    </xf>
    <xf numFmtId="0" fontId="0" fillId="0" borderId="33" xfId="0" applyFill="1" applyBorder="1" applyAlignment="1" applyProtection="1">
      <alignment horizontal="center" vertical="center" shrinkToFit="1"/>
    </xf>
    <xf numFmtId="0" fontId="0" fillId="0" borderId="34"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54" xfId="0" applyNumberFormat="1" applyFill="1" applyBorder="1" applyAlignment="1" applyProtection="1">
      <alignment horizontal="center" vertical="center" shrinkToFit="1"/>
    </xf>
    <xf numFmtId="0" fontId="0" fillId="0" borderId="51" xfId="0" applyNumberFormat="1" applyFill="1" applyBorder="1" applyAlignment="1" applyProtection="1">
      <alignment horizontal="center" vertical="center" shrinkToFit="1"/>
    </xf>
    <xf numFmtId="0" fontId="0" fillId="0" borderId="52" xfId="0" applyNumberFormat="1" applyFill="1" applyBorder="1" applyAlignment="1" applyProtection="1">
      <alignment horizontal="center" vertical="center" shrinkToFit="1"/>
    </xf>
    <xf numFmtId="0" fontId="20" fillId="0" borderId="63"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shrinkToFit="1"/>
    </xf>
    <xf numFmtId="0" fontId="20" fillId="0" borderId="25" xfId="0" applyFont="1" applyFill="1" applyBorder="1" applyAlignment="1" applyProtection="1">
      <alignment horizontal="center" vertical="center" shrinkToFit="1"/>
    </xf>
    <xf numFmtId="0" fontId="24" fillId="5" borderId="3" xfId="3" applyFont="1" applyFill="1" applyBorder="1" applyAlignment="1" applyProtection="1">
      <alignment horizontal="center" vertical="center" shrinkToFit="1"/>
      <protection locked="0"/>
    </xf>
    <xf numFmtId="0" fontId="24" fillId="5" borderId="4" xfId="3" applyFont="1" applyFill="1" applyBorder="1" applyAlignment="1" applyProtection="1">
      <alignment horizontal="center" vertical="center" shrinkToFit="1"/>
      <protection locked="0"/>
    </xf>
    <xf numFmtId="0" fontId="24" fillId="5" borderId="5" xfId="3" applyFont="1" applyFill="1" applyBorder="1" applyAlignment="1" applyProtection="1">
      <alignment horizontal="center" vertical="center" shrinkToFit="1"/>
      <protection locked="0"/>
    </xf>
    <xf numFmtId="0" fontId="3" fillId="6" borderId="68" xfId="3" applyFont="1" applyFill="1" applyBorder="1" applyAlignment="1" applyProtection="1">
      <alignment horizontal="center" vertical="center" shrinkToFit="1"/>
      <protection locked="0"/>
    </xf>
    <xf numFmtId="0" fontId="3" fillId="6" borderId="69" xfId="3" applyFont="1" applyFill="1" applyBorder="1" applyAlignment="1" applyProtection="1">
      <alignment horizontal="center" vertical="center" shrinkToFit="1"/>
      <protection locked="0"/>
    </xf>
    <xf numFmtId="0" fontId="3" fillId="6" borderId="70" xfId="3" applyFont="1" applyFill="1" applyBorder="1" applyAlignment="1" applyProtection="1">
      <alignment horizontal="center" vertical="center" shrinkToFit="1"/>
      <protection locked="0"/>
    </xf>
    <xf numFmtId="0" fontId="24" fillId="5" borderId="3" xfId="3" applyFont="1" applyFill="1" applyBorder="1" applyAlignment="1" applyProtection="1">
      <alignment horizontal="center" vertical="center" shrinkToFit="1"/>
    </xf>
    <xf numFmtId="0" fontId="24" fillId="5" borderId="4" xfId="3" applyFont="1" applyFill="1" applyBorder="1" applyAlignment="1" applyProtection="1">
      <alignment horizontal="center" vertical="center" shrinkToFit="1"/>
    </xf>
    <xf numFmtId="0" fontId="24" fillId="5" borderId="5" xfId="3" applyFont="1" applyFill="1" applyBorder="1" applyAlignment="1" applyProtection="1">
      <alignment horizontal="center" vertical="center" shrinkToFit="1"/>
    </xf>
    <xf numFmtId="0" fontId="3" fillId="6" borderId="82" xfId="3" applyFont="1" applyFill="1" applyBorder="1" applyAlignment="1" applyProtection="1">
      <alignment horizontal="center" vertical="center" shrinkToFit="1"/>
    </xf>
    <xf numFmtId="0" fontId="3" fillId="6" borderId="83" xfId="3" applyFont="1" applyFill="1" applyBorder="1" applyAlignment="1" applyProtection="1">
      <alignment horizontal="center" vertical="center" shrinkToFit="1"/>
    </xf>
    <xf numFmtId="0" fontId="3" fillId="6" borderId="84" xfId="3" applyFont="1" applyFill="1" applyBorder="1" applyAlignment="1" applyProtection="1">
      <alignment horizontal="center" vertical="center" shrinkToFit="1"/>
    </xf>
    <xf numFmtId="0" fontId="97" fillId="5" borderId="3" xfId="3" applyFont="1" applyFill="1" applyBorder="1" applyAlignment="1" applyProtection="1">
      <alignment horizontal="center" vertical="center" shrinkToFit="1"/>
    </xf>
    <xf numFmtId="0" fontId="97" fillId="5" borderId="4" xfId="3" applyFont="1" applyFill="1" applyBorder="1" applyAlignment="1" applyProtection="1">
      <alignment horizontal="center" vertical="center" shrinkToFit="1"/>
    </xf>
    <xf numFmtId="0" fontId="97" fillId="5" borderId="5" xfId="3" applyFont="1" applyFill="1" applyBorder="1" applyAlignment="1" applyProtection="1">
      <alignment horizontal="center" vertical="center" shrinkToFit="1"/>
    </xf>
    <xf numFmtId="0" fontId="96" fillId="6" borderId="82" xfId="3" applyFont="1" applyFill="1" applyBorder="1" applyAlignment="1" applyProtection="1">
      <alignment horizontal="center" vertical="center" shrinkToFit="1"/>
    </xf>
    <xf numFmtId="0" fontId="96" fillId="6" borderId="83" xfId="3" applyFont="1" applyFill="1" applyBorder="1" applyAlignment="1" applyProtection="1">
      <alignment horizontal="center" vertical="center" shrinkToFit="1"/>
    </xf>
    <xf numFmtId="0" fontId="96" fillId="6" borderId="84" xfId="3" applyFont="1" applyFill="1" applyBorder="1" applyAlignment="1" applyProtection="1">
      <alignment horizontal="center" vertical="center" shrinkToFit="1"/>
    </xf>
    <xf numFmtId="0" fontId="5" fillId="2" borderId="85" xfId="3" applyFont="1" applyFill="1" applyBorder="1" applyAlignment="1" applyProtection="1">
      <alignment horizontal="left" vertical="center" wrapText="1"/>
    </xf>
    <xf numFmtId="0" fontId="5" fillId="2" borderId="86" xfId="3" applyFont="1" applyFill="1" applyBorder="1" applyAlignment="1" applyProtection="1">
      <alignment horizontal="left" vertical="center" wrapText="1"/>
    </xf>
    <xf numFmtId="0" fontId="14" fillId="0" borderId="0" xfId="3" applyFont="1" applyAlignment="1" applyProtection="1">
      <alignment horizontal="left" vertical="center" shrinkToFit="1"/>
    </xf>
    <xf numFmtId="0" fontId="2" fillId="0" borderId="3" xfId="3" applyFont="1" applyBorder="1" applyAlignment="1" applyProtection="1">
      <alignment horizontal="center" vertical="center"/>
    </xf>
    <xf numFmtId="0" fontId="2" fillId="0" borderId="10" xfId="3" applyFont="1" applyBorder="1" applyAlignment="1" applyProtection="1">
      <alignment horizontal="center" vertical="center"/>
    </xf>
    <xf numFmtId="0" fontId="2" fillId="0" borderId="4" xfId="3" applyFont="1" applyBorder="1" applyAlignment="1" applyProtection="1">
      <alignment horizontal="center" vertical="center" wrapText="1"/>
    </xf>
    <xf numFmtId="0" fontId="2" fillId="0" borderId="1" xfId="3" applyFont="1" applyBorder="1" applyAlignment="1" applyProtection="1">
      <alignment horizontal="center" vertical="center" wrapText="1"/>
    </xf>
    <xf numFmtId="0" fontId="7" fillId="0" borderId="0" xfId="3" applyFont="1" applyAlignment="1" applyProtection="1">
      <alignment horizontal="left" vertical="center"/>
    </xf>
    <xf numFmtId="0" fontId="13" fillId="0" borderId="17" xfId="3" applyFont="1" applyBorder="1" applyAlignment="1" applyProtection="1">
      <alignment horizontal="center" vertical="center"/>
    </xf>
    <xf numFmtId="0" fontId="13" fillId="0" borderId="18" xfId="3" applyFont="1" applyBorder="1" applyAlignment="1" applyProtection="1">
      <alignment horizontal="center" vertical="center"/>
    </xf>
    <xf numFmtId="0" fontId="7" fillId="0" borderId="4" xfId="3" applyFont="1" applyBorder="1" applyAlignment="1" applyProtection="1">
      <alignment horizontal="center" vertical="center" wrapText="1"/>
    </xf>
    <xf numFmtId="0" fontId="7" fillId="0" borderId="1" xfId="3" applyFont="1" applyBorder="1" applyAlignment="1" applyProtection="1">
      <alignment horizontal="center" vertical="center" wrapText="1"/>
    </xf>
    <xf numFmtId="0" fontId="5" fillId="6" borderId="8" xfId="3" applyFont="1" applyFill="1" applyBorder="1" applyAlignment="1" applyProtection="1">
      <alignment horizontal="center" vertical="center" wrapText="1"/>
    </xf>
    <xf numFmtId="0" fontId="5" fillId="6" borderId="7" xfId="3" applyFont="1" applyFill="1" applyBorder="1" applyAlignment="1" applyProtection="1">
      <alignment horizontal="center" vertical="center" wrapText="1"/>
    </xf>
    <xf numFmtId="0" fontId="5" fillId="6" borderId="9" xfId="3" applyFont="1" applyFill="1" applyBorder="1" applyAlignment="1" applyProtection="1">
      <alignment horizontal="center" vertical="center" wrapText="1"/>
    </xf>
    <xf numFmtId="0" fontId="2" fillId="0" borderId="4" xfId="3"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xf>
    <xf numFmtId="0" fontId="24" fillId="5" borderId="0" xfId="3" applyFont="1" applyFill="1" applyBorder="1" applyAlignment="1" applyProtection="1">
      <alignment horizontal="center" vertical="center" shrinkToFit="1"/>
    </xf>
    <xf numFmtId="0" fontId="3" fillId="6" borderId="0" xfId="3" applyFont="1" applyFill="1" applyBorder="1" applyAlignment="1" applyProtection="1">
      <alignment horizontal="center" vertical="center" shrinkToFit="1"/>
    </xf>
    <xf numFmtId="0" fontId="2" fillId="0" borderId="5" xfId="3" applyFont="1" applyBorder="1" applyAlignment="1" applyProtection="1">
      <alignment horizontal="center" vertical="center" wrapText="1"/>
    </xf>
    <xf numFmtId="0" fontId="2" fillId="0" borderId="12" xfId="3" applyFont="1" applyBorder="1" applyAlignment="1" applyProtection="1">
      <alignment horizontal="center" vertical="center" wrapText="1"/>
    </xf>
    <xf numFmtId="0" fontId="99" fillId="0" borderId="0" xfId="0" applyFont="1" applyFill="1" applyBorder="1" applyAlignment="1" applyProtection="1">
      <alignment horizontal="center" vertical="center" shrinkToFit="1"/>
    </xf>
    <xf numFmtId="0" fontId="3" fillId="0" borderId="0" xfId="3" applyFont="1" applyAlignment="1" applyProtection="1">
      <alignment horizontal="center" vertical="center"/>
    </xf>
    <xf numFmtId="0" fontId="7" fillId="0" borderId="0" xfId="3" applyFont="1" applyAlignment="1" applyProtection="1">
      <alignment vertical="center" wrapText="1"/>
    </xf>
    <xf numFmtId="0" fontId="0" fillId="3" borderId="2" xfId="3" applyFont="1" applyFill="1" applyBorder="1" applyAlignment="1" applyProtection="1">
      <alignment horizontal="center" vertical="center" shrinkToFit="1"/>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50" xfId="3" applyFont="1" applyFill="1" applyBorder="1" applyAlignment="1" applyProtection="1">
      <alignment horizontal="center" vertical="center" wrapText="1"/>
    </xf>
    <xf numFmtId="0" fontId="5" fillId="11" borderId="8" xfId="3" applyFont="1" applyFill="1" applyBorder="1" applyAlignment="1" applyProtection="1">
      <alignment horizontal="center" vertical="center" wrapText="1"/>
    </xf>
    <xf numFmtId="0" fontId="5" fillId="11" borderId="7" xfId="3" applyFont="1" applyFill="1" applyBorder="1" applyAlignment="1" applyProtection="1">
      <alignment horizontal="center" vertical="center" wrapText="1"/>
    </xf>
    <xf numFmtId="0" fontId="5" fillId="11" borderId="9" xfId="3" applyFont="1" applyFill="1" applyBorder="1" applyAlignment="1" applyProtection="1">
      <alignment horizontal="center" vertical="center" wrapText="1"/>
    </xf>
    <xf numFmtId="0" fontId="25" fillId="0" borderId="0" xfId="3" applyFont="1" applyBorder="1" applyAlignment="1" applyProtection="1">
      <alignment horizontal="center" shrinkToFit="1"/>
    </xf>
    <xf numFmtId="0" fontId="78" fillId="0" borderId="0" xfId="0" applyFont="1" applyFill="1" applyBorder="1" applyAlignment="1" applyProtection="1">
      <alignment horizontal="center" vertical="center" shrinkToFit="1"/>
    </xf>
    <xf numFmtId="0" fontId="78" fillId="0" borderId="0" xfId="0" applyNumberFormat="1" applyFont="1" applyFill="1" applyBorder="1" applyAlignment="1" applyProtection="1">
      <alignment horizontal="center" vertical="center" shrinkToFit="1"/>
    </xf>
    <xf numFmtId="3" fontId="69" fillId="0" borderId="2" xfId="0" applyNumberFormat="1" applyFont="1" applyBorder="1" applyAlignment="1" applyProtection="1">
      <alignment horizontal="center" vertical="center" shrinkToFit="1"/>
    </xf>
    <xf numFmtId="0" fontId="79" fillId="2" borderId="71" xfId="0" applyFont="1" applyFill="1" applyBorder="1" applyAlignment="1" applyProtection="1">
      <alignment horizontal="left" vertical="center" wrapText="1"/>
    </xf>
    <xf numFmtId="0" fontId="79" fillId="2" borderId="72" xfId="0" applyFont="1" applyFill="1" applyBorder="1" applyAlignment="1" applyProtection="1">
      <alignment horizontal="left" vertical="center" wrapText="1"/>
    </xf>
    <xf numFmtId="0" fontId="79" fillId="2" borderId="73" xfId="0" applyFont="1" applyFill="1" applyBorder="1" applyAlignment="1" applyProtection="1">
      <alignment horizontal="left" vertical="center" wrapText="1"/>
    </xf>
    <xf numFmtId="0" fontId="69" fillId="0" borderId="0"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22" fillId="16" borderId="40" xfId="0" applyFont="1" applyFill="1" applyBorder="1" applyAlignment="1" applyProtection="1">
      <alignment horizontal="center" vertical="center"/>
    </xf>
    <xf numFmtId="0" fontId="22" fillId="16" borderId="56" xfId="0" applyFont="1" applyFill="1" applyBorder="1" applyAlignment="1" applyProtection="1">
      <alignment horizontal="center" vertical="center"/>
    </xf>
    <xf numFmtId="188" fontId="22" fillId="16" borderId="64" xfId="0" applyNumberFormat="1" applyFont="1" applyFill="1" applyBorder="1" applyAlignment="1" applyProtection="1">
      <alignment horizontal="center" vertical="center" wrapText="1"/>
    </xf>
    <xf numFmtId="188" fontId="22" fillId="16" borderId="22" xfId="0" applyNumberFormat="1" applyFont="1" applyFill="1" applyBorder="1" applyAlignment="1" applyProtection="1">
      <alignment horizontal="center" vertical="center" wrapText="1"/>
    </xf>
    <xf numFmtId="188" fontId="22" fillId="16" borderId="65" xfId="0" applyNumberFormat="1" applyFont="1" applyFill="1" applyBorder="1" applyAlignment="1" applyProtection="1">
      <alignment horizontal="center" vertical="center" wrapText="1"/>
    </xf>
    <xf numFmtId="188" fontId="22" fillId="16" borderId="55" xfId="0" applyNumberFormat="1" applyFont="1" applyFill="1" applyBorder="1" applyAlignment="1" applyProtection="1">
      <alignment horizontal="center" vertical="center" wrapText="1"/>
    </xf>
    <xf numFmtId="188" fontId="22" fillId="16" borderId="21" xfId="0" applyNumberFormat="1" applyFont="1" applyFill="1" applyBorder="1" applyAlignment="1" applyProtection="1">
      <alignment horizontal="center" vertical="center" wrapText="1"/>
    </xf>
    <xf numFmtId="188" fontId="22" fillId="16" borderId="47" xfId="0" applyNumberFormat="1" applyFont="1" applyFill="1" applyBorder="1" applyAlignment="1" applyProtection="1">
      <alignment horizontal="center" vertical="center" wrapText="1"/>
    </xf>
    <xf numFmtId="3" fontId="74" fillId="0" borderId="0" xfId="0" applyNumberFormat="1" applyFont="1" applyBorder="1" applyAlignment="1" applyProtection="1">
      <alignment horizontal="center" vertical="center" shrinkToFit="1"/>
    </xf>
    <xf numFmtId="0" fontId="69" fillId="0" borderId="2" xfId="0" applyFont="1" applyBorder="1" applyAlignment="1" applyProtection="1">
      <alignment horizontal="center" vertical="center"/>
    </xf>
    <xf numFmtId="0" fontId="113" fillId="2" borderId="15" xfId="0" applyFont="1" applyFill="1" applyBorder="1" applyAlignment="1" applyProtection="1">
      <alignment horizontal="left" vertical="center" wrapText="1"/>
    </xf>
    <xf numFmtId="0" fontId="113" fillId="2" borderId="0" xfId="0" applyFont="1" applyFill="1" applyBorder="1" applyAlignment="1" applyProtection="1">
      <alignment horizontal="left" vertical="center" wrapText="1"/>
    </xf>
    <xf numFmtId="49" fontId="27" fillId="0" borderId="0" xfId="1" applyNumberFormat="1" applyFont="1" applyBorder="1" applyAlignment="1" applyProtection="1">
      <alignment horizontal="center" vertical="center"/>
    </xf>
    <xf numFmtId="0" fontId="27" fillId="0" borderId="0" xfId="1" applyFont="1" applyBorder="1" applyAlignment="1" applyProtection="1">
      <alignment vertical="center"/>
    </xf>
    <xf numFmtId="176" fontId="27" fillId="0" borderId="1" xfId="1" applyNumberFormat="1" applyFont="1" applyBorder="1" applyAlignment="1" applyProtection="1">
      <alignment horizontal="center" vertical="center"/>
    </xf>
    <xf numFmtId="176" fontId="27" fillId="0" borderId="23" xfId="1" applyNumberFormat="1" applyFont="1" applyBorder="1" applyAlignment="1" applyProtection="1">
      <alignment horizontal="center" vertical="center"/>
    </xf>
    <xf numFmtId="176" fontId="27" fillId="0" borderId="53" xfId="1" applyNumberFormat="1" applyFont="1" applyBorder="1" applyAlignment="1" applyProtection="1">
      <alignment horizontal="center" vertical="center"/>
    </xf>
    <xf numFmtId="178" fontId="88" fillId="3" borderId="39" xfId="1" applyNumberFormat="1" applyFont="1" applyFill="1" applyBorder="1" applyAlignment="1" applyProtection="1">
      <alignment horizontal="center" vertical="center" shrinkToFit="1"/>
      <protection locked="0"/>
    </xf>
    <xf numFmtId="178" fontId="88" fillId="3" borderId="40" xfId="1" applyNumberFormat="1" applyFont="1" applyFill="1" applyBorder="1" applyAlignment="1" applyProtection="1">
      <alignment horizontal="center" vertical="center" shrinkToFit="1"/>
      <protection locked="0"/>
    </xf>
    <xf numFmtId="178" fontId="88" fillId="3" borderId="41" xfId="1" applyNumberFormat="1" applyFont="1" applyFill="1" applyBorder="1" applyAlignment="1" applyProtection="1">
      <alignment horizontal="center" vertical="center" shrinkToFit="1"/>
      <protection locked="0"/>
    </xf>
    <xf numFmtId="0" fontId="27" fillId="0" borderId="47" xfId="1" applyFont="1" applyBorder="1" applyAlignment="1" applyProtection="1">
      <alignment horizontal="center" vertical="center"/>
    </xf>
    <xf numFmtId="0" fontId="27" fillId="0" borderId="55" xfId="1" applyFont="1" applyBorder="1" applyAlignment="1" applyProtection="1">
      <alignment horizontal="center" vertical="center"/>
    </xf>
    <xf numFmtId="0" fontId="27" fillId="9" borderId="1" xfId="1" applyFont="1" applyFill="1" applyBorder="1" applyAlignment="1" applyProtection="1">
      <alignment horizontal="center" vertical="center" wrapText="1"/>
    </xf>
    <xf numFmtId="0" fontId="27" fillId="9" borderId="1" xfId="1" applyFont="1" applyFill="1" applyBorder="1" applyAlignment="1" applyProtection="1">
      <alignment horizontal="center" vertical="center"/>
    </xf>
    <xf numFmtId="0" fontId="27" fillId="9" borderId="23" xfId="1" applyFont="1" applyFill="1" applyBorder="1" applyAlignment="1" applyProtection="1">
      <alignment horizontal="center" vertical="center"/>
    </xf>
    <xf numFmtId="0" fontId="27" fillId="9" borderId="9" xfId="1" applyFont="1" applyFill="1" applyBorder="1" applyAlignment="1" applyProtection="1">
      <alignment horizontal="center" vertical="center"/>
    </xf>
    <xf numFmtId="0" fontId="26" fillId="0" borderId="0" xfId="1" applyFont="1" applyAlignment="1" applyProtection="1">
      <alignment horizontal="center" vertical="center"/>
    </xf>
    <xf numFmtId="181" fontId="88" fillId="3" borderId="39" xfId="1" applyNumberFormat="1" applyFont="1" applyFill="1" applyBorder="1" applyAlignment="1" applyProtection="1">
      <alignment horizontal="center" vertical="center" shrinkToFit="1"/>
      <protection locked="0"/>
    </xf>
    <xf numFmtId="181" fontId="88" fillId="3" borderId="40" xfId="1" applyNumberFormat="1" applyFont="1" applyFill="1" applyBorder="1" applyAlignment="1" applyProtection="1">
      <alignment horizontal="center" vertical="center" shrinkToFit="1"/>
      <protection locked="0"/>
    </xf>
    <xf numFmtId="181" fontId="88" fillId="3" borderId="90" xfId="1" applyNumberFormat="1" applyFont="1" applyFill="1" applyBorder="1" applyAlignment="1" applyProtection="1">
      <alignment horizontal="center" vertical="center" shrinkToFit="1"/>
      <protection locked="0"/>
    </xf>
    <xf numFmtId="0" fontId="27" fillId="9" borderId="23" xfId="1" applyFont="1" applyFill="1" applyBorder="1" applyAlignment="1" applyProtection="1">
      <alignment horizontal="center" vertical="center" wrapText="1"/>
    </xf>
    <xf numFmtId="0" fontId="27" fillId="9" borderId="7" xfId="1" applyFont="1" applyFill="1" applyBorder="1" applyAlignment="1" applyProtection="1">
      <alignment horizontal="center" vertical="center"/>
    </xf>
    <xf numFmtId="181" fontId="43" fillId="0" borderId="1" xfId="0" applyNumberFormat="1" applyFont="1" applyFill="1" applyBorder="1" applyAlignment="1">
      <alignment horizontal="center" vertical="center" wrapText="1"/>
    </xf>
    <xf numFmtId="0" fontId="38" fillId="0" borderId="0" xfId="0" applyFont="1" applyBorder="1" applyAlignment="1">
      <alignment horizontal="center" vertical="center"/>
    </xf>
    <xf numFmtId="178" fontId="2" fillId="0" borderId="32" xfId="1" applyNumberFormat="1" applyBorder="1" applyProtection="1"/>
    <xf numFmtId="0" fontId="2" fillId="0" borderId="38" xfId="1" applyBorder="1" applyProtection="1"/>
    <xf numFmtId="0" fontId="39" fillId="9" borderId="1" xfId="0" applyFont="1" applyFill="1" applyBorder="1" applyAlignment="1">
      <alignment horizontal="center" vertical="center" wrapText="1" shrinkToFit="1"/>
    </xf>
    <xf numFmtId="0" fontId="39" fillId="0" borderId="2" xfId="0" applyFont="1" applyBorder="1" applyAlignment="1">
      <alignment vertical="center" wrapText="1"/>
    </xf>
    <xf numFmtId="0" fontId="39" fillId="0" borderId="2" xfId="0" applyFont="1" applyBorder="1">
      <alignment vertical="center"/>
    </xf>
    <xf numFmtId="0" fontId="0" fillId="0" borderId="2" xfId="0" applyBorder="1" applyAlignment="1">
      <alignment horizontal="center" vertical="center" shrinkToFit="1"/>
    </xf>
    <xf numFmtId="0" fontId="0" fillId="0" borderId="0" xfId="0" applyAlignment="1">
      <alignment horizontal="center" vertical="center"/>
    </xf>
    <xf numFmtId="0" fontId="39" fillId="0" borderId="0" xfId="0" applyFont="1" applyAlignment="1">
      <alignment horizontal="center" vertical="center" shrinkToFit="1"/>
    </xf>
    <xf numFmtId="0" fontId="39" fillId="9" borderId="33" xfId="0" applyFont="1" applyFill="1" applyBorder="1" applyAlignment="1">
      <alignment horizontal="center" vertical="center" wrapText="1"/>
    </xf>
    <xf numFmtId="0" fontId="39" fillId="9" borderId="6" xfId="0" applyFont="1" applyFill="1" applyBorder="1" applyAlignment="1">
      <alignment horizontal="center" vertical="center" wrapText="1"/>
    </xf>
    <xf numFmtId="176" fontId="39" fillId="0" borderId="23" xfId="0" applyNumberFormat="1" applyFont="1" applyBorder="1" applyAlignment="1">
      <alignment horizontal="center" vertical="center" shrinkToFit="1"/>
    </xf>
    <xf numFmtId="176" fontId="39" fillId="0" borderId="7" xfId="0" applyNumberFormat="1" applyFont="1" applyBorder="1" applyAlignment="1">
      <alignment horizontal="center" vertical="center" shrinkToFit="1"/>
    </xf>
    <xf numFmtId="176" fontId="39" fillId="0" borderId="9" xfId="0" applyNumberFormat="1" applyFont="1" applyBorder="1" applyAlignment="1">
      <alignment horizontal="center" vertical="center" shrinkToFit="1"/>
    </xf>
    <xf numFmtId="0" fontId="71" fillId="0" borderId="0" xfId="7" applyFont="1" applyAlignment="1" applyProtection="1">
      <alignment horizontal="center" vertical="center" wrapText="1"/>
    </xf>
    <xf numFmtId="0" fontId="106" fillId="0" borderId="71" xfId="7" applyFont="1" applyFill="1" applyBorder="1" applyAlignment="1" applyProtection="1">
      <alignment horizontal="center" vertical="center"/>
    </xf>
    <xf numFmtId="0" fontId="106" fillId="0" borderId="72" xfId="7" applyFont="1" applyFill="1" applyBorder="1" applyAlignment="1" applyProtection="1">
      <alignment horizontal="center" vertical="center"/>
    </xf>
    <xf numFmtId="0" fontId="106" fillId="0" borderId="73" xfId="7" applyFont="1" applyFill="1" applyBorder="1" applyAlignment="1" applyProtection="1">
      <alignment horizontal="center" vertical="center"/>
    </xf>
    <xf numFmtId="0" fontId="82" fillId="22" borderId="71" xfId="7" applyNumberFormat="1" applyFont="1" applyFill="1" applyBorder="1" applyAlignment="1" applyProtection="1">
      <alignment horizontal="center" vertical="center" wrapText="1" shrinkToFit="1"/>
    </xf>
    <xf numFmtId="0" fontId="82" fillId="22" borderId="72" xfId="7" applyNumberFormat="1" applyFont="1" applyFill="1" applyBorder="1" applyAlignment="1" applyProtection="1">
      <alignment horizontal="center" vertical="center" wrapText="1" shrinkToFit="1"/>
    </xf>
    <xf numFmtId="0" fontId="82" fillId="22" borderId="73" xfId="7" applyNumberFormat="1" applyFont="1" applyFill="1" applyBorder="1" applyAlignment="1" applyProtection="1">
      <alignment horizontal="center" vertical="center" wrapText="1" shrinkToFit="1"/>
    </xf>
    <xf numFmtId="180" fontId="83" fillId="0" borderId="71" xfId="7" applyNumberFormat="1" applyFont="1" applyFill="1" applyBorder="1" applyAlignment="1" applyProtection="1">
      <alignment horizontal="center" vertical="center"/>
      <protection locked="0"/>
    </xf>
    <xf numFmtId="180" fontId="83" fillId="0" borderId="72" xfId="7" applyNumberFormat="1" applyFont="1" applyFill="1" applyBorder="1" applyAlignment="1" applyProtection="1">
      <alignment horizontal="center" vertical="center"/>
      <protection locked="0"/>
    </xf>
    <xf numFmtId="180" fontId="83" fillId="0" borderId="73" xfId="7" applyNumberFormat="1" applyFont="1" applyFill="1" applyBorder="1" applyAlignment="1" applyProtection="1">
      <alignment horizontal="center" vertical="center"/>
      <protection locked="0"/>
    </xf>
    <xf numFmtId="49" fontId="0" fillId="2" borderId="47" xfId="7" applyNumberFormat="1" applyFont="1" applyFill="1" applyBorder="1" applyAlignment="1" applyProtection="1">
      <alignment horizontal="center" vertical="center"/>
      <protection locked="0"/>
    </xf>
    <xf numFmtId="49" fontId="0" fillId="2" borderId="2" xfId="7" applyNumberFormat="1" applyFont="1" applyFill="1" applyBorder="1" applyAlignment="1" applyProtection="1">
      <alignment horizontal="center" vertical="center"/>
      <protection locked="0"/>
    </xf>
    <xf numFmtId="49" fontId="0" fillId="2" borderId="91" xfId="7" applyNumberFormat="1" applyFont="1" applyFill="1" applyBorder="1" applyAlignment="1" applyProtection="1">
      <alignment horizontal="center" vertical="center"/>
      <protection locked="0"/>
    </xf>
    <xf numFmtId="49" fontId="21" fillId="2" borderId="92" xfId="7" applyNumberFormat="1" applyFill="1" applyBorder="1" applyAlignment="1" applyProtection="1">
      <alignment horizontal="center" vertical="center"/>
      <protection locked="0"/>
    </xf>
    <xf numFmtId="49" fontId="21" fillId="2" borderId="93" xfId="7" applyNumberFormat="1" applyFill="1" applyBorder="1" applyAlignment="1" applyProtection="1">
      <alignment horizontal="center" vertical="center"/>
      <protection locked="0"/>
    </xf>
    <xf numFmtId="0" fontId="112" fillId="0" borderId="0" xfId="13" applyFont="1" applyAlignment="1" applyProtection="1">
      <alignment horizontal="left" vertical="center"/>
      <protection locked="0"/>
    </xf>
    <xf numFmtId="0" fontId="70" fillId="0" borderId="0" xfId="7" applyFont="1" applyFill="1" applyAlignment="1" applyProtection="1">
      <alignment horizontal="center" vertical="center"/>
    </xf>
    <xf numFmtId="0" fontId="0" fillId="0" borderId="64" xfId="7" applyFont="1" applyBorder="1" applyAlignment="1" applyProtection="1">
      <alignment horizontal="left" vertical="center"/>
    </xf>
    <xf numFmtId="0" fontId="0" fillId="0" borderId="22" xfId="7" applyFont="1" applyBorder="1" applyAlignment="1" applyProtection="1">
      <alignment horizontal="left" vertical="center"/>
    </xf>
    <xf numFmtId="0" fontId="0" fillId="0" borderId="65" xfId="7" applyFont="1" applyBorder="1" applyAlignment="1" applyProtection="1">
      <alignment horizontal="left" vertical="center"/>
    </xf>
    <xf numFmtId="0" fontId="0" fillId="0" borderId="55" xfId="7" applyFont="1" applyBorder="1" applyAlignment="1" applyProtection="1">
      <alignment horizontal="left" vertical="center"/>
    </xf>
    <xf numFmtId="0" fontId="0" fillId="2" borderId="21" xfId="7" applyFont="1" applyFill="1" applyBorder="1" applyAlignment="1" applyProtection="1">
      <alignment horizontal="center" vertical="center" wrapText="1"/>
      <protection locked="0"/>
    </xf>
    <xf numFmtId="0" fontId="0" fillId="2" borderId="48" xfId="7" applyFont="1" applyFill="1" applyBorder="1" applyAlignment="1" applyProtection="1">
      <alignment horizontal="center" vertical="center" wrapText="1"/>
      <protection locked="0"/>
    </xf>
    <xf numFmtId="0" fontId="0" fillId="2" borderId="74" xfId="7" applyFont="1" applyFill="1" applyBorder="1" applyAlignment="1" applyProtection="1">
      <alignment horizontal="center" vertical="center" wrapText="1"/>
      <protection locked="0"/>
    </xf>
    <xf numFmtId="0" fontId="0" fillId="2" borderId="47" xfId="7" applyFont="1" applyFill="1" applyBorder="1" applyAlignment="1" applyProtection="1">
      <alignment horizontal="center" vertical="center" wrapText="1"/>
      <protection locked="0"/>
    </xf>
    <xf numFmtId="0" fontId="0" fillId="2" borderId="2" xfId="7" applyFont="1" applyFill="1" applyBorder="1" applyAlignment="1" applyProtection="1">
      <alignment horizontal="center" vertical="center" wrapText="1"/>
      <protection locked="0"/>
    </xf>
    <xf numFmtId="0" fontId="0" fillId="2" borderId="50" xfId="7" applyFont="1" applyFill="1" applyBorder="1" applyAlignment="1" applyProtection="1">
      <alignment horizontal="center" vertical="center" wrapText="1"/>
      <protection locked="0"/>
    </xf>
    <xf numFmtId="0" fontId="0" fillId="0" borderId="17" xfId="7" applyFont="1" applyBorder="1" applyAlignment="1" applyProtection="1">
      <alignment horizontal="left" vertical="center" wrapText="1"/>
    </xf>
    <xf numFmtId="0" fontId="0" fillId="0" borderId="18" xfId="7" applyFont="1" applyBorder="1" applyAlignment="1" applyProtection="1">
      <alignment horizontal="left" vertical="center" wrapText="1"/>
    </xf>
    <xf numFmtId="0" fontId="21" fillId="2" borderId="49" xfId="7" applyFill="1" applyBorder="1" applyAlignment="1" applyProtection="1">
      <alignment horizontal="center" vertical="center"/>
      <protection locked="0"/>
    </xf>
    <xf numFmtId="0" fontId="21" fillId="2" borderId="61" xfId="7" applyFill="1" applyBorder="1" applyAlignment="1" applyProtection="1">
      <alignment horizontal="center" vertical="center"/>
      <protection locked="0"/>
    </xf>
    <xf numFmtId="0" fontId="0" fillId="0" borderId="49" xfId="7" applyFont="1" applyFill="1" applyBorder="1" applyAlignment="1" applyProtection="1">
      <alignment horizontal="left" vertical="center" wrapText="1"/>
    </xf>
    <xf numFmtId="0" fontId="0" fillId="0" borderId="61" xfId="7" applyFont="1" applyFill="1" applyBorder="1" applyAlignment="1" applyProtection="1">
      <alignment horizontal="left" vertical="center" wrapText="1"/>
    </xf>
    <xf numFmtId="0" fontId="0" fillId="2" borderId="49" xfId="7" applyFont="1" applyFill="1" applyBorder="1" applyAlignment="1" applyProtection="1">
      <alignment horizontal="center" vertical="center" wrapText="1"/>
      <protection locked="0"/>
    </xf>
    <xf numFmtId="0" fontId="0" fillId="2" borderId="61" xfId="7" applyFont="1" applyFill="1" applyBorder="1" applyAlignment="1" applyProtection="1">
      <alignment horizontal="center" vertical="center" wrapText="1"/>
      <protection locked="0"/>
    </xf>
    <xf numFmtId="0" fontId="0" fillId="2" borderId="18" xfId="7" applyFont="1" applyFill="1" applyBorder="1" applyAlignment="1" applyProtection="1">
      <alignment horizontal="center" vertical="center" wrapText="1"/>
      <protection locked="0"/>
    </xf>
    <xf numFmtId="0" fontId="33" fillId="0" borderId="0" xfId="1" applyFont="1" applyAlignment="1" applyProtection="1">
      <alignment horizontal="left" shrinkToFit="1"/>
    </xf>
    <xf numFmtId="180" fontId="34" fillId="0" borderId="0" xfId="1" applyNumberFormat="1" applyFont="1" applyAlignment="1" applyProtection="1"/>
    <xf numFmtId="0" fontId="34" fillId="0" borderId="0" xfId="1" applyFont="1" applyAlignment="1" applyProtection="1"/>
    <xf numFmtId="0" fontId="33" fillId="0" borderId="0" xfId="1" applyFont="1" applyAlignment="1" applyProtection="1">
      <alignment horizontal="distributed" indent="8"/>
    </xf>
    <xf numFmtId="0" fontId="2" fillId="0" borderId="0" xfId="1" applyAlignment="1" applyProtection="1">
      <alignment horizontal="distributed" indent="8"/>
    </xf>
    <xf numFmtId="0" fontId="33" fillId="0" borderId="0" xfId="1" applyFont="1" applyAlignment="1" applyProtection="1">
      <alignment horizontal="distributed" vertical="center"/>
    </xf>
    <xf numFmtId="0" fontId="33" fillId="0" borderId="0" xfId="1" applyFont="1" applyFill="1" applyAlignment="1" applyProtection="1">
      <alignment horizontal="left" vertical="center" wrapText="1" shrinkToFit="1"/>
    </xf>
    <xf numFmtId="0" fontId="33" fillId="0" borderId="0" xfId="1" applyFont="1" applyAlignment="1" applyProtection="1">
      <alignment horizontal="distributed"/>
    </xf>
    <xf numFmtId="0" fontId="33" fillId="0" borderId="0" xfId="1" applyFont="1" applyFill="1" applyAlignment="1" applyProtection="1">
      <alignment horizontal="left" shrinkToFit="1"/>
    </xf>
    <xf numFmtId="0" fontId="33" fillId="0" borderId="0" xfId="1" applyFont="1" applyAlignment="1" applyProtection="1">
      <alignment horizontal="distributed" shrinkToFit="1"/>
    </xf>
    <xf numFmtId="179" fontId="33" fillId="0" borderId="0" xfId="1" applyNumberFormat="1" applyFont="1" applyFill="1" applyAlignment="1" applyProtection="1">
      <alignment horizontal="left" shrinkToFit="1"/>
    </xf>
    <xf numFmtId="0" fontId="33" fillId="0" borderId="0" xfId="1" applyFont="1" applyAlignment="1" applyProtection="1">
      <alignment horizontal="left" vertical="center" wrapText="1"/>
    </xf>
    <xf numFmtId="180" fontId="34" fillId="0" borderId="0" xfId="1" applyNumberFormat="1" applyFont="1" applyFill="1" applyAlignment="1" applyProtection="1"/>
    <xf numFmtId="0" fontId="34" fillId="0" borderId="0" xfId="1" applyFont="1" applyFill="1" applyAlignment="1" applyProtection="1"/>
    <xf numFmtId="0" fontId="33" fillId="0" borderId="0" xfId="1" applyFont="1" applyAlignment="1" applyProtection="1">
      <alignment vertical="center" wrapText="1"/>
    </xf>
    <xf numFmtId="0" fontId="46" fillId="0" borderId="0" xfId="16" applyFont="1" applyFill="1" applyAlignment="1">
      <alignment horizontal="center" vertical="center"/>
    </xf>
    <xf numFmtId="0" fontId="43" fillId="0" borderId="0" xfId="16" applyFont="1" applyFill="1" applyAlignment="1">
      <alignment horizontal="center" vertical="center"/>
    </xf>
    <xf numFmtId="0" fontId="46" fillId="0" borderId="0" xfId="16" applyFont="1" applyFill="1" applyAlignment="1">
      <alignment horizontal="center" vertical="center" shrinkToFit="1"/>
    </xf>
    <xf numFmtId="0" fontId="47" fillId="0" borderId="0" xfId="16" applyFont="1" applyFill="1" applyBorder="1" applyAlignment="1">
      <alignment horizontal="center" vertical="center"/>
    </xf>
    <xf numFmtId="0" fontId="46" fillId="0" borderId="0" xfId="16" applyFont="1" applyFill="1" applyAlignment="1">
      <alignment horizontal="left" vertical="center" shrinkToFit="1"/>
    </xf>
  </cellXfs>
  <cellStyles count="29">
    <cellStyle name="パーセント 2" xfId="18" xr:uid="{00000000-0005-0000-0000-000000000000}"/>
    <cellStyle name="ハイパーリンク" xfId="13" builtinId="8"/>
    <cellStyle name="桁区切り" xfId="12" builtinId="6"/>
    <cellStyle name="桁区切り 2" xfId="2" xr:uid="{00000000-0005-0000-0000-000003000000}"/>
    <cellStyle name="桁区切り 3" xfId="14" xr:uid="{00000000-0005-0000-0000-000004000000}"/>
    <cellStyle name="桁区切り 4" xfId="17" xr:uid="{00000000-0005-0000-0000-000005000000}"/>
    <cellStyle name="桁区切り 4 2" xfId="28" xr:uid="{00000000-0005-0000-0000-000005000000}"/>
    <cellStyle name="標準" xfId="0" builtinId="0"/>
    <cellStyle name="標準 10" xfId="19" xr:uid="{00000000-0005-0000-0000-000007000000}"/>
    <cellStyle name="標準 14" xfId="16" xr:uid="{00000000-0005-0000-0000-000008000000}"/>
    <cellStyle name="標準 2" xfId="1" xr:uid="{00000000-0005-0000-0000-000009000000}"/>
    <cellStyle name="標準 2 2" xfId="20" xr:uid="{00000000-0005-0000-0000-00000A000000}"/>
    <cellStyle name="標準 2 2 2" xfId="21" xr:uid="{00000000-0005-0000-0000-00000B000000}"/>
    <cellStyle name="標準 2 3" xfId="22" xr:uid="{00000000-0005-0000-0000-00000C000000}"/>
    <cellStyle name="標準 3" xfId="6" xr:uid="{00000000-0005-0000-0000-00000D000000}"/>
    <cellStyle name="標準 3 4" xfId="24" xr:uid="{9B635789-7DC6-4BA3-92B5-C66487ACB883}"/>
    <cellStyle name="標準 4" xfId="7" xr:uid="{00000000-0005-0000-0000-00000E000000}"/>
    <cellStyle name="標準 4 2" xfId="23" xr:uid="{00000000-0005-0000-0000-00000F000000}"/>
    <cellStyle name="標準 4 3" xfId="26" xr:uid="{5770FA7D-D795-409D-B172-B378DC405FBA}"/>
    <cellStyle name="標準 5" xfId="8" xr:uid="{00000000-0005-0000-0000-000010000000}"/>
    <cellStyle name="標準 6" xfId="9" xr:uid="{00000000-0005-0000-0000-000011000000}"/>
    <cellStyle name="標準 6 2" xfId="25" xr:uid="{C952B4B1-2F80-4A98-B7CE-F9B9B1D0B606}"/>
    <cellStyle name="標準 7" xfId="5" xr:uid="{00000000-0005-0000-0000-000012000000}"/>
    <cellStyle name="標準 8" xfId="10" xr:uid="{00000000-0005-0000-0000-000013000000}"/>
    <cellStyle name="標準 9" xfId="11" xr:uid="{00000000-0005-0000-0000-000014000000}"/>
    <cellStyle name="標準_Sheet1" xfId="4" xr:uid="{00000000-0005-0000-0000-000015000000}"/>
    <cellStyle name="標準_Sheet1_確定通知 (2)" xfId="15" xr:uid="{00000000-0005-0000-0000-000016000000}"/>
    <cellStyle name="標準_交付決定一覧" xfId="27" xr:uid="{1B99A238-80E1-4473-AB37-57D684803804}"/>
    <cellStyle name="標準_職員名簿" xfId="3" xr:uid="{00000000-0005-0000-0000-000017000000}"/>
  </cellStyles>
  <dxfs count="31">
    <dxf>
      <fill>
        <patternFill>
          <bgColor theme="2" tint="-0.749961851863155"/>
        </patternFill>
      </fill>
    </dxf>
    <dxf>
      <fill>
        <patternFill>
          <bgColor theme="9"/>
        </patternFill>
      </fill>
    </dxf>
    <dxf>
      <fill>
        <patternFill>
          <bgColor theme="9"/>
        </patternFill>
      </fill>
    </dxf>
    <dxf>
      <fill>
        <patternFill>
          <bgColor theme="9"/>
        </patternFill>
      </fill>
    </dxf>
    <dxf>
      <font>
        <b/>
        <i/>
        <u val="double"/>
      </font>
      <fill>
        <patternFill>
          <bgColor theme="9" tint="0.39994506668294322"/>
        </patternFill>
      </fill>
    </dxf>
    <dxf>
      <fill>
        <patternFill>
          <bgColor theme="2" tint="-0.499984740745262"/>
        </patternFill>
      </fill>
    </dxf>
    <dxf>
      <fill>
        <patternFill>
          <bgColor rgb="FFFF0000"/>
        </patternFill>
      </fill>
    </dxf>
    <dxf>
      <fill>
        <patternFill>
          <bgColor theme="2" tint="-0.499984740745262"/>
        </patternFill>
      </fill>
    </dxf>
    <dxf>
      <font>
        <color rgb="FF006100"/>
      </font>
      <fill>
        <patternFill>
          <bgColor rgb="FFC6EFCE"/>
        </patternFill>
      </fill>
    </dxf>
    <dxf>
      <fill>
        <patternFill>
          <bgColor rgb="FF00B0F0"/>
        </patternFill>
      </fill>
    </dxf>
    <dxf>
      <fill>
        <patternFill>
          <bgColor rgb="FF00B0F0"/>
        </patternFill>
      </fill>
    </dxf>
    <dxf>
      <fill>
        <patternFill>
          <bgColor rgb="FF00B0F0"/>
        </patternFill>
      </fill>
    </dxf>
    <dxf>
      <font>
        <color rgb="FF006100"/>
      </font>
      <fill>
        <patternFill>
          <bgColor rgb="FFC6EFCE"/>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colors>
    <mruColors>
      <color rgb="FFFFFF66"/>
      <color rgb="FFFFFF99"/>
      <color rgb="FF0000FF"/>
      <color rgb="FFFF99FF"/>
      <color rgb="FFFFFFCC"/>
      <color rgb="FF00FFFF"/>
      <color rgb="FF66FF66"/>
      <color rgb="FF66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721179</xdr:colOff>
      <xdr:row>161</xdr:row>
      <xdr:rowOff>244929</xdr:rowOff>
    </xdr:from>
    <xdr:to>
      <xdr:col>0</xdr:col>
      <xdr:colOff>1020536</xdr:colOff>
      <xdr:row>165</xdr:row>
      <xdr:rowOff>258536</xdr:rowOff>
    </xdr:to>
    <xdr:sp macro="" textlink="">
      <xdr:nvSpPr>
        <xdr:cNvPr id="5" name="左中かっこ 4">
          <a:extLst>
            <a:ext uri="{FF2B5EF4-FFF2-40B4-BE49-F238E27FC236}">
              <a16:creationId xmlns:a16="http://schemas.microsoft.com/office/drawing/2014/main" id="{8301847C-910A-4533-9F4E-DB201A84F0C8}"/>
            </a:ext>
          </a:extLst>
        </xdr:cNvPr>
        <xdr:cNvSpPr/>
      </xdr:nvSpPr>
      <xdr:spPr>
        <a:xfrm>
          <a:off x="721179" y="46565004"/>
          <a:ext cx="299357" cy="111850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68036</xdr:colOff>
      <xdr:row>161</xdr:row>
      <xdr:rowOff>54430</xdr:rowOff>
    </xdr:from>
    <xdr:to>
      <xdr:col>0</xdr:col>
      <xdr:colOff>734786</xdr:colOff>
      <xdr:row>165</xdr:row>
      <xdr:rowOff>163286</xdr:rowOff>
    </xdr:to>
    <xdr:sp macro="" textlink="">
      <xdr:nvSpPr>
        <xdr:cNvPr id="6" name="テキスト ボックス 5">
          <a:extLst>
            <a:ext uri="{FF2B5EF4-FFF2-40B4-BE49-F238E27FC236}">
              <a16:creationId xmlns:a16="http://schemas.microsoft.com/office/drawing/2014/main" id="{382AF862-4F04-4D78-8C44-6F7FDB6C8841}"/>
            </a:ext>
          </a:extLst>
        </xdr:cNvPr>
        <xdr:cNvSpPr txBox="1"/>
      </xdr:nvSpPr>
      <xdr:spPr>
        <a:xfrm>
          <a:off x="68036" y="46374505"/>
          <a:ext cx="666750" cy="1213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小規模の時に使っていた固有番号を使用</a:t>
          </a:r>
        </a:p>
      </xdr:txBody>
    </xdr:sp>
    <xdr:clientData/>
  </xdr:twoCellAnchor>
  <xdr:twoCellAnchor>
    <xdr:from>
      <xdr:col>20</xdr:col>
      <xdr:colOff>259772</xdr:colOff>
      <xdr:row>0</xdr:row>
      <xdr:rowOff>1091045</xdr:rowOff>
    </xdr:from>
    <xdr:to>
      <xdr:col>23</xdr:col>
      <xdr:colOff>976002</xdr:colOff>
      <xdr:row>2</xdr:row>
      <xdr:rowOff>75457</xdr:rowOff>
    </xdr:to>
    <xdr:sp macro="" textlink="">
      <xdr:nvSpPr>
        <xdr:cNvPr id="7" name="テキスト ボックス 6">
          <a:extLst>
            <a:ext uri="{FF2B5EF4-FFF2-40B4-BE49-F238E27FC236}">
              <a16:creationId xmlns:a16="http://schemas.microsoft.com/office/drawing/2014/main" id="{2BD83FA2-E886-43ED-BB9A-95332988FB72}"/>
            </a:ext>
          </a:extLst>
        </xdr:cNvPr>
        <xdr:cNvSpPr txBox="1"/>
      </xdr:nvSpPr>
      <xdr:spPr>
        <a:xfrm>
          <a:off x="22201908" y="1091045"/>
          <a:ext cx="4041321" cy="802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概算払額～枝番まで</a:t>
          </a:r>
          <a:r>
            <a:rPr kumimoji="1" lang="en-US" altLang="ja-JP" sz="1100"/>
            <a:t>R4</a:t>
          </a:r>
          <a:r>
            <a:rPr kumimoji="1" lang="ja-JP" altLang="en-US" sz="1100"/>
            <a:t>のものに更新済み（</a:t>
          </a:r>
          <a:r>
            <a:rPr kumimoji="1" lang="en-US" altLang="ja-JP" sz="1100"/>
            <a:t>R4.12.14</a:t>
          </a:r>
          <a:r>
            <a:rPr kumimoji="1" lang="ja-JP" altLang="en-US" sz="1100"/>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96929</xdr:colOff>
      <xdr:row>0</xdr:row>
      <xdr:rowOff>121584</xdr:rowOff>
    </xdr:from>
    <xdr:to>
      <xdr:col>4</xdr:col>
      <xdr:colOff>5724524</xdr:colOff>
      <xdr:row>0</xdr:row>
      <xdr:rowOff>493059</xdr:rowOff>
    </xdr:to>
    <xdr:sp macro="" textlink="">
      <xdr:nvSpPr>
        <xdr:cNvPr id="2" name="テキスト ボックス 1">
          <a:extLst>
            <a:ext uri="{FF2B5EF4-FFF2-40B4-BE49-F238E27FC236}">
              <a16:creationId xmlns:a16="http://schemas.microsoft.com/office/drawing/2014/main" id="{0D2E01E7-CD59-4E4B-8478-DF9ABEB9B555}"/>
            </a:ext>
          </a:extLst>
        </xdr:cNvPr>
        <xdr:cNvSpPr txBox="1"/>
      </xdr:nvSpPr>
      <xdr:spPr>
        <a:xfrm>
          <a:off x="782729" y="121584"/>
          <a:ext cx="10161495" cy="371475"/>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中間実績で確定した４－１０月分に誤りがあった場合や、やむを得ず遡って修正を行った場合等は、こちらに入力してください。</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11</xdr:col>
      <xdr:colOff>35566</xdr:colOff>
      <xdr:row>10</xdr:row>
      <xdr:rowOff>104607</xdr:rowOff>
    </xdr:from>
    <xdr:ext cx="325730" cy="27571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197827" y="302836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12</xdr:col>
      <xdr:colOff>207064</xdr:colOff>
      <xdr:row>8</xdr:row>
      <xdr:rowOff>41414</xdr:rowOff>
    </xdr:from>
    <xdr:to>
      <xdr:col>16</xdr:col>
      <xdr:colOff>604630</xdr:colOff>
      <xdr:row>12</xdr:row>
      <xdr:rowOff>273326</xdr:rowOff>
    </xdr:to>
    <xdr:sp macro="" textlink="">
      <xdr:nvSpPr>
        <xdr:cNvPr id="4" name="テキスト ボックス 3">
          <a:extLst>
            <a:ext uri="{FF2B5EF4-FFF2-40B4-BE49-F238E27FC236}">
              <a16:creationId xmlns:a16="http://schemas.microsoft.com/office/drawing/2014/main" id="{A9751C4C-DC49-4019-9D25-519E04D3A35F}"/>
            </a:ext>
          </a:extLst>
        </xdr:cNvPr>
        <xdr:cNvSpPr txBox="1"/>
      </xdr:nvSpPr>
      <xdr:spPr>
        <a:xfrm>
          <a:off x="6924260" y="2277718"/>
          <a:ext cx="2642153" cy="16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債権者情報につきまして、変更があった場合、最新のものでない可能性がございます。</a:t>
          </a:r>
          <a:endParaRPr kumimoji="1" lang="en-US" altLang="ja-JP" sz="1100"/>
        </a:p>
        <a:p>
          <a:r>
            <a:rPr kumimoji="1" lang="ja-JP" altLang="en-US" sz="1100"/>
            <a:t>表示されている内容は年度末時点のものである必要がありますので、誤りの場合にはご連絡いただけますと幸いです。</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11</xdr:col>
      <xdr:colOff>35566</xdr:colOff>
      <xdr:row>10</xdr:row>
      <xdr:rowOff>104607</xdr:rowOff>
    </xdr:from>
    <xdr:ext cx="325730" cy="275717"/>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188716" y="300020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12</xdr:col>
      <xdr:colOff>207066</xdr:colOff>
      <xdr:row>7</xdr:row>
      <xdr:rowOff>107674</xdr:rowOff>
    </xdr:from>
    <xdr:to>
      <xdr:col>16</xdr:col>
      <xdr:colOff>604632</xdr:colOff>
      <xdr:row>12</xdr:row>
      <xdr:rowOff>132521</xdr:rowOff>
    </xdr:to>
    <xdr:sp macro="" textlink="">
      <xdr:nvSpPr>
        <xdr:cNvPr id="6" name="テキスト ボックス 5">
          <a:extLst>
            <a:ext uri="{FF2B5EF4-FFF2-40B4-BE49-F238E27FC236}">
              <a16:creationId xmlns:a16="http://schemas.microsoft.com/office/drawing/2014/main" id="{E9A7937F-E1D5-4BED-AE03-A3DA0582C734}"/>
            </a:ext>
          </a:extLst>
        </xdr:cNvPr>
        <xdr:cNvSpPr txBox="1"/>
      </xdr:nvSpPr>
      <xdr:spPr>
        <a:xfrm>
          <a:off x="6816588" y="2136913"/>
          <a:ext cx="2642153" cy="16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債権者情報につきまして、年度途中で変更があった場合、最新のものでない可能性がございます。</a:t>
          </a:r>
          <a:endParaRPr kumimoji="1" lang="en-US" altLang="ja-JP" sz="1100"/>
        </a:p>
        <a:p>
          <a:r>
            <a:rPr kumimoji="1" lang="ja-JP" altLang="en-US" sz="1100"/>
            <a:t>表示されている内容は年度末時点のものである必要がありますので、誤りの場合にはご連絡いただけますと幸いです。</a:t>
          </a:r>
        </a:p>
      </xdr:txBody>
    </xdr:sp>
    <xdr:clientData/>
  </xdr:twoCellAnchor>
  <xdr:twoCellAnchor>
    <xdr:from>
      <xdr:col>12</xdr:col>
      <xdr:colOff>215347</xdr:colOff>
      <xdr:row>13</xdr:row>
      <xdr:rowOff>66261</xdr:rowOff>
    </xdr:from>
    <xdr:to>
      <xdr:col>17</xdr:col>
      <xdr:colOff>26504</xdr:colOff>
      <xdr:row>17</xdr:row>
      <xdr:rowOff>249719</xdr:rowOff>
    </xdr:to>
    <xdr:sp macro="" textlink="">
      <xdr:nvSpPr>
        <xdr:cNvPr id="4" name="テキスト ボックス 3">
          <a:extLst>
            <a:ext uri="{FF2B5EF4-FFF2-40B4-BE49-F238E27FC236}">
              <a16:creationId xmlns:a16="http://schemas.microsoft.com/office/drawing/2014/main" id="{3AB6F882-D754-45CB-BE8D-E9F7B8307752}"/>
            </a:ext>
          </a:extLst>
        </xdr:cNvPr>
        <xdr:cNvSpPr txBox="1"/>
      </xdr:nvSpPr>
      <xdr:spPr>
        <a:xfrm>
          <a:off x="6824869" y="3975652"/>
          <a:ext cx="274320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←文書番号・日付は、こちらで記載するため、空欄で提出してください！</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11</xdr:col>
      <xdr:colOff>35566</xdr:colOff>
      <xdr:row>10</xdr:row>
      <xdr:rowOff>104607</xdr:rowOff>
    </xdr:from>
    <xdr:ext cx="325730" cy="27571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188716" y="300020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12</xdr:col>
      <xdr:colOff>198783</xdr:colOff>
      <xdr:row>12</xdr:row>
      <xdr:rowOff>149087</xdr:rowOff>
    </xdr:from>
    <xdr:to>
      <xdr:col>16</xdr:col>
      <xdr:colOff>592937</xdr:colOff>
      <xdr:row>13</xdr:row>
      <xdr:rowOff>193912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bwMode="auto">
        <a:xfrm>
          <a:off x="6808305" y="3768587"/>
          <a:ext cx="2638741" cy="334716"/>
        </a:xfrm>
        <a:prstGeom prst="rect">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金額は自動で計算されます。</a:t>
          </a:r>
          <a:endParaRPr kumimoji="1" lang="en-US" altLang="ja-JP" sz="1100"/>
        </a:p>
      </xdr:txBody>
    </xdr:sp>
    <xdr:clientData/>
  </xdr:twoCellAnchor>
  <xdr:twoCellAnchor>
    <xdr:from>
      <xdr:col>12</xdr:col>
      <xdr:colOff>198783</xdr:colOff>
      <xdr:row>6</xdr:row>
      <xdr:rowOff>248479</xdr:rowOff>
    </xdr:from>
    <xdr:to>
      <xdr:col>16</xdr:col>
      <xdr:colOff>596349</xdr:colOff>
      <xdr:row>11</xdr:row>
      <xdr:rowOff>389283</xdr:rowOff>
    </xdr:to>
    <xdr:sp macro="" textlink="">
      <xdr:nvSpPr>
        <xdr:cNvPr id="5" name="テキスト ボックス 4">
          <a:extLst>
            <a:ext uri="{FF2B5EF4-FFF2-40B4-BE49-F238E27FC236}">
              <a16:creationId xmlns:a16="http://schemas.microsoft.com/office/drawing/2014/main" id="{EFA4A90B-831C-4B56-89EA-BEBE5831465B}"/>
            </a:ext>
          </a:extLst>
        </xdr:cNvPr>
        <xdr:cNvSpPr txBox="1"/>
      </xdr:nvSpPr>
      <xdr:spPr>
        <a:xfrm>
          <a:off x="6808305" y="1987827"/>
          <a:ext cx="2642153" cy="16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債権者情報につきまして、年度途中で変更があった場合、最新のものでない可能性がございます。</a:t>
          </a:r>
          <a:endParaRPr kumimoji="1" lang="en-US" altLang="ja-JP" sz="1100"/>
        </a:p>
        <a:p>
          <a:r>
            <a:rPr kumimoji="1" lang="ja-JP" altLang="en-US" sz="1100"/>
            <a:t>表示されている内容は年度末時点のものである必要がありますので、誤りの場合にはご連絡いただけますと幸いです。</a:t>
          </a:r>
        </a:p>
      </xdr:txBody>
    </xdr:sp>
    <xdr:clientData/>
  </xdr:twoCellAnchor>
  <xdr:twoCellAnchor>
    <xdr:from>
      <xdr:col>12</xdr:col>
      <xdr:colOff>273326</xdr:colOff>
      <xdr:row>14</xdr:row>
      <xdr:rowOff>124238</xdr:rowOff>
    </xdr:from>
    <xdr:to>
      <xdr:col>16</xdr:col>
      <xdr:colOff>505239</xdr:colOff>
      <xdr:row>16</xdr:row>
      <xdr:rowOff>132521</xdr:rowOff>
    </xdr:to>
    <xdr:sp macro="" textlink="">
      <xdr:nvSpPr>
        <xdr:cNvPr id="3" name="テキスト ボックス 2">
          <a:extLst>
            <a:ext uri="{FF2B5EF4-FFF2-40B4-BE49-F238E27FC236}">
              <a16:creationId xmlns:a16="http://schemas.microsoft.com/office/drawing/2014/main" id="{4528A47A-BDFB-4E68-9CF0-1EA4062F5D3E}"/>
            </a:ext>
          </a:extLst>
        </xdr:cNvPr>
        <xdr:cNvSpPr txBox="1"/>
      </xdr:nvSpPr>
      <xdr:spPr>
        <a:xfrm>
          <a:off x="6882848" y="4323521"/>
          <a:ext cx="2476500" cy="588065"/>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1" u="sng"/>
            <a:t>文書番号は現時点で未確定ですので、空欄のまま提出してください。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1238250</xdr:colOff>
      <xdr:row>12</xdr:row>
      <xdr:rowOff>238125</xdr:rowOff>
    </xdr:from>
    <xdr:to>
      <xdr:col>3</xdr:col>
      <xdr:colOff>1631156</xdr:colOff>
      <xdr:row>14</xdr:row>
      <xdr:rowOff>11906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962650" y="3552825"/>
          <a:ext cx="392906" cy="326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5</xdr:col>
      <xdr:colOff>23812</xdr:colOff>
      <xdr:row>10</xdr:row>
      <xdr:rowOff>226219</xdr:rowOff>
    </xdr:from>
    <xdr:to>
      <xdr:col>7</xdr:col>
      <xdr:colOff>749059</xdr:colOff>
      <xdr:row>14</xdr:row>
      <xdr:rowOff>41931</xdr:rowOff>
    </xdr:to>
    <xdr:sp macro="" textlink="">
      <xdr:nvSpPr>
        <xdr:cNvPr id="3" name="テキスト ボックス 2">
          <a:extLst>
            <a:ext uri="{FF2B5EF4-FFF2-40B4-BE49-F238E27FC236}">
              <a16:creationId xmlns:a16="http://schemas.microsoft.com/office/drawing/2014/main" id="{F6500799-D599-4F99-B0C1-35545281446C}"/>
            </a:ext>
          </a:extLst>
        </xdr:cNvPr>
        <xdr:cNvSpPr txBox="1"/>
      </xdr:nvSpPr>
      <xdr:spPr>
        <a:xfrm>
          <a:off x="7060406" y="2964657"/>
          <a:ext cx="2642153" cy="911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債権者情報につきましては、最新のものでない可能性がございますので、内容が違う場合にはご連絡いただけますと幸いです。</a:t>
          </a:r>
        </a:p>
      </xdr:txBody>
    </xdr:sp>
    <xdr:clientData/>
  </xdr:twoCellAnchor>
  <xdr:twoCellAnchor>
    <xdr:from>
      <xdr:col>5</xdr:col>
      <xdr:colOff>59532</xdr:colOff>
      <xdr:row>7</xdr:row>
      <xdr:rowOff>95250</xdr:rowOff>
    </xdr:from>
    <xdr:to>
      <xdr:col>7</xdr:col>
      <xdr:colOff>214314</xdr:colOff>
      <xdr:row>10</xdr:row>
      <xdr:rowOff>130968</xdr:rowOff>
    </xdr:to>
    <xdr:sp macro="" textlink="">
      <xdr:nvSpPr>
        <xdr:cNvPr id="5" name="テキスト ボックス 4">
          <a:extLst>
            <a:ext uri="{FF2B5EF4-FFF2-40B4-BE49-F238E27FC236}">
              <a16:creationId xmlns:a16="http://schemas.microsoft.com/office/drawing/2014/main" id="{5A8B18E0-C1F8-4326-B795-841761A2E192}"/>
            </a:ext>
          </a:extLst>
        </xdr:cNvPr>
        <xdr:cNvSpPr txBox="1"/>
      </xdr:nvSpPr>
      <xdr:spPr>
        <a:xfrm>
          <a:off x="8096251" y="2012156"/>
          <a:ext cx="2071688"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委任先のご住所・代表者様での提出となります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981075</xdr:colOff>
      <xdr:row>0</xdr:row>
      <xdr:rowOff>57150</xdr:rowOff>
    </xdr:from>
    <xdr:to>
      <xdr:col>6</xdr:col>
      <xdr:colOff>228600</xdr:colOff>
      <xdr:row>1</xdr:row>
      <xdr:rowOff>9525</xdr:rowOff>
    </xdr:to>
    <xdr:sp macro="" textlink="">
      <xdr:nvSpPr>
        <xdr:cNvPr id="2" name="テキスト ボックス 1">
          <a:extLst>
            <a:ext uri="{FF2B5EF4-FFF2-40B4-BE49-F238E27FC236}">
              <a16:creationId xmlns:a16="http://schemas.microsoft.com/office/drawing/2014/main" id="{E8361F99-0949-4A1F-AF66-8AFFFE894691}"/>
            </a:ext>
          </a:extLst>
        </xdr:cNvPr>
        <xdr:cNvSpPr txBox="1"/>
      </xdr:nvSpPr>
      <xdr:spPr>
        <a:xfrm>
          <a:off x="1600200" y="57150"/>
          <a:ext cx="3400425" cy="2952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黄色セル：入力願います</a:t>
          </a:r>
        </a:p>
      </xdr:txBody>
    </xdr:sp>
    <xdr:clientData/>
  </xdr:twoCellAnchor>
  <xdr:twoCellAnchor>
    <xdr:from>
      <xdr:col>14</xdr:col>
      <xdr:colOff>89647</xdr:colOff>
      <xdr:row>2</xdr:row>
      <xdr:rowOff>22413</xdr:rowOff>
    </xdr:from>
    <xdr:to>
      <xdr:col>17</xdr:col>
      <xdr:colOff>336176</xdr:colOff>
      <xdr:row>5</xdr:row>
      <xdr:rowOff>201706</xdr:rowOff>
    </xdr:to>
    <xdr:sp macro="" textlink="">
      <xdr:nvSpPr>
        <xdr:cNvPr id="5" name="テキスト ボックス 4">
          <a:extLst>
            <a:ext uri="{FF2B5EF4-FFF2-40B4-BE49-F238E27FC236}">
              <a16:creationId xmlns:a16="http://schemas.microsoft.com/office/drawing/2014/main" id="{443811A6-2341-4356-92DF-D43657A0CB0A}"/>
            </a:ext>
          </a:extLst>
        </xdr:cNvPr>
        <xdr:cNvSpPr txBox="1"/>
      </xdr:nvSpPr>
      <xdr:spPr>
        <a:xfrm>
          <a:off x="9872382" y="717178"/>
          <a:ext cx="1826559" cy="1221440"/>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↓名簿の内容や、入力内容と賃金台帳の内容が異なる場合、連絡をします。</a:t>
          </a:r>
          <a:r>
            <a:rPr kumimoji="1" lang="ja-JP" altLang="en-US" sz="1100" b="1" u="none"/>
            <a:t>内容について対応できる方の</a:t>
          </a:r>
          <a:r>
            <a:rPr kumimoji="1" lang="ja-JP" altLang="en-US" sz="1100"/>
            <a:t>連絡先を入力してください。</a:t>
          </a:r>
        </a:p>
      </xdr:txBody>
    </xdr:sp>
    <xdr:clientData/>
  </xdr:twoCellAnchor>
  <xdr:twoCellAnchor>
    <xdr:from>
      <xdr:col>3</xdr:col>
      <xdr:colOff>63313</xdr:colOff>
      <xdr:row>22</xdr:row>
      <xdr:rowOff>122704</xdr:rowOff>
    </xdr:from>
    <xdr:to>
      <xdr:col>16</xdr:col>
      <xdr:colOff>491378</xdr:colOff>
      <xdr:row>24</xdr:row>
      <xdr:rowOff>238685</xdr:rowOff>
    </xdr:to>
    <xdr:sp macro="" textlink="">
      <xdr:nvSpPr>
        <xdr:cNvPr id="4" name="テキスト ボックス 3">
          <a:extLst>
            <a:ext uri="{FF2B5EF4-FFF2-40B4-BE49-F238E27FC236}">
              <a16:creationId xmlns:a16="http://schemas.microsoft.com/office/drawing/2014/main" id="{B25B1562-4AE5-46B7-A31F-BC8F05410AB7}"/>
            </a:ext>
          </a:extLst>
        </xdr:cNvPr>
        <xdr:cNvSpPr txBox="1"/>
      </xdr:nvSpPr>
      <xdr:spPr>
        <a:xfrm>
          <a:off x="2777938" y="7666504"/>
          <a:ext cx="8514790" cy="80178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算出内訳表（２）と変更申請書の間に</a:t>
          </a:r>
          <a:r>
            <a:rPr kumimoji="1" lang="en-US" altLang="ja-JP" sz="1400"/>
            <a:t>【</a:t>
          </a:r>
          <a:r>
            <a:rPr kumimoji="1" lang="ja-JP" altLang="en-US" sz="1400"/>
            <a:t>エラー・戻入チェック</a:t>
          </a:r>
          <a:r>
            <a:rPr kumimoji="1" lang="en-US" altLang="ja-JP" sz="1400"/>
            <a:t>】</a:t>
          </a:r>
          <a:r>
            <a:rPr kumimoji="1" lang="ja-JP" altLang="en-US" sz="1400"/>
            <a:t>シートがあります。</a:t>
          </a:r>
          <a:endParaRPr kumimoji="1" lang="en-US" altLang="ja-JP" sz="1400"/>
        </a:p>
        <a:p>
          <a:r>
            <a:rPr kumimoji="1" lang="ja-JP" altLang="en-US" sz="1400"/>
            <a:t>中間実績との齟齬がある箇所、戻入の有無について等、確認が必須である事項が記載されています。</a:t>
          </a:r>
          <a:endParaRPr kumimoji="1" lang="en-US" altLang="ja-JP" sz="1400"/>
        </a:p>
        <a:p>
          <a:r>
            <a:rPr kumimoji="1" lang="ja-JP" altLang="en-US" sz="1400" b="1">
              <a:solidFill>
                <a:srgbClr val="FF0000"/>
              </a:solidFill>
            </a:rPr>
            <a:t>すべてのデータを入力後、必ず確認・入力・修正してからデータを提出してください。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81643</xdr:colOff>
          <xdr:row>5</xdr:row>
          <xdr:rowOff>13606</xdr:rowOff>
        </xdr:from>
        <xdr:to>
          <xdr:col>30</xdr:col>
          <xdr:colOff>485085</xdr:colOff>
          <xdr:row>28</xdr:row>
          <xdr:rowOff>27214</xdr:rowOff>
        </xdr:to>
        <xdr:pic>
          <xdr:nvPicPr>
            <xdr:cNvPr id="3" name="図 2">
              <a:extLst>
                <a:ext uri="{FF2B5EF4-FFF2-40B4-BE49-F238E27FC236}">
                  <a16:creationId xmlns:a16="http://schemas.microsoft.com/office/drawing/2014/main" id="{E4696D99-9DF0-4581-A988-7A6E76F3733C}"/>
                </a:ext>
              </a:extLst>
            </xdr:cNvPr>
            <xdr:cNvPicPr>
              <a:picLocks noChangeAspect="1" noChangeArrowheads="1"/>
              <a:extLst>
                <a:ext uri="{84589F7E-364E-4C9E-8A38-B11213B215E9}">
                  <a14:cameraTool cellRange="カメラ!$B$3:$F$16" spid="_x0000_s65341"/>
                </a:ext>
              </a:extLst>
            </xdr:cNvPicPr>
          </xdr:nvPicPr>
          <xdr:blipFill>
            <a:blip xmlns:r="http://schemas.openxmlformats.org/officeDocument/2006/relationships" r:embed="rId1"/>
            <a:srcRect/>
            <a:stretch>
              <a:fillRect/>
            </a:stretch>
          </xdr:blipFill>
          <xdr:spPr bwMode="auto">
            <a:xfrm>
              <a:off x="8327572" y="2490106"/>
              <a:ext cx="8975942" cy="632732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27</xdr:col>
      <xdr:colOff>201633</xdr:colOff>
      <xdr:row>32</xdr:row>
      <xdr:rowOff>249877</xdr:rowOff>
    </xdr:from>
    <xdr:to>
      <xdr:col>36</xdr:col>
      <xdr:colOff>44907</xdr:colOff>
      <xdr:row>38</xdr:row>
      <xdr:rowOff>144240</xdr:rowOff>
    </xdr:to>
    <xdr:pic>
      <xdr:nvPicPr>
        <xdr:cNvPr id="4" name="図 3">
          <a:extLst>
            <a:ext uri="{FF2B5EF4-FFF2-40B4-BE49-F238E27FC236}">
              <a16:creationId xmlns:a16="http://schemas.microsoft.com/office/drawing/2014/main" id="{6FF2FE6A-619C-4B99-8092-136975D0E62E}"/>
            </a:ext>
          </a:extLst>
        </xdr:cNvPr>
        <xdr:cNvPicPr>
          <a:picLocks noChangeAspect="1"/>
        </xdr:cNvPicPr>
      </xdr:nvPicPr>
      <xdr:blipFill>
        <a:blip xmlns:r="http://schemas.openxmlformats.org/officeDocument/2006/relationships" r:embed="rId2"/>
        <a:stretch>
          <a:fillRect/>
        </a:stretch>
      </xdr:blipFill>
      <xdr:spPr>
        <a:xfrm>
          <a:off x="15129906" y="10363695"/>
          <a:ext cx="5298501" cy="1660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68035</xdr:colOff>
          <xdr:row>28</xdr:row>
          <xdr:rowOff>122465</xdr:rowOff>
        </xdr:from>
        <xdr:to>
          <xdr:col>26</xdr:col>
          <xdr:colOff>591911</xdr:colOff>
          <xdr:row>38</xdr:row>
          <xdr:rowOff>272143</xdr:rowOff>
        </xdr:to>
        <xdr:pic>
          <xdr:nvPicPr>
            <xdr:cNvPr id="5" name="図 4">
              <a:extLst>
                <a:ext uri="{FF2B5EF4-FFF2-40B4-BE49-F238E27FC236}">
                  <a16:creationId xmlns:a16="http://schemas.microsoft.com/office/drawing/2014/main" id="{EAE0DF8B-6F96-4FF1-8993-225E660EE20E}"/>
                </a:ext>
              </a:extLst>
            </xdr:cNvPr>
            <xdr:cNvPicPr>
              <a:picLocks noChangeAspect="1" noChangeArrowheads="1"/>
              <a:extLst>
                <a:ext uri="{84589F7E-364E-4C9E-8A38-B11213B215E9}">
                  <a14:cameraTool cellRange="Sheet1!$B$2:$J$12" spid="_x0000_s65342"/>
                </a:ext>
              </a:extLst>
            </xdr:cNvPicPr>
          </xdr:nvPicPr>
          <xdr:blipFill>
            <a:blip xmlns:r="http://schemas.openxmlformats.org/officeDocument/2006/relationships" r:embed="rId3"/>
            <a:srcRect/>
            <a:stretch>
              <a:fillRect/>
            </a:stretch>
          </xdr:blipFill>
          <xdr:spPr bwMode="auto">
            <a:xfrm>
              <a:off x="8313964" y="8218715"/>
              <a:ext cx="6647090" cy="30071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10</xdr:col>
      <xdr:colOff>437030</xdr:colOff>
      <xdr:row>0</xdr:row>
      <xdr:rowOff>156882</xdr:rowOff>
    </xdr:from>
    <xdr:to>
      <xdr:col>16</xdr:col>
      <xdr:colOff>62754</xdr:colOff>
      <xdr:row>2</xdr:row>
      <xdr:rowOff>102533</xdr:rowOff>
    </xdr:to>
    <xdr:sp macro="" textlink="">
      <xdr:nvSpPr>
        <xdr:cNvPr id="6" name="四角形吹き出し 14">
          <a:extLst>
            <a:ext uri="{FF2B5EF4-FFF2-40B4-BE49-F238E27FC236}">
              <a16:creationId xmlns:a16="http://schemas.microsoft.com/office/drawing/2014/main" id="{8F59AB8E-EC2A-4E22-9059-E20AF2381FB2}"/>
            </a:ext>
          </a:extLst>
        </xdr:cNvPr>
        <xdr:cNvSpPr/>
      </xdr:nvSpPr>
      <xdr:spPr>
        <a:xfrm>
          <a:off x="5602942" y="156882"/>
          <a:ext cx="2707341" cy="909357"/>
        </a:xfrm>
        <a:prstGeom prst="wedgeRectCallout">
          <a:avLst>
            <a:gd name="adj1" fmla="val -49586"/>
            <a:gd name="adj2" fmla="val 36992"/>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u="sng">
              <a:solidFill>
                <a:srgbClr val="FF0000"/>
              </a:solidFill>
            </a:rPr>
            <a:t>なるべく千葉市手当対象者を上から記載してください。「金額用計算シート」にわかりやすく反映できなくなります。</a:t>
          </a:r>
        </a:p>
      </xdr:txBody>
    </xdr:sp>
    <xdr:clientData/>
  </xdr:twoCellAnchor>
  <xdr:twoCellAnchor>
    <xdr:from>
      <xdr:col>1</xdr:col>
      <xdr:colOff>56029</xdr:colOff>
      <xdr:row>0</xdr:row>
      <xdr:rowOff>112059</xdr:rowOff>
    </xdr:from>
    <xdr:to>
      <xdr:col>4</xdr:col>
      <xdr:colOff>462242</xdr:colOff>
      <xdr:row>0</xdr:row>
      <xdr:rowOff>531159</xdr:rowOff>
    </xdr:to>
    <xdr:sp macro="" textlink="">
      <xdr:nvSpPr>
        <xdr:cNvPr id="7" name="角丸四角形 1">
          <a:extLst>
            <a:ext uri="{FF2B5EF4-FFF2-40B4-BE49-F238E27FC236}">
              <a16:creationId xmlns:a16="http://schemas.microsoft.com/office/drawing/2014/main" id="{8862013F-6FFC-4E15-B452-893A2F3CB376}"/>
            </a:ext>
          </a:extLst>
        </xdr:cNvPr>
        <xdr:cNvSpPr/>
      </xdr:nvSpPr>
      <xdr:spPr bwMode="auto">
        <a:xfrm>
          <a:off x="212911" y="112059"/>
          <a:ext cx="2087096" cy="419100"/>
        </a:xfrm>
        <a:prstGeom prst="round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600">
              <a:solidFill>
                <a:srgbClr val="FF0000"/>
              </a:solidFill>
              <a:latin typeface="HGP創英角ﾎﾟｯﾌﾟ体" panose="040B0A00000000000000" pitchFamily="50" charset="-128"/>
              <a:ea typeface="HGP創英角ﾎﾟｯﾌﾟ体" panose="040B0A00000000000000" pitchFamily="50" charset="-128"/>
            </a:rPr>
            <a:t>記入例</a:t>
          </a:r>
        </a:p>
      </xdr:txBody>
    </xdr:sp>
    <xdr:clientData/>
  </xdr:twoCellAnchor>
  <xdr:twoCellAnchor>
    <xdr:from>
      <xdr:col>1</xdr:col>
      <xdr:colOff>-1</xdr:colOff>
      <xdr:row>3</xdr:row>
      <xdr:rowOff>136070</xdr:rowOff>
    </xdr:from>
    <xdr:to>
      <xdr:col>1</xdr:col>
      <xdr:colOff>421820</xdr:colOff>
      <xdr:row>5</xdr:row>
      <xdr:rowOff>190499</xdr:rowOff>
    </xdr:to>
    <xdr:sp macro="" textlink="">
      <xdr:nvSpPr>
        <xdr:cNvPr id="8" name="テキスト ボックス 7">
          <a:extLst>
            <a:ext uri="{FF2B5EF4-FFF2-40B4-BE49-F238E27FC236}">
              <a16:creationId xmlns:a16="http://schemas.microsoft.com/office/drawing/2014/main" id="{80AE65FA-146F-4D35-B0FC-37FAA5DA9E90}"/>
            </a:ext>
          </a:extLst>
        </xdr:cNvPr>
        <xdr:cNvSpPr txBox="1"/>
      </xdr:nvSpPr>
      <xdr:spPr>
        <a:xfrm>
          <a:off x="163285" y="1442356"/>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①</a:t>
          </a:r>
        </a:p>
      </xdr:txBody>
    </xdr:sp>
    <xdr:clientData/>
  </xdr:twoCellAnchor>
  <xdr:twoCellAnchor>
    <xdr:from>
      <xdr:col>2</xdr:col>
      <xdr:colOff>54428</xdr:colOff>
      <xdr:row>3</xdr:row>
      <xdr:rowOff>136072</xdr:rowOff>
    </xdr:from>
    <xdr:to>
      <xdr:col>3</xdr:col>
      <xdr:colOff>40821</xdr:colOff>
      <xdr:row>5</xdr:row>
      <xdr:rowOff>190501</xdr:rowOff>
    </xdr:to>
    <xdr:sp macro="" textlink="">
      <xdr:nvSpPr>
        <xdr:cNvPr id="9" name="テキスト ボックス 8">
          <a:extLst>
            <a:ext uri="{FF2B5EF4-FFF2-40B4-BE49-F238E27FC236}">
              <a16:creationId xmlns:a16="http://schemas.microsoft.com/office/drawing/2014/main" id="{0E80996E-D23C-4E86-BD70-E43C9353F5DF}"/>
            </a:ext>
          </a:extLst>
        </xdr:cNvPr>
        <xdr:cNvSpPr txBox="1"/>
      </xdr:nvSpPr>
      <xdr:spPr>
        <a:xfrm>
          <a:off x="1088571" y="144235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②</a:t>
          </a:r>
        </a:p>
      </xdr:txBody>
    </xdr:sp>
    <xdr:clientData/>
  </xdr:twoCellAnchor>
  <xdr:twoCellAnchor>
    <xdr:from>
      <xdr:col>4</xdr:col>
      <xdr:colOff>68036</xdr:colOff>
      <xdr:row>3</xdr:row>
      <xdr:rowOff>136071</xdr:rowOff>
    </xdr:from>
    <xdr:to>
      <xdr:col>4</xdr:col>
      <xdr:colOff>489857</xdr:colOff>
      <xdr:row>5</xdr:row>
      <xdr:rowOff>190500</xdr:rowOff>
    </xdr:to>
    <xdr:sp macro="" textlink="">
      <xdr:nvSpPr>
        <xdr:cNvPr id="10" name="テキスト ボックス 9">
          <a:extLst>
            <a:ext uri="{FF2B5EF4-FFF2-40B4-BE49-F238E27FC236}">
              <a16:creationId xmlns:a16="http://schemas.microsoft.com/office/drawing/2014/main" id="{C8403C12-0ADD-4198-9207-DF2412A254B0}"/>
            </a:ext>
          </a:extLst>
        </xdr:cNvPr>
        <xdr:cNvSpPr txBox="1"/>
      </xdr:nvSpPr>
      <xdr:spPr>
        <a:xfrm>
          <a:off x="1918607"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③</a:t>
          </a:r>
        </a:p>
      </xdr:txBody>
    </xdr:sp>
    <xdr:clientData/>
  </xdr:twoCellAnchor>
  <xdr:twoCellAnchor>
    <xdr:from>
      <xdr:col>4</xdr:col>
      <xdr:colOff>762000</xdr:colOff>
      <xdr:row>3</xdr:row>
      <xdr:rowOff>136071</xdr:rowOff>
    </xdr:from>
    <xdr:to>
      <xdr:col>5</xdr:col>
      <xdr:colOff>244928</xdr:colOff>
      <xdr:row>5</xdr:row>
      <xdr:rowOff>190500</xdr:rowOff>
    </xdr:to>
    <xdr:sp macro="" textlink="">
      <xdr:nvSpPr>
        <xdr:cNvPr id="12" name="テキスト ボックス 11">
          <a:extLst>
            <a:ext uri="{FF2B5EF4-FFF2-40B4-BE49-F238E27FC236}">
              <a16:creationId xmlns:a16="http://schemas.microsoft.com/office/drawing/2014/main" id="{9EDBDF77-CEDE-4EBC-8AB0-1CEF4B7F12AE}"/>
            </a:ext>
          </a:extLst>
        </xdr:cNvPr>
        <xdr:cNvSpPr txBox="1"/>
      </xdr:nvSpPr>
      <xdr:spPr>
        <a:xfrm>
          <a:off x="2612571"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④</a:t>
          </a:r>
        </a:p>
      </xdr:txBody>
    </xdr:sp>
    <xdr:clientData/>
  </xdr:twoCellAnchor>
  <xdr:twoCellAnchor>
    <xdr:from>
      <xdr:col>5</xdr:col>
      <xdr:colOff>285750</xdr:colOff>
      <xdr:row>3</xdr:row>
      <xdr:rowOff>136071</xdr:rowOff>
    </xdr:from>
    <xdr:to>
      <xdr:col>6</xdr:col>
      <xdr:colOff>326571</xdr:colOff>
      <xdr:row>5</xdr:row>
      <xdr:rowOff>190500</xdr:rowOff>
    </xdr:to>
    <xdr:sp macro="" textlink="">
      <xdr:nvSpPr>
        <xdr:cNvPr id="13" name="テキスト ボックス 12">
          <a:extLst>
            <a:ext uri="{FF2B5EF4-FFF2-40B4-BE49-F238E27FC236}">
              <a16:creationId xmlns:a16="http://schemas.microsoft.com/office/drawing/2014/main" id="{C04E71C8-2E71-4765-B6F8-58375BC78CD2}"/>
            </a:ext>
          </a:extLst>
        </xdr:cNvPr>
        <xdr:cNvSpPr txBox="1"/>
      </xdr:nvSpPr>
      <xdr:spPr>
        <a:xfrm>
          <a:off x="3075214"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⑤</a:t>
          </a:r>
        </a:p>
      </xdr:txBody>
    </xdr:sp>
    <xdr:clientData/>
  </xdr:twoCellAnchor>
  <xdr:twoCellAnchor>
    <xdr:from>
      <xdr:col>6</xdr:col>
      <xdr:colOff>367394</xdr:colOff>
      <xdr:row>3</xdr:row>
      <xdr:rowOff>136072</xdr:rowOff>
    </xdr:from>
    <xdr:to>
      <xdr:col>7</xdr:col>
      <xdr:colOff>394608</xdr:colOff>
      <xdr:row>5</xdr:row>
      <xdr:rowOff>190501</xdr:rowOff>
    </xdr:to>
    <xdr:sp macro="" textlink="">
      <xdr:nvSpPr>
        <xdr:cNvPr id="14" name="テキスト ボックス 13">
          <a:extLst>
            <a:ext uri="{FF2B5EF4-FFF2-40B4-BE49-F238E27FC236}">
              <a16:creationId xmlns:a16="http://schemas.microsoft.com/office/drawing/2014/main" id="{0AFAAC5C-2A24-40B5-B0A1-20AD72742CFF}"/>
            </a:ext>
          </a:extLst>
        </xdr:cNvPr>
        <xdr:cNvSpPr txBox="1"/>
      </xdr:nvSpPr>
      <xdr:spPr>
        <a:xfrm>
          <a:off x="3537858" y="144235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⑥</a:t>
          </a:r>
        </a:p>
      </xdr:txBody>
    </xdr:sp>
    <xdr:clientData/>
  </xdr:twoCellAnchor>
  <xdr:twoCellAnchor>
    <xdr:from>
      <xdr:col>8</xdr:col>
      <xdr:colOff>27214</xdr:colOff>
      <xdr:row>3</xdr:row>
      <xdr:rowOff>136072</xdr:rowOff>
    </xdr:from>
    <xdr:to>
      <xdr:col>8</xdr:col>
      <xdr:colOff>449035</xdr:colOff>
      <xdr:row>5</xdr:row>
      <xdr:rowOff>190501</xdr:rowOff>
    </xdr:to>
    <xdr:sp macro="" textlink="">
      <xdr:nvSpPr>
        <xdr:cNvPr id="15" name="テキスト ボックス 14">
          <a:extLst>
            <a:ext uri="{FF2B5EF4-FFF2-40B4-BE49-F238E27FC236}">
              <a16:creationId xmlns:a16="http://schemas.microsoft.com/office/drawing/2014/main" id="{E786EF0A-2B9E-4DE6-B4DE-6E14E4B662F3}"/>
            </a:ext>
          </a:extLst>
        </xdr:cNvPr>
        <xdr:cNvSpPr txBox="1"/>
      </xdr:nvSpPr>
      <xdr:spPr>
        <a:xfrm>
          <a:off x="4095750" y="144235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⑦</a:t>
          </a:r>
        </a:p>
      </xdr:txBody>
    </xdr:sp>
    <xdr:clientData/>
  </xdr:twoCellAnchor>
  <xdr:twoCellAnchor>
    <xdr:from>
      <xdr:col>9</xdr:col>
      <xdr:colOff>0</xdr:colOff>
      <xdr:row>3</xdr:row>
      <xdr:rowOff>136071</xdr:rowOff>
    </xdr:from>
    <xdr:to>
      <xdr:col>9</xdr:col>
      <xdr:colOff>421821</xdr:colOff>
      <xdr:row>5</xdr:row>
      <xdr:rowOff>190500</xdr:rowOff>
    </xdr:to>
    <xdr:sp macro="" textlink="">
      <xdr:nvSpPr>
        <xdr:cNvPr id="16" name="テキスト ボックス 15">
          <a:extLst>
            <a:ext uri="{FF2B5EF4-FFF2-40B4-BE49-F238E27FC236}">
              <a16:creationId xmlns:a16="http://schemas.microsoft.com/office/drawing/2014/main" id="{71C5FDAD-CB19-41F9-BC88-8F1DC1E413D9}"/>
            </a:ext>
          </a:extLst>
        </xdr:cNvPr>
        <xdr:cNvSpPr txBox="1"/>
      </xdr:nvSpPr>
      <xdr:spPr>
        <a:xfrm>
          <a:off x="4599214" y="1442357"/>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⑧</a:t>
          </a:r>
        </a:p>
      </xdr:txBody>
    </xdr:sp>
    <xdr:clientData/>
  </xdr:twoCellAnchor>
  <xdr:twoCellAnchor>
    <xdr:from>
      <xdr:col>10</xdr:col>
      <xdr:colOff>16329</xdr:colOff>
      <xdr:row>3</xdr:row>
      <xdr:rowOff>138792</xdr:rowOff>
    </xdr:from>
    <xdr:to>
      <xdr:col>10</xdr:col>
      <xdr:colOff>438150</xdr:colOff>
      <xdr:row>5</xdr:row>
      <xdr:rowOff>193221</xdr:rowOff>
    </xdr:to>
    <xdr:sp macro="" textlink="">
      <xdr:nvSpPr>
        <xdr:cNvPr id="17" name="テキスト ボックス 16">
          <a:extLst>
            <a:ext uri="{FF2B5EF4-FFF2-40B4-BE49-F238E27FC236}">
              <a16:creationId xmlns:a16="http://schemas.microsoft.com/office/drawing/2014/main" id="{B35AAD97-3B3D-41E4-BE15-541B2058091C}"/>
            </a:ext>
          </a:extLst>
        </xdr:cNvPr>
        <xdr:cNvSpPr txBox="1"/>
      </xdr:nvSpPr>
      <xdr:spPr>
        <a:xfrm>
          <a:off x="5200650" y="1445078"/>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⑨</a:t>
          </a:r>
        </a:p>
      </xdr:txBody>
    </xdr:sp>
    <xdr:clientData/>
  </xdr:twoCellAnchor>
  <xdr:twoCellAnchor>
    <xdr:from>
      <xdr:col>11</xdr:col>
      <xdr:colOff>19049</xdr:colOff>
      <xdr:row>3</xdr:row>
      <xdr:rowOff>141513</xdr:rowOff>
    </xdr:from>
    <xdr:to>
      <xdr:col>11</xdr:col>
      <xdr:colOff>440870</xdr:colOff>
      <xdr:row>5</xdr:row>
      <xdr:rowOff>195942</xdr:rowOff>
    </xdr:to>
    <xdr:sp macro="" textlink="">
      <xdr:nvSpPr>
        <xdr:cNvPr id="18" name="テキスト ボックス 17">
          <a:extLst>
            <a:ext uri="{FF2B5EF4-FFF2-40B4-BE49-F238E27FC236}">
              <a16:creationId xmlns:a16="http://schemas.microsoft.com/office/drawing/2014/main" id="{3701F320-77C9-452D-B27C-E3033998FF88}"/>
            </a:ext>
          </a:extLst>
        </xdr:cNvPr>
        <xdr:cNvSpPr txBox="1"/>
      </xdr:nvSpPr>
      <xdr:spPr>
        <a:xfrm>
          <a:off x="5788478" y="1447799"/>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⑩</a:t>
          </a:r>
        </a:p>
      </xdr:txBody>
    </xdr:sp>
    <xdr:clientData/>
  </xdr:twoCellAnchor>
  <xdr:twoCellAnchor>
    <xdr:from>
      <xdr:col>12</xdr:col>
      <xdr:colOff>8163</xdr:colOff>
      <xdr:row>3</xdr:row>
      <xdr:rowOff>144235</xdr:rowOff>
    </xdr:from>
    <xdr:to>
      <xdr:col>12</xdr:col>
      <xdr:colOff>429984</xdr:colOff>
      <xdr:row>5</xdr:row>
      <xdr:rowOff>198664</xdr:rowOff>
    </xdr:to>
    <xdr:sp macro="" textlink="">
      <xdr:nvSpPr>
        <xdr:cNvPr id="19" name="テキスト ボックス 18">
          <a:extLst>
            <a:ext uri="{FF2B5EF4-FFF2-40B4-BE49-F238E27FC236}">
              <a16:creationId xmlns:a16="http://schemas.microsoft.com/office/drawing/2014/main" id="{076D6DDA-A6AF-456B-9613-1BB668082FB4}"/>
            </a:ext>
          </a:extLst>
        </xdr:cNvPr>
        <xdr:cNvSpPr txBox="1"/>
      </xdr:nvSpPr>
      <xdr:spPr>
        <a:xfrm>
          <a:off x="6362699" y="1450521"/>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⑪</a:t>
          </a:r>
        </a:p>
      </xdr:txBody>
    </xdr:sp>
    <xdr:clientData/>
  </xdr:twoCellAnchor>
  <xdr:twoCellAnchor>
    <xdr:from>
      <xdr:col>12</xdr:col>
      <xdr:colOff>571499</xdr:colOff>
      <xdr:row>3</xdr:row>
      <xdr:rowOff>149678</xdr:rowOff>
    </xdr:from>
    <xdr:to>
      <xdr:col>13</xdr:col>
      <xdr:colOff>326570</xdr:colOff>
      <xdr:row>5</xdr:row>
      <xdr:rowOff>204107</xdr:rowOff>
    </xdr:to>
    <xdr:sp macro="" textlink="">
      <xdr:nvSpPr>
        <xdr:cNvPr id="20" name="テキスト ボックス 19">
          <a:extLst>
            <a:ext uri="{FF2B5EF4-FFF2-40B4-BE49-F238E27FC236}">
              <a16:creationId xmlns:a16="http://schemas.microsoft.com/office/drawing/2014/main" id="{2F3665B0-E599-4501-A90D-B82B1ED13005}"/>
            </a:ext>
          </a:extLst>
        </xdr:cNvPr>
        <xdr:cNvSpPr txBox="1"/>
      </xdr:nvSpPr>
      <xdr:spPr>
        <a:xfrm>
          <a:off x="6926035" y="1455964"/>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⑫</a:t>
          </a:r>
        </a:p>
      </xdr:txBody>
    </xdr:sp>
    <xdr:clientData/>
  </xdr:twoCellAnchor>
  <xdr:twoCellAnchor>
    <xdr:from>
      <xdr:col>14</xdr:col>
      <xdr:colOff>29935</xdr:colOff>
      <xdr:row>3</xdr:row>
      <xdr:rowOff>152399</xdr:rowOff>
    </xdr:from>
    <xdr:to>
      <xdr:col>15</xdr:col>
      <xdr:colOff>43542</xdr:colOff>
      <xdr:row>5</xdr:row>
      <xdr:rowOff>206828</xdr:rowOff>
    </xdr:to>
    <xdr:sp macro="" textlink="">
      <xdr:nvSpPr>
        <xdr:cNvPr id="21" name="テキスト ボックス 20">
          <a:extLst>
            <a:ext uri="{FF2B5EF4-FFF2-40B4-BE49-F238E27FC236}">
              <a16:creationId xmlns:a16="http://schemas.microsoft.com/office/drawing/2014/main" id="{340207AC-D6F0-403C-BA2A-E6EA0D8F6C60}"/>
            </a:ext>
          </a:extLst>
        </xdr:cNvPr>
        <xdr:cNvSpPr txBox="1"/>
      </xdr:nvSpPr>
      <xdr:spPr>
        <a:xfrm>
          <a:off x="7459435" y="1458685"/>
          <a:ext cx="421821" cy="530679"/>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⑬</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0</xdr:colOff>
      <xdr:row>3</xdr:row>
      <xdr:rowOff>139700</xdr:rowOff>
    </xdr:from>
    <xdr:to>
      <xdr:col>35</xdr:col>
      <xdr:colOff>491565</xdr:colOff>
      <xdr:row>12</xdr:row>
      <xdr:rowOff>451516</xdr:rowOff>
    </xdr:to>
    <xdr:pic>
      <xdr:nvPicPr>
        <xdr:cNvPr id="2" name="図 1">
          <a:extLst>
            <a:ext uri="{FF2B5EF4-FFF2-40B4-BE49-F238E27FC236}">
              <a16:creationId xmlns:a16="http://schemas.microsoft.com/office/drawing/2014/main" id="{1B9C6AD1-0D9D-432C-8D8A-8AD756686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35125" y="663575"/>
          <a:ext cx="9365690" cy="5779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34</xdr:col>
      <xdr:colOff>71437</xdr:colOff>
      <xdr:row>15</xdr:row>
      <xdr:rowOff>226219</xdr:rowOff>
    </xdr:from>
    <xdr:to>
      <xdr:col>43</xdr:col>
      <xdr:colOff>300038</xdr:colOff>
      <xdr:row>28</xdr:row>
      <xdr:rowOff>76199</xdr:rowOff>
    </xdr:to>
    <xdr:sp macro="" textlink="">
      <xdr:nvSpPr>
        <xdr:cNvPr id="2" name="テキスト ボックス 1">
          <a:extLst>
            <a:ext uri="{FF2B5EF4-FFF2-40B4-BE49-F238E27FC236}">
              <a16:creationId xmlns:a16="http://schemas.microsoft.com/office/drawing/2014/main" id="{741A9917-2116-47AE-BF6A-ACD8D95C99A6}"/>
            </a:ext>
          </a:extLst>
        </xdr:cNvPr>
        <xdr:cNvSpPr txBox="1"/>
      </xdr:nvSpPr>
      <xdr:spPr>
        <a:xfrm>
          <a:off x="16816387" y="4674394"/>
          <a:ext cx="5629276" cy="3564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a:p>
          <a:r>
            <a:rPr kumimoji="1" lang="ja-JP" altLang="en-US" sz="1400" b="1" u="sng">
              <a:solidFill>
                <a:srgbClr val="FF0000"/>
              </a:solidFill>
            </a:rPr>
            <a:t>★よくあるご質問について</a:t>
          </a:r>
          <a:endParaRPr kumimoji="1" lang="en-US" altLang="ja-JP" sz="1100" b="1" u="sng">
            <a:solidFill>
              <a:srgbClr val="FF0000"/>
            </a:solidFill>
          </a:endParaRPr>
        </a:p>
        <a:p>
          <a:r>
            <a:rPr kumimoji="1" lang="ja-JP" altLang="en-US" sz="1100" b="1"/>
            <a:t>～対象者なのにうまくカウントが付かない場合～</a:t>
          </a:r>
          <a:endParaRPr kumimoji="1" lang="en-US" altLang="ja-JP" sz="1100" b="1"/>
        </a:p>
        <a:p>
          <a:r>
            <a:rPr kumimoji="1" lang="ja-JP" altLang="en-US" sz="1100" b="1"/>
            <a:t>①「職種」「勤務形態」「氏名」「保育士資格有無」「要件緩和適用開始日」「採用等年月日」「退職等年月日」は数式の反映に必要な項目です。必ずすべて入力してください。</a:t>
          </a:r>
          <a:endParaRPr kumimoji="1" lang="en-US" altLang="ja-JP" sz="1100" b="1"/>
        </a:p>
        <a:p>
          <a:endParaRPr kumimoji="1" lang="en-US" altLang="ja-JP" sz="1100" b="1"/>
        </a:p>
        <a:p>
          <a:r>
            <a:rPr kumimoji="1" lang="ja-JP" altLang="en-US" sz="1100" b="1"/>
            <a:t>②保育士→「正」「常」、準保育士→「パート」「常勤」、短時間保育士→「パート」「常勤」</a:t>
          </a:r>
          <a:r>
            <a:rPr kumimoji="1" lang="en-US" altLang="ja-JP" sz="1100" b="1"/>
            <a:t>or</a:t>
          </a:r>
          <a:r>
            <a:rPr kumimoji="1" lang="ja-JP" altLang="en-US" sz="1100" b="1"/>
            <a:t>「パート」「非常勤」が正しい組み合わせです。たとえば、「保育士」で「パート」「常」を選択すると、誤った組み合わせですのでカウントはつきません。</a:t>
          </a:r>
          <a:endParaRPr kumimoji="1" lang="en-US" altLang="ja-JP" sz="1100" b="1"/>
        </a:p>
        <a:p>
          <a:endParaRPr kumimoji="1" lang="en-US" altLang="ja-JP" sz="1100" b="1"/>
        </a:p>
        <a:p>
          <a:r>
            <a:rPr kumimoji="1" lang="ja-JP" altLang="en-US" sz="1100" b="1"/>
            <a:t>③看護師等で補助対象とする場合→「看護師（</a:t>
          </a:r>
          <a:r>
            <a:rPr kumimoji="1" lang="ja-JP" altLang="en-US" sz="1100" b="1" u="sng"/>
            <a:t>みなし保育士</a:t>
          </a:r>
          <a:r>
            <a:rPr kumimoji="1" lang="ja-JP" altLang="en-US" sz="1100" b="1"/>
            <a:t>）」を選択してください。</a:t>
          </a:r>
          <a:endParaRPr kumimoji="1" lang="en-US" altLang="ja-JP" sz="1100" b="1"/>
        </a:p>
        <a:p>
          <a:endParaRPr kumimoji="1" lang="en-US" altLang="ja-JP" sz="1100" b="1"/>
        </a:p>
        <a:p>
          <a:r>
            <a:rPr kumimoji="1" lang="ja-JP" altLang="en-US" sz="1100" b="1"/>
            <a:t>④要件緩和・みなし保育士→保育士資格に「無」が入っていないと反映されません。</a:t>
          </a:r>
          <a:endParaRPr kumimoji="1" lang="en-US" altLang="ja-JP" sz="1100" b="1"/>
        </a:p>
        <a:p>
          <a:endParaRPr kumimoji="1" lang="en-US" altLang="ja-JP" sz="1100"/>
        </a:p>
        <a:p>
          <a:r>
            <a:rPr kumimoji="1" lang="ja-JP" altLang="en-US" sz="1100"/>
            <a:t>その他、わからないことがあれば幼保運営課助成１班</a:t>
          </a:r>
          <a:r>
            <a:rPr kumimoji="1" lang="en-US" altLang="ja-JP" sz="1100"/>
            <a:t>(043-245-5729)</a:t>
          </a:r>
          <a:r>
            <a:rPr kumimoji="1" lang="ja-JP" altLang="en-US" sz="1100"/>
            <a:t>までお問い合わせください。</a:t>
          </a:r>
          <a:endParaRPr kumimoji="1" lang="en-US" altLang="ja-JP" sz="1100"/>
        </a:p>
      </xdr:txBody>
    </xdr:sp>
    <xdr:clientData/>
  </xdr:twoCellAnchor>
  <xdr:twoCellAnchor>
    <xdr:from>
      <xdr:col>1</xdr:col>
      <xdr:colOff>104775</xdr:colOff>
      <xdr:row>0</xdr:row>
      <xdr:rowOff>876301</xdr:rowOff>
    </xdr:from>
    <xdr:to>
      <xdr:col>28</xdr:col>
      <xdr:colOff>200025</xdr:colOff>
      <xdr:row>5</xdr:row>
      <xdr:rowOff>171451</xdr:rowOff>
    </xdr:to>
    <xdr:sp macro="" textlink="">
      <xdr:nvSpPr>
        <xdr:cNvPr id="9" name="テキスト ボックス 8">
          <a:extLst>
            <a:ext uri="{FF2B5EF4-FFF2-40B4-BE49-F238E27FC236}">
              <a16:creationId xmlns:a16="http://schemas.microsoft.com/office/drawing/2014/main" id="{00FAF95E-3F6D-4602-9B76-F7EE3639E39E}"/>
            </a:ext>
          </a:extLst>
        </xdr:cNvPr>
        <xdr:cNvSpPr txBox="1"/>
      </xdr:nvSpPr>
      <xdr:spPr>
        <a:xfrm>
          <a:off x="266700" y="876301"/>
          <a:ext cx="138398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園が消去・編集して、本来入るべきものではないもの（数字など）が入っている場合に、カウント表がオレンジに着色されます。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7</xdr:row>
      <xdr:rowOff>104774</xdr:rowOff>
    </xdr:from>
    <xdr:to>
      <xdr:col>14</xdr:col>
      <xdr:colOff>381000</xdr:colOff>
      <xdr:row>9</xdr:row>
      <xdr:rowOff>234924</xdr:rowOff>
    </xdr:to>
    <xdr:sp macro="" textlink="">
      <xdr:nvSpPr>
        <xdr:cNvPr id="3" name="右中かっこ 2">
          <a:extLst>
            <a:ext uri="{FF2B5EF4-FFF2-40B4-BE49-F238E27FC236}">
              <a16:creationId xmlns:a16="http://schemas.microsoft.com/office/drawing/2014/main" id="{BEE66B21-CDDE-43AA-898A-815296A6FC70}"/>
            </a:ext>
          </a:extLst>
        </xdr:cNvPr>
        <xdr:cNvSpPr/>
      </xdr:nvSpPr>
      <xdr:spPr>
        <a:xfrm rot="16200000">
          <a:off x="3687775" y="-1106501"/>
          <a:ext cx="587350" cy="7620000"/>
        </a:xfrm>
        <a:prstGeom prst="rightBrace">
          <a:avLst>
            <a:gd name="adj1" fmla="val 8333"/>
            <a:gd name="adj2" fmla="val 51103"/>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0</xdr:row>
      <xdr:rowOff>38100</xdr:rowOff>
    </xdr:from>
    <xdr:to>
      <xdr:col>15</xdr:col>
      <xdr:colOff>257175</xdr:colOff>
      <xdr:row>7</xdr:row>
      <xdr:rowOff>161926</xdr:rowOff>
    </xdr:to>
    <xdr:sp macro="" textlink="">
      <xdr:nvSpPr>
        <xdr:cNvPr id="7" name="テキスト ボックス 6">
          <a:extLst>
            <a:ext uri="{FF2B5EF4-FFF2-40B4-BE49-F238E27FC236}">
              <a16:creationId xmlns:a16="http://schemas.microsoft.com/office/drawing/2014/main" id="{364EFB04-AB89-4C6F-82CF-2AE649C11F4A}"/>
            </a:ext>
          </a:extLst>
        </xdr:cNvPr>
        <xdr:cNvSpPr txBox="1"/>
      </xdr:nvSpPr>
      <xdr:spPr>
        <a:xfrm>
          <a:off x="95250" y="38100"/>
          <a:ext cx="7981950" cy="2228851"/>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tx2">
                  <a:lumMod val="75000"/>
                </a:schemeClr>
              </a:solidFill>
            </a:rPr>
            <a:t>①</a:t>
          </a:r>
          <a:r>
            <a:rPr kumimoji="1" lang="ja-JP" altLang="en-US" sz="2000" b="1">
              <a:solidFill>
                <a:srgbClr val="FF0000"/>
              </a:solidFill>
            </a:rPr>
            <a:t>中間実績にて確定したデータの</a:t>
          </a:r>
          <a:r>
            <a:rPr kumimoji="1" lang="ja-JP" altLang="en-US" sz="1600" b="1">
              <a:solidFill>
                <a:schemeClr val="tx2">
                  <a:lumMod val="75000"/>
                </a:schemeClr>
              </a:solidFill>
            </a:rPr>
            <a:t>、「③職員名簿</a:t>
          </a:r>
          <a:r>
            <a:rPr kumimoji="1" lang="en-US" altLang="ja-JP" sz="1600" b="1">
              <a:solidFill>
                <a:schemeClr val="tx2">
                  <a:lumMod val="75000"/>
                </a:schemeClr>
              </a:solidFill>
            </a:rPr>
            <a:t>【</a:t>
          </a:r>
          <a:r>
            <a:rPr kumimoji="1" lang="ja-JP" altLang="en-US" sz="1600" b="1">
              <a:solidFill>
                <a:schemeClr val="tx2">
                  <a:lumMod val="75000"/>
                </a:schemeClr>
              </a:solidFill>
            </a:rPr>
            <a:t>中間実績</a:t>
          </a:r>
          <a:r>
            <a:rPr kumimoji="1" lang="en-US" altLang="ja-JP" sz="1600" b="1">
              <a:solidFill>
                <a:schemeClr val="tx2">
                  <a:lumMod val="75000"/>
                </a:schemeClr>
              </a:solidFill>
            </a:rPr>
            <a:t>】</a:t>
          </a:r>
          <a:r>
            <a:rPr kumimoji="1" lang="ja-JP" altLang="en-US" sz="1600" b="1">
              <a:solidFill>
                <a:schemeClr val="tx2">
                  <a:lumMod val="75000"/>
                </a:schemeClr>
              </a:solidFill>
            </a:rPr>
            <a:t>」シートのクリーム色部分を</a:t>
          </a:r>
          <a:r>
            <a:rPr kumimoji="1" lang="ja-JP" altLang="en-US" sz="1600" b="1">
              <a:solidFill>
                <a:srgbClr val="FF0000"/>
              </a:solidFill>
            </a:rPr>
            <a:t>、コピーして貼り付け</a:t>
          </a:r>
          <a:r>
            <a:rPr kumimoji="1" lang="ja-JP" altLang="en-US" sz="1600" b="1">
              <a:solidFill>
                <a:schemeClr val="tx2">
                  <a:lumMod val="75000"/>
                </a:schemeClr>
              </a:solidFill>
            </a:rPr>
            <a:t>してください。</a:t>
          </a:r>
          <a:endParaRPr kumimoji="1" lang="en-US" altLang="ja-JP" sz="2000" b="1">
            <a:solidFill>
              <a:srgbClr val="FF0000"/>
            </a:solidFill>
          </a:endParaRPr>
        </a:p>
        <a:p>
          <a:r>
            <a:rPr kumimoji="1" lang="en-US" altLang="ja-JP" sz="2000" b="1">
              <a:solidFill>
                <a:srgbClr val="FF0000"/>
              </a:solidFill>
            </a:rPr>
            <a:t>※</a:t>
          </a:r>
          <a:r>
            <a:rPr kumimoji="1" lang="ja-JP" altLang="en-US" sz="2000" b="1">
              <a:solidFill>
                <a:srgbClr val="FF0000"/>
              </a:solidFill>
            </a:rPr>
            <a:t>中間実績で修正があり返送している場合は、</a:t>
          </a:r>
          <a:r>
            <a:rPr kumimoji="1" lang="ja-JP" altLang="en-US" sz="2000" b="1" u="sng">
              <a:solidFill>
                <a:srgbClr val="FF0000"/>
              </a:solidFill>
            </a:rPr>
            <a:t>必ず返送後のもの</a:t>
          </a:r>
          <a:r>
            <a:rPr kumimoji="1" lang="ja-JP" altLang="en-US" sz="2000" b="1">
              <a:solidFill>
                <a:srgbClr val="FF0000"/>
              </a:solidFill>
            </a:rPr>
            <a:t>を貼り付けしてください</a:t>
          </a:r>
          <a:endParaRPr kumimoji="1" lang="en-US" altLang="ja-JP" sz="2000" b="1">
            <a:solidFill>
              <a:srgbClr val="FF0000"/>
            </a:solidFill>
          </a:endParaRPr>
        </a:p>
        <a:p>
          <a:r>
            <a:rPr kumimoji="1" lang="ja-JP" altLang="en-US" sz="1600" b="1">
              <a:solidFill>
                <a:schemeClr val="tx2">
                  <a:lumMod val="75000"/>
                </a:schemeClr>
              </a:solidFill>
            </a:rPr>
            <a:t>入退職した職員がいる場合は、忘れずに入力してください。</a:t>
          </a:r>
          <a:endParaRPr kumimoji="1" lang="en-US" altLang="ja-JP" sz="1600" b="1">
            <a:solidFill>
              <a:schemeClr val="tx2">
                <a:lumMod val="75000"/>
              </a:schemeClr>
            </a:solidFill>
          </a:endParaRPr>
        </a:p>
        <a:p>
          <a:endParaRPr kumimoji="1" lang="en-US" altLang="ja-JP" sz="1600" b="1">
            <a:solidFill>
              <a:schemeClr val="tx2">
                <a:lumMod val="75000"/>
              </a:schemeClr>
            </a:solidFill>
          </a:endParaRPr>
        </a:p>
        <a:p>
          <a:r>
            <a:rPr kumimoji="1" lang="ja-JP" altLang="en-US" sz="1600" b="1">
              <a:solidFill>
                <a:schemeClr val="tx2">
                  <a:lumMod val="75000"/>
                </a:schemeClr>
              </a:solidFill>
            </a:rPr>
            <a:t>（中間実績を実施できなかった園は、新しく作成してください）</a:t>
          </a:r>
          <a:endParaRPr kumimoji="1" lang="en-US" altLang="ja-JP" sz="1600" b="1">
            <a:solidFill>
              <a:schemeClr val="tx2">
                <a:lumMod val="75000"/>
              </a:schemeClr>
            </a:solidFill>
          </a:endParaRPr>
        </a:p>
        <a:p>
          <a:endParaRPr kumimoji="1" lang="ja-JP" altLang="en-US" sz="1100"/>
        </a:p>
      </xdr:txBody>
    </xdr:sp>
    <xdr:clientData fPrintsWithSheet="0"/>
  </xdr:twoCellAnchor>
  <xdr:twoCellAnchor>
    <xdr:from>
      <xdr:col>16</xdr:col>
      <xdr:colOff>104775</xdr:colOff>
      <xdr:row>13</xdr:row>
      <xdr:rowOff>28575</xdr:rowOff>
    </xdr:from>
    <xdr:to>
      <xdr:col>20</xdr:col>
      <xdr:colOff>247649</xdr:colOff>
      <xdr:row>20</xdr:row>
      <xdr:rowOff>0</xdr:rowOff>
    </xdr:to>
    <xdr:sp macro="" textlink="">
      <xdr:nvSpPr>
        <xdr:cNvPr id="9" name="テキスト ボックス 8">
          <a:extLst>
            <a:ext uri="{FF2B5EF4-FFF2-40B4-BE49-F238E27FC236}">
              <a16:creationId xmlns:a16="http://schemas.microsoft.com/office/drawing/2014/main" id="{D4AE4025-BA95-4B13-B63A-D60E1204DF37}"/>
            </a:ext>
          </a:extLst>
        </xdr:cNvPr>
        <xdr:cNvSpPr txBox="1"/>
      </xdr:nvSpPr>
      <xdr:spPr>
        <a:xfrm>
          <a:off x="8334375" y="3476625"/>
          <a:ext cx="1781174" cy="199072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tx2">
                  <a:lumMod val="75000"/>
                </a:schemeClr>
              </a:solidFill>
            </a:rPr>
            <a:t>②４－１０月分について、中間実績時に</a:t>
          </a:r>
          <a:r>
            <a:rPr kumimoji="1" lang="en-US" altLang="ja-JP" sz="1600" b="1">
              <a:solidFill>
                <a:srgbClr val="FF0000"/>
              </a:solidFill>
            </a:rPr>
            <a:t>delete</a:t>
          </a:r>
          <a:r>
            <a:rPr kumimoji="1" lang="ja-JP" altLang="en-US" sz="1600" b="1">
              <a:solidFill>
                <a:srgbClr val="FF0000"/>
              </a:solidFill>
            </a:rPr>
            <a:t>で数字を消した箇所がある場合</a:t>
          </a:r>
          <a:r>
            <a:rPr kumimoji="1" lang="ja-JP" altLang="en-US" sz="1600" b="1">
              <a:solidFill>
                <a:schemeClr val="tx2">
                  <a:lumMod val="75000"/>
                </a:schemeClr>
              </a:solidFill>
            </a:rPr>
            <a:t>は、同じように修正（「●」を消去）してください。</a:t>
          </a:r>
        </a:p>
      </xdr:txBody>
    </xdr:sp>
    <xdr:clientData/>
  </xdr:twoCellAnchor>
  <xdr:twoCellAnchor>
    <xdr:from>
      <xdr:col>14</xdr:col>
      <xdr:colOff>400050</xdr:colOff>
      <xdr:row>4</xdr:row>
      <xdr:rowOff>57150</xdr:rowOff>
    </xdr:from>
    <xdr:to>
      <xdr:col>21</xdr:col>
      <xdr:colOff>190500</xdr:colOff>
      <xdr:row>15</xdr:row>
      <xdr:rowOff>95250</xdr:rowOff>
    </xdr:to>
    <xdr:cxnSp macro="">
      <xdr:nvCxnSpPr>
        <xdr:cNvPr id="10" name="直線矢印コネクタ 9">
          <a:extLst>
            <a:ext uri="{FF2B5EF4-FFF2-40B4-BE49-F238E27FC236}">
              <a16:creationId xmlns:a16="http://schemas.microsoft.com/office/drawing/2014/main" id="{74C0C29E-67B2-4FD2-8AEA-2F0D6C9E6420}"/>
            </a:ext>
          </a:extLst>
        </xdr:cNvPr>
        <xdr:cNvCxnSpPr/>
      </xdr:nvCxnSpPr>
      <xdr:spPr bwMode="auto">
        <a:xfrm>
          <a:off x="7810500" y="1352550"/>
          <a:ext cx="2657475" cy="2705100"/>
        </a:xfrm>
        <a:prstGeom prst="straightConnector1">
          <a:avLst/>
        </a:prstGeom>
        <a:solidFill>
          <a:srgbClr val="FFFFFF"/>
        </a:solidFill>
        <a:ln w="57150" cap="flat" cmpd="sng" algn="ctr">
          <a:solidFill>
            <a:srgbClr val="000000"/>
          </a:solidFill>
          <a:prstDash val="solid"/>
          <a:round/>
          <a:headEnd type="none" w="med" len="med"/>
          <a:tailEnd type="triangle"/>
        </a:ln>
        <a:effectLst/>
      </xdr:spPr>
    </xdr:cxnSp>
    <xdr:clientData fPrintsWithSheet="0"/>
  </xdr:twoCellAnchor>
</xdr:wsDr>
</file>

<file path=xl/drawings/drawing7.xml><?xml version="1.0" encoding="utf-8"?>
<xdr:wsDr xmlns:xdr="http://schemas.openxmlformats.org/drawingml/2006/spreadsheetDrawing" xmlns:a="http://schemas.openxmlformats.org/drawingml/2006/main">
  <xdr:oneCellAnchor>
    <xdr:from>
      <xdr:col>1</xdr:col>
      <xdr:colOff>171450</xdr:colOff>
      <xdr:row>0</xdr:row>
      <xdr:rowOff>266700</xdr:rowOff>
    </xdr:from>
    <xdr:ext cx="184731" cy="264560"/>
    <xdr:sp macro="" textlink="">
      <xdr:nvSpPr>
        <xdr:cNvPr id="2" name="テキスト ボックス 1">
          <a:extLst>
            <a:ext uri="{FF2B5EF4-FFF2-40B4-BE49-F238E27FC236}">
              <a16:creationId xmlns:a16="http://schemas.microsoft.com/office/drawing/2014/main" id="{CA898B17-7C13-4153-A39B-4DEB562B9FA2}"/>
            </a:ext>
          </a:extLst>
        </xdr:cNvPr>
        <xdr:cNvSpPr txBox="1"/>
      </xdr:nvSpPr>
      <xdr:spPr>
        <a:xfrm>
          <a:off x="8572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28573</xdr:colOff>
      <xdr:row>0</xdr:row>
      <xdr:rowOff>304800</xdr:rowOff>
    </xdr:from>
    <xdr:to>
      <xdr:col>2</xdr:col>
      <xdr:colOff>1524000</xdr:colOff>
      <xdr:row>0</xdr:row>
      <xdr:rowOff>1095374</xdr:rowOff>
    </xdr:to>
    <xdr:sp macro="" textlink="">
      <xdr:nvSpPr>
        <xdr:cNvPr id="4" name="テキスト ボックス 3">
          <a:extLst>
            <a:ext uri="{FF2B5EF4-FFF2-40B4-BE49-F238E27FC236}">
              <a16:creationId xmlns:a16="http://schemas.microsoft.com/office/drawing/2014/main" id="{9CF4E453-3869-4F5A-AD74-5738752A7B1B}"/>
            </a:ext>
          </a:extLst>
        </xdr:cNvPr>
        <xdr:cNvSpPr txBox="1"/>
      </xdr:nvSpPr>
      <xdr:spPr>
        <a:xfrm>
          <a:off x="712132" y="304800"/>
          <a:ext cx="1910044" cy="7905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入力不要です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156881</xdr:colOff>
      <xdr:row>4</xdr:row>
      <xdr:rowOff>126624</xdr:rowOff>
    </xdr:from>
    <xdr:to>
      <xdr:col>16</xdr:col>
      <xdr:colOff>414616</xdr:colOff>
      <xdr:row>19</xdr:row>
      <xdr:rowOff>201705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292352" y="2726389"/>
          <a:ext cx="4403911" cy="408678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≪入力手順について≫</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①</a:t>
          </a:r>
          <a:r>
            <a:rPr kumimoji="1" lang="en-US" altLang="ja-JP" sz="1400" b="1">
              <a:solidFill>
                <a:srgbClr val="FF0000"/>
              </a:solidFill>
            </a:rPr>
            <a:t>【</a:t>
          </a:r>
          <a:r>
            <a:rPr kumimoji="1" lang="ja-JP" altLang="en-US" sz="1400" b="1">
              <a:solidFill>
                <a:srgbClr val="FF0000"/>
              </a:solidFill>
            </a:rPr>
            <a:t>法定福利費の増計</a:t>
          </a:r>
          <a:r>
            <a:rPr kumimoji="1" lang="en-US" altLang="ja-JP" sz="1400" b="1">
              <a:solidFill>
                <a:srgbClr val="FF0000"/>
              </a:solidFill>
            </a:rPr>
            <a:t>C】</a:t>
          </a:r>
          <a:r>
            <a:rPr kumimoji="1" lang="ja-JP" altLang="en-US" sz="1400" b="1">
              <a:solidFill>
                <a:srgbClr val="FF0000"/>
              </a:solidFill>
            </a:rPr>
            <a:t>欄の金額を入力して下さい。</a:t>
          </a:r>
          <a:endParaRPr kumimoji="1" lang="en-US" altLang="ja-JP" sz="1400" b="1">
            <a:solidFill>
              <a:srgbClr val="FF0000"/>
            </a:solidFill>
          </a:endParaRPr>
        </a:p>
        <a:p>
          <a:pPr algn="l"/>
          <a:r>
            <a:rPr kumimoji="1" lang="en-US" altLang="ja-JP" sz="1400" b="1">
              <a:solidFill>
                <a:srgbClr val="0000FF"/>
              </a:solidFill>
            </a:rPr>
            <a:t>※</a:t>
          </a:r>
          <a:r>
            <a:rPr kumimoji="1" lang="ja-JP" altLang="en-US" sz="1400" b="1">
              <a:solidFill>
                <a:srgbClr val="0000FF"/>
              </a:solidFill>
            </a:rPr>
            <a:t>それ以外の項目は関数が入力されていますので、</a:t>
          </a:r>
          <a:endParaRPr kumimoji="1" lang="en-US" altLang="ja-JP" sz="1400" b="1">
            <a:solidFill>
              <a:srgbClr val="0000FF"/>
            </a:solidFill>
          </a:endParaRPr>
        </a:p>
        <a:p>
          <a:pPr algn="l"/>
          <a:r>
            <a:rPr kumimoji="1" lang="ja-JP" altLang="en-US" sz="1400" b="1">
              <a:solidFill>
                <a:srgbClr val="0000FF"/>
              </a:solidFill>
            </a:rPr>
            <a:t>上書き入力はなさらぬようご注意下さい！！</a:t>
          </a:r>
          <a:endParaRPr kumimoji="1" lang="en-US" altLang="ja-JP" sz="1400" b="1">
            <a:solidFill>
              <a:srgbClr val="0000FF"/>
            </a:solidFill>
          </a:endParaRPr>
        </a:p>
        <a:p>
          <a:pPr algn="l"/>
          <a:endParaRPr kumimoji="1" lang="en-US" altLang="ja-JP" sz="1400" b="1">
            <a:solidFill>
              <a:srgbClr val="FF0000"/>
            </a:solidFill>
          </a:endParaRPr>
        </a:p>
        <a:p>
          <a:pPr algn="l"/>
          <a:r>
            <a:rPr kumimoji="1" lang="ja-JP" altLang="en-US" sz="1400" b="1">
              <a:solidFill>
                <a:srgbClr val="FF0000"/>
              </a:solidFill>
            </a:rPr>
            <a:t>②金額の入力と</a:t>
          </a:r>
          <a:r>
            <a:rPr kumimoji="1" lang="en-US" altLang="ja-JP" sz="1400" b="1">
              <a:solidFill>
                <a:srgbClr val="FF0000"/>
              </a:solidFill>
            </a:rPr>
            <a:t>【</a:t>
          </a:r>
          <a:r>
            <a:rPr kumimoji="1" lang="ja-JP" altLang="en-US" sz="1400" b="1">
              <a:solidFill>
                <a:srgbClr val="FF0000"/>
              </a:solidFill>
            </a:rPr>
            <a:t>法定福利費比率</a:t>
          </a:r>
          <a:r>
            <a:rPr kumimoji="1" lang="en-US" altLang="ja-JP" sz="1400" b="1">
              <a:solidFill>
                <a:srgbClr val="FF0000"/>
              </a:solidFill>
            </a:rPr>
            <a:t>C÷B】</a:t>
          </a:r>
          <a:r>
            <a:rPr kumimoji="1" lang="ja-JP" altLang="en-US" sz="1400" b="1">
              <a:solidFill>
                <a:srgbClr val="FF0000"/>
              </a:solidFill>
            </a:rPr>
            <a:t>の％が</a:t>
          </a:r>
          <a:endParaRPr kumimoji="1" lang="en-US" altLang="ja-JP" sz="1400" b="1">
            <a:solidFill>
              <a:srgbClr val="FF0000"/>
            </a:solidFill>
          </a:endParaRPr>
        </a:p>
        <a:p>
          <a:pPr algn="l"/>
          <a:r>
            <a:rPr kumimoji="1" lang="ja-JP" altLang="en-US" sz="1400" b="1">
              <a:solidFill>
                <a:srgbClr val="FF0000"/>
              </a:solidFill>
            </a:rPr>
            <a:t>標準的な比率範囲に収まっているかを確認して下さい。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法定福利費比率</a:t>
          </a:r>
          <a:r>
            <a:rPr kumimoji="1" lang="en-US" altLang="ja-JP" sz="1400" b="1">
              <a:solidFill>
                <a:srgbClr val="FF0000"/>
              </a:solidFill>
            </a:rPr>
            <a:t>】</a:t>
          </a:r>
        </a:p>
        <a:p>
          <a:pPr algn="l"/>
          <a:r>
            <a:rPr kumimoji="1" lang="ja-JP" altLang="en-US" sz="1400" b="1">
              <a:solidFill>
                <a:srgbClr val="FF0000"/>
              </a:solidFill>
            </a:rPr>
            <a:t>既存園⇒</a:t>
          </a:r>
          <a:r>
            <a:rPr kumimoji="1" lang="en-US" altLang="ja-JP" sz="1400" b="1">
              <a:solidFill>
                <a:srgbClr val="FF0000"/>
              </a:solidFill>
            </a:rPr>
            <a:t>10~20</a:t>
          </a:r>
          <a:r>
            <a:rPr kumimoji="1" lang="ja-JP" altLang="en-US" sz="1400" b="1">
              <a:solidFill>
                <a:srgbClr val="FF0000"/>
              </a:solidFill>
            </a:rPr>
            <a:t>％に収まっているか</a:t>
          </a:r>
          <a:endParaRPr kumimoji="1" lang="en-US" altLang="ja-JP" sz="1400" b="1">
            <a:solidFill>
              <a:srgbClr val="FF0000"/>
            </a:solidFill>
          </a:endParaRPr>
        </a:p>
        <a:p>
          <a:pPr algn="l"/>
          <a:r>
            <a:rPr kumimoji="1" lang="ja-JP" altLang="en-US" sz="1400" b="1">
              <a:solidFill>
                <a:srgbClr val="FF0000"/>
              </a:solidFill>
            </a:rPr>
            <a:t>新規園⇒支払い開始月を含めた３か月間の比率は</a:t>
          </a:r>
          <a:r>
            <a:rPr kumimoji="1" lang="en-US" altLang="ja-JP" sz="1400" b="1">
              <a:solidFill>
                <a:srgbClr val="FF0000"/>
              </a:solidFill>
            </a:rPr>
            <a:t>0.9</a:t>
          </a:r>
          <a:r>
            <a:rPr kumimoji="1" lang="ja-JP" altLang="en-US" sz="1400" b="1">
              <a:solidFill>
                <a:srgbClr val="FF0000"/>
              </a:solidFill>
            </a:rPr>
            <a:t>％、それ以降は</a:t>
          </a:r>
          <a:r>
            <a:rPr kumimoji="1" lang="en-US" altLang="ja-JP" sz="1400" b="1">
              <a:solidFill>
                <a:srgbClr val="FF0000"/>
              </a:solidFill>
            </a:rPr>
            <a:t>10~20</a:t>
          </a:r>
          <a:r>
            <a:rPr kumimoji="1" lang="ja-JP" altLang="en-US" sz="1400" b="1">
              <a:solidFill>
                <a:srgbClr val="FF0000"/>
              </a:solidFill>
            </a:rPr>
            <a:t>％収まっているか</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③比率範囲が収まってない場合は、再度ご確認ください。</a:t>
          </a:r>
          <a:endParaRPr kumimoji="1" lang="en-US" altLang="ja-JP" sz="1400" b="1">
            <a:solidFill>
              <a:srgbClr val="FF0000"/>
            </a:solidFill>
          </a:endParaRPr>
        </a:p>
        <a:p>
          <a:pPr algn="l"/>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fPrintsWithSheet="0"/>
  </xdr:twoCellAnchor>
  <xdr:twoCellAnchor>
    <xdr:from>
      <xdr:col>1</xdr:col>
      <xdr:colOff>112059</xdr:colOff>
      <xdr:row>0</xdr:row>
      <xdr:rowOff>190500</xdr:rowOff>
    </xdr:from>
    <xdr:to>
      <xdr:col>11</xdr:col>
      <xdr:colOff>44824</xdr:colOff>
      <xdr:row>0</xdr:row>
      <xdr:rowOff>1187824</xdr:rowOff>
    </xdr:to>
    <xdr:sp macro="" textlink="">
      <xdr:nvSpPr>
        <xdr:cNvPr id="4" name="テキスト ボックス 3">
          <a:extLst>
            <a:ext uri="{FF2B5EF4-FFF2-40B4-BE49-F238E27FC236}">
              <a16:creationId xmlns:a16="http://schemas.microsoft.com/office/drawing/2014/main" id="{27E579AA-D57B-43F6-B15F-80B25455795F}"/>
            </a:ext>
          </a:extLst>
        </xdr:cNvPr>
        <xdr:cNvSpPr txBox="1"/>
      </xdr:nvSpPr>
      <xdr:spPr>
        <a:xfrm>
          <a:off x="168088" y="190500"/>
          <a:ext cx="8012207" cy="99732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i="0" u="none">
              <a:solidFill>
                <a:sysClr val="windowText" lastClr="000000"/>
              </a:solidFill>
            </a:rPr>
            <a:t>４月分から、「法定福利費の増　計」欄をすべて入力してください。入力がないと補助額が過少になる恐れがあります。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9524</xdr:colOff>
      <xdr:row>0</xdr:row>
      <xdr:rowOff>85725</xdr:rowOff>
    </xdr:from>
    <xdr:to>
      <xdr:col>15</xdr:col>
      <xdr:colOff>228600</xdr:colOff>
      <xdr:row>0</xdr:row>
      <xdr:rowOff>647700</xdr:rowOff>
    </xdr:to>
    <xdr:sp macro="" textlink="">
      <xdr:nvSpPr>
        <xdr:cNvPr id="2" name="テキスト ボックス 1">
          <a:extLst>
            <a:ext uri="{FF2B5EF4-FFF2-40B4-BE49-F238E27FC236}">
              <a16:creationId xmlns:a16="http://schemas.microsoft.com/office/drawing/2014/main" id="{81CA6D22-CF1A-46B3-AAAF-52022CFF75BD}"/>
            </a:ext>
          </a:extLst>
        </xdr:cNvPr>
        <xdr:cNvSpPr txBox="1"/>
      </xdr:nvSpPr>
      <xdr:spPr>
        <a:xfrm>
          <a:off x="1295399" y="85725"/>
          <a:ext cx="5362576" cy="5619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solidFill>
                <a:srgbClr val="FF0000"/>
              </a:solidFill>
            </a:rPr>
            <a:t>③～⑥のシートを、全て入力したあとにご確認ください。</a:t>
          </a:r>
        </a:p>
      </xdr:txBody>
    </xdr:sp>
    <xdr:clientData/>
  </xdr:twoCellAnchor>
  <xdr:twoCellAnchor>
    <xdr:from>
      <xdr:col>0</xdr:col>
      <xdr:colOff>0</xdr:colOff>
      <xdr:row>0</xdr:row>
      <xdr:rowOff>171451</xdr:rowOff>
    </xdr:from>
    <xdr:to>
      <xdr:col>2</xdr:col>
      <xdr:colOff>381001</xdr:colOff>
      <xdr:row>10</xdr:row>
      <xdr:rowOff>19050</xdr:rowOff>
    </xdr:to>
    <xdr:sp macro="" textlink="">
      <xdr:nvSpPr>
        <xdr:cNvPr id="3" name="矢印: 下 2">
          <a:extLst>
            <a:ext uri="{FF2B5EF4-FFF2-40B4-BE49-F238E27FC236}">
              <a16:creationId xmlns:a16="http://schemas.microsoft.com/office/drawing/2014/main" id="{E146503A-361F-4258-A0F6-B038A70FC4AD}"/>
            </a:ext>
          </a:extLst>
        </xdr:cNvPr>
        <xdr:cNvSpPr/>
      </xdr:nvSpPr>
      <xdr:spPr>
        <a:xfrm>
          <a:off x="0" y="171451"/>
          <a:ext cx="1238251" cy="3533774"/>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400" b="1">
              <a:solidFill>
                <a:sysClr val="windowText" lastClr="000000"/>
              </a:solidFill>
            </a:rPr>
            <a:t>下までスクロールしてください</a:t>
          </a:r>
          <a:endParaRPr kumimoji="1" lang="en-US" altLang="ja-JP" sz="1400" b="1">
            <a:solidFill>
              <a:sysClr val="windowText" lastClr="000000"/>
            </a:solidFill>
          </a:endParaRPr>
        </a:p>
      </xdr:txBody>
    </xdr:sp>
    <xdr:clientData/>
  </xdr:twoCellAnchor>
  <xdr:twoCellAnchor>
    <xdr:from>
      <xdr:col>24</xdr:col>
      <xdr:colOff>503704</xdr:colOff>
      <xdr:row>10</xdr:row>
      <xdr:rowOff>30257</xdr:rowOff>
    </xdr:from>
    <xdr:to>
      <xdr:col>26</xdr:col>
      <xdr:colOff>570379</xdr:colOff>
      <xdr:row>18</xdr:row>
      <xdr:rowOff>125506</xdr:rowOff>
    </xdr:to>
    <xdr:sp macro="" textlink="">
      <xdr:nvSpPr>
        <xdr:cNvPr id="4" name="矢印: 下 3">
          <a:extLst>
            <a:ext uri="{FF2B5EF4-FFF2-40B4-BE49-F238E27FC236}">
              <a16:creationId xmlns:a16="http://schemas.microsoft.com/office/drawing/2014/main" id="{59621B51-480F-411B-B5D2-D942BB8EBB99}"/>
            </a:ext>
          </a:extLst>
        </xdr:cNvPr>
        <xdr:cNvSpPr/>
      </xdr:nvSpPr>
      <xdr:spPr>
        <a:xfrm>
          <a:off x="11381254" y="3716432"/>
          <a:ext cx="1438275" cy="3047999"/>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400" b="1">
              <a:solidFill>
                <a:sysClr val="windowText" lastClr="000000"/>
              </a:solidFill>
            </a:rPr>
            <a:t>「</a:t>
          </a:r>
          <a:r>
            <a:rPr kumimoji="1" lang="en-US" altLang="ja-JP" sz="1400" b="1">
              <a:solidFill>
                <a:sysClr val="windowText" lastClr="000000"/>
              </a:solidFill>
            </a:rPr>
            <a:t>【</a:t>
          </a:r>
          <a:r>
            <a:rPr kumimoji="1" lang="ja-JP" altLang="en-US" sz="1400" b="1">
              <a:solidFill>
                <a:sysClr val="windowText" lastClr="000000"/>
              </a:solidFill>
            </a:rPr>
            <a:t>２</a:t>
          </a:r>
          <a:r>
            <a:rPr kumimoji="1" lang="en-US" altLang="ja-JP" sz="1400" b="1">
              <a:solidFill>
                <a:sysClr val="windowText" lastClr="000000"/>
              </a:solidFill>
            </a:rPr>
            <a:t>】</a:t>
          </a:r>
          <a:r>
            <a:rPr kumimoji="1" lang="ja-JP" altLang="en-US" sz="1400" b="1">
              <a:solidFill>
                <a:sysClr val="windowText" lastClr="000000"/>
              </a:solidFill>
            </a:rPr>
            <a:t>戻入について」の戻入の有等を確認してください</a:t>
          </a:r>
        </a:p>
        <a:p>
          <a:pPr algn="l"/>
          <a:endParaRPr kumimoji="1" lang="en-US" altLang="ja-JP" sz="1400" b="1">
            <a:solidFill>
              <a:sysClr val="windowText" lastClr="000000"/>
            </a:solidFill>
          </a:endParaRPr>
        </a:p>
      </xdr:txBody>
    </xdr:sp>
    <xdr:clientData/>
  </xdr:twoCellAnchor>
  <xdr:twoCellAnchor>
    <xdr:from>
      <xdr:col>24</xdr:col>
      <xdr:colOff>598394</xdr:colOff>
      <xdr:row>0</xdr:row>
      <xdr:rowOff>165287</xdr:rowOff>
    </xdr:from>
    <xdr:to>
      <xdr:col>26</xdr:col>
      <xdr:colOff>467286</xdr:colOff>
      <xdr:row>10</xdr:row>
      <xdr:rowOff>8404</xdr:rowOff>
    </xdr:to>
    <xdr:sp macro="" textlink="">
      <xdr:nvSpPr>
        <xdr:cNvPr id="5" name="矢印: 下 4">
          <a:extLst>
            <a:ext uri="{FF2B5EF4-FFF2-40B4-BE49-F238E27FC236}">
              <a16:creationId xmlns:a16="http://schemas.microsoft.com/office/drawing/2014/main" id="{F38267A5-F17D-48F5-92F0-8DF9E5590416}"/>
            </a:ext>
          </a:extLst>
        </xdr:cNvPr>
        <xdr:cNvSpPr/>
      </xdr:nvSpPr>
      <xdr:spPr>
        <a:xfrm>
          <a:off x="11475944" y="165287"/>
          <a:ext cx="1240492" cy="3529292"/>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400" b="1">
              <a:solidFill>
                <a:sysClr val="windowText" lastClr="000000"/>
              </a:solidFill>
            </a:rPr>
            <a:t>下までスクロールしてください</a:t>
          </a:r>
          <a:endParaRPr kumimoji="1" lang="en-US" altLang="ja-JP" sz="1400" b="1">
            <a:solidFill>
              <a:sysClr val="windowText" lastClr="000000"/>
            </a:solidFill>
          </a:endParaRPr>
        </a:p>
      </xdr:txBody>
    </xdr:sp>
    <xdr:clientData/>
  </xdr:twoCellAnchor>
  <xdr:twoCellAnchor>
    <xdr:from>
      <xdr:col>0</xdr:col>
      <xdr:colOff>0</xdr:colOff>
      <xdr:row>10</xdr:row>
      <xdr:rowOff>104774</xdr:rowOff>
    </xdr:from>
    <xdr:to>
      <xdr:col>3</xdr:col>
      <xdr:colOff>9525</xdr:colOff>
      <xdr:row>19</xdr:row>
      <xdr:rowOff>19050</xdr:rowOff>
    </xdr:to>
    <xdr:sp macro="" textlink="">
      <xdr:nvSpPr>
        <xdr:cNvPr id="6" name="矢印: 下 5">
          <a:extLst>
            <a:ext uri="{FF2B5EF4-FFF2-40B4-BE49-F238E27FC236}">
              <a16:creationId xmlns:a16="http://schemas.microsoft.com/office/drawing/2014/main" id="{00165A4D-095A-4804-8646-F4A2C4F9BF17}"/>
            </a:ext>
          </a:extLst>
        </xdr:cNvPr>
        <xdr:cNvSpPr/>
      </xdr:nvSpPr>
      <xdr:spPr>
        <a:xfrm>
          <a:off x="0" y="3790949"/>
          <a:ext cx="1295400" cy="3086101"/>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400" b="1">
              <a:solidFill>
                <a:sysClr val="windowText" lastClr="000000"/>
              </a:solidFill>
            </a:rPr>
            <a:t>「</a:t>
          </a:r>
          <a:r>
            <a:rPr kumimoji="1" lang="en-US" altLang="ja-JP" sz="1400" b="1">
              <a:solidFill>
                <a:sysClr val="windowText" lastClr="000000"/>
              </a:solidFill>
            </a:rPr>
            <a:t>【</a:t>
          </a:r>
          <a:r>
            <a:rPr kumimoji="1" lang="ja-JP" altLang="en-US" sz="1400" b="1">
              <a:solidFill>
                <a:sysClr val="windowText" lastClr="000000"/>
              </a:solidFill>
            </a:rPr>
            <a:t>２</a:t>
          </a:r>
          <a:r>
            <a:rPr kumimoji="1" lang="en-US" altLang="ja-JP" sz="1400" b="1">
              <a:solidFill>
                <a:sysClr val="windowText" lastClr="000000"/>
              </a:solidFill>
            </a:rPr>
            <a:t>】</a:t>
          </a:r>
          <a:r>
            <a:rPr kumimoji="1" lang="ja-JP" altLang="en-US" sz="1400" b="1">
              <a:solidFill>
                <a:sysClr val="windowText" lastClr="000000"/>
              </a:solidFill>
            </a:rPr>
            <a:t>戻入について」の戻入の有無等を確認してください</a:t>
          </a:r>
          <a:endParaRPr kumimoji="1" lang="en-US" altLang="ja-JP" sz="1400" b="1">
            <a:solidFill>
              <a:sysClr val="windowText" lastClr="000000"/>
            </a:solidFill>
          </a:endParaRPr>
        </a:p>
      </xdr:txBody>
    </xdr:sp>
    <xdr:clientData/>
  </xdr:twoCellAnchor>
  <xdr:twoCellAnchor>
    <xdr:from>
      <xdr:col>17</xdr:col>
      <xdr:colOff>66674</xdr:colOff>
      <xdr:row>19</xdr:row>
      <xdr:rowOff>9525</xdr:rowOff>
    </xdr:from>
    <xdr:to>
      <xdr:col>26</xdr:col>
      <xdr:colOff>104775</xdr:colOff>
      <xdr:row>25</xdr:row>
      <xdr:rowOff>228600</xdr:rowOff>
    </xdr:to>
    <xdr:sp macro="" textlink="">
      <xdr:nvSpPr>
        <xdr:cNvPr id="7" name="テキスト ボックス 6">
          <a:extLst>
            <a:ext uri="{FF2B5EF4-FFF2-40B4-BE49-F238E27FC236}">
              <a16:creationId xmlns:a16="http://schemas.microsoft.com/office/drawing/2014/main" id="{00446DF1-7FAE-4E9B-ADEB-6D9D12CA8892}"/>
            </a:ext>
          </a:extLst>
        </xdr:cNvPr>
        <xdr:cNvSpPr txBox="1"/>
      </xdr:nvSpPr>
      <xdr:spPr>
        <a:xfrm>
          <a:off x="7353299" y="6867525"/>
          <a:ext cx="5000626" cy="2752725"/>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戻入金が発生した場合、</a:t>
          </a:r>
          <a:r>
            <a:rPr kumimoji="1" lang="ja-JP" altLang="en-US" sz="1200" b="1"/>
            <a:t>納付書がお手元に届いてから</a:t>
          </a:r>
          <a:r>
            <a:rPr kumimoji="1" lang="ja-JP" altLang="en-US" sz="1200" b="1">
              <a:solidFill>
                <a:srgbClr val="FF0000"/>
              </a:solidFill>
            </a:rPr>
            <a:t>１週間程度でのお支払いとなる可能性が高いです。</a:t>
          </a:r>
          <a:r>
            <a:rPr kumimoji="1" lang="ja-JP" altLang="en-US" sz="1200" b="1"/>
            <a:t>（納付書発送４月末～５月上旬、支払〆５月中旬）</a:t>
          </a:r>
          <a:endParaRPr kumimoji="1" lang="en-US" altLang="ja-JP" sz="1200" b="1"/>
        </a:p>
        <a:p>
          <a:r>
            <a:rPr kumimoji="1" lang="ja-JP" altLang="en-US" sz="1200" b="1">
              <a:solidFill>
                <a:sysClr val="windowText" lastClr="000000"/>
              </a:solidFill>
            </a:rPr>
            <a:t>そのため、</a:t>
          </a:r>
          <a:r>
            <a:rPr kumimoji="1" lang="ja-JP" altLang="en-US" sz="1200" b="1">
              <a:solidFill>
                <a:srgbClr val="FF0000"/>
              </a:solidFill>
            </a:rPr>
            <a:t>すぐに入金対応できる住所を入力してください。</a:t>
          </a:r>
          <a:r>
            <a:rPr kumimoji="1" lang="ja-JP" altLang="en-US" sz="1200"/>
            <a:t>（園・本部等、園に関係する住所であれば、住所地を問いません（県内・県外問いません））</a:t>
          </a:r>
          <a:endParaRPr kumimoji="1" lang="en-US" altLang="ja-JP" sz="1200"/>
        </a:p>
        <a:p>
          <a:endParaRPr kumimoji="1" lang="en-US" altLang="ja-JP" sz="1200"/>
        </a:p>
        <a:p>
          <a:r>
            <a:rPr kumimoji="1" lang="ja-JP" altLang="en-US" sz="1200" b="1">
              <a:solidFill>
                <a:sysClr val="windowText" lastClr="000000"/>
              </a:solidFill>
            </a:rPr>
            <a:t>納付書発送前に、住所確認のお電話等をする予定ではありますが、毎年かなり過密なスケジュール下での精算となるため、</a:t>
          </a:r>
          <a:r>
            <a:rPr kumimoji="1" lang="ja-JP" altLang="en-US" sz="1200" b="1">
              <a:solidFill>
                <a:srgbClr val="FF0000"/>
              </a:solidFill>
            </a:rPr>
            <a:t>戻入まで含めた事務が間に合わない恐れがある場合は、支払期日までの時間を設けるために、取り急ぎ上記の住所に発送し、発送後にご連絡することがあります</a:t>
          </a:r>
          <a:r>
            <a:rPr kumimoji="1" lang="ja-JP" altLang="en-US" sz="1200" b="1">
              <a:solidFill>
                <a:sysClr val="windowText" lastClr="000000"/>
              </a:solidFill>
            </a:rPr>
            <a:t>のでご了承ください。また、入金でき次第ご連絡をお願いします。</a:t>
          </a:r>
          <a:endParaRPr kumimoji="1" lang="en-US" altLang="ja-JP" sz="1200" b="1">
            <a:solidFill>
              <a:sysClr val="windowText" lastClr="000000"/>
            </a:solidFill>
          </a:endParaRPr>
        </a:p>
        <a:p>
          <a:r>
            <a:rPr kumimoji="1" lang="ja-JP" altLang="en-US" sz="1200"/>
            <a:t>また、発送や戻入処理についての連絡が可能であるご担当者様・電話番号の記載をお願いします。</a:t>
          </a:r>
        </a:p>
      </xdr:txBody>
    </xdr:sp>
    <xdr:clientData/>
  </xdr:twoCellAnchor>
  <xdr:twoCellAnchor>
    <xdr:from>
      <xdr:col>12</xdr:col>
      <xdr:colOff>342900</xdr:colOff>
      <xdr:row>4</xdr:row>
      <xdr:rowOff>0</xdr:rowOff>
    </xdr:from>
    <xdr:to>
      <xdr:col>21</xdr:col>
      <xdr:colOff>257175</xdr:colOff>
      <xdr:row>5</xdr:row>
      <xdr:rowOff>200025</xdr:rowOff>
    </xdr:to>
    <xdr:sp macro="" textlink="">
      <xdr:nvSpPr>
        <xdr:cNvPr id="8" name="テキスト ボックス 7">
          <a:extLst>
            <a:ext uri="{FF2B5EF4-FFF2-40B4-BE49-F238E27FC236}">
              <a16:creationId xmlns:a16="http://schemas.microsoft.com/office/drawing/2014/main" id="{A2EAF01F-5681-4518-B4D0-55ECF069F12D}"/>
            </a:ext>
          </a:extLst>
        </xdr:cNvPr>
        <xdr:cNvSpPr txBox="1"/>
      </xdr:nvSpPr>
      <xdr:spPr>
        <a:xfrm>
          <a:off x="5486400" y="1628775"/>
          <a:ext cx="3771900"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a:t>
          </a:r>
          <a:r>
            <a:rPr kumimoji="1" lang="en-US" altLang="ja-JP" sz="1100" b="1"/>
            <a:t>※</a:t>
          </a:r>
          <a:r>
            <a:rPr kumimoji="1" lang="ja-JP" altLang="en-US" sz="1100" b="1"/>
            <a:t>中間実績が完了していない場合は、（１）（２）ともにすべて「</a:t>
          </a:r>
          <a:r>
            <a:rPr kumimoji="1" lang="en-US" altLang="ja-JP" sz="1100" b="1"/>
            <a:t>×</a:t>
          </a:r>
          <a:r>
            <a:rPr kumimoji="1" lang="ja-JP" altLang="en-US" sz="1100" b="1"/>
            <a:t>」と表示されます。そのままご提出頂いて構いません。</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8251;&#24188;&#20445;&#36939;&#21942;&#35506;&#20491;&#20154;&#29992;\28%20&#27665;&#38291;&#20445;&#32946;&#22290;&#31561;&#21517;&#31807;%20.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2238;&#24489;&#12373;&#12428;&#12383;&#22806;&#37096;&#12522;&#12531;&#12463;9"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22238;&#24489;&#12373;&#12428;&#12383;&#22806;&#37096;&#12522;&#12531;&#12463;1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ains.city.chiba.jp\&#20840;&#24193;&#12501;&#12457;&#12523;&#12480;\&#9734;&#9734;&#12371;&#12393;&#12418;&#23478;&#24237;&#35506;&#9734;&#9734;\110_&#20445;&#32946;&#25152;\H31&#24180;&#24230;\&#31649;&#29702;&#34920;\&#24179;&#25104;31&#24180;&#24230;&#22312;&#22290;&#20816;&#31461;&#31649;&#29702;&#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06%20&#27665;&#38291;&#20445;&#32946;&#22290;&#35036;&#21161;&#37329;&#38306;&#20418;\06%20&#26045;&#35373;&#36939;&#21942;&#36027;&#35036;&#21161;&#37329;&#38306;&#20418;\01_&#20132;&#20184;&#27770;&#23450;&#65374;&#25903;&#20986;\30&#26045;&#35373;&#36939;&#21942;&#36027;&#35036;&#21161;&#37329;\30_1&#20132;&#20184;&#30003;&#35531;&#20381;&#38972;\24&#26045;&#35373;&#36939;&#21942;&#36027;\24&#26045;&#35373;&#36939;&#21942;&#36027;.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22238;&#24489;&#12373;&#12428;&#12383;&#22806;&#37096;&#12522;&#12531;&#12463;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8251;&#24188;&#20445;&#36939;&#21942;&#35506;&#20491;&#20154;&#29992;\&#20633;&#24536;&#3768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22238;&#24489;&#12373;&#12428;&#12383;&#22806;&#37096;&#12522;&#12531;&#12463;7"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9&#20445;&#32946;&#20418;\&#8251;&#21508;&#20418;&#21729;\&#28193;&#37096;&#30001;&#20339;&#12501;&#12457;&#12523;&#12480;\&#20445;&#32946;&#22763;&#37197;&#32622;&#22522;&#28310;&#35036;&#21161;&#37329;\&#20445;&#32946;&#22763;&#37197;&#32622;&#22522;&#28310;&#35036;&#21161;&#37329;\1&#35036;&#21161;&#37329;&#20132;&#20184;(vlookup)\23&#20445;&#32946;&#22763;&#31561;&#37197;&#32622;&#22522;&#28310;&#35036;&#21161;&#37329;.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2238;&#24489;&#12373;&#12428;&#12383;&#22806;&#37096;&#12522;&#12531;&#12463;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金額入り）"/>
      <sheetName val="請求書（白紙用） "/>
      <sheetName val="内訳表（市内用）"/>
      <sheetName val="内訳表（管外用） "/>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リスト"/>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助成班"/>
      <sheetName val="指導班 "/>
      <sheetName val="管理班"/>
      <sheetName val="2.27現在　進捗状況"/>
      <sheetName val="職員予定表"/>
      <sheetName val="職能養成管理表"/>
      <sheetName val="2.22現在　進捗状況"/>
      <sheetName val="3.11現在　進捗状況"/>
      <sheetName val="3.29現在　進捗状況"/>
      <sheetName val="助成1"/>
      <sheetName val="助成2"/>
      <sheetName val="助成２　最新"/>
      <sheetName val="指導"/>
      <sheetName val="管理"/>
      <sheetName val="Sheet1 (4)"/>
      <sheetName val="Sheet1 (2)"/>
      <sheetName val="Sheet1 (3)"/>
      <sheetName val="内科・歯科"/>
      <sheetName val="申請人数"/>
      <sheetName val="決定通知"/>
      <sheetName val="交付決定内訳書"/>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 val="施設情報"/>
      <sheetName val="3.31現在職員数"/>
      <sheetName val="決定通知（様式第２号）"/>
      <sheetName val="第１四半期"/>
      <sheetName val="第２四半期 "/>
      <sheetName val="第２支払"/>
      <sheetName val="第３四半期"/>
      <sheetName val="第３支払"/>
      <sheetName val="10月予備申請"/>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中間実績】修正等箇所"/>
    </sheetNames>
    <sheetDataSet>
      <sheetData sheetId="0"/>
      <sheetData sheetId="1"/>
      <sheetData sheetId="2"/>
      <sheetData sheetId="3"/>
      <sheetData sheetId="4"/>
      <sheetData sheetId="5"/>
      <sheetData sheetId="6">
        <row r="3">
          <cell r="C3" t="str">
            <v>18/100地域</v>
          </cell>
          <cell r="I3" t="str">
            <v>×</v>
          </cell>
          <cell r="L3" t="str">
            <v>0日</v>
          </cell>
          <cell r="P3" t="str">
            <v>認可施設</v>
          </cell>
        </row>
        <row r="4">
          <cell r="I4" t="str">
            <v>○</v>
          </cell>
          <cell r="L4" t="str">
            <v>1日</v>
          </cell>
          <cell r="P4" t="str">
            <v>機能部分</v>
          </cell>
        </row>
        <row r="5">
          <cell r="L5" t="str">
            <v>2日</v>
          </cell>
        </row>
        <row r="6">
          <cell r="L6" t="str">
            <v>3日</v>
          </cell>
        </row>
        <row r="7">
          <cell r="L7" t="str">
            <v>4日</v>
          </cell>
        </row>
        <row r="8">
          <cell r="L8" t="str">
            <v>5日</v>
          </cell>
        </row>
      </sheetData>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
          <cell r="A4">
            <v>1</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sheetData sheetId="59"/>
      <sheetData sheetId="60"/>
      <sheetData sheetId="61" refreshError="1"/>
      <sheetData sheetId="62"/>
      <sheetData sheetId="63"/>
      <sheetData sheetId="64" refreshError="1"/>
      <sheetData sheetId="65"/>
      <sheetData sheetId="66"/>
      <sheetData sheetId="67">
        <row r="18">
          <cell r="H18" t="str">
            <v>交付申請・概算払：①データ分割　②データ入力</v>
          </cell>
        </row>
      </sheetData>
      <sheetData sheetId="68"/>
      <sheetData sheetId="69"/>
      <sheetData sheetId="70"/>
      <sheetData sheetId="71"/>
      <sheetData sheetId="72">
        <row r="21">
          <cell r="G21">
            <v>23400</v>
          </cell>
        </row>
      </sheetData>
      <sheetData sheetId="73">
        <row r="35">
          <cell r="G35">
            <v>129600</v>
          </cell>
        </row>
      </sheetData>
      <sheetData sheetId="74"/>
      <sheetData sheetId="75"/>
      <sheetData sheetId="76"/>
      <sheetData sheetId="77">
        <row r="3">
          <cell r="G3">
            <v>56</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row r="5">
          <cell r="A5">
            <v>1</v>
          </cell>
        </row>
      </sheetData>
      <sheetData sheetId="91"/>
      <sheetData sheetId="92">
        <row r="3">
          <cell r="M3">
            <v>38</v>
          </cell>
        </row>
      </sheetData>
      <sheetData sheetId="93">
        <row r="4">
          <cell r="A4">
            <v>1</v>
          </cell>
        </row>
      </sheetData>
      <sheetData sheetId="94"/>
      <sheetData sheetId="95"/>
      <sheetData sheetId="96"/>
      <sheetData sheetId="97"/>
      <sheetData sheetId="98"/>
      <sheetData sheetId="99"/>
      <sheetData sheetId="100"/>
      <sheetData sheetId="101">
        <row r="1">
          <cell r="A1" t="str">
            <v>平成27年度　千葉市保育ルーム認定施設一覧</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4">
          <cell r="A4">
            <v>1</v>
          </cell>
        </row>
      </sheetData>
      <sheetData sheetId="119">
        <row r="1">
          <cell r="A1" t="str">
            <v>平成27年度　千葉市保育ルーム認定施設一覧</v>
          </cell>
        </row>
      </sheetData>
      <sheetData sheetId="120"/>
      <sheetData sheetId="121"/>
      <sheetData sheetId="122"/>
      <sheetData sheetId="123"/>
      <sheetData sheetId="124"/>
      <sheetData sheetId="125"/>
      <sheetData sheetId="126"/>
      <sheetData sheetId="127"/>
      <sheetData sheetId="128"/>
      <sheetData sheetId="129">
        <row r="4">
          <cell r="A4">
            <v>1</v>
          </cell>
        </row>
      </sheetData>
      <sheetData sheetId="1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
      <sheetName val="Sheet2"/>
      <sheetName val="編集"/>
      <sheetName val="H28.4.1"/>
      <sheetName val="H27.4.1（訂正）"/>
      <sheetName val="H27.4.1（番号訂正）"/>
      <sheetName val="H27.4.1"/>
      <sheetName val="机上用"/>
    </sheetNames>
    <sheetDataSet>
      <sheetData sheetId="0"/>
      <sheetData sheetId="1"/>
      <sheetData sheetId="2">
        <row r="160">
          <cell r="F160" t="str">
            <v>01_中央区</v>
          </cell>
        </row>
        <row r="161">
          <cell r="F161" t="str">
            <v>02_花見川区</v>
          </cell>
        </row>
        <row r="162">
          <cell r="F162" t="str">
            <v>03_稲毛区</v>
          </cell>
        </row>
        <row r="163">
          <cell r="F163" t="str">
            <v>04_若葉区</v>
          </cell>
        </row>
        <row r="164">
          <cell r="F164" t="str">
            <v>05_緑区</v>
          </cell>
        </row>
        <row r="165">
          <cell r="F165" t="str">
            <v>06_美浜区</v>
          </cell>
        </row>
      </sheetData>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対応表"/>
      <sheetName val="質改善前"/>
      <sheetName val="質改善前②"/>
      <sheetName val="質改善後"/>
      <sheetName val="質改善後②"/>
      <sheetName val="Ver."/>
      <sheetName val="請求書"/>
      <sheetName val="請求書（白紙）"/>
      <sheetName val="内訳表（市内用）"/>
      <sheetName val="内訳表 (管外請求用)"/>
      <sheetName val="処遇改善等加算計算シート"/>
      <sheetName val="VLOOK"/>
      <sheetName val="Sheet2"/>
      <sheetName val="編集"/>
      <sheetName val="H28.4.1"/>
      <sheetName val="H27.4.1（訂正）"/>
      <sheetName val="H27.4.1（番号訂正）"/>
      <sheetName val="H27.4.1"/>
      <sheetName val="机上用"/>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内科・歯科"/>
      <sheetName val="申請人数"/>
      <sheetName val="決定通知"/>
      <sheetName val="交付決定内訳書"/>
      <sheetName val="Sheet1"/>
      <sheetName val="予算額内訳"/>
      <sheetName val="交付額内訳"/>
      <sheetName val="予算額・決定額一覧表"/>
      <sheetName val="指令番号"/>
      <sheetName val="人数入力 （概算払）"/>
      <sheetName val="第１回交付額"/>
      <sheetName val="概算払い時の人数通知"/>
      <sheetName val="人数入力（最終）"/>
      <sheetName val="既交付額通知文"/>
      <sheetName val="変更申請人数一覧"/>
      <sheetName val="変更交付額内訳"/>
      <sheetName val="別表１・２"/>
      <sheetName val="申請変更前後"/>
      <sheetName val="実績差額一覧"/>
      <sheetName val="変更通知"/>
      <sheetName val="変更指令番号"/>
      <sheetName val="確定通知"/>
      <sheetName val="達番号"/>
      <sheetName val="差額一覧"/>
      <sheetName val="ファイルの説明"/>
      <sheetName val="リスト"/>
      <sheetName val="補助金用基本データ"/>
      <sheetName val="①基本情報"/>
      <sheetName val="②名簿記載例 "/>
      <sheetName val="③職員名簿【中間実績】"/>
      <sheetName val="③職員名簿【年間実績】"/>
      <sheetName val="④-1算出内訳表(1)"/>
      <sheetName val="④-2金額確認用シート【入力不要】"/>
      <sheetName val="⑤算出内訳表(2)"/>
      <sheetName val="⑥変更交付申請書"/>
      <sheetName val="⑦実績報告書"/>
      <sheetName val="⑧差額請求書"/>
      <sheetName val="⑨精算書"/>
      <sheetName val="④算出内訳表(1)"/>
      <sheetName val="金額確認用シート【入力不要】"/>
      <sheetName val="個別データ"/>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s>
    <sheetDataSet>
      <sheetData sheetId="0"/>
      <sheetData sheetId="1"/>
      <sheetData sheetId="2">
        <row r="3">
          <cell r="C3" t="str">
            <v>18/100地域</v>
          </cell>
          <cell r="J3" t="str">
            <v>質改善前</v>
          </cell>
          <cell r="M3" t="str">
            <v>1級地</v>
          </cell>
          <cell r="P3" t="str">
            <v>A地域</v>
          </cell>
          <cell r="Q3" t="str">
            <v>a地域</v>
          </cell>
          <cell r="R3" t="str">
            <v>標準</v>
          </cell>
          <cell r="S3" t="str">
            <v>なし</v>
          </cell>
        </row>
        <row r="4">
          <cell r="J4" t="str">
            <v>質改善後</v>
          </cell>
          <cell r="M4" t="str">
            <v>2級地</v>
          </cell>
          <cell r="P4" t="str">
            <v>B地域</v>
          </cell>
          <cell r="Q4" t="str">
            <v>b地域</v>
          </cell>
          <cell r="R4" t="str">
            <v>都市部</v>
          </cell>
          <cell r="S4" t="str">
            <v>400時間以上 800時間未満</v>
          </cell>
        </row>
        <row r="5">
          <cell r="M5" t="str">
            <v>3級地</v>
          </cell>
          <cell r="P5" t="str">
            <v>C地域</v>
          </cell>
          <cell r="Q5" t="str">
            <v>c地域</v>
          </cell>
          <cell r="S5" t="str">
            <v>800時間以上 1200時間未満</v>
          </cell>
        </row>
        <row r="6">
          <cell r="M6" t="str">
            <v>4級地</v>
          </cell>
          <cell r="P6" t="str">
            <v>D地域</v>
          </cell>
          <cell r="Q6" t="str">
            <v>d地域</v>
          </cell>
          <cell r="S6" t="str">
            <v>1200時間以上</v>
          </cell>
        </row>
        <row r="7">
          <cell r="M7" t="str">
            <v>その他の地域</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0">
          <cell r="F160" t="str">
            <v>01_中央区</v>
          </cell>
        </row>
      </sheetData>
      <sheetData sheetId="16"/>
      <sheetData sheetId="17"/>
      <sheetData sheetId="18"/>
      <sheetData sheetId="19"/>
      <sheetData sheetId="20"/>
      <sheetData sheetId="21"/>
      <sheetData sheetId="22">
        <row r="4">
          <cell r="A4">
            <v>1</v>
          </cell>
        </row>
      </sheetData>
      <sheetData sheetId="23"/>
      <sheetData sheetId="24"/>
      <sheetData sheetId="25"/>
      <sheetData sheetId="26"/>
      <sheetData sheetId="27"/>
      <sheetData sheetId="28"/>
      <sheetData sheetId="29"/>
      <sheetData sheetId="30"/>
      <sheetData sheetId="31"/>
      <sheetData sheetId="32">
        <row r="4">
          <cell r="A4">
            <v>1</v>
          </cell>
        </row>
      </sheetData>
      <sheetData sheetId="33"/>
      <sheetData sheetId="34"/>
      <sheetData sheetId="35"/>
      <sheetData sheetId="36"/>
      <sheetData sheetId="37"/>
      <sheetData sheetId="38"/>
      <sheetData sheetId="39"/>
      <sheetData sheetId="40"/>
      <sheetData sheetId="41">
        <row r="4">
          <cell r="A4">
            <v>1</v>
          </cell>
        </row>
      </sheetData>
      <sheetData sheetId="42"/>
      <sheetData sheetId="43"/>
      <sheetData sheetId="44">
        <row r="3">
          <cell r="G3">
            <v>56</v>
          </cell>
        </row>
      </sheetData>
      <sheetData sheetId="45"/>
      <sheetData sheetId="46"/>
      <sheetData sheetId="47"/>
      <sheetData sheetId="48"/>
      <sheetData sheetId="49"/>
      <sheetData sheetId="50"/>
      <sheetData sheetId="51"/>
      <sheetData sheetId="52"/>
      <sheetData sheetId="53"/>
      <sheetData sheetId="54"/>
      <sheetData sheetId="55"/>
      <sheetData sheetId="56">
        <row r="5">
          <cell r="A5">
            <v>1</v>
          </cell>
        </row>
      </sheetData>
      <sheetData sheetId="57"/>
      <sheetData sheetId="58">
        <row r="3">
          <cell r="M3">
            <v>38</v>
          </cell>
        </row>
      </sheetData>
      <sheetData sheetId="59"/>
      <sheetData sheetId="60"/>
      <sheetData sheetId="61"/>
      <sheetData sheetId="62"/>
      <sheetData sheetId="63"/>
      <sheetData sheetId="64"/>
      <sheetData sheetId="65"/>
      <sheetData sheetId="66"/>
      <sheetData sheetId="67"/>
      <sheetData sheetId="68">
        <row r="5">
          <cell r="D5">
            <v>1</v>
          </cell>
        </row>
      </sheetData>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請求書（白紙）"/>
      <sheetName val="内訳表（市内用）"/>
      <sheetName val="内訳表 (管外請求用)"/>
      <sheetName val="処遇改善等加算計算シート"/>
      <sheetName val="計算シート"/>
      <sheetName val="入力シート"/>
      <sheetName val="対応表"/>
      <sheetName val="質改善前"/>
      <sheetName val="質改善前②"/>
      <sheetName val="質改善後"/>
      <sheetName val="質改善後②"/>
      <sheetName val="Ver."/>
      <sheetName val="実施人数"/>
      <sheetName val="保育単価"/>
      <sheetName val="単価民改"/>
      <sheetName val="日割内訳"/>
      <sheetName val="差額内訳"/>
      <sheetName val="手紙添付用"/>
      <sheetName val="VLOOK"/>
      <sheetName val="Sheet2"/>
      <sheetName val="編集"/>
      <sheetName val="H28.4.1"/>
      <sheetName val="H27.4.1（訂正）"/>
      <sheetName val="H27.4.1（番号訂正）"/>
      <sheetName val="H27.4.1"/>
      <sheetName val="机上用"/>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s>
    <sheetDataSet>
      <sheetData sheetId="0"/>
      <sheetData sheetId="1"/>
      <sheetData sheetId="2"/>
      <sheetData sheetId="3"/>
      <sheetData sheetId="4"/>
      <sheetData sheetId="5"/>
      <sheetData sheetId="6"/>
      <sheetData sheetId="7">
        <row r="3">
          <cell r="C3" t="str">
            <v>18/100地域</v>
          </cell>
          <cell r="I3" t="str">
            <v>×</v>
          </cell>
          <cell r="J3" t="str">
            <v>質改善前</v>
          </cell>
          <cell r="M3" t="str">
            <v>1級地</v>
          </cell>
          <cell r="P3" t="str">
            <v>A地域</v>
          </cell>
          <cell r="Q3" t="str">
            <v>a地域</v>
          </cell>
          <cell r="R3" t="str">
            <v>標準</v>
          </cell>
          <cell r="S3" t="str">
            <v>なし</v>
          </cell>
        </row>
        <row r="4">
          <cell r="C4" t="str">
            <v>15/100地域</v>
          </cell>
          <cell r="I4" t="str">
            <v>○</v>
          </cell>
          <cell r="J4" t="str">
            <v>質改善後</v>
          </cell>
          <cell r="M4" t="str">
            <v>2級地</v>
          </cell>
          <cell r="P4" t="str">
            <v>B地域</v>
          </cell>
          <cell r="Q4" t="str">
            <v>b地域</v>
          </cell>
          <cell r="R4" t="str">
            <v>都市部</v>
          </cell>
          <cell r="S4" t="str">
            <v>400時間以上 800時間未満</v>
          </cell>
        </row>
        <row r="5">
          <cell r="C5" t="str">
            <v>12/100地域</v>
          </cell>
          <cell r="M5" t="str">
            <v>3級地</v>
          </cell>
          <cell r="P5" t="str">
            <v>C地域</v>
          </cell>
          <cell r="Q5" t="str">
            <v>c地域</v>
          </cell>
          <cell r="S5" t="str">
            <v>800時間以上 1200時間未満</v>
          </cell>
        </row>
        <row r="6">
          <cell r="C6" t="str">
            <v>10/100地域</v>
          </cell>
          <cell r="M6" t="str">
            <v>4級地</v>
          </cell>
          <cell r="P6" t="str">
            <v>D地域</v>
          </cell>
          <cell r="Q6" t="str">
            <v>d地域</v>
          </cell>
          <cell r="S6" t="str">
            <v>1200時間以上</v>
          </cell>
        </row>
        <row r="7">
          <cell r="C7" t="str">
            <v>6/100地域</v>
          </cell>
          <cell r="M7" t="str">
            <v>その他の地域</v>
          </cell>
        </row>
        <row r="8">
          <cell r="C8" t="str">
            <v>3/100地域</v>
          </cell>
        </row>
        <row r="9">
          <cell r="C9" t="str">
            <v>その他地域</v>
          </cell>
        </row>
      </sheetData>
      <sheetData sheetId="8"/>
      <sheetData sheetId="9"/>
      <sheetData sheetId="10"/>
      <sheetData sheetId="11"/>
      <sheetData sheetId="12"/>
      <sheetData sheetId="13"/>
      <sheetData sheetId="14">
        <row r="4">
          <cell r="A4">
            <v>1</v>
          </cell>
        </row>
      </sheetData>
      <sheetData sheetId="15">
        <row r="4">
          <cell r="A4">
            <v>1</v>
          </cell>
        </row>
      </sheetData>
      <sheetData sheetId="16"/>
      <sheetData sheetId="17"/>
      <sheetData sheetId="18"/>
      <sheetData sheetId="19"/>
      <sheetData sheetId="20"/>
      <sheetData sheetId="21">
        <row r="160">
          <cell r="F160" t="str">
            <v>01_中央区</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3">
          <cell r="C3">
            <v>1001</v>
          </cell>
        </row>
      </sheetData>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v>1001</v>
          </cell>
          <cell r="D3" t="str">
            <v>白旗保育所</v>
          </cell>
          <cell r="E3" t="str">
            <v>公立</v>
          </cell>
        </row>
        <row r="4">
          <cell r="C4">
            <v>1004</v>
          </cell>
          <cell r="D4" t="str">
            <v>新宿保育所</v>
          </cell>
          <cell r="E4" t="str">
            <v>公立</v>
          </cell>
        </row>
        <row r="5">
          <cell r="C5">
            <v>1008</v>
          </cell>
          <cell r="D5" t="str">
            <v>神明保育所</v>
          </cell>
          <cell r="E5" t="str">
            <v>公立</v>
          </cell>
        </row>
        <row r="6">
          <cell r="C6">
            <v>1011</v>
          </cell>
          <cell r="D6" t="str">
            <v>亥鼻保育所</v>
          </cell>
          <cell r="E6" t="str">
            <v>公立</v>
          </cell>
        </row>
        <row r="7">
          <cell r="C7">
            <v>1014</v>
          </cell>
          <cell r="D7" t="str">
            <v>星久喜保育所</v>
          </cell>
          <cell r="E7" t="str">
            <v>公立</v>
          </cell>
        </row>
        <row r="8">
          <cell r="C8">
            <v>1016</v>
          </cell>
          <cell r="D8" t="str">
            <v>都保育所</v>
          </cell>
          <cell r="E8" t="str">
            <v>公立</v>
          </cell>
        </row>
        <row r="9">
          <cell r="C9">
            <v>1017</v>
          </cell>
          <cell r="D9" t="str">
            <v>生実保育所</v>
          </cell>
          <cell r="E9" t="str">
            <v>公立</v>
          </cell>
        </row>
        <row r="10">
          <cell r="C10">
            <v>1033</v>
          </cell>
          <cell r="D10" t="str">
            <v>蘇我保育所</v>
          </cell>
          <cell r="E10" t="str">
            <v>公立</v>
          </cell>
        </row>
        <row r="11">
          <cell r="C11">
            <v>1043</v>
          </cell>
          <cell r="D11" t="str">
            <v>弁天保育所</v>
          </cell>
          <cell r="E11" t="str">
            <v>公立</v>
          </cell>
        </row>
        <row r="12">
          <cell r="C12">
            <v>1047</v>
          </cell>
          <cell r="D12" t="str">
            <v>浜野保育所</v>
          </cell>
          <cell r="E12" t="str">
            <v>公立</v>
          </cell>
        </row>
        <row r="13">
          <cell r="C13">
            <v>1054</v>
          </cell>
          <cell r="D13" t="str">
            <v>川戸保育所</v>
          </cell>
          <cell r="E13" t="str">
            <v>公立</v>
          </cell>
        </row>
        <row r="14">
          <cell r="C14">
            <v>3002</v>
          </cell>
          <cell r="D14" t="str">
            <v>院内保育園</v>
          </cell>
          <cell r="E14" t="str">
            <v>私立</v>
          </cell>
        </row>
        <row r="15">
          <cell r="C15">
            <v>3007</v>
          </cell>
          <cell r="D15" t="str">
            <v>今井保育園</v>
          </cell>
          <cell r="E15" t="str">
            <v>私立</v>
          </cell>
        </row>
        <row r="16">
          <cell r="C16">
            <v>3009</v>
          </cell>
          <cell r="D16" t="str">
            <v>千葉寺保育園</v>
          </cell>
          <cell r="E16" t="str">
            <v>私立</v>
          </cell>
        </row>
        <row r="17">
          <cell r="C17">
            <v>3010</v>
          </cell>
          <cell r="D17" t="str">
            <v>慈光保育園</v>
          </cell>
          <cell r="E17" t="str">
            <v>私立</v>
          </cell>
        </row>
        <row r="18">
          <cell r="C18">
            <v>3018</v>
          </cell>
          <cell r="D18" t="str">
            <v>松ケ丘保育園</v>
          </cell>
          <cell r="E18" t="str">
            <v>私立</v>
          </cell>
        </row>
        <row r="19">
          <cell r="C19">
            <v>1210543</v>
          </cell>
          <cell r="D19" t="str">
            <v>ひなたぼっこ保育園</v>
          </cell>
          <cell r="E19" t="str">
            <v>私立</v>
          </cell>
        </row>
        <row r="20">
          <cell r="C20">
            <v>3037</v>
          </cell>
          <cell r="D20" t="str">
            <v>はまかぜ保育園</v>
          </cell>
          <cell r="E20" t="str">
            <v>私立</v>
          </cell>
        </row>
        <row r="21">
          <cell r="C21">
            <v>3041</v>
          </cell>
          <cell r="D21" t="str">
            <v>明徳浜野駅保育園</v>
          </cell>
          <cell r="E21" t="str">
            <v>私立</v>
          </cell>
        </row>
        <row r="22">
          <cell r="C22">
            <v>3047</v>
          </cell>
          <cell r="D22" t="str">
            <v>千葉みなとのぞみ保育園</v>
          </cell>
          <cell r="E22" t="str">
            <v>私立</v>
          </cell>
        </row>
        <row r="23">
          <cell r="C23">
            <v>3048</v>
          </cell>
          <cell r="D23" t="str">
            <v>いろは保育園</v>
          </cell>
          <cell r="E23" t="str">
            <v>私立</v>
          </cell>
        </row>
        <row r="24">
          <cell r="C24">
            <v>3051</v>
          </cell>
          <cell r="D24" t="str">
            <v>ローゼンそが保育園</v>
          </cell>
          <cell r="E24" t="str">
            <v>私立</v>
          </cell>
        </row>
        <row r="25">
          <cell r="C25">
            <v>3052</v>
          </cell>
          <cell r="D25" t="str">
            <v>みなと公園のぞみ保育園</v>
          </cell>
          <cell r="E25" t="str">
            <v>私立</v>
          </cell>
        </row>
        <row r="26">
          <cell r="C26">
            <v>3053</v>
          </cell>
          <cell r="D26" t="str">
            <v>畠山学園附属はまの保育園</v>
          </cell>
          <cell r="E26" t="str">
            <v>私立</v>
          </cell>
        </row>
        <row r="27">
          <cell r="C27">
            <v>3065</v>
          </cell>
          <cell r="D27" t="str">
            <v>ピラミッドメソッド千葉保育園</v>
          </cell>
          <cell r="E27" t="str">
            <v>私立</v>
          </cell>
        </row>
        <row r="28">
          <cell r="C28">
            <v>3066</v>
          </cell>
          <cell r="D28" t="str">
            <v>ルーチェ保育園千葉新田町</v>
          </cell>
          <cell r="E28" t="str">
            <v>私立</v>
          </cell>
        </row>
        <row r="29">
          <cell r="C29">
            <v>3067</v>
          </cell>
          <cell r="D29" t="str">
            <v>ふぇりーちぇほいくえん</v>
          </cell>
          <cell r="E29" t="str">
            <v>私立</v>
          </cell>
        </row>
        <row r="30">
          <cell r="C30">
            <v>1210031</v>
          </cell>
          <cell r="D30" t="str">
            <v>寒川保育園</v>
          </cell>
          <cell r="E30" t="str">
            <v>私立</v>
          </cell>
        </row>
        <row r="31">
          <cell r="C31">
            <v>1210035</v>
          </cell>
          <cell r="D31" t="str">
            <v>そらまめ保育園新千葉駅前</v>
          </cell>
          <cell r="E31" t="str">
            <v>私立</v>
          </cell>
        </row>
        <row r="32">
          <cell r="C32">
            <v>1210109</v>
          </cell>
          <cell r="D32" t="str">
            <v>本千葉エンゼルホーム保育園</v>
          </cell>
          <cell r="E32" t="str">
            <v>私立</v>
          </cell>
        </row>
        <row r="33">
          <cell r="C33">
            <v>1210121</v>
          </cell>
          <cell r="D33" t="str">
            <v>キートスチャイルドケア新田町</v>
          </cell>
          <cell r="E33" t="str">
            <v>私立</v>
          </cell>
        </row>
        <row r="34">
          <cell r="C34">
            <v>1210224</v>
          </cell>
          <cell r="D34" t="str">
            <v>そが中央保育園</v>
          </cell>
          <cell r="E34" t="str">
            <v>私立</v>
          </cell>
        </row>
        <row r="35">
          <cell r="C35">
            <v>1210225</v>
          </cell>
          <cell r="D35" t="str">
            <v>すえひろ保育園</v>
          </cell>
          <cell r="E35" t="str">
            <v>私立</v>
          </cell>
        </row>
        <row r="36">
          <cell r="C36">
            <v>1210226</v>
          </cell>
          <cell r="D36" t="str">
            <v>千葉こども保育園</v>
          </cell>
          <cell r="E36" t="str">
            <v>私立</v>
          </cell>
        </row>
        <row r="37">
          <cell r="C37">
            <v>1210227</v>
          </cell>
          <cell r="D37" t="str">
            <v>にじのいろ保育園</v>
          </cell>
          <cell r="E37" t="str">
            <v>私立</v>
          </cell>
        </row>
        <row r="38">
          <cell r="C38">
            <v>1210328</v>
          </cell>
          <cell r="D38" t="str">
            <v>植草学園千葉駅保育園</v>
          </cell>
          <cell r="E38" t="str">
            <v>私立</v>
          </cell>
        </row>
        <row r="39">
          <cell r="C39">
            <v>1210494</v>
          </cell>
          <cell r="D39" t="str">
            <v>大森保育園</v>
          </cell>
          <cell r="E39" t="str">
            <v>私立</v>
          </cell>
        </row>
        <row r="40">
          <cell r="C40">
            <v>1210495</v>
          </cell>
          <cell r="D40" t="str">
            <v>東千葉雲母保育園</v>
          </cell>
          <cell r="E40" t="str">
            <v>私立</v>
          </cell>
        </row>
        <row r="41">
          <cell r="C41">
            <v>1210496</v>
          </cell>
          <cell r="D41" t="str">
            <v>レイモンド汐見丘保育園</v>
          </cell>
          <cell r="E41" t="str">
            <v>私立</v>
          </cell>
        </row>
        <row r="42">
          <cell r="C42">
            <v>3210135</v>
          </cell>
          <cell r="D42" t="str">
            <v>幼保連携型認定こども園　植草学園大学</v>
          </cell>
          <cell r="E42" t="str">
            <v>こども園</v>
          </cell>
        </row>
        <row r="43">
          <cell r="C43">
            <v>3210202</v>
          </cell>
          <cell r="D43" t="str">
            <v>認定こども園　葵幼稚園</v>
          </cell>
          <cell r="E43" t="str">
            <v>こども園</v>
          </cell>
        </row>
        <row r="44">
          <cell r="C44">
            <v>3210204</v>
          </cell>
          <cell r="D44" t="str">
            <v>認定こども園　仁戸名幼稚園</v>
          </cell>
          <cell r="E44" t="str">
            <v>こども園</v>
          </cell>
        </row>
        <row r="45">
          <cell r="C45">
            <v>3210206</v>
          </cell>
          <cell r="D45" t="str">
            <v>認定こども園　はまの幼稚園</v>
          </cell>
          <cell r="E45" t="str">
            <v>こども園</v>
          </cell>
        </row>
        <row r="46">
          <cell r="C46">
            <v>3210207</v>
          </cell>
          <cell r="D46" t="str">
            <v>認定こども園　ひまわり幼稚園</v>
          </cell>
          <cell r="E46" t="str">
            <v>こども園</v>
          </cell>
        </row>
        <row r="47">
          <cell r="C47">
            <v>3210322</v>
          </cell>
          <cell r="D47" t="str">
            <v>認定こども園　千葉明徳短期大学附属幼稚園</v>
          </cell>
          <cell r="E47" t="str">
            <v>こども園</v>
          </cell>
        </row>
        <row r="48">
          <cell r="C48">
            <v>3210323</v>
          </cell>
          <cell r="D48" t="str">
            <v>認定こども園　登戸幼稚園</v>
          </cell>
          <cell r="E48" t="str">
            <v>こども園</v>
          </cell>
        </row>
        <row r="49">
          <cell r="C49">
            <v>2210247</v>
          </cell>
          <cell r="D49" t="str">
            <v>双葉幼稚園</v>
          </cell>
          <cell r="E49" t="str">
            <v>施設給付型幼稚園</v>
          </cell>
        </row>
        <row r="50">
          <cell r="C50">
            <v>4210007</v>
          </cell>
          <cell r="D50" t="str">
            <v>青葉の森保育館</v>
          </cell>
          <cell r="E50" t="str">
            <v>小規模</v>
          </cell>
        </row>
        <row r="51">
          <cell r="C51">
            <v>4210008</v>
          </cell>
          <cell r="D51" t="str">
            <v>キッズルームチャコ千葉園</v>
          </cell>
          <cell r="E51" t="str">
            <v>小規模</v>
          </cell>
        </row>
        <row r="52">
          <cell r="C52">
            <v>4210024</v>
          </cell>
          <cell r="D52" t="str">
            <v>おひさまのおうち</v>
          </cell>
          <cell r="E52" t="str">
            <v>小規模</v>
          </cell>
        </row>
        <row r="53">
          <cell r="C53">
            <v>4210025</v>
          </cell>
          <cell r="D53" t="str">
            <v>ぷち・いろは</v>
          </cell>
          <cell r="E53" t="str">
            <v>小規模</v>
          </cell>
        </row>
        <row r="54">
          <cell r="C54">
            <v>4210026</v>
          </cell>
          <cell r="D54" t="str">
            <v>星のおうち千葉中央</v>
          </cell>
          <cell r="E54" t="str">
            <v>小規模</v>
          </cell>
        </row>
        <row r="55">
          <cell r="C55">
            <v>4210036</v>
          </cell>
          <cell r="D55" t="str">
            <v>そらまめ千葉西口駅前</v>
          </cell>
          <cell r="E55" t="str">
            <v>小規模</v>
          </cell>
        </row>
        <row r="56">
          <cell r="C56">
            <v>4210541</v>
          </cell>
          <cell r="D56" t="str">
            <v>千葉わくわく園</v>
          </cell>
          <cell r="E56" t="str">
            <v>小規模</v>
          </cell>
        </row>
        <row r="57">
          <cell r="C57">
            <v>4210038</v>
          </cell>
          <cell r="D57" t="str">
            <v>ニチイ中央第一</v>
          </cell>
          <cell r="E57" t="str">
            <v>小規模</v>
          </cell>
        </row>
        <row r="58">
          <cell r="C58">
            <v>4210039</v>
          </cell>
          <cell r="D58" t="str">
            <v>ニチイ中央第二</v>
          </cell>
          <cell r="E58" t="str">
            <v>小規模</v>
          </cell>
        </row>
        <row r="59">
          <cell r="C59">
            <v>4210040</v>
          </cell>
          <cell r="D59" t="str">
            <v>ほしのこキッズルーム</v>
          </cell>
          <cell r="E59" t="str">
            <v>小規模</v>
          </cell>
        </row>
        <row r="60">
          <cell r="C60">
            <v>4210122</v>
          </cell>
          <cell r="D60" t="str">
            <v>西千葉たんぽぽ保育室</v>
          </cell>
          <cell r="E60" t="str">
            <v>小規模</v>
          </cell>
        </row>
        <row r="61">
          <cell r="C61">
            <v>4210123</v>
          </cell>
          <cell r="D61" t="str">
            <v>ナーサリー・アーク</v>
          </cell>
          <cell r="E61" t="str">
            <v>小規模</v>
          </cell>
        </row>
        <row r="62">
          <cell r="C62">
            <v>4210126</v>
          </cell>
          <cell r="D62" t="str">
            <v>キッズパティオ西千葉園</v>
          </cell>
          <cell r="E62" t="str">
            <v>小規模</v>
          </cell>
        </row>
        <row r="63">
          <cell r="C63">
            <v>4210544</v>
          </cell>
          <cell r="D63" t="str">
            <v>そがチャイルドハウス</v>
          </cell>
          <cell r="E63" t="str">
            <v>小規模</v>
          </cell>
        </row>
        <row r="64">
          <cell r="C64">
            <v>4210221</v>
          </cell>
          <cell r="D64" t="str">
            <v>Ｋｉｄｓ　Ｒｅｓｏｒｔ　ＳＯＧＡ</v>
          </cell>
          <cell r="E64" t="str">
            <v>小規模</v>
          </cell>
        </row>
        <row r="65">
          <cell r="C65">
            <v>4210258</v>
          </cell>
          <cell r="D65" t="str">
            <v>キートスチャイルドケア新千葉</v>
          </cell>
          <cell r="E65" t="str">
            <v>小規模</v>
          </cell>
        </row>
        <row r="66">
          <cell r="C66">
            <v>4210329</v>
          </cell>
          <cell r="D66" t="str">
            <v>梅乃園幼稚園附属０・１・２ナーサリー</v>
          </cell>
          <cell r="E66" t="str">
            <v>小規模</v>
          </cell>
        </row>
        <row r="67">
          <cell r="C67">
            <v>4210330</v>
          </cell>
          <cell r="D67" t="str">
            <v>Kids Resort CHIBADERA</v>
          </cell>
          <cell r="E67" t="str">
            <v>小規模</v>
          </cell>
        </row>
        <row r="68">
          <cell r="C68">
            <v>4210331</v>
          </cell>
          <cell r="D68" t="str">
            <v>蘇我うらら保育室</v>
          </cell>
          <cell r="E68" t="str">
            <v>小規模</v>
          </cell>
        </row>
        <row r="69">
          <cell r="C69">
            <v>4210393</v>
          </cell>
          <cell r="D69" t="str">
            <v>かるがも蘇我園</v>
          </cell>
          <cell r="E69" t="str">
            <v>小規模</v>
          </cell>
        </row>
        <row r="70">
          <cell r="C70">
            <v>5210418</v>
          </cell>
          <cell r="D70" t="str">
            <v>保育ハウスひよこ</v>
          </cell>
          <cell r="E70" t="str">
            <v>家庭的</v>
          </cell>
        </row>
        <row r="71">
          <cell r="C71">
            <v>7210041</v>
          </cell>
          <cell r="D71" t="str">
            <v>千葉医療センターつばき保育園</v>
          </cell>
          <cell r="E71" t="str">
            <v>事業所内</v>
          </cell>
        </row>
        <row r="72">
          <cell r="C72">
            <v>7210238</v>
          </cell>
          <cell r="D72" t="str">
            <v>うみかぜ南町保育園</v>
          </cell>
          <cell r="E72" t="str">
            <v>事業所内</v>
          </cell>
        </row>
        <row r="73">
          <cell r="C73">
            <v>7210399</v>
          </cell>
          <cell r="D73" t="str">
            <v>ジョイア　千葉園</v>
          </cell>
          <cell r="E73" t="str">
            <v>事業所内</v>
          </cell>
        </row>
        <row r="74">
          <cell r="C74">
            <v>1210512</v>
          </cell>
          <cell r="D74" t="str">
            <v>K's garden蘇我保育園</v>
          </cell>
          <cell r="E74" t="str">
            <v>私立</v>
          </cell>
        </row>
        <row r="75">
          <cell r="C75">
            <v>3210476</v>
          </cell>
          <cell r="D75" t="str">
            <v>認定こども園　松ヶ丘幼稚園</v>
          </cell>
          <cell r="E75" t="str">
            <v>こども園</v>
          </cell>
        </row>
        <row r="76">
          <cell r="C76">
            <v>3210477</v>
          </cell>
          <cell r="D76" t="str">
            <v>認定こども園　都幼稚園</v>
          </cell>
          <cell r="E76" t="str">
            <v>こども園</v>
          </cell>
        </row>
        <row r="77">
          <cell r="C77">
            <v>4210481</v>
          </cell>
          <cell r="D77" t="str">
            <v>植草学園　このはの家</v>
          </cell>
          <cell r="E77" t="str">
            <v>小規模</v>
          </cell>
        </row>
        <row r="78">
          <cell r="C78">
            <v>4210482</v>
          </cell>
          <cell r="D78" t="str">
            <v>キートスチャイルドケア松波</v>
          </cell>
          <cell r="E78" t="str">
            <v>小規模</v>
          </cell>
        </row>
        <row r="79">
          <cell r="C79">
            <v>4210483</v>
          </cell>
          <cell r="D79" t="str">
            <v>キッズルーム蘇我わかば</v>
          </cell>
          <cell r="E79" t="str">
            <v>小規模</v>
          </cell>
        </row>
        <row r="80">
          <cell r="C80">
            <v>4210484</v>
          </cell>
          <cell r="D80" t="str">
            <v>童夢ガーデン　千葉ポートタウン</v>
          </cell>
          <cell r="E80" t="str">
            <v>小規模</v>
          </cell>
        </row>
        <row r="81">
          <cell r="C81">
            <v>4210486</v>
          </cell>
          <cell r="D81" t="str">
            <v>リブウェルナーサリー蘇我園</v>
          </cell>
          <cell r="E81" t="str">
            <v>小規模</v>
          </cell>
        </row>
        <row r="82">
          <cell r="C82">
            <v>4210536</v>
          </cell>
          <cell r="D82" t="str">
            <v>ナースリーアフヒ</v>
          </cell>
          <cell r="E82" t="str">
            <v>小規模</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科・歯科"/>
      <sheetName val="申請人数"/>
      <sheetName val="決定通知"/>
      <sheetName val="交付決定内訳書"/>
      <sheetName val="Sheet1"/>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s>
    <sheetDataSet>
      <sheetData sheetId="0"/>
      <sheetData sheetId="1"/>
      <sheetData sheetId="2">
        <row r="3">
          <cell r="G3">
            <v>56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A5">
            <v>1</v>
          </cell>
          <cell r="B5" t="str">
            <v>院内保育園</v>
          </cell>
          <cell r="C5" t="str">
            <v>(財)千葉愛育会</v>
          </cell>
          <cell r="D5" t="str">
            <v>日高  正和</v>
          </cell>
          <cell r="E5">
            <v>1186</v>
          </cell>
          <cell r="F5">
            <v>727</v>
          </cell>
          <cell r="G5">
            <v>18</v>
          </cell>
          <cell r="H5">
            <v>0</v>
          </cell>
          <cell r="I5">
            <v>0</v>
          </cell>
          <cell r="J5">
            <v>0</v>
          </cell>
          <cell r="K5">
            <v>92</v>
          </cell>
          <cell r="L5">
            <v>4</v>
          </cell>
          <cell r="M5">
            <v>0</v>
          </cell>
          <cell r="N5">
            <v>0</v>
          </cell>
          <cell r="O5">
            <v>0</v>
          </cell>
          <cell r="P5">
            <v>0</v>
          </cell>
          <cell r="Q5">
            <v>22448</v>
          </cell>
          <cell r="R5">
            <v>260</v>
          </cell>
          <cell r="S5">
            <v>0</v>
          </cell>
          <cell r="T5">
            <v>22708</v>
          </cell>
          <cell r="U5">
            <v>108</v>
          </cell>
          <cell r="V5">
            <v>31</v>
          </cell>
          <cell r="W5">
            <v>106020</v>
          </cell>
          <cell r="X5">
            <v>300000</v>
          </cell>
          <cell r="Y5">
            <v>297650</v>
          </cell>
          <cell r="Z5">
            <v>297650</v>
          </cell>
          <cell r="AA5">
            <v>176410</v>
          </cell>
          <cell r="AB5">
            <v>121240</v>
          </cell>
          <cell r="AC5">
            <v>227260</v>
          </cell>
          <cell r="AD5">
            <v>1481</v>
          </cell>
          <cell r="AE5">
            <v>0</v>
          </cell>
          <cell r="AF5">
            <v>167945</v>
          </cell>
          <cell r="AG5">
            <v>0</v>
          </cell>
          <cell r="AH5">
            <v>167945</v>
          </cell>
          <cell r="AI5">
            <v>152395</v>
          </cell>
          <cell r="AJ5">
            <v>152395</v>
          </cell>
          <cell r="AK5">
            <v>94</v>
          </cell>
          <cell r="AL5">
            <v>100</v>
          </cell>
          <cell r="AM5">
            <v>194</v>
          </cell>
        </row>
        <row r="6">
          <cell r="A6">
            <v>2</v>
          </cell>
          <cell r="B6" t="str">
            <v>旭ケ丘保育園</v>
          </cell>
          <cell r="C6" t="str">
            <v>(福)千葉ベタニヤホーム</v>
          </cell>
          <cell r="D6" t="str">
            <v>中島  康文</v>
          </cell>
          <cell r="E6">
            <v>1675</v>
          </cell>
          <cell r="F6">
            <v>1091</v>
          </cell>
          <cell r="G6">
            <v>25</v>
          </cell>
          <cell r="H6">
            <v>5</v>
          </cell>
          <cell r="I6">
            <v>0</v>
          </cell>
          <cell r="J6">
            <v>0</v>
          </cell>
          <cell r="K6">
            <v>107</v>
          </cell>
          <cell r="L6">
            <v>10</v>
          </cell>
          <cell r="M6">
            <v>22</v>
          </cell>
          <cell r="N6">
            <v>1220</v>
          </cell>
          <cell r="O6">
            <v>0</v>
          </cell>
          <cell r="P6">
            <v>0</v>
          </cell>
          <cell r="Q6">
            <v>26108</v>
          </cell>
          <cell r="R6">
            <v>650</v>
          </cell>
          <cell r="S6">
            <v>8250</v>
          </cell>
          <cell r="T6">
            <v>36228</v>
          </cell>
          <cell r="U6">
            <v>145</v>
          </cell>
          <cell r="V6">
            <v>3</v>
          </cell>
          <cell r="W6">
            <v>10260</v>
          </cell>
          <cell r="X6">
            <v>300000</v>
          </cell>
          <cell r="Y6">
            <v>297650</v>
          </cell>
          <cell r="Z6">
            <v>297650</v>
          </cell>
          <cell r="AA6">
            <v>176410</v>
          </cell>
          <cell r="AB6">
            <v>121240</v>
          </cell>
          <cell r="AC6">
            <v>131500</v>
          </cell>
          <cell r="AD6">
            <v>701</v>
          </cell>
          <cell r="AE6">
            <v>215</v>
          </cell>
          <cell r="AF6">
            <v>79493</v>
          </cell>
          <cell r="AG6">
            <v>15802</v>
          </cell>
          <cell r="AH6">
            <v>95295</v>
          </cell>
          <cell r="AI6">
            <v>86352</v>
          </cell>
          <cell r="AJ6">
            <v>86352</v>
          </cell>
          <cell r="AK6">
            <v>137</v>
          </cell>
          <cell r="AL6">
            <v>134</v>
          </cell>
          <cell r="AM6">
            <v>271</v>
          </cell>
        </row>
        <row r="7">
          <cell r="A7">
            <v>3</v>
          </cell>
          <cell r="B7" t="str">
            <v>稲毛保育園</v>
          </cell>
          <cell r="C7" t="str">
            <v>(福)千葉県厚生事業団</v>
          </cell>
          <cell r="D7" t="str">
            <v>佐藤  悦光</v>
          </cell>
          <cell r="E7">
            <v>1619</v>
          </cell>
          <cell r="F7">
            <v>1002</v>
          </cell>
          <cell r="G7">
            <v>22</v>
          </cell>
          <cell r="H7">
            <v>1</v>
          </cell>
          <cell r="I7">
            <v>0</v>
          </cell>
          <cell r="J7">
            <v>0</v>
          </cell>
          <cell r="K7">
            <v>131</v>
          </cell>
          <cell r="L7">
            <v>0</v>
          </cell>
          <cell r="M7">
            <v>5</v>
          </cell>
          <cell r="N7">
            <v>244</v>
          </cell>
          <cell r="O7">
            <v>0</v>
          </cell>
          <cell r="P7">
            <v>0</v>
          </cell>
          <cell r="Q7">
            <v>31964</v>
          </cell>
          <cell r="R7">
            <v>0</v>
          </cell>
          <cell r="S7">
            <v>1875</v>
          </cell>
          <cell r="T7">
            <v>34083</v>
          </cell>
          <cell r="U7">
            <v>136</v>
          </cell>
          <cell r="V7">
            <v>0</v>
          </cell>
          <cell r="W7">
            <v>0</v>
          </cell>
          <cell r="X7">
            <v>280000</v>
          </cell>
          <cell r="Y7">
            <v>297650</v>
          </cell>
          <cell r="Z7">
            <v>280000</v>
          </cell>
          <cell r="AA7">
            <v>176410</v>
          </cell>
          <cell r="AB7">
            <v>103590</v>
          </cell>
          <cell r="AC7">
            <v>103590</v>
          </cell>
          <cell r="AD7">
            <v>1531</v>
          </cell>
          <cell r="AE7">
            <v>417</v>
          </cell>
          <cell r="AF7">
            <v>173615</v>
          </cell>
          <cell r="AG7">
            <v>30649</v>
          </cell>
          <cell r="AH7">
            <v>204264</v>
          </cell>
          <cell r="AI7">
            <v>195414</v>
          </cell>
          <cell r="AJ7">
            <v>195414</v>
          </cell>
          <cell r="AK7">
            <v>135</v>
          </cell>
          <cell r="AL7">
            <v>133</v>
          </cell>
          <cell r="AM7">
            <v>268</v>
          </cell>
        </row>
        <row r="8">
          <cell r="A8">
            <v>4</v>
          </cell>
          <cell r="B8" t="str">
            <v>みどり学園附属保育園</v>
          </cell>
          <cell r="C8" t="str">
            <v>(財)みどり学園付属保育園</v>
          </cell>
          <cell r="D8" t="str">
            <v>相原  美知江</v>
          </cell>
          <cell r="E8">
            <v>1285</v>
          </cell>
          <cell r="F8">
            <v>850</v>
          </cell>
          <cell r="G8">
            <v>15</v>
          </cell>
          <cell r="H8">
            <v>4</v>
          </cell>
          <cell r="I8">
            <v>0</v>
          </cell>
          <cell r="J8">
            <v>0</v>
          </cell>
          <cell r="K8">
            <v>93</v>
          </cell>
          <cell r="L8">
            <v>2</v>
          </cell>
          <cell r="M8">
            <v>8</v>
          </cell>
          <cell r="N8">
            <v>976</v>
          </cell>
          <cell r="O8">
            <v>0</v>
          </cell>
          <cell r="P8">
            <v>0</v>
          </cell>
          <cell r="Q8">
            <v>22692</v>
          </cell>
          <cell r="R8">
            <v>130</v>
          </cell>
          <cell r="S8">
            <v>3000</v>
          </cell>
          <cell r="T8">
            <v>26798</v>
          </cell>
          <cell r="U8">
            <v>120</v>
          </cell>
          <cell r="V8">
            <v>7</v>
          </cell>
          <cell r="W8">
            <v>23940</v>
          </cell>
          <cell r="X8">
            <v>270000</v>
          </cell>
          <cell r="Y8">
            <v>297650</v>
          </cell>
          <cell r="Z8">
            <v>270000</v>
          </cell>
          <cell r="AA8">
            <v>176410</v>
          </cell>
          <cell r="AB8">
            <v>93590</v>
          </cell>
          <cell r="AC8">
            <v>117530</v>
          </cell>
          <cell r="AD8">
            <v>1355</v>
          </cell>
          <cell r="AE8">
            <v>359</v>
          </cell>
          <cell r="AF8">
            <v>153657</v>
          </cell>
          <cell r="AG8">
            <v>26386</v>
          </cell>
          <cell r="AH8">
            <v>180043</v>
          </cell>
          <cell r="AI8">
            <v>163165</v>
          </cell>
          <cell r="AJ8">
            <v>163165</v>
          </cell>
          <cell r="AK8">
            <v>107</v>
          </cell>
          <cell r="AL8">
            <v>108</v>
          </cell>
          <cell r="AM8">
            <v>215</v>
          </cell>
        </row>
        <row r="9">
          <cell r="A9">
            <v>5</v>
          </cell>
          <cell r="B9" t="str">
            <v>ちどり保育園</v>
          </cell>
          <cell r="C9" t="str">
            <v>(財)ちどり保育園</v>
          </cell>
          <cell r="D9" t="str">
            <v>吉岡   正夫</v>
          </cell>
          <cell r="E9">
            <v>1404</v>
          </cell>
          <cell r="F9">
            <v>718</v>
          </cell>
          <cell r="G9">
            <v>21</v>
          </cell>
          <cell r="H9">
            <v>3</v>
          </cell>
          <cell r="I9">
            <v>0</v>
          </cell>
          <cell r="J9">
            <v>0</v>
          </cell>
          <cell r="K9">
            <v>112</v>
          </cell>
          <cell r="L9">
            <v>1</v>
          </cell>
          <cell r="M9">
            <v>4</v>
          </cell>
          <cell r="N9">
            <v>732</v>
          </cell>
          <cell r="O9">
            <v>0</v>
          </cell>
          <cell r="P9">
            <v>0</v>
          </cell>
          <cell r="Q9">
            <v>27328</v>
          </cell>
          <cell r="R9">
            <v>65</v>
          </cell>
          <cell r="S9">
            <v>1500</v>
          </cell>
          <cell r="T9">
            <v>29625</v>
          </cell>
          <cell r="U9">
            <v>125</v>
          </cell>
          <cell r="V9">
            <v>6</v>
          </cell>
          <cell r="W9">
            <v>20520</v>
          </cell>
          <cell r="X9">
            <v>280000</v>
          </cell>
          <cell r="Y9">
            <v>297650</v>
          </cell>
          <cell r="Z9">
            <v>280000</v>
          </cell>
          <cell r="AA9">
            <v>176410</v>
          </cell>
          <cell r="AB9">
            <v>103590</v>
          </cell>
          <cell r="AC9">
            <v>124110</v>
          </cell>
          <cell r="AD9">
            <v>955</v>
          </cell>
          <cell r="AE9">
            <v>955</v>
          </cell>
          <cell r="AF9">
            <v>108297</v>
          </cell>
          <cell r="AG9">
            <v>70192</v>
          </cell>
          <cell r="AH9">
            <v>178489</v>
          </cell>
          <cell r="AI9">
            <v>161402</v>
          </cell>
          <cell r="AJ9">
            <v>161402</v>
          </cell>
          <cell r="AK9">
            <v>117</v>
          </cell>
          <cell r="AL9">
            <v>119</v>
          </cell>
          <cell r="AM9">
            <v>236</v>
          </cell>
        </row>
        <row r="10">
          <cell r="A10">
            <v>6</v>
          </cell>
          <cell r="B10" t="str">
            <v>今井保育園</v>
          </cell>
          <cell r="C10" t="str">
            <v>(財)今井保育園</v>
          </cell>
          <cell r="D10" t="str">
            <v>大森 権四郎</v>
          </cell>
          <cell r="E10">
            <v>1727</v>
          </cell>
          <cell r="F10">
            <v>973</v>
          </cell>
          <cell r="G10">
            <v>25</v>
          </cell>
          <cell r="H10">
            <v>8</v>
          </cell>
          <cell r="I10">
            <v>0</v>
          </cell>
          <cell r="J10">
            <v>0</v>
          </cell>
          <cell r="K10">
            <v>141</v>
          </cell>
          <cell r="L10">
            <v>0</v>
          </cell>
          <cell r="M10">
            <v>0</v>
          </cell>
          <cell r="N10">
            <v>1952</v>
          </cell>
          <cell r="O10">
            <v>0</v>
          </cell>
          <cell r="P10">
            <v>0</v>
          </cell>
          <cell r="Q10">
            <v>34404</v>
          </cell>
          <cell r="R10">
            <v>0</v>
          </cell>
          <cell r="S10">
            <v>0</v>
          </cell>
          <cell r="T10">
            <v>36356</v>
          </cell>
          <cell r="U10">
            <v>158</v>
          </cell>
          <cell r="V10">
            <v>6</v>
          </cell>
          <cell r="W10">
            <v>20520</v>
          </cell>
          <cell r="X10">
            <v>246410</v>
          </cell>
          <cell r="Y10">
            <v>297650</v>
          </cell>
          <cell r="Z10">
            <v>246410</v>
          </cell>
          <cell r="AA10">
            <v>176410</v>
          </cell>
          <cell r="AB10">
            <v>70000</v>
          </cell>
          <cell r="AC10">
            <v>90520</v>
          </cell>
          <cell r="AD10">
            <v>1084</v>
          </cell>
          <cell r="AE10">
            <v>890</v>
          </cell>
          <cell r="AF10">
            <v>122925</v>
          </cell>
          <cell r="AG10">
            <v>65415</v>
          </cell>
          <cell r="AH10">
            <v>188340</v>
          </cell>
          <cell r="AI10">
            <v>170408</v>
          </cell>
          <cell r="AJ10">
            <v>170408</v>
          </cell>
          <cell r="AK10">
            <v>142</v>
          </cell>
          <cell r="AL10">
            <v>145</v>
          </cell>
          <cell r="AM10">
            <v>287</v>
          </cell>
        </row>
        <row r="11">
          <cell r="A11">
            <v>7</v>
          </cell>
          <cell r="B11" t="str">
            <v>若竹保育園</v>
          </cell>
          <cell r="C11" t="str">
            <v>(福)恵福祉会</v>
          </cell>
          <cell r="D11" t="str">
            <v>片倉　憲太郎</v>
          </cell>
          <cell r="E11">
            <v>1937</v>
          </cell>
          <cell r="F11">
            <v>979</v>
          </cell>
          <cell r="G11">
            <v>34</v>
          </cell>
          <cell r="H11">
            <v>0</v>
          </cell>
          <cell r="I11">
            <v>0</v>
          </cell>
          <cell r="J11">
            <v>0</v>
          </cell>
          <cell r="K11">
            <v>160</v>
          </cell>
          <cell r="L11">
            <v>0</v>
          </cell>
          <cell r="M11">
            <v>0</v>
          </cell>
          <cell r="N11">
            <v>0</v>
          </cell>
          <cell r="O11">
            <v>0</v>
          </cell>
          <cell r="P11">
            <v>0</v>
          </cell>
          <cell r="Q11">
            <v>39040</v>
          </cell>
          <cell r="R11">
            <v>0</v>
          </cell>
          <cell r="S11">
            <v>0</v>
          </cell>
          <cell r="T11">
            <v>39040</v>
          </cell>
          <cell r="U11">
            <v>150</v>
          </cell>
          <cell r="V11">
            <v>17</v>
          </cell>
          <cell r="W11">
            <v>58140</v>
          </cell>
          <cell r="X11">
            <v>288656</v>
          </cell>
          <cell r="Y11">
            <v>297650</v>
          </cell>
          <cell r="Z11">
            <v>288656</v>
          </cell>
          <cell r="AA11">
            <v>176410</v>
          </cell>
          <cell r="AB11">
            <v>112246</v>
          </cell>
          <cell r="AC11">
            <v>170386</v>
          </cell>
          <cell r="AD11">
            <v>2008</v>
          </cell>
          <cell r="AE11">
            <v>950</v>
          </cell>
          <cell r="AF11">
            <v>227707</v>
          </cell>
          <cell r="AG11">
            <v>69825</v>
          </cell>
          <cell r="AH11">
            <v>297532</v>
          </cell>
          <cell r="AI11">
            <v>269459</v>
          </cell>
          <cell r="AJ11">
            <v>269459</v>
          </cell>
          <cell r="AK11">
            <v>157</v>
          </cell>
          <cell r="AL11">
            <v>164</v>
          </cell>
          <cell r="AM11">
            <v>321</v>
          </cell>
        </row>
        <row r="12">
          <cell r="A12">
            <v>8</v>
          </cell>
          <cell r="B12" t="str">
            <v>千葉寺保育園</v>
          </cell>
          <cell r="C12" t="str">
            <v>(福)千葉寺福祉会</v>
          </cell>
          <cell r="D12" t="str">
            <v>鈴木   敏弘</v>
          </cell>
          <cell r="E12">
            <v>1919</v>
          </cell>
          <cell r="F12">
            <v>1041</v>
          </cell>
          <cell r="G12">
            <v>34</v>
          </cell>
          <cell r="H12">
            <v>8</v>
          </cell>
          <cell r="I12">
            <v>0</v>
          </cell>
          <cell r="J12">
            <v>0</v>
          </cell>
          <cell r="K12">
            <v>157</v>
          </cell>
          <cell r="L12">
            <v>0</v>
          </cell>
          <cell r="M12">
            <v>0</v>
          </cell>
          <cell r="N12">
            <v>1952</v>
          </cell>
          <cell r="O12">
            <v>0</v>
          </cell>
          <cell r="P12">
            <v>0</v>
          </cell>
          <cell r="Q12">
            <v>38308</v>
          </cell>
          <cell r="R12">
            <v>0</v>
          </cell>
          <cell r="S12">
            <v>0</v>
          </cell>
          <cell r="T12">
            <v>40260</v>
          </cell>
          <cell r="U12">
            <v>160</v>
          </cell>
          <cell r="V12">
            <v>9</v>
          </cell>
          <cell r="W12">
            <v>30780</v>
          </cell>
          <cell r="X12">
            <v>270000</v>
          </cell>
          <cell r="Y12">
            <v>297650</v>
          </cell>
          <cell r="Z12">
            <v>270000</v>
          </cell>
          <cell r="AA12">
            <v>176410</v>
          </cell>
          <cell r="AB12">
            <v>93590</v>
          </cell>
          <cell r="AC12">
            <v>124370</v>
          </cell>
          <cell r="AD12">
            <v>2166</v>
          </cell>
          <cell r="AE12">
            <v>920</v>
          </cell>
          <cell r="AF12">
            <v>245624</v>
          </cell>
          <cell r="AG12">
            <v>67620</v>
          </cell>
          <cell r="AH12">
            <v>313244</v>
          </cell>
          <cell r="AI12">
            <v>283736</v>
          </cell>
          <cell r="AJ12">
            <v>283736</v>
          </cell>
          <cell r="AK12">
            <v>157</v>
          </cell>
          <cell r="AL12">
            <v>164</v>
          </cell>
          <cell r="AM12">
            <v>321</v>
          </cell>
        </row>
        <row r="13">
          <cell r="A13">
            <v>9</v>
          </cell>
          <cell r="B13" t="str">
            <v>慈光保育園</v>
          </cell>
          <cell r="C13" t="str">
            <v>(福)龍澤園</v>
          </cell>
          <cell r="D13" t="str">
            <v>長谷川 和世</v>
          </cell>
          <cell r="E13">
            <v>1137</v>
          </cell>
          <cell r="F13">
            <v>636</v>
          </cell>
          <cell r="G13">
            <v>15</v>
          </cell>
          <cell r="H13">
            <v>11</v>
          </cell>
          <cell r="I13">
            <v>0</v>
          </cell>
          <cell r="J13">
            <v>0</v>
          </cell>
          <cell r="K13">
            <v>90</v>
          </cell>
          <cell r="L13">
            <v>5</v>
          </cell>
          <cell r="M13">
            <v>0</v>
          </cell>
          <cell r="N13">
            <v>2684</v>
          </cell>
          <cell r="O13">
            <v>0</v>
          </cell>
          <cell r="P13">
            <v>0</v>
          </cell>
          <cell r="Q13">
            <v>21960</v>
          </cell>
          <cell r="R13">
            <v>325</v>
          </cell>
          <cell r="S13">
            <v>0</v>
          </cell>
          <cell r="T13">
            <v>24969</v>
          </cell>
          <cell r="U13">
            <v>97</v>
          </cell>
          <cell r="V13">
            <v>4</v>
          </cell>
          <cell r="W13">
            <v>13680</v>
          </cell>
          <cell r="X13">
            <v>428700</v>
          </cell>
          <cell r="Y13">
            <v>297650</v>
          </cell>
          <cell r="Z13">
            <v>297650</v>
          </cell>
          <cell r="AA13">
            <v>176410</v>
          </cell>
          <cell r="AB13">
            <v>121240</v>
          </cell>
          <cell r="AC13">
            <v>134920</v>
          </cell>
          <cell r="AD13">
            <v>1530</v>
          </cell>
          <cell r="AE13">
            <v>765</v>
          </cell>
          <cell r="AF13">
            <v>173502</v>
          </cell>
          <cell r="AG13">
            <v>56227</v>
          </cell>
          <cell r="AH13">
            <v>229729</v>
          </cell>
          <cell r="AI13">
            <v>208040</v>
          </cell>
          <cell r="AJ13">
            <v>208040</v>
          </cell>
          <cell r="AK13">
            <v>96</v>
          </cell>
          <cell r="AL13">
            <v>96</v>
          </cell>
          <cell r="AM13">
            <v>192</v>
          </cell>
        </row>
        <row r="14">
          <cell r="A14">
            <v>10</v>
          </cell>
          <cell r="B14" t="str">
            <v>若梅保育園</v>
          </cell>
          <cell r="C14" t="str">
            <v>(福)恵福祉会</v>
          </cell>
          <cell r="D14" t="str">
            <v>片倉　憲太郎</v>
          </cell>
          <cell r="E14">
            <v>1569</v>
          </cell>
          <cell r="F14">
            <v>941</v>
          </cell>
          <cell r="G14">
            <v>21</v>
          </cell>
          <cell r="H14">
            <v>2</v>
          </cell>
          <cell r="I14">
            <v>0</v>
          </cell>
          <cell r="J14">
            <v>0</v>
          </cell>
          <cell r="K14">
            <v>125</v>
          </cell>
          <cell r="L14">
            <v>3</v>
          </cell>
          <cell r="M14">
            <v>0</v>
          </cell>
          <cell r="N14">
            <v>488</v>
          </cell>
          <cell r="O14">
            <v>0</v>
          </cell>
          <cell r="P14">
            <v>0</v>
          </cell>
          <cell r="Q14">
            <v>30500</v>
          </cell>
          <cell r="R14">
            <v>195</v>
          </cell>
          <cell r="S14">
            <v>0</v>
          </cell>
          <cell r="T14">
            <v>31183</v>
          </cell>
          <cell r="U14">
            <v>133</v>
          </cell>
          <cell r="V14">
            <v>13</v>
          </cell>
          <cell r="W14">
            <v>44460</v>
          </cell>
          <cell r="X14">
            <v>280000</v>
          </cell>
          <cell r="Y14">
            <v>297650</v>
          </cell>
          <cell r="Z14">
            <v>280000</v>
          </cell>
          <cell r="AA14">
            <v>176410</v>
          </cell>
          <cell r="AB14">
            <v>103590</v>
          </cell>
          <cell r="AC14">
            <v>148050</v>
          </cell>
          <cell r="AD14">
            <v>1650</v>
          </cell>
          <cell r="AE14">
            <v>767</v>
          </cell>
          <cell r="AF14">
            <v>187110</v>
          </cell>
          <cell r="AG14">
            <v>56374</v>
          </cell>
          <cell r="AH14">
            <v>243484</v>
          </cell>
          <cell r="AI14">
            <v>220505</v>
          </cell>
          <cell r="AJ14">
            <v>220505</v>
          </cell>
          <cell r="AK14">
            <v>129</v>
          </cell>
          <cell r="AL14">
            <v>130</v>
          </cell>
          <cell r="AM14">
            <v>259</v>
          </cell>
        </row>
        <row r="15">
          <cell r="A15">
            <v>11</v>
          </cell>
          <cell r="B15" t="str">
            <v>ﾁｭｰﾘｯﾌﾟ保育園</v>
          </cell>
          <cell r="C15" t="str">
            <v>(福)聖心福祉会</v>
          </cell>
          <cell r="D15" t="str">
            <v>藤井 二佐枝</v>
          </cell>
          <cell r="E15">
            <v>1534</v>
          </cell>
          <cell r="F15">
            <v>880</v>
          </cell>
          <cell r="G15">
            <v>24</v>
          </cell>
          <cell r="H15">
            <v>12</v>
          </cell>
          <cell r="I15">
            <v>0</v>
          </cell>
          <cell r="J15">
            <v>0</v>
          </cell>
          <cell r="K15">
            <v>126</v>
          </cell>
          <cell r="L15">
            <v>0</v>
          </cell>
          <cell r="M15">
            <v>0</v>
          </cell>
          <cell r="N15">
            <v>2928</v>
          </cell>
          <cell r="O15">
            <v>0</v>
          </cell>
          <cell r="P15">
            <v>0</v>
          </cell>
          <cell r="Q15">
            <v>30744</v>
          </cell>
          <cell r="R15">
            <v>0</v>
          </cell>
          <cell r="S15">
            <v>0</v>
          </cell>
          <cell r="T15">
            <v>33672</v>
          </cell>
          <cell r="U15">
            <v>130</v>
          </cell>
          <cell r="V15">
            <v>0</v>
          </cell>
          <cell r="W15">
            <v>0</v>
          </cell>
          <cell r="X15">
            <v>298890</v>
          </cell>
          <cell r="Y15">
            <v>297650</v>
          </cell>
          <cell r="Z15">
            <v>297650</v>
          </cell>
          <cell r="AA15">
            <v>176410</v>
          </cell>
          <cell r="AB15">
            <v>121240</v>
          </cell>
          <cell r="AC15">
            <v>121240</v>
          </cell>
          <cell r="AD15">
            <v>145</v>
          </cell>
          <cell r="AE15">
            <v>839</v>
          </cell>
          <cell r="AF15">
            <v>16443</v>
          </cell>
          <cell r="AG15">
            <v>61666</v>
          </cell>
          <cell r="AH15">
            <v>78109</v>
          </cell>
          <cell r="AI15">
            <v>70411</v>
          </cell>
          <cell r="AJ15">
            <v>70411</v>
          </cell>
          <cell r="AK15">
            <v>125</v>
          </cell>
          <cell r="AL15">
            <v>132</v>
          </cell>
          <cell r="AM15">
            <v>257</v>
          </cell>
        </row>
        <row r="16">
          <cell r="A16">
            <v>12</v>
          </cell>
          <cell r="B16" t="str">
            <v>幕張海浜保育園</v>
          </cell>
          <cell r="C16" t="str">
            <v>(福)愛の園福祉会</v>
          </cell>
          <cell r="D16" t="str">
            <v>堀口   路加</v>
          </cell>
          <cell r="E16">
            <v>1632</v>
          </cell>
          <cell r="F16">
            <v>1068</v>
          </cell>
          <cell r="G16">
            <v>20</v>
          </cell>
          <cell r="H16">
            <v>5</v>
          </cell>
          <cell r="I16">
            <v>0</v>
          </cell>
          <cell r="J16">
            <v>0</v>
          </cell>
          <cell r="K16">
            <v>124</v>
          </cell>
          <cell r="L16">
            <v>0</v>
          </cell>
          <cell r="M16">
            <v>3</v>
          </cell>
          <cell r="N16">
            <v>1220</v>
          </cell>
          <cell r="O16">
            <v>0</v>
          </cell>
          <cell r="P16">
            <v>0</v>
          </cell>
          <cell r="Q16">
            <v>30256</v>
          </cell>
          <cell r="R16">
            <v>0</v>
          </cell>
          <cell r="S16">
            <v>1125</v>
          </cell>
          <cell r="T16">
            <v>32601</v>
          </cell>
          <cell r="U16">
            <v>127</v>
          </cell>
          <cell r="V16">
            <v>5</v>
          </cell>
          <cell r="W16">
            <v>17100</v>
          </cell>
          <cell r="X16">
            <v>217739</v>
          </cell>
          <cell r="Y16">
            <v>297650</v>
          </cell>
          <cell r="Z16">
            <v>217739</v>
          </cell>
          <cell r="AA16">
            <v>176410</v>
          </cell>
          <cell r="AB16">
            <v>41329</v>
          </cell>
          <cell r="AC16">
            <v>58429</v>
          </cell>
          <cell r="AD16">
            <v>1692</v>
          </cell>
          <cell r="AE16">
            <v>351</v>
          </cell>
          <cell r="AF16">
            <v>191872</v>
          </cell>
          <cell r="AG16">
            <v>25798</v>
          </cell>
          <cell r="AH16">
            <v>217670</v>
          </cell>
          <cell r="AI16">
            <v>197317</v>
          </cell>
          <cell r="AJ16">
            <v>197317</v>
          </cell>
          <cell r="AK16">
            <v>131</v>
          </cell>
          <cell r="AL16">
            <v>139</v>
          </cell>
          <cell r="AM16">
            <v>270</v>
          </cell>
        </row>
        <row r="17">
          <cell r="A17">
            <v>13</v>
          </cell>
          <cell r="B17" t="str">
            <v>みつわ台保育園</v>
          </cell>
          <cell r="C17" t="str">
            <v xml:space="preserve">(福)豊福祉会 </v>
          </cell>
          <cell r="D17" t="str">
            <v>御園　愛子</v>
          </cell>
          <cell r="E17">
            <v>1716</v>
          </cell>
          <cell r="F17">
            <v>1128</v>
          </cell>
          <cell r="G17">
            <v>23</v>
          </cell>
          <cell r="H17">
            <v>4</v>
          </cell>
          <cell r="I17">
            <v>0</v>
          </cell>
          <cell r="J17">
            <v>0</v>
          </cell>
          <cell r="K17">
            <v>141</v>
          </cell>
          <cell r="L17">
            <v>0</v>
          </cell>
          <cell r="M17">
            <v>0</v>
          </cell>
          <cell r="N17">
            <v>976</v>
          </cell>
          <cell r="O17">
            <v>0</v>
          </cell>
          <cell r="P17">
            <v>0</v>
          </cell>
          <cell r="Q17">
            <v>34404</v>
          </cell>
          <cell r="R17">
            <v>0</v>
          </cell>
          <cell r="S17">
            <v>0</v>
          </cell>
          <cell r="T17">
            <v>35380</v>
          </cell>
          <cell r="U17">
            <v>140</v>
          </cell>
          <cell r="V17">
            <v>8</v>
          </cell>
          <cell r="W17">
            <v>27360</v>
          </cell>
          <cell r="X17">
            <v>176842</v>
          </cell>
          <cell r="Y17">
            <v>297650</v>
          </cell>
          <cell r="Z17">
            <v>176842</v>
          </cell>
          <cell r="AA17">
            <v>176410</v>
          </cell>
          <cell r="AB17">
            <v>432</v>
          </cell>
          <cell r="AC17">
            <v>27792</v>
          </cell>
          <cell r="AD17">
            <v>1763</v>
          </cell>
          <cell r="AE17">
            <v>526</v>
          </cell>
          <cell r="AF17">
            <v>199924</v>
          </cell>
          <cell r="AG17">
            <v>38661</v>
          </cell>
          <cell r="AH17">
            <v>238585</v>
          </cell>
          <cell r="AI17">
            <v>213271</v>
          </cell>
          <cell r="AJ17">
            <v>213271</v>
          </cell>
          <cell r="AK17">
            <v>144</v>
          </cell>
          <cell r="AL17">
            <v>139</v>
          </cell>
          <cell r="AM17">
            <v>283</v>
          </cell>
        </row>
        <row r="18">
          <cell r="A18">
            <v>14</v>
          </cell>
          <cell r="B18" t="str">
            <v>まどか保育園</v>
          </cell>
          <cell r="C18" t="str">
            <v>(福)高洲福祉会</v>
          </cell>
          <cell r="D18" t="str">
            <v>樋口　正春</v>
          </cell>
          <cell r="E18">
            <v>1103</v>
          </cell>
          <cell r="F18">
            <v>642</v>
          </cell>
          <cell r="G18">
            <v>28</v>
          </cell>
          <cell r="H18">
            <v>3</v>
          </cell>
          <cell r="I18">
            <v>0</v>
          </cell>
          <cell r="J18">
            <v>0</v>
          </cell>
          <cell r="K18">
            <v>91</v>
          </cell>
          <cell r="L18">
            <v>0</v>
          </cell>
          <cell r="M18">
            <v>0</v>
          </cell>
          <cell r="N18">
            <v>732</v>
          </cell>
          <cell r="O18">
            <v>0</v>
          </cell>
          <cell r="P18">
            <v>0</v>
          </cell>
          <cell r="Q18">
            <v>22204</v>
          </cell>
          <cell r="R18">
            <v>0</v>
          </cell>
          <cell r="S18">
            <v>0</v>
          </cell>
          <cell r="T18">
            <v>22936</v>
          </cell>
          <cell r="U18">
            <v>102</v>
          </cell>
          <cell r="V18">
            <v>3</v>
          </cell>
          <cell r="W18">
            <v>10260</v>
          </cell>
          <cell r="X18">
            <v>260000</v>
          </cell>
          <cell r="Y18">
            <v>297650</v>
          </cell>
          <cell r="Z18">
            <v>260000</v>
          </cell>
          <cell r="AA18">
            <v>176410</v>
          </cell>
          <cell r="AB18">
            <v>83590</v>
          </cell>
          <cell r="AC18">
            <v>93850</v>
          </cell>
          <cell r="AD18">
            <v>0</v>
          </cell>
          <cell r="AE18">
            <v>0</v>
          </cell>
          <cell r="AF18">
            <v>0</v>
          </cell>
          <cell r="AG18">
            <v>0</v>
          </cell>
          <cell r="AH18">
            <v>0</v>
          </cell>
          <cell r="AI18">
            <v>0</v>
          </cell>
          <cell r="AJ18">
            <v>0</v>
          </cell>
          <cell r="AK18">
            <v>90</v>
          </cell>
          <cell r="AL18">
            <v>92</v>
          </cell>
          <cell r="AM18">
            <v>182</v>
          </cell>
        </row>
        <row r="19">
          <cell r="A19">
            <v>15</v>
          </cell>
          <cell r="B19" t="str">
            <v>わかくさ保育園</v>
          </cell>
          <cell r="C19" t="str">
            <v>(福)如水福祉会</v>
          </cell>
          <cell r="D19" t="str">
            <v>行木　道嗣</v>
          </cell>
          <cell r="E19">
            <v>1412</v>
          </cell>
          <cell r="F19">
            <v>888</v>
          </cell>
          <cell r="G19">
            <v>19</v>
          </cell>
          <cell r="H19">
            <v>8</v>
          </cell>
          <cell r="I19">
            <v>0</v>
          </cell>
          <cell r="J19">
            <v>0</v>
          </cell>
          <cell r="K19">
            <v>114</v>
          </cell>
          <cell r="L19">
            <v>1</v>
          </cell>
          <cell r="M19">
            <v>0</v>
          </cell>
          <cell r="N19">
            <v>1952</v>
          </cell>
          <cell r="O19">
            <v>0</v>
          </cell>
          <cell r="P19">
            <v>0</v>
          </cell>
          <cell r="Q19">
            <v>27816</v>
          </cell>
          <cell r="R19">
            <v>65</v>
          </cell>
          <cell r="S19">
            <v>0</v>
          </cell>
          <cell r="T19">
            <v>29833</v>
          </cell>
          <cell r="U19">
            <v>120</v>
          </cell>
          <cell r="V19">
            <v>5</v>
          </cell>
          <cell r="W19">
            <v>17100</v>
          </cell>
          <cell r="X19">
            <v>310000</v>
          </cell>
          <cell r="Y19">
            <v>297650</v>
          </cell>
          <cell r="Z19">
            <v>297650</v>
          </cell>
          <cell r="AA19">
            <v>176410</v>
          </cell>
          <cell r="AB19">
            <v>121240</v>
          </cell>
          <cell r="AC19">
            <v>138340</v>
          </cell>
          <cell r="AD19">
            <v>1372</v>
          </cell>
          <cell r="AE19">
            <v>575</v>
          </cell>
          <cell r="AF19">
            <v>155584</v>
          </cell>
          <cell r="AG19">
            <v>42262</v>
          </cell>
          <cell r="AH19">
            <v>197846</v>
          </cell>
          <cell r="AI19">
            <v>179206</v>
          </cell>
          <cell r="AJ19">
            <v>179206</v>
          </cell>
          <cell r="AK19">
            <v>115</v>
          </cell>
          <cell r="AL19">
            <v>119</v>
          </cell>
          <cell r="AM19">
            <v>234</v>
          </cell>
        </row>
        <row r="20">
          <cell r="A20">
            <v>16</v>
          </cell>
          <cell r="B20" t="str">
            <v>たいよう保育園</v>
          </cell>
          <cell r="C20" t="str">
            <v>(福)千葉福祉会</v>
          </cell>
          <cell r="D20" t="str">
            <v>中村  くに子</v>
          </cell>
          <cell r="E20">
            <v>1331</v>
          </cell>
          <cell r="F20">
            <v>789</v>
          </cell>
          <cell r="G20">
            <v>18</v>
          </cell>
          <cell r="H20">
            <v>11</v>
          </cell>
          <cell r="I20">
            <v>0</v>
          </cell>
          <cell r="J20">
            <v>0</v>
          </cell>
          <cell r="K20">
            <v>102</v>
          </cell>
          <cell r="L20">
            <v>2</v>
          </cell>
          <cell r="M20">
            <v>5</v>
          </cell>
          <cell r="N20">
            <v>2684</v>
          </cell>
          <cell r="O20">
            <v>0</v>
          </cell>
          <cell r="P20">
            <v>0</v>
          </cell>
          <cell r="Q20">
            <v>24888</v>
          </cell>
          <cell r="R20">
            <v>130</v>
          </cell>
          <cell r="S20">
            <v>1875</v>
          </cell>
          <cell r="T20">
            <v>29577</v>
          </cell>
          <cell r="U20">
            <v>110</v>
          </cell>
          <cell r="V20">
            <v>2</v>
          </cell>
          <cell r="W20">
            <v>6840</v>
          </cell>
          <cell r="X20">
            <v>297650</v>
          </cell>
          <cell r="Y20">
            <v>297650</v>
          </cell>
          <cell r="Z20">
            <v>297650</v>
          </cell>
          <cell r="AA20">
            <v>176410</v>
          </cell>
          <cell r="AB20">
            <v>121240</v>
          </cell>
          <cell r="AC20">
            <v>128080</v>
          </cell>
          <cell r="AD20">
            <v>1790</v>
          </cell>
          <cell r="AE20">
            <v>895</v>
          </cell>
          <cell r="AF20">
            <v>202986</v>
          </cell>
          <cell r="AG20">
            <v>65782</v>
          </cell>
          <cell r="AH20">
            <v>268768</v>
          </cell>
          <cell r="AI20">
            <v>243392</v>
          </cell>
          <cell r="AJ20">
            <v>243392</v>
          </cell>
          <cell r="AK20">
            <v>113</v>
          </cell>
          <cell r="AL20">
            <v>110</v>
          </cell>
          <cell r="AM20">
            <v>223</v>
          </cell>
        </row>
        <row r="21">
          <cell r="A21">
            <v>17</v>
          </cell>
          <cell r="B21" t="str">
            <v>松ケ丘保育園</v>
          </cell>
          <cell r="C21" t="str">
            <v>(福)清流福祉会</v>
          </cell>
          <cell r="D21" t="str">
            <v>渡辺   光範</v>
          </cell>
          <cell r="E21">
            <v>1202</v>
          </cell>
          <cell r="F21">
            <v>715</v>
          </cell>
          <cell r="G21">
            <v>17</v>
          </cell>
          <cell r="H21">
            <v>3</v>
          </cell>
          <cell r="I21">
            <v>0</v>
          </cell>
          <cell r="J21">
            <v>0</v>
          </cell>
          <cell r="K21">
            <v>91</v>
          </cell>
          <cell r="L21">
            <v>2</v>
          </cell>
          <cell r="M21">
            <v>9</v>
          </cell>
          <cell r="N21">
            <v>732</v>
          </cell>
          <cell r="O21">
            <v>0</v>
          </cell>
          <cell r="P21">
            <v>0</v>
          </cell>
          <cell r="Q21">
            <v>22204</v>
          </cell>
          <cell r="R21">
            <v>130</v>
          </cell>
          <cell r="S21">
            <v>3375</v>
          </cell>
          <cell r="T21">
            <v>26441</v>
          </cell>
          <cell r="U21">
            <v>96</v>
          </cell>
          <cell r="V21">
            <v>4</v>
          </cell>
          <cell r="W21">
            <v>13680</v>
          </cell>
          <cell r="X21">
            <v>270000</v>
          </cell>
          <cell r="Y21">
            <v>297650</v>
          </cell>
          <cell r="Z21">
            <v>270000</v>
          </cell>
          <cell r="AA21">
            <v>176410</v>
          </cell>
          <cell r="AB21">
            <v>93590</v>
          </cell>
          <cell r="AC21">
            <v>107270</v>
          </cell>
          <cell r="AD21">
            <v>1211</v>
          </cell>
          <cell r="AE21">
            <v>623</v>
          </cell>
          <cell r="AF21">
            <v>137327</v>
          </cell>
          <cell r="AG21">
            <v>45790</v>
          </cell>
          <cell r="AH21">
            <v>183117</v>
          </cell>
          <cell r="AI21">
            <v>165818</v>
          </cell>
          <cell r="AJ21">
            <v>165818</v>
          </cell>
          <cell r="AK21">
            <v>101</v>
          </cell>
          <cell r="AL21">
            <v>102</v>
          </cell>
          <cell r="AM21">
            <v>203</v>
          </cell>
        </row>
        <row r="22">
          <cell r="A22">
            <v>18</v>
          </cell>
          <cell r="B22" t="str">
            <v>作草部保育園</v>
          </cell>
          <cell r="C22" t="str">
            <v>(福)扶葉福祉会</v>
          </cell>
          <cell r="D22" t="str">
            <v>竝木     清</v>
          </cell>
          <cell r="E22">
            <v>1157</v>
          </cell>
          <cell r="F22">
            <v>721</v>
          </cell>
          <cell r="G22">
            <v>19</v>
          </cell>
          <cell r="H22">
            <v>9</v>
          </cell>
          <cell r="I22">
            <v>0</v>
          </cell>
          <cell r="J22">
            <v>0</v>
          </cell>
          <cell r="K22">
            <v>95</v>
          </cell>
          <cell r="L22">
            <v>1</v>
          </cell>
          <cell r="M22">
            <v>0</v>
          </cell>
          <cell r="N22">
            <v>2196</v>
          </cell>
          <cell r="O22">
            <v>0</v>
          </cell>
          <cell r="P22">
            <v>0</v>
          </cell>
          <cell r="Q22">
            <v>23180</v>
          </cell>
          <cell r="R22">
            <v>65</v>
          </cell>
          <cell r="S22">
            <v>0</v>
          </cell>
          <cell r="T22">
            <v>25441</v>
          </cell>
          <cell r="U22">
            <v>93</v>
          </cell>
          <cell r="V22">
            <v>3</v>
          </cell>
          <cell r="W22">
            <v>10260</v>
          </cell>
          <cell r="X22">
            <v>280000</v>
          </cell>
          <cell r="Y22">
            <v>297650</v>
          </cell>
          <cell r="Z22">
            <v>280000</v>
          </cell>
          <cell r="AA22">
            <v>176410</v>
          </cell>
          <cell r="AB22">
            <v>103590</v>
          </cell>
          <cell r="AC22">
            <v>113850</v>
          </cell>
          <cell r="AD22">
            <v>1300</v>
          </cell>
          <cell r="AE22">
            <v>0</v>
          </cell>
          <cell r="AF22">
            <v>147420</v>
          </cell>
          <cell r="AG22">
            <v>0</v>
          </cell>
          <cell r="AH22">
            <v>147420</v>
          </cell>
          <cell r="AI22">
            <v>133763</v>
          </cell>
          <cell r="AJ22">
            <v>133763</v>
          </cell>
          <cell r="AK22">
            <v>98</v>
          </cell>
          <cell r="AL22">
            <v>101</v>
          </cell>
          <cell r="AM22">
            <v>199</v>
          </cell>
        </row>
        <row r="23">
          <cell r="A23">
            <v>19</v>
          </cell>
          <cell r="B23" t="str">
            <v>すずらん保育園</v>
          </cell>
          <cell r="C23" t="str">
            <v>(福)精粋福祉会</v>
          </cell>
          <cell r="D23" t="str">
            <v>林    栄子</v>
          </cell>
          <cell r="E23">
            <v>1289</v>
          </cell>
          <cell r="F23">
            <v>747</v>
          </cell>
          <cell r="G23">
            <v>18</v>
          </cell>
          <cell r="H23">
            <v>6</v>
          </cell>
          <cell r="I23">
            <v>0</v>
          </cell>
          <cell r="J23">
            <v>0</v>
          </cell>
          <cell r="K23">
            <v>98</v>
          </cell>
          <cell r="L23">
            <v>0</v>
          </cell>
          <cell r="M23">
            <v>6</v>
          </cell>
          <cell r="N23">
            <v>1464</v>
          </cell>
          <cell r="O23">
            <v>0</v>
          </cell>
          <cell r="P23">
            <v>0</v>
          </cell>
          <cell r="Q23">
            <v>23912</v>
          </cell>
          <cell r="R23">
            <v>0</v>
          </cell>
          <cell r="S23">
            <v>2250</v>
          </cell>
          <cell r="T23">
            <v>27626</v>
          </cell>
          <cell r="U23">
            <v>108</v>
          </cell>
          <cell r="V23">
            <v>4</v>
          </cell>
          <cell r="W23">
            <v>13680</v>
          </cell>
          <cell r="X23">
            <v>260000</v>
          </cell>
          <cell r="Y23">
            <v>297650</v>
          </cell>
          <cell r="Z23">
            <v>260000</v>
          </cell>
          <cell r="AA23">
            <v>176410</v>
          </cell>
          <cell r="AB23">
            <v>83590</v>
          </cell>
          <cell r="AC23">
            <v>97270</v>
          </cell>
          <cell r="AD23">
            <v>489</v>
          </cell>
          <cell r="AE23">
            <v>501</v>
          </cell>
          <cell r="AF23">
            <v>55452</v>
          </cell>
          <cell r="AG23">
            <v>36823</v>
          </cell>
          <cell r="AH23">
            <v>92275</v>
          </cell>
          <cell r="AI23">
            <v>83456</v>
          </cell>
          <cell r="AJ23">
            <v>83456</v>
          </cell>
          <cell r="AK23">
            <v>104</v>
          </cell>
          <cell r="AL23">
            <v>113</v>
          </cell>
          <cell r="AM23">
            <v>217</v>
          </cell>
        </row>
        <row r="24">
          <cell r="A24">
            <v>20</v>
          </cell>
          <cell r="B24" t="str">
            <v>なぎさ保育園</v>
          </cell>
          <cell r="C24" t="str">
            <v>(福)愛誠福祉会</v>
          </cell>
          <cell r="D24" t="str">
            <v>森田  喜代八</v>
          </cell>
          <cell r="E24">
            <v>1207</v>
          </cell>
          <cell r="F24">
            <v>658</v>
          </cell>
          <cell r="G24">
            <v>24</v>
          </cell>
          <cell r="H24">
            <v>9</v>
          </cell>
          <cell r="I24">
            <v>0</v>
          </cell>
          <cell r="J24">
            <v>1</v>
          </cell>
          <cell r="K24">
            <v>85</v>
          </cell>
          <cell r="L24">
            <v>0</v>
          </cell>
          <cell r="M24">
            <v>17</v>
          </cell>
          <cell r="N24">
            <v>2196</v>
          </cell>
          <cell r="O24">
            <v>0</v>
          </cell>
          <cell r="P24">
            <v>375</v>
          </cell>
          <cell r="Q24">
            <v>20740</v>
          </cell>
          <cell r="R24">
            <v>0</v>
          </cell>
          <cell r="S24">
            <v>6375</v>
          </cell>
          <cell r="T24">
            <v>29686</v>
          </cell>
          <cell r="U24">
            <v>108</v>
          </cell>
          <cell r="V24">
            <v>5</v>
          </cell>
          <cell r="W24">
            <v>17100</v>
          </cell>
          <cell r="X24">
            <v>290000</v>
          </cell>
          <cell r="Y24">
            <v>297650</v>
          </cell>
          <cell r="Z24">
            <v>290000</v>
          </cell>
          <cell r="AA24">
            <v>176410</v>
          </cell>
          <cell r="AB24">
            <v>113590</v>
          </cell>
          <cell r="AC24">
            <v>130690</v>
          </cell>
          <cell r="AD24">
            <v>86</v>
          </cell>
          <cell r="AE24">
            <v>0</v>
          </cell>
          <cell r="AF24">
            <v>9752</v>
          </cell>
          <cell r="AG24">
            <v>0</v>
          </cell>
          <cell r="AH24">
            <v>9752</v>
          </cell>
          <cell r="AI24">
            <v>8849</v>
          </cell>
          <cell r="AJ24">
            <v>8849</v>
          </cell>
          <cell r="AK24">
            <v>93</v>
          </cell>
          <cell r="AL24">
            <v>108</v>
          </cell>
          <cell r="AM24">
            <v>201</v>
          </cell>
        </row>
        <row r="25">
          <cell r="A25">
            <v>21</v>
          </cell>
          <cell r="B25" t="str">
            <v>南小中台保育園</v>
          </cell>
          <cell r="C25" t="str">
            <v>(福)南小中台福祉会</v>
          </cell>
          <cell r="D25" t="str">
            <v>原   八代重</v>
          </cell>
          <cell r="E25">
            <v>1282</v>
          </cell>
          <cell r="F25">
            <v>698</v>
          </cell>
          <cell r="G25">
            <v>23</v>
          </cell>
          <cell r="H25">
            <v>11</v>
          </cell>
          <cell r="I25">
            <v>0</v>
          </cell>
          <cell r="J25">
            <v>0</v>
          </cell>
          <cell r="K25">
            <v>99</v>
          </cell>
          <cell r="L25">
            <v>0</v>
          </cell>
          <cell r="M25">
            <v>6</v>
          </cell>
          <cell r="N25">
            <v>2684</v>
          </cell>
          <cell r="O25">
            <v>0</v>
          </cell>
          <cell r="P25">
            <v>0</v>
          </cell>
          <cell r="Q25">
            <v>24156</v>
          </cell>
          <cell r="R25">
            <v>0</v>
          </cell>
          <cell r="S25">
            <v>2250</v>
          </cell>
          <cell r="T25">
            <v>29090</v>
          </cell>
          <cell r="U25">
            <v>108</v>
          </cell>
          <cell r="V25">
            <v>9</v>
          </cell>
          <cell r="W25">
            <v>30780</v>
          </cell>
          <cell r="X25">
            <v>240750</v>
          </cell>
          <cell r="Y25">
            <v>297650</v>
          </cell>
          <cell r="Z25">
            <v>240750</v>
          </cell>
          <cell r="AA25">
            <v>176410</v>
          </cell>
          <cell r="AB25">
            <v>64340</v>
          </cell>
          <cell r="AC25">
            <v>95120</v>
          </cell>
          <cell r="AD25">
            <v>1708</v>
          </cell>
          <cell r="AE25">
            <v>854</v>
          </cell>
          <cell r="AF25">
            <v>193687</v>
          </cell>
          <cell r="AG25">
            <v>62769</v>
          </cell>
          <cell r="AH25">
            <v>256456</v>
          </cell>
          <cell r="AI25">
            <v>232240</v>
          </cell>
          <cell r="AJ25">
            <v>232240</v>
          </cell>
          <cell r="AK25">
            <v>106</v>
          </cell>
          <cell r="AL25">
            <v>107</v>
          </cell>
          <cell r="AM25">
            <v>213</v>
          </cell>
        </row>
        <row r="26">
          <cell r="A26">
            <v>22</v>
          </cell>
          <cell r="B26" t="str">
            <v>もみじ保育園</v>
          </cell>
          <cell r="C26" t="str">
            <v>(福)光楓福祉会</v>
          </cell>
          <cell r="D26" t="str">
            <v>大川   さ己</v>
          </cell>
          <cell r="E26">
            <v>1525</v>
          </cell>
          <cell r="F26">
            <v>890</v>
          </cell>
          <cell r="G26">
            <v>17</v>
          </cell>
          <cell r="H26">
            <v>8</v>
          </cell>
          <cell r="I26">
            <v>0</v>
          </cell>
          <cell r="J26">
            <v>0</v>
          </cell>
          <cell r="K26">
            <v>123</v>
          </cell>
          <cell r="L26">
            <v>2</v>
          </cell>
          <cell r="M26">
            <v>2</v>
          </cell>
          <cell r="N26">
            <v>1952</v>
          </cell>
          <cell r="O26">
            <v>0</v>
          </cell>
          <cell r="P26">
            <v>0</v>
          </cell>
          <cell r="Q26">
            <v>30012</v>
          </cell>
          <cell r="R26">
            <v>130</v>
          </cell>
          <cell r="S26">
            <v>750</v>
          </cell>
          <cell r="T26">
            <v>32844</v>
          </cell>
          <cell r="U26">
            <v>127</v>
          </cell>
          <cell r="V26">
            <v>2</v>
          </cell>
          <cell r="W26">
            <v>6840</v>
          </cell>
          <cell r="X26">
            <v>414436</v>
          </cell>
          <cell r="Y26">
            <v>297650</v>
          </cell>
          <cell r="Z26">
            <v>297650</v>
          </cell>
          <cell r="AA26">
            <v>176410</v>
          </cell>
          <cell r="AB26">
            <v>121240</v>
          </cell>
          <cell r="AC26">
            <v>128080</v>
          </cell>
          <cell r="AD26">
            <v>1569</v>
          </cell>
          <cell r="AE26">
            <v>697</v>
          </cell>
          <cell r="AF26">
            <v>177924</v>
          </cell>
          <cell r="AG26">
            <v>51229</v>
          </cell>
          <cell r="AH26">
            <v>229153</v>
          </cell>
          <cell r="AI26">
            <v>207552</v>
          </cell>
          <cell r="AJ26">
            <v>207552</v>
          </cell>
          <cell r="AK26">
            <v>127</v>
          </cell>
          <cell r="AL26">
            <v>128</v>
          </cell>
          <cell r="AM26">
            <v>255</v>
          </cell>
        </row>
        <row r="27">
          <cell r="A27">
            <v>23</v>
          </cell>
          <cell r="B27" t="str">
            <v>おゆみ野保育園</v>
          </cell>
          <cell r="C27" t="str">
            <v>(福)おゆみ野福祉会</v>
          </cell>
          <cell r="D27" t="str">
            <v>長谷川 　光男</v>
          </cell>
          <cell r="E27">
            <v>1291</v>
          </cell>
          <cell r="F27">
            <v>722</v>
          </cell>
          <cell r="G27">
            <v>25</v>
          </cell>
          <cell r="H27">
            <v>8</v>
          </cell>
          <cell r="I27">
            <v>0</v>
          </cell>
          <cell r="J27">
            <v>0</v>
          </cell>
          <cell r="K27">
            <v>101</v>
          </cell>
          <cell r="L27">
            <v>0</v>
          </cell>
          <cell r="M27">
            <v>3</v>
          </cell>
          <cell r="N27">
            <v>1952</v>
          </cell>
          <cell r="O27">
            <v>0</v>
          </cell>
          <cell r="P27">
            <v>0</v>
          </cell>
          <cell r="Q27">
            <v>24644</v>
          </cell>
          <cell r="R27">
            <v>0</v>
          </cell>
          <cell r="S27">
            <v>1125</v>
          </cell>
          <cell r="T27">
            <v>27721</v>
          </cell>
          <cell r="U27">
            <v>110</v>
          </cell>
          <cell r="V27">
            <v>7</v>
          </cell>
          <cell r="W27">
            <v>23940</v>
          </cell>
          <cell r="X27">
            <v>255000</v>
          </cell>
          <cell r="Y27">
            <v>297650</v>
          </cell>
          <cell r="Z27">
            <v>255000</v>
          </cell>
          <cell r="AA27">
            <v>176410</v>
          </cell>
          <cell r="AB27">
            <v>78590</v>
          </cell>
          <cell r="AC27">
            <v>102530</v>
          </cell>
          <cell r="AD27">
            <v>944</v>
          </cell>
          <cell r="AE27">
            <v>543</v>
          </cell>
          <cell r="AF27">
            <v>107049</v>
          </cell>
          <cell r="AG27">
            <v>39910</v>
          </cell>
          <cell r="AH27">
            <v>146959</v>
          </cell>
          <cell r="AI27">
            <v>133054</v>
          </cell>
          <cell r="AJ27">
            <v>133054</v>
          </cell>
          <cell r="AK27">
            <v>105</v>
          </cell>
          <cell r="AL27">
            <v>110</v>
          </cell>
          <cell r="AM27">
            <v>215</v>
          </cell>
        </row>
        <row r="28">
          <cell r="A28">
            <v>24</v>
          </cell>
          <cell r="B28" t="str">
            <v>ナーセリー鏡戸</v>
          </cell>
          <cell r="C28" t="str">
            <v>(福)鏡明福祉会</v>
          </cell>
          <cell r="D28" t="str">
            <v>片岡   明</v>
          </cell>
          <cell r="E28">
            <v>1483</v>
          </cell>
          <cell r="F28">
            <v>1031</v>
          </cell>
          <cell r="G28">
            <v>20</v>
          </cell>
          <cell r="H28">
            <v>4</v>
          </cell>
          <cell r="I28">
            <v>0</v>
          </cell>
          <cell r="J28">
            <v>0</v>
          </cell>
          <cell r="K28">
            <v>129</v>
          </cell>
          <cell r="L28">
            <v>0</v>
          </cell>
          <cell r="M28">
            <v>0</v>
          </cell>
          <cell r="N28">
            <v>976</v>
          </cell>
          <cell r="O28">
            <v>0</v>
          </cell>
          <cell r="P28">
            <v>0</v>
          </cell>
          <cell r="Q28">
            <v>31476</v>
          </cell>
          <cell r="R28">
            <v>0</v>
          </cell>
          <cell r="S28">
            <v>0</v>
          </cell>
          <cell r="T28">
            <v>32452</v>
          </cell>
          <cell r="U28">
            <v>140</v>
          </cell>
          <cell r="V28">
            <v>14</v>
          </cell>
          <cell r="W28">
            <v>47880</v>
          </cell>
          <cell r="X28">
            <v>562195</v>
          </cell>
          <cell r="Y28">
            <v>297650</v>
          </cell>
          <cell r="Z28">
            <v>297650</v>
          </cell>
          <cell r="AA28">
            <v>176410</v>
          </cell>
          <cell r="AB28">
            <v>121240</v>
          </cell>
          <cell r="AC28">
            <v>169120</v>
          </cell>
          <cell r="AD28">
            <v>1051</v>
          </cell>
          <cell r="AE28">
            <v>688</v>
          </cell>
          <cell r="AF28">
            <v>119183</v>
          </cell>
          <cell r="AG28">
            <v>50568</v>
          </cell>
          <cell r="AH28">
            <v>169751</v>
          </cell>
          <cell r="AI28">
            <v>184665</v>
          </cell>
          <cell r="AJ28">
            <v>169751</v>
          </cell>
          <cell r="AK28">
            <v>121</v>
          </cell>
          <cell r="AL28">
            <v>125</v>
          </cell>
          <cell r="AM28">
            <v>246</v>
          </cell>
        </row>
        <row r="29">
          <cell r="A29">
            <v>25</v>
          </cell>
          <cell r="B29" t="str">
            <v>打瀬保育園</v>
          </cell>
          <cell r="C29" t="str">
            <v>(福)健育会</v>
          </cell>
          <cell r="D29" t="str">
            <v>畑佐  新次郎</v>
          </cell>
          <cell r="E29">
            <v>1559</v>
          </cell>
          <cell r="F29">
            <v>944</v>
          </cell>
          <cell r="G29">
            <v>29</v>
          </cell>
          <cell r="H29">
            <v>0</v>
          </cell>
          <cell r="I29">
            <v>0</v>
          </cell>
          <cell r="J29">
            <v>0</v>
          </cell>
          <cell r="K29">
            <v>0</v>
          </cell>
          <cell r="L29">
            <v>0</v>
          </cell>
          <cell r="M29">
            <v>0</v>
          </cell>
          <cell r="N29">
            <v>0</v>
          </cell>
          <cell r="O29">
            <v>0</v>
          </cell>
          <cell r="P29">
            <v>0</v>
          </cell>
          <cell r="Q29">
            <v>0</v>
          </cell>
          <cell r="R29">
            <v>0</v>
          </cell>
          <cell r="S29">
            <v>0</v>
          </cell>
          <cell r="T29">
            <v>0</v>
          </cell>
          <cell r="U29">
            <v>133</v>
          </cell>
          <cell r="V29">
            <v>6</v>
          </cell>
          <cell r="W29">
            <v>20520</v>
          </cell>
          <cell r="X29">
            <v>298100</v>
          </cell>
          <cell r="Y29">
            <v>297650</v>
          </cell>
          <cell r="Z29">
            <v>297650</v>
          </cell>
          <cell r="AA29">
            <v>176410</v>
          </cell>
          <cell r="AB29">
            <v>121240</v>
          </cell>
          <cell r="AC29">
            <v>141760</v>
          </cell>
          <cell r="AD29">
            <v>1245</v>
          </cell>
          <cell r="AE29">
            <v>303</v>
          </cell>
          <cell r="AF29">
            <v>141183</v>
          </cell>
          <cell r="AG29">
            <v>22270</v>
          </cell>
          <cell r="AH29">
            <v>163453</v>
          </cell>
          <cell r="AI29">
            <v>148154</v>
          </cell>
          <cell r="AJ29">
            <v>148154</v>
          </cell>
          <cell r="AK29">
            <v>131</v>
          </cell>
          <cell r="AL29">
            <v>130</v>
          </cell>
          <cell r="AM29">
            <v>261</v>
          </cell>
        </row>
        <row r="30">
          <cell r="A30">
            <v>26</v>
          </cell>
          <cell r="B30" t="str">
            <v>ふたば保育園</v>
          </cell>
          <cell r="C30" t="str">
            <v>(福)あかね福祉会</v>
          </cell>
          <cell r="D30" t="str">
            <v>篠原  昇一</v>
          </cell>
          <cell r="E30">
            <v>1519</v>
          </cell>
          <cell r="F30">
            <v>932</v>
          </cell>
          <cell r="G30">
            <v>22</v>
          </cell>
          <cell r="H30">
            <v>12</v>
          </cell>
          <cell r="I30">
            <v>0</v>
          </cell>
          <cell r="J30">
            <v>0</v>
          </cell>
          <cell r="K30">
            <v>124</v>
          </cell>
          <cell r="L30">
            <v>0</v>
          </cell>
          <cell r="M30">
            <v>0</v>
          </cell>
          <cell r="N30">
            <v>2928</v>
          </cell>
          <cell r="O30">
            <v>0</v>
          </cell>
          <cell r="P30">
            <v>0</v>
          </cell>
          <cell r="Q30">
            <v>30256</v>
          </cell>
          <cell r="R30">
            <v>0</v>
          </cell>
          <cell r="S30">
            <v>0</v>
          </cell>
          <cell r="T30">
            <v>33184</v>
          </cell>
          <cell r="U30">
            <v>130</v>
          </cell>
          <cell r="V30">
            <v>11</v>
          </cell>
          <cell r="W30">
            <v>37620</v>
          </cell>
          <cell r="X30">
            <v>284210</v>
          </cell>
          <cell r="Y30">
            <v>297650</v>
          </cell>
          <cell r="Z30">
            <v>284210</v>
          </cell>
          <cell r="AA30">
            <v>176410</v>
          </cell>
          <cell r="AB30">
            <v>107800</v>
          </cell>
          <cell r="AC30">
            <v>145420</v>
          </cell>
          <cell r="AD30">
            <v>272</v>
          </cell>
          <cell r="AE30">
            <v>130</v>
          </cell>
          <cell r="AF30">
            <v>30844</v>
          </cell>
          <cell r="AG30">
            <v>9555</v>
          </cell>
          <cell r="AH30">
            <v>40399</v>
          </cell>
          <cell r="AI30">
            <v>36587</v>
          </cell>
          <cell r="AJ30">
            <v>36587</v>
          </cell>
          <cell r="AK30">
            <v>126</v>
          </cell>
          <cell r="AL30">
            <v>128</v>
          </cell>
          <cell r="AM30">
            <v>254</v>
          </cell>
        </row>
        <row r="31">
          <cell r="A31">
            <v>27</v>
          </cell>
          <cell r="B31" t="str">
            <v>明和輝保育園</v>
          </cell>
          <cell r="C31" t="str">
            <v>(福)健善富会</v>
          </cell>
          <cell r="D31" t="str">
            <v>井上  悟</v>
          </cell>
          <cell r="E31">
            <v>1232</v>
          </cell>
          <cell r="F31">
            <v>662</v>
          </cell>
          <cell r="G31">
            <v>20</v>
          </cell>
          <cell r="H31">
            <v>0</v>
          </cell>
          <cell r="I31">
            <v>0</v>
          </cell>
          <cell r="J31">
            <v>0</v>
          </cell>
          <cell r="K31">
            <v>96</v>
          </cell>
          <cell r="L31">
            <v>0</v>
          </cell>
          <cell r="M31">
            <v>0</v>
          </cell>
          <cell r="N31">
            <v>0</v>
          </cell>
          <cell r="O31">
            <v>0</v>
          </cell>
          <cell r="P31">
            <v>0</v>
          </cell>
          <cell r="Q31">
            <v>23424</v>
          </cell>
          <cell r="R31">
            <v>0</v>
          </cell>
          <cell r="S31">
            <v>0</v>
          </cell>
          <cell r="T31">
            <v>23424</v>
          </cell>
          <cell r="U31">
            <v>105</v>
          </cell>
          <cell r="V31">
            <v>14</v>
          </cell>
          <cell r="W31">
            <v>47880</v>
          </cell>
          <cell r="X31">
            <v>310000</v>
          </cell>
          <cell r="Y31">
            <v>297650</v>
          </cell>
          <cell r="Z31">
            <v>297650</v>
          </cell>
          <cell r="AA31">
            <v>176410</v>
          </cell>
          <cell r="AB31">
            <v>121240</v>
          </cell>
          <cell r="AC31">
            <v>169120</v>
          </cell>
          <cell r="AD31">
            <v>0</v>
          </cell>
          <cell r="AE31">
            <v>0</v>
          </cell>
          <cell r="AF31">
            <v>0</v>
          </cell>
          <cell r="AG31">
            <v>0</v>
          </cell>
          <cell r="AH31">
            <v>0</v>
          </cell>
          <cell r="AI31">
            <v>0</v>
          </cell>
          <cell r="AJ31">
            <v>0</v>
          </cell>
          <cell r="AK31">
            <v>96</v>
          </cell>
          <cell r="AL31">
            <v>108</v>
          </cell>
          <cell r="AM31">
            <v>204</v>
          </cell>
        </row>
        <row r="32">
          <cell r="A32">
            <v>28</v>
          </cell>
          <cell r="B32" t="str">
            <v>山王保育園</v>
          </cell>
          <cell r="C32" t="str">
            <v>(福)豊樹園</v>
          </cell>
          <cell r="D32" t="str">
            <v>伊藤  年夫</v>
          </cell>
          <cell r="E32">
            <v>605</v>
          </cell>
          <cell r="F32">
            <v>334</v>
          </cell>
          <cell r="G32">
            <v>10</v>
          </cell>
          <cell r="H32">
            <v>0</v>
          </cell>
          <cell r="I32">
            <v>0</v>
          </cell>
          <cell r="J32">
            <v>0</v>
          </cell>
          <cell r="K32">
            <v>48</v>
          </cell>
          <cell r="L32">
            <v>4</v>
          </cell>
          <cell r="M32">
            <v>0</v>
          </cell>
          <cell r="N32">
            <v>0</v>
          </cell>
          <cell r="O32">
            <v>0</v>
          </cell>
          <cell r="P32">
            <v>0</v>
          </cell>
          <cell r="Q32">
            <v>11712</v>
          </cell>
          <cell r="R32">
            <v>260</v>
          </cell>
          <cell r="S32">
            <v>0</v>
          </cell>
          <cell r="T32">
            <v>11972</v>
          </cell>
          <cell r="U32">
            <v>47</v>
          </cell>
          <cell r="V32">
            <v>0</v>
          </cell>
          <cell r="W32">
            <v>0</v>
          </cell>
          <cell r="X32">
            <v>90000</v>
          </cell>
          <cell r="Y32">
            <v>297650</v>
          </cell>
          <cell r="Z32">
            <v>90000</v>
          </cell>
          <cell r="AA32">
            <v>176410</v>
          </cell>
          <cell r="AB32" t="str">
            <v>0</v>
          </cell>
          <cell r="AC32">
            <v>0</v>
          </cell>
          <cell r="AD32">
            <v>677</v>
          </cell>
          <cell r="AE32">
            <v>342</v>
          </cell>
          <cell r="AF32">
            <v>76771</v>
          </cell>
          <cell r="AG32">
            <v>25137</v>
          </cell>
          <cell r="AH32">
            <v>101908</v>
          </cell>
          <cell r="AI32">
            <v>92287</v>
          </cell>
          <cell r="AJ32">
            <v>92287</v>
          </cell>
          <cell r="AK32">
            <v>52</v>
          </cell>
          <cell r="AL32">
            <v>51</v>
          </cell>
          <cell r="AM32">
            <v>103</v>
          </cell>
        </row>
        <row r="33">
          <cell r="A33">
            <v>29</v>
          </cell>
          <cell r="B33" t="str">
            <v>チャイルド・ガーデン保育園</v>
          </cell>
          <cell r="C33" t="str">
            <v>(学)誠真学園</v>
          </cell>
          <cell r="D33" t="str">
            <v>中村  喜一郎</v>
          </cell>
          <cell r="E33">
            <v>1364</v>
          </cell>
          <cell r="F33">
            <v>802</v>
          </cell>
          <cell r="G33">
            <v>0</v>
          </cell>
          <cell r="H33">
            <v>7</v>
          </cell>
          <cell r="I33">
            <v>0</v>
          </cell>
          <cell r="J33">
            <v>0</v>
          </cell>
          <cell r="K33">
            <v>96</v>
          </cell>
          <cell r="L33">
            <v>15</v>
          </cell>
          <cell r="M33">
            <v>0</v>
          </cell>
          <cell r="N33">
            <v>1708</v>
          </cell>
          <cell r="O33">
            <v>0</v>
          </cell>
          <cell r="P33">
            <v>0</v>
          </cell>
          <cell r="Q33">
            <v>23424</v>
          </cell>
          <cell r="R33">
            <v>975</v>
          </cell>
          <cell r="S33">
            <v>0</v>
          </cell>
          <cell r="T33">
            <v>26107</v>
          </cell>
          <cell r="U33">
            <v>120</v>
          </cell>
          <cell r="V33">
            <v>8</v>
          </cell>
          <cell r="W33">
            <v>27360</v>
          </cell>
          <cell r="X33">
            <v>345180</v>
          </cell>
          <cell r="Y33">
            <v>297650</v>
          </cell>
          <cell r="Z33">
            <v>297650</v>
          </cell>
          <cell r="AA33">
            <v>176410</v>
          </cell>
          <cell r="AB33">
            <v>121240</v>
          </cell>
          <cell r="AC33">
            <v>148600</v>
          </cell>
          <cell r="AD33">
            <v>921</v>
          </cell>
          <cell r="AE33">
            <v>0</v>
          </cell>
          <cell r="AF33">
            <v>104441</v>
          </cell>
          <cell r="AG33">
            <v>0</v>
          </cell>
          <cell r="AH33">
            <v>104441</v>
          </cell>
          <cell r="AI33">
            <v>94767</v>
          </cell>
          <cell r="AJ33">
            <v>94767</v>
          </cell>
          <cell r="AK33">
            <v>114</v>
          </cell>
          <cell r="AL33">
            <v>112</v>
          </cell>
          <cell r="AM33">
            <v>226</v>
          </cell>
        </row>
        <row r="34">
          <cell r="A34">
            <v>30</v>
          </cell>
          <cell r="B34" t="str">
            <v>明徳土気保育園</v>
          </cell>
          <cell r="C34" t="str">
            <v>(福)千葉明徳会</v>
          </cell>
          <cell r="D34" t="str">
            <v>福中  儀明</v>
          </cell>
          <cell r="E34">
            <v>1637</v>
          </cell>
          <cell r="F34">
            <v>988</v>
          </cell>
          <cell r="G34">
            <v>29</v>
          </cell>
          <cell r="H34">
            <v>0</v>
          </cell>
          <cell r="I34">
            <v>0</v>
          </cell>
          <cell r="J34">
            <v>0</v>
          </cell>
          <cell r="K34">
            <v>134</v>
          </cell>
          <cell r="L34">
            <v>0</v>
          </cell>
          <cell r="M34">
            <v>0</v>
          </cell>
          <cell r="N34">
            <v>0</v>
          </cell>
          <cell r="O34">
            <v>0</v>
          </cell>
          <cell r="P34">
            <v>0</v>
          </cell>
          <cell r="Q34">
            <v>32696</v>
          </cell>
          <cell r="R34">
            <v>0</v>
          </cell>
          <cell r="S34">
            <v>0</v>
          </cell>
          <cell r="T34">
            <v>32696</v>
          </cell>
          <cell r="U34">
            <v>190</v>
          </cell>
          <cell r="V34">
            <v>4</v>
          </cell>
          <cell r="W34">
            <v>13680</v>
          </cell>
          <cell r="X34">
            <v>491990</v>
          </cell>
          <cell r="Y34">
            <v>297650</v>
          </cell>
          <cell r="Z34">
            <v>297650</v>
          </cell>
          <cell r="AA34">
            <v>176410</v>
          </cell>
          <cell r="AB34">
            <v>121240</v>
          </cell>
          <cell r="AC34">
            <v>134920</v>
          </cell>
          <cell r="AD34">
            <v>1253</v>
          </cell>
          <cell r="AE34">
            <v>747</v>
          </cell>
          <cell r="AF34">
            <v>142090</v>
          </cell>
          <cell r="AG34">
            <v>54904</v>
          </cell>
          <cell r="AH34">
            <v>196994</v>
          </cell>
          <cell r="AI34">
            <v>196991</v>
          </cell>
          <cell r="AJ34">
            <v>196991</v>
          </cell>
          <cell r="AK34">
            <v>149</v>
          </cell>
          <cell r="AL34">
            <v>149</v>
          </cell>
          <cell r="AM34">
            <v>298</v>
          </cell>
        </row>
        <row r="35">
          <cell r="A35">
            <v>31</v>
          </cell>
          <cell r="B35" t="str">
            <v>グレース保育園</v>
          </cell>
          <cell r="C35" t="str">
            <v>(福)小ばと会</v>
          </cell>
          <cell r="D35" t="str">
            <v>村松　重彦</v>
          </cell>
          <cell r="E35">
            <v>1605</v>
          </cell>
          <cell r="F35">
            <v>948</v>
          </cell>
          <cell r="G35">
            <v>25</v>
          </cell>
          <cell r="H35">
            <v>4</v>
          </cell>
          <cell r="I35">
            <v>0</v>
          </cell>
          <cell r="J35">
            <v>0</v>
          </cell>
          <cell r="K35">
            <v>122</v>
          </cell>
          <cell r="L35">
            <v>0</v>
          </cell>
          <cell r="M35">
            <v>12</v>
          </cell>
          <cell r="N35">
            <v>976</v>
          </cell>
          <cell r="O35">
            <v>0</v>
          </cell>
          <cell r="P35">
            <v>0</v>
          </cell>
          <cell r="Q35">
            <v>29768</v>
          </cell>
          <cell r="R35">
            <v>0</v>
          </cell>
          <cell r="S35">
            <v>4500</v>
          </cell>
          <cell r="T35">
            <v>35244</v>
          </cell>
          <cell r="U35">
            <v>135</v>
          </cell>
          <cell r="V35">
            <v>0</v>
          </cell>
          <cell r="W35">
            <v>0</v>
          </cell>
          <cell r="X35">
            <v>202905</v>
          </cell>
          <cell r="Y35">
            <v>297650</v>
          </cell>
          <cell r="Z35">
            <v>202905</v>
          </cell>
          <cell r="AA35">
            <v>176410</v>
          </cell>
          <cell r="AB35">
            <v>26495</v>
          </cell>
          <cell r="AC35">
            <v>26495</v>
          </cell>
          <cell r="AD35">
            <v>2096</v>
          </cell>
          <cell r="AE35">
            <v>0</v>
          </cell>
          <cell r="AF35">
            <v>237686</v>
          </cell>
          <cell r="AG35">
            <v>0</v>
          </cell>
          <cell r="AH35">
            <v>237686</v>
          </cell>
          <cell r="AI35">
            <v>237684</v>
          </cell>
          <cell r="AJ35">
            <v>237684</v>
          </cell>
          <cell r="AK35">
            <v>134</v>
          </cell>
          <cell r="AL35">
            <v>134</v>
          </cell>
          <cell r="AM35">
            <v>268</v>
          </cell>
        </row>
        <row r="36">
          <cell r="A36">
            <v>32</v>
          </cell>
          <cell r="B36" t="str">
            <v>みらい保育園</v>
          </cell>
          <cell r="C36" t="str">
            <v>(福)天祐会</v>
          </cell>
          <cell r="D36" t="str">
            <v>江口　進</v>
          </cell>
          <cell r="E36">
            <v>1514</v>
          </cell>
          <cell r="F36">
            <v>867</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165</v>
          </cell>
          <cell r="V36">
            <v>0</v>
          </cell>
          <cell r="W36">
            <v>0</v>
          </cell>
          <cell r="X36">
            <v>386290</v>
          </cell>
          <cell r="Y36">
            <v>297650</v>
          </cell>
          <cell r="Z36">
            <v>297650</v>
          </cell>
          <cell r="AA36">
            <v>176410</v>
          </cell>
          <cell r="AB36">
            <v>121240</v>
          </cell>
          <cell r="AC36">
            <v>121240</v>
          </cell>
          <cell r="AD36">
            <v>1188</v>
          </cell>
          <cell r="AE36">
            <v>0</v>
          </cell>
          <cell r="AF36">
            <v>134719</v>
          </cell>
          <cell r="AG36">
            <v>0</v>
          </cell>
          <cell r="AH36">
            <v>134719</v>
          </cell>
          <cell r="AI36">
            <v>122242</v>
          </cell>
          <cell r="AJ36">
            <v>122242</v>
          </cell>
          <cell r="AK36">
            <v>126</v>
          </cell>
          <cell r="AL36">
            <v>125</v>
          </cell>
          <cell r="AM36">
            <v>251</v>
          </cell>
        </row>
        <row r="37">
          <cell r="A37">
            <v>33</v>
          </cell>
          <cell r="B37" t="str">
            <v>かまとり保育園</v>
          </cell>
          <cell r="C37" t="str">
            <v>(学)アゼリー学園</v>
          </cell>
          <cell r="D37" t="str">
            <v>来栖　宏二</v>
          </cell>
          <cell r="E37">
            <v>1211</v>
          </cell>
          <cell r="F37">
            <v>715</v>
          </cell>
          <cell r="G37">
            <v>0</v>
          </cell>
          <cell r="H37">
            <v>0</v>
          </cell>
          <cell r="I37">
            <v>0</v>
          </cell>
          <cell r="J37">
            <v>0</v>
          </cell>
          <cell r="K37">
            <v>87</v>
          </cell>
          <cell r="L37">
            <v>3</v>
          </cell>
          <cell r="M37">
            <v>8</v>
          </cell>
          <cell r="N37">
            <v>0</v>
          </cell>
          <cell r="O37">
            <v>0</v>
          </cell>
          <cell r="P37">
            <v>0</v>
          </cell>
          <cell r="Q37">
            <v>21228</v>
          </cell>
          <cell r="R37">
            <v>195</v>
          </cell>
          <cell r="S37">
            <v>3000</v>
          </cell>
          <cell r="T37">
            <v>24423</v>
          </cell>
          <cell r="U37">
            <v>100</v>
          </cell>
          <cell r="V37">
            <v>0</v>
          </cell>
          <cell r="W37">
            <v>0</v>
          </cell>
          <cell r="X37">
            <v>290000</v>
          </cell>
          <cell r="Y37">
            <v>297650</v>
          </cell>
          <cell r="Z37">
            <v>290000</v>
          </cell>
          <cell r="AA37">
            <v>176410</v>
          </cell>
          <cell r="AB37">
            <v>113590</v>
          </cell>
          <cell r="AC37">
            <v>113590</v>
          </cell>
          <cell r="AD37">
            <v>1098</v>
          </cell>
          <cell r="AE37">
            <v>454</v>
          </cell>
          <cell r="AF37">
            <v>124513</v>
          </cell>
          <cell r="AG37">
            <v>33369</v>
          </cell>
          <cell r="AH37">
            <v>157882</v>
          </cell>
          <cell r="AI37">
            <v>143016</v>
          </cell>
          <cell r="AJ37">
            <v>143016</v>
          </cell>
          <cell r="AK37">
            <v>100</v>
          </cell>
          <cell r="AL37">
            <v>105</v>
          </cell>
          <cell r="AM37">
            <v>205</v>
          </cell>
        </row>
        <row r="38">
          <cell r="A38">
            <v>34</v>
          </cell>
          <cell r="B38" t="str">
            <v>植草弁天保育園</v>
          </cell>
          <cell r="C38" t="str">
            <v>（学）植草学園</v>
          </cell>
          <cell r="D38" t="str">
            <v>植草　昭</v>
          </cell>
          <cell r="E38">
            <v>578</v>
          </cell>
          <cell r="F38">
            <v>234</v>
          </cell>
          <cell r="G38">
            <v>0</v>
          </cell>
          <cell r="H38">
            <v>5</v>
          </cell>
          <cell r="I38">
            <v>0</v>
          </cell>
          <cell r="J38">
            <v>0</v>
          </cell>
          <cell r="K38">
            <v>48</v>
          </cell>
          <cell r="L38">
            <v>0</v>
          </cell>
          <cell r="M38">
            <v>2</v>
          </cell>
          <cell r="N38">
            <v>1220</v>
          </cell>
          <cell r="O38">
            <v>0</v>
          </cell>
          <cell r="P38">
            <v>0</v>
          </cell>
          <cell r="Q38">
            <v>11712</v>
          </cell>
          <cell r="R38">
            <v>0</v>
          </cell>
          <cell r="S38">
            <v>750</v>
          </cell>
          <cell r="T38">
            <v>13682</v>
          </cell>
          <cell r="U38">
            <v>49</v>
          </cell>
          <cell r="V38">
            <v>1</v>
          </cell>
          <cell r="W38">
            <v>3420</v>
          </cell>
          <cell r="X38">
            <v>306490</v>
          </cell>
          <cell r="Y38">
            <v>297650</v>
          </cell>
          <cell r="Z38">
            <v>297650</v>
          </cell>
          <cell r="AA38">
            <v>176410</v>
          </cell>
          <cell r="AB38">
            <v>121240</v>
          </cell>
          <cell r="AC38">
            <v>124660</v>
          </cell>
          <cell r="AD38">
            <v>412</v>
          </cell>
          <cell r="AE38">
            <v>180</v>
          </cell>
          <cell r="AF38">
            <v>46720</v>
          </cell>
          <cell r="AG38">
            <v>13230</v>
          </cell>
          <cell r="AH38">
            <v>59950</v>
          </cell>
          <cell r="AI38">
            <v>54298</v>
          </cell>
          <cell r="AJ38">
            <v>54298</v>
          </cell>
          <cell r="AK38">
            <v>50</v>
          </cell>
          <cell r="AL38">
            <v>47</v>
          </cell>
          <cell r="AM38">
            <v>97</v>
          </cell>
        </row>
        <row r="39">
          <cell r="A39">
            <v>35</v>
          </cell>
          <cell r="B39" t="str">
            <v>ひなたぼっこ保育園</v>
          </cell>
          <cell r="C39" t="str">
            <v>（社）千葉市民間保育園協議会</v>
          </cell>
          <cell r="D39" t="str">
            <v>山﨑　淳一</v>
          </cell>
          <cell r="E39">
            <v>442</v>
          </cell>
          <cell r="F39">
            <v>228</v>
          </cell>
          <cell r="G39">
            <v>0</v>
          </cell>
          <cell r="H39">
            <v>1</v>
          </cell>
          <cell r="I39">
            <v>0</v>
          </cell>
          <cell r="J39">
            <v>0</v>
          </cell>
          <cell r="K39">
            <v>33</v>
          </cell>
          <cell r="L39">
            <v>0</v>
          </cell>
          <cell r="M39">
            <v>4</v>
          </cell>
          <cell r="N39">
            <v>244</v>
          </cell>
          <cell r="O39">
            <v>0</v>
          </cell>
          <cell r="P39">
            <v>0</v>
          </cell>
          <cell r="Q39">
            <v>8052</v>
          </cell>
          <cell r="R39">
            <v>0</v>
          </cell>
          <cell r="S39">
            <v>1500</v>
          </cell>
          <cell r="T39">
            <v>9796</v>
          </cell>
          <cell r="U39">
            <v>34</v>
          </cell>
          <cell r="V39">
            <v>0</v>
          </cell>
          <cell r="W39">
            <v>0</v>
          </cell>
          <cell r="X39">
            <v>255553</v>
          </cell>
          <cell r="Y39">
            <v>297650</v>
          </cell>
          <cell r="Z39">
            <v>255553</v>
          </cell>
          <cell r="AA39">
            <v>176410</v>
          </cell>
          <cell r="AB39">
            <v>79143</v>
          </cell>
          <cell r="AC39">
            <v>79143</v>
          </cell>
          <cell r="AD39">
            <v>272</v>
          </cell>
          <cell r="AE39">
            <v>272</v>
          </cell>
          <cell r="AF39">
            <v>30844</v>
          </cell>
          <cell r="AG39">
            <v>19992</v>
          </cell>
          <cell r="AH39">
            <v>50836</v>
          </cell>
          <cell r="AI39">
            <v>85680</v>
          </cell>
          <cell r="AJ39">
            <v>50836</v>
          </cell>
          <cell r="AK39">
            <v>37</v>
          </cell>
          <cell r="AL39">
            <v>37</v>
          </cell>
          <cell r="AM39">
            <v>74</v>
          </cell>
        </row>
        <row r="40">
          <cell r="A40">
            <v>36</v>
          </cell>
          <cell r="B40" t="str">
            <v>はまかぜ保育園</v>
          </cell>
          <cell r="C40" t="str">
            <v>（福）愛誠福祉会</v>
          </cell>
          <cell r="D40" t="str">
            <v>森田  喜代八</v>
          </cell>
          <cell r="E40">
            <v>412</v>
          </cell>
          <cell r="F40">
            <v>129</v>
          </cell>
          <cell r="G40">
            <v>13</v>
          </cell>
          <cell r="H40">
            <v>6</v>
          </cell>
          <cell r="I40">
            <v>0</v>
          </cell>
          <cell r="J40">
            <v>0</v>
          </cell>
          <cell r="K40">
            <v>32</v>
          </cell>
          <cell r="L40">
            <v>0</v>
          </cell>
          <cell r="M40">
            <v>2</v>
          </cell>
          <cell r="N40">
            <v>1464</v>
          </cell>
          <cell r="O40">
            <v>0</v>
          </cell>
          <cell r="P40">
            <v>0</v>
          </cell>
          <cell r="Q40">
            <v>7808</v>
          </cell>
          <cell r="R40">
            <v>0</v>
          </cell>
          <cell r="S40">
            <v>750</v>
          </cell>
          <cell r="T40">
            <v>10022</v>
          </cell>
          <cell r="U40">
            <v>33</v>
          </cell>
          <cell r="V40">
            <v>3</v>
          </cell>
          <cell r="W40">
            <v>10260</v>
          </cell>
          <cell r="X40">
            <v>290000</v>
          </cell>
          <cell r="Y40">
            <v>297650</v>
          </cell>
          <cell r="Z40">
            <v>290000</v>
          </cell>
          <cell r="AA40">
            <v>176410</v>
          </cell>
          <cell r="AB40">
            <v>113590</v>
          </cell>
          <cell r="AC40">
            <v>123850</v>
          </cell>
          <cell r="AD40">
            <v>0</v>
          </cell>
          <cell r="AE40">
            <v>0</v>
          </cell>
          <cell r="AF40">
            <v>0</v>
          </cell>
          <cell r="AG40">
            <v>0</v>
          </cell>
          <cell r="AH40">
            <v>0</v>
          </cell>
          <cell r="AI40">
            <v>0</v>
          </cell>
          <cell r="AJ40">
            <v>0</v>
          </cell>
          <cell r="AK40">
            <v>34</v>
          </cell>
          <cell r="AL40">
            <v>36</v>
          </cell>
          <cell r="AM40">
            <v>70</v>
          </cell>
        </row>
        <row r="41">
          <cell r="A41">
            <v>37</v>
          </cell>
          <cell r="B41" t="str">
            <v>いなほ保育園</v>
          </cell>
          <cell r="C41" t="str">
            <v>（株）こどもの森</v>
          </cell>
          <cell r="D41" t="str">
            <v>久芳　一裕</v>
          </cell>
          <cell r="E41">
            <v>592</v>
          </cell>
          <cell r="F41">
            <v>283</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50</v>
          </cell>
          <cell r="V41">
            <v>0</v>
          </cell>
          <cell r="W41">
            <v>0</v>
          </cell>
          <cell r="X41">
            <v>210000</v>
          </cell>
          <cell r="Y41">
            <v>297650</v>
          </cell>
          <cell r="Z41">
            <v>210000</v>
          </cell>
          <cell r="AA41">
            <v>176410</v>
          </cell>
          <cell r="AB41">
            <v>33590</v>
          </cell>
          <cell r="AC41">
            <v>33590</v>
          </cell>
          <cell r="AD41">
            <v>0</v>
          </cell>
          <cell r="AE41">
            <v>0</v>
          </cell>
          <cell r="AF41">
            <v>0</v>
          </cell>
          <cell r="AG41">
            <v>0</v>
          </cell>
          <cell r="AH41">
            <v>0</v>
          </cell>
          <cell r="AI41">
            <v>0</v>
          </cell>
          <cell r="AJ41">
            <v>0</v>
          </cell>
          <cell r="AK41">
            <v>48</v>
          </cell>
          <cell r="AL41">
            <v>0</v>
          </cell>
          <cell r="AM41">
            <v>48</v>
          </cell>
        </row>
        <row r="42">
          <cell r="A42">
            <v>38</v>
          </cell>
          <cell r="B42" t="str">
            <v>キッズマーム保育園</v>
          </cell>
          <cell r="C42" t="str">
            <v>イングレソ（株）</v>
          </cell>
          <cell r="D42" t="str">
            <v>南雲　典子</v>
          </cell>
          <cell r="E42">
            <v>418</v>
          </cell>
          <cell r="F42">
            <v>248</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35</v>
          </cell>
          <cell r="V42">
            <v>0</v>
          </cell>
          <cell r="W42">
            <v>0</v>
          </cell>
          <cell r="X42">
            <v>155000</v>
          </cell>
          <cell r="Y42">
            <v>297650</v>
          </cell>
          <cell r="Z42">
            <v>155000</v>
          </cell>
          <cell r="AA42">
            <v>176410</v>
          </cell>
          <cell r="AB42" t="str">
            <v>0</v>
          </cell>
          <cell r="AC42">
            <v>0</v>
          </cell>
          <cell r="AD42">
            <v>430</v>
          </cell>
          <cell r="AE42">
            <v>0</v>
          </cell>
          <cell r="AF42">
            <v>48762</v>
          </cell>
          <cell r="AG42">
            <v>0</v>
          </cell>
          <cell r="AH42">
            <v>48762</v>
          </cell>
          <cell r="AI42">
            <v>47300</v>
          </cell>
          <cell r="AJ42">
            <v>47300</v>
          </cell>
          <cell r="AK42">
            <v>35</v>
          </cell>
          <cell r="AL42">
            <v>34</v>
          </cell>
          <cell r="AM42">
            <v>69</v>
          </cell>
        </row>
        <row r="43">
          <cell r="A43">
            <v>39</v>
          </cell>
          <cell r="B43" t="str">
            <v>アスク海浜幕張保育園</v>
          </cell>
          <cell r="C43" t="str">
            <v>（株）日本保育サービス</v>
          </cell>
          <cell r="D43" t="str">
            <v>佐々木　幸一</v>
          </cell>
          <cell r="E43">
            <v>783</v>
          </cell>
          <cell r="F43">
            <v>435</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254090</v>
          </cell>
          <cell r="Y43">
            <v>297650</v>
          </cell>
          <cell r="Z43">
            <v>254090</v>
          </cell>
          <cell r="AA43">
            <v>176410</v>
          </cell>
          <cell r="AB43">
            <v>77680</v>
          </cell>
          <cell r="AC43">
            <v>77680</v>
          </cell>
          <cell r="AD43">
            <v>0</v>
          </cell>
          <cell r="AE43">
            <v>0</v>
          </cell>
          <cell r="AF43">
            <v>0</v>
          </cell>
          <cell r="AG43">
            <v>0</v>
          </cell>
          <cell r="AH43">
            <v>0</v>
          </cell>
          <cell r="AI43">
            <v>0</v>
          </cell>
          <cell r="AJ43">
            <v>0</v>
          </cell>
          <cell r="AK43">
            <v>0</v>
          </cell>
          <cell r="AL43">
            <v>64</v>
          </cell>
          <cell r="AM43">
            <v>64</v>
          </cell>
        </row>
        <row r="44">
          <cell r="A44">
            <v>40</v>
          </cell>
          <cell r="B44" t="str">
            <v>明徳浜野駅保育園</v>
          </cell>
          <cell r="C44" t="str">
            <v>(学)千葉明徳学園</v>
          </cell>
          <cell r="D44" t="str">
            <v>福中　儀明</v>
          </cell>
          <cell r="E44">
            <v>500</v>
          </cell>
          <cell r="F44">
            <v>224</v>
          </cell>
          <cell r="G44">
            <v>0</v>
          </cell>
          <cell r="H44">
            <v>0</v>
          </cell>
          <cell r="I44">
            <v>0</v>
          </cell>
          <cell r="J44">
            <v>0</v>
          </cell>
          <cell r="K44">
            <v>35</v>
          </cell>
          <cell r="L44">
            <v>2</v>
          </cell>
          <cell r="M44">
            <v>4</v>
          </cell>
          <cell r="N44">
            <v>0</v>
          </cell>
          <cell r="O44">
            <v>0</v>
          </cell>
          <cell r="P44">
            <v>0</v>
          </cell>
          <cell r="Q44">
            <v>8540</v>
          </cell>
          <cell r="R44">
            <v>130</v>
          </cell>
          <cell r="S44">
            <v>1500</v>
          </cell>
          <cell r="T44">
            <v>10170</v>
          </cell>
          <cell r="U44">
            <v>41</v>
          </cell>
          <cell r="V44">
            <v>3</v>
          </cell>
          <cell r="W44">
            <v>10260</v>
          </cell>
          <cell r="X44">
            <v>300000</v>
          </cell>
          <cell r="Y44">
            <v>297650</v>
          </cell>
          <cell r="Z44">
            <v>297650</v>
          </cell>
          <cell r="AA44">
            <v>176410</v>
          </cell>
          <cell r="AB44">
            <v>121240</v>
          </cell>
          <cell r="AC44">
            <v>131500</v>
          </cell>
          <cell r="AD44">
            <v>0</v>
          </cell>
          <cell r="AE44">
            <v>0</v>
          </cell>
          <cell r="AF44">
            <v>0</v>
          </cell>
          <cell r="AG44">
            <v>0</v>
          </cell>
          <cell r="AH44">
            <v>0</v>
          </cell>
          <cell r="AI44">
            <v>0</v>
          </cell>
          <cell r="AJ44">
            <v>0</v>
          </cell>
          <cell r="AK44">
            <v>40</v>
          </cell>
          <cell r="AL44">
            <v>43</v>
          </cell>
          <cell r="AM44">
            <v>83</v>
          </cell>
        </row>
        <row r="45">
          <cell r="A45">
            <v>41</v>
          </cell>
          <cell r="B45" t="str">
            <v>幕張いもっこ保育園</v>
          </cell>
          <cell r="C45" t="str">
            <v>(福)まくはり福志会</v>
          </cell>
          <cell r="D45" t="str">
            <v>大越　淑子</v>
          </cell>
          <cell r="E45">
            <v>839</v>
          </cell>
          <cell r="F45">
            <v>298</v>
          </cell>
          <cell r="G45">
            <v>19</v>
          </cell>
          <cell r="H45">
            <v>5</v>
          </cell>
          <cell r="I45">
            <v>0</v>
          </cell>
          <cell r="J45">
            <v>0</v>
          </cell>
          <cell r="K45">
            <v>71</v>
          </cell>
          <cell r="L45">
            <v>0</v>
          </cell>
          <cell r="M45">
            <v>0</v>
          </cell>
          <cell r="N45">
            <v>1220</v>
          </cell>
          <cell r="O45">
            <v>0</v>
          </cell>
          <cell r="P45">
            <v>0</v>
          </cell>
          <cell r="Q45">
            <v>17324</v>
          </cell>
          <cell r="R45">
            <v>0</v>
          </cell>
          <cell r="S45">
            <v>0</v>
          </cell>
          <cell r="T45">
            <v>18544</v>
          </cell>
          <cell r="U45">
            <v>0</v>
          </cell>
          <cell r="V45">
            <v>0</v>
          </cell>
          <cell r="W45">
            <v>0</v>
          </cell>
          <cell r="X45">
            <v>200000</v>
          </cell>
          <cell r="Y45">
            <v>297650</v>
          </cell>
          <cell r="Z45">
            <v>200000</v>
          </cell>
          <cell r="AA45">
            <v>176410</v>
          </cell>
          <cell r="AB45">
            <v>23590</v>
          </cell>
          <cell r="AC45">
            <v>23590</v>
          </cell>
          <cell r="AD45">
            <v>286</v>
          </cell>
          <cell r="AE45">
            <v>214</v>
          </cell>
          <cell r="AF45">
            <v>32432</v>
          </cell>
          <cell r="AG45">
            <v>15729</v>
          </cell>
          <cell r="AH45">
            <v>48161</v>
          </cell>
          <cell r="AI45">
            <v>105603</v>
          </cell>
          <cell r="AJ45">
            <v>48161</v>
          </cell>
          <cell r="AK45">
            <v>71</v>
          </cell>
          <cell r="AL45">
            <v>70</v>
          </cell>
          <cell r="AM45">
            <v>141</v>
          </cell>
        </row>
        <row r="46">
          <cell r="A46">
            <v>42</v>
          </cell>
          <cell r="B46" t="str">
            <v>稲毛すきっぷ保育園</v>
          </cell>
          <cell r="C46" t="str">
            <v>(株)俊英館</v>
          </cell>
          <cell r="D46" t="str">
            <v>田村　幸之</v>
          </cell>
          <cell r="E46">
            <v>355</v>
          </cell>
          <cell r="F46">
            <v>166</v>
          </cell>
          <cell r="G46">
            <v>0</v>
          </cell>
          <cell r="H46">
            <v>7</v>
          </cell>
          <cell r="I46">
            <v>0</v>
          </cell>
          <cell r="J46">
            <v>0</v>
          </cell>
          <cell r="K46">
            <v>31</v>
          </cell>
          <cell r="L46">
            <v>0</v>
          </cell>
          <cell r="M46">
            <v>0</v>
          </cell>
          <cell r="N46">
            <v>1708</v>
          </cell>
          <cell r="O46">
            <v>0</v>
          </cell>
          <cell r="P46">
            <v>0</v>
          </cell>
          <cell r="Q46">
            <v>7564</v>
          </cell>
          <cell r="R46">
            <v>0</v>
          </cell>
          <cell r="S46">
            <v>0</v>
          </cell>
          <cell r="T46">
            <v>9272</v>
          </cell>
          <cell r="U46">
            <v>30</v>
          </cell>
          <cell r="V46">
            <v>0</v>
          </cell>
          <cell r="W46">
            <v>0</v>
          </cell>
          <cell r="X46">
            <v>200000</v>
          </cell>
          <cell r="Y46">
            <v>297650</v>
          </cell>
          <cell r="Z46">
            <v>200000</v>
          </cell>
          <cell r="AA46">
            <v>176410</v>
          </cell>
          <cell r="AB46">
            <v>23590</v>
          </cell>
          <cell r="AC46">
            <v>23590</v>
          </cell>
          <cell r="AD46">
            <v>0</v>
          </cell>
          <cell r="AE46">
            <v>0</v>
          </cell>
          <cell r="AF46">
            <v>0</v>
          </cell>
          <cell r="AG46">
            <v>0</v>
          </cell>
          <cell r="AH46">
            <v>0</v>
          </cell>
          <cell r="AI46">
            <v>0</v>
          </cell>
          <cell r="AJ46">
            <v>0</v>
          </cell>
          <cell r="AK46">
            <v>45</v>
          </cell>
          <cell r="AL46">
            <v>42</v>
          </cell>
          <cell r="AM46">
            <v>87</v>
          </cell>
        </row>
        <row r="47">
          <cell r="A47">
            <v>43</v>
          </cell>
          <cell r="B47" t="str">
            <v>千葉聖心保育園</v>
          </cell>
          <cell r="C47" t="str">
            <v>(福)弘恕会</v>
          </cell>
          <cell r="D47" t="str">
            <v>森島　弘道</v>
          </cell>
          <cell r="E47">
            <v>574</v>
          </cell>
          <cell r="F47">
            <v>331</v>
          </cell>
          <cell r="G47">
            <v>0</v>
          </cell>
          <cell r="H47">
            <v>0</v>
          </cell>
          <cell r="I47">
            <v>0</v>
          </cell>
          <cell r="J47">
            <v>0</v>
          </cell>
          <cell r="K47">
            <v>33</v>
          </cell>
          <cell r="L47">
            <v>0</v>
          </cell>
          <cell r="M47">
            <v>10</v>
          </cell>
          <cell r="N47">
            <v>0</v>
          </cell>
          <cell r="O47">
            <v>0</v>
          </cell>
          <cell r="P47">
            <v>0</v>
          </cell>
          <cell r="Q47">
            <v>8052</v>
          </cell>
          <cell r="R47">
            <v>0</v>
          </cell>
          <cell r="S47">
            <v>3750</v>
          </cell>
          <cell r="T47">
            <v>11802</v>
          </cell>
          <cell r="U47">
            <v>48</v>
          </cell>
          <cell r="V47">
            <v>0</v>
          </cell>
          <cell r="W47">
            <v>0</v>
          </cell>
          <cell r="X47">
            <v>99999</v>
          </cell>
          <cell r="Y47">
            <v>297650</v>
          </cell>
          <cell r="Z47">
            <v>99999</v>
          </cell>
          <cell r="AA47">
            <v>176410</v>
          </cell>
          <cell r="AB47" t="str">
            <v>0</v>
          </cell>
          <cell r="AC47">
            <v>0</v>
          </cell>
          <cell r="AD47">
            <v>0</v>
          </cell>
          <cell r="AE47">
            <v>0</v>
          </cell>
          <cell r="AF47">
            <v>0</v>
          </cell>
          <cell r="AG47">
            <v>0</v>
          </cell>
          <cell r="AH47">
            <v>0</v>
          </cell>
          <cell r="AI47">
            <v>0</v>
          </cell>
          <cell r="AJ47">
            <v>0</v>
          </cell>
          <cell r="AK47">
            <v>48</v>
          </cell>
          <cell r="AL47">
            <v>49</v>
          </cell>
          <cell r="AM47">
            <v>97</v>
          </cell>
        </row>
        <row r="48">
          <cell r="A48">
            <v>44</v>
          </cell>
          <cell r="B48" t="str">
            <v>真生保育園</v>
          </cell>
          <cell r="C48" t="str">
            <v>(福)健善富会</v>
          </cell>
          <cell r="D48" t="str">
            <v>井上　悟</v>
          </cell>
          <cell r="E48">
            <v>1339</v>
          </cell>
          <cell r="F48">
            <v>704</v>
          </cell>
          <cell r="G48">
            <v>18</v>
          </cell>
          <cell r="H48">
            <v>0</v>
          </cell>
          <cell r="I48">
            <v>0</v>
          </cell>
          <cell r="J48">
            <v>0</v>
          </cell>
          <cell r="K48">
            <v>109</v>
          </cell>
          <cell r="L48">
            <v>0</v>
          </cell>
          <cell r="M48">
            <v>0</v>
          </cell>
          <cell r="N48">
            <v>0</v>
          </cell>
          <cell r="O48">
            <v>0</v>
          </cell>
          <cell r="P48">
            <v>0</v>
          </cell>
          <cell r="Q48">
            <v>26596</v>
          </cell>
          <cell r="R48">
            <v>0</v>
          </cell>
          <cell r="S48">
            <v>0</v>
          </cell>
          <cell r="T48">
            <v>26596</v>
          </cell>
          <cell r="U48">
            <v>109</v>
          </cell>
          <cell r="V48">
            <v>2</v>
          </cell>
          <cell r="W48">
            <v>6840</v>
          </cell>
          <cell r="X48">
            <v>310000</v>
          </cell>
          <cell r="Y48">
            <v>297650</v>
          </cell>
          <cell r="Z48">
            <v>297650</v>
          </cell>
          <cell r="AA48">
            <v>176410</v>
          </cell>
          <cell r="AB48">
            <v>121240</v>
          </cell>
          <cell r="AC48">
            <v>128080</v>
          </cell>
          <cell r="AD48">
            <v>0</v>
          </cell>
          <cell r="AE48">
            <v>0</v>
          </cell>
          <cell r="AF48">
            <v>0</v>
          </cell>
          <cell r="AG48">
            <v>0</v>
          </cell>
          <cell r="AH48">
            <v>0</v>
          </cell>
          <cell r="AI48">
            <v>0</v>
          </cell>
          <cell r="AJ48">
            <v>0</v>
          </cell>
          <cell r="AK48">
            <v>107</v>
          </cell>
          <cell r="AL48">
            <v>115</v>
          </cell>
          <cell r="AM48">
            <v>222</v>
          </cell>
        </row>
        <row r="49">
          <cell r="A49">
            <v>45</v>
          </cell>
          <cell r="B49" t="str">
            <v>ｱｯﾌﾟﾙﾅｰｽﾘｰ検見川浜保育園</v>
          </cell>
          <cell r="C49" t="str">
            <v>(有)もっくもっく</v>
          </cell>
          <cell r="D49" t="str">
            <v>河口　知子</v>
          </cell>
          <cell r="E49">
            <v>367</v>
          </cell>
          <cell r="F49">
            <v>139</v>
          </cell>
          <cell r="G49">
            <v>0</v>
          </cell>
          <cell r="H49">
            <v>14</v>
          </cell>
          <cell r="I49">
            <v>0</v>
          </cell>
          <cell r="J49">
            <v>1</v>
          </cell>
          <cell r="K49">
            <v>28</v>
          </cell>
          <cell r="L49">
            <v>0</v>
          </cell>
          <cell r="M49">
            <v>2</v>
          </cell>
          <cell r="N49">
            <v>3416</v>
          </cell>
          <cell r="O49">
            <v>0</v>
          </cell>
          <cell r="P49">
            <v>375</v>
          </cell>
          <cell r="Q49">
            <v>6832</v>
          </cell>
          <cell r="R49">
            <v>0</v>
          </cell>
          <cell r="S49">
            <v>750</v>
          </cell>
          <cell r="T49">
            <v>11373</v>
          </cell>
          <cell r="U49">
            <v>0</v>
          </cell>
          <cell r="V49">
            <v>2</v>
          </cell>
          <cell r="W49">
            <v>6840</v>
          </cell>
          <cell r="X49">
            <v>150000</v>
          </cell>
          <cell r="Y49">
            <v>297650</v>
          </cell>
          <cell r="Z49">
            <v>150000</v>
          </cell>
          <cell r="AA49">
            <v>176410</v>
          </cell>
          <cell r="AB49" t="str">
            <v>0</v>
          </cell>
          <cell r="AC49">
            <v>6840</v>
          </cell>
          <cell r="AD49">
            <v>254</v>
          </cell>
          <cell r="AE49">
            <v>127</v>
          </cell>
          <cell r="AF49">
            <v>28803</v>
          </cell>
          <cell r="AG49">
            <v>9334</v>
          </cell>
          <cell r="AH49">
            <v>38137</v>
          </cell>
          <cell r="AI49">
            <v>40005</v>
          </cell>
          <cell r="AJ49">
            <v>38137</v>
          </cell>
          <cell r="AK49">
            <v>0</v>
          </cell>
          <cell r="AL49">
            <v>0</v>
          </cell>
          <cell r="AM49">
            <v>0</v>
          </cell>
        </row>
        <row r="50">
          <cell r="A50">
            <v>46</v>
          </cell>
          <cell r="B50" t="str">
            <v>千葉みなとのぞみ保育園</v>
          </cell>
          <cell r="C50" t="str">
            <v>テンプスタッフ・ウィッシュ(株)</v>
          </cell>
          <cell r="D50" t="str">
            <v>笠松　健太郎</v>
          </cell>
          <cell r="E50">
            <v>244</v>
          </cell>
          <cell r="F50">
            <v>49</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7</v>
          </cell>
          <cell r="W50">
            <v>23940</v>
          </cell>
          <cell r="X50">
            <v>196350</v>
          </cell>
          <cell r="Y50">
            <v>297650</v>
          </cell>
          <cell r="Z50">
            <v>196350</v>
          </cell>
          <cell r="AA50">
            <v>176410</v>
          </cell>
          <cell r="AB50">
            <v>19940</v>
          </cell>
          <cell r="AC50">
            <v>43880</v>
          </cell>
          <cell r="AD50">
            <v>0</v>
          </cell>
          <cell r="AE50">
            <v>0</v>
          </cell>
          <cell r="AF50">
            <v>0</v>
          </cell>
          <cell r="AG50">
            <v>0</v>
          </cell>
          <cell r="AH50">
            <v>0</v>
          </cell>
          <cell r="AI50">
            <v>0</v>
          </cell>
          <cell r="AJ50">
            <v>0</v>
          </cell>
          <cell r="AK50">
            <v>0</v>
          </cell>
          <cell r="AL50">
            <v>0</v>
          </cell>
          <cell r="AM50">
            <v>0</v>
          </cell>
        </row>
        <row r="51">
          <cell r="A51">
            <v>47</v>
          </cell>
          <cell r="B51" t="str">
            <v>いろは保育園</v>
          </cell>
          <cell r="C51" t="str">
            <v>ＮＰＯ法人　自然塾たくみん</v>
          </cell>
          <cell r="D51" t="str">
            <v>間山　有子</v>
          </cell>
          <cell r="E51">
            <v>367</v>
          </cell>
          <cell r="F51">
            <v>116</v>
          </cell>
          <cell r="G51">
            <v>0</v>
          </cell>
          <cell r="H51">
            <v>0</v>
          </cell>
          <cell r="I51">
            <v>0</v>
          </cell>
          <cell r="J51">
            <v>0</v>
          </cell>
          <cell r="K51">
            <v>26</v>
          </cell>
          <cell r="L51">
            <v>3</v>
          </cell>
          <cell r="M51">
            <v>0</v>
          </cell>
          <cell r="N51">
            <v>0</v>
          </cell>
          <cell r="O51">
            <v>0</v>
          </cell>
          <cell r="P51">
            <v>0</v>
          </cell>
          <cell r="Q51">
            <v>6344</v>
          </cell>
          <cell r="R51">
            <v>195</v>
          </cell>
          <cell r="S51">
            <v>0</v>
          </cell>
          <cell r="T51">
            <v>6539</v>
          </cell>
          <cell r="U51">
            <v>30</v>
          </cell>
          <cell r="V51">
            <v>0</v>
          </cell>
          <cell r="W51">
            <v>0</v>
          </cell>
          <cell r="X51">
            <v>250665</v>
          </cell>
          <cell r="Y51">
            <v>297650</v>
          </cell>
          <cell r="Z51">
            <v>250665</v>
          </cell>
          <cell r="AA51">
            <v>176410</v>
          </cell>
          <cell r="AB51">
            <v>74255</v>
          </cell>
          <cell r="AC51">
            <v>74255</v>
          </cell>
          <cell r="AD51">
            <v>247</v>
          </cell>
          <cell r="AE51">
            <v>247</v>
          </cell>
          <cell r="AF51">
            <v>28009</v>
          </cell>
          <cell r="AG51">
            <v>18154</v>
          </cell>
          <cell r="AH51">
            <v>46163</v>
          </cell>
          <cell r="AI51">
            <v>77805</v>
          </cell>
          <cell r="AJ51">
            <v>46163</v>
          </cell>
          <cell r="AK51">
            <v>29</v>
          </cell>
          <cell r="AL51">
            <v>32</v>
          </cell>
          <cell r="AM51">
            <v>61</v>
          </cell>
        </row>
        <row r="52">
          <cell r="A52">
            <v>48</v>
          </cell>
          <cell r="B52" t="str">
            <v>稲毛ひだまり保育園</v>
          </cell>
          <cell r="C52" t="str">
            <v>(福)千葉県厚生事業団</v>
          </cell>
          <cell r="D52" t="str">
            <v>佐藤　悦光</v>
          </cell>
          <cell r="E52">
            <v>544</v>
          </cell>
          <cell r="F52">
            <v>214</v>
          </cell>
          <cell r="G52">
            <v>11</v>
          </cell>
          <cell r="H52">
            <v>0</v>
          </cell>
          <cell r="I52">
            <v>0</v>
          </cell>
          <cell r="J52">
            <v>0</v>
          </cell>
          <cell r="K52">
            <v>39</v>
          </cell>
          <cell r="L52">
            <v>1</v>
          </cell>
          <cell r="M52">
            <v>3</v>
          </cell>
          <cell r="N52">
            <v>0</v>
          </cell>
          <cell r="O52">
            <v>0</v>
          </cell>
          <cell r="P52">
            <v>0</v>
          </cell>
          <cell r="Q52">
            <v>9516</v>
          </cell>
          <cell r="R52">
            <v>65</v>
          </cell>
          <cell r="S52">
            <v>1125</v>
          </cell>
          <cell r="T52">
            <v>10706</v>
          </cell>
          <cell r="U52">
            <v>43</v>
          </cell>
          <cell r="V52">
            <v>0</v>
          </cell>
          <cell r="W52">
            <v>0</v>
          </cell>
          <cell r="X52">
            <v>250000</v>
          </cell>
          <cell r="Y52">
            <v>297650</v>
          </cell>
          <cell r="Z52">
            <v>250000</v>
          </cell>
          <cell r="AA52">
            <v>176410</v>
          </cell>
          <cell r="AB52">
            <v>73590</v>
          </cell>
          <cell r="AC52">
            <v>73590</v>
          </cell>
          <cell r="AD52">
            <v>596</v>
          </cell>
          <cell r="AE52">
            <v>205</v>
          </cell>
          <cell r="AF52">
            <v>67586</v>
          </cell>
          <cell r="AG52">
            <v>15067</v>
          </cell>
          <cell r="AH52">
            <v>82653</v>
          </cell>
          <cell r="AI52">
            <v>74879</v>
          </cell>
          <cell r="AJ52">
            <v>74879</v>
          </cell>
          <cell r="AK52">
            <v>45</v>
          </cell>
          <cell r="AL52">
            <v>46</v>
          </cell>
          <cell r="AM52">
            <v>91</v>
          </cell>
        </row>
        <row r="53">
          <cell r="A53">
            <v>49</v>
          </cell>
          <cell r="B53" t="str">
            <v>茶々まくはり保育園</v>
          </cell>
          <cell r="C53" t="str">
            <v>(福)あすみ福祉会</v>
          </cell>
          <cell r="D53" t="str">
            <v>迫田　圭子</v>
          </cell>
          <cell r="E53">
            <v>1076</v>
          </cell>
          <cell r="F53">
            <v>561</v>
          </cell>
          <cell r="G53">
            <v>19</v>
          </cell>
          <cell r="H53">
            <v>0</v>
          </cell>
          <cell r="I53">
            <v>0</v>
          </cell>
          <cell r="J53">
            <v>0</v>
          </cell>
          <cell r="K53">
            <v>86</v>
          </cell>
          <cell r="L53">
            <v>0</v>
          </cell>
          <cell r="M53">
            <v>1</v>
          </cell>
          <cell r="N53">
            <v>0</v>
          </cell>
          <cell r="O53">
            <v>0</v>
          </cell>
          <cell r="P53">
            <v>0</v>
          </cell>
          <cell r="Q53">
            <v>20984</v>
          </cell>
          <cell r="R53">
            <v>0</v>
          </cell>
          <cell r="S53">
            <v>375</v>
          </cell>
          <cell r="T53">
            <v>21359</v>
          </cell>
          <cell r="U53">
            <v>90</v>
          </cell>
          <cell r="V53">
            <v>6</v>
          </cell>
          <cell r="W53">
            <v>20520</v>
          </cell>
          <cell r="X53">
            <v>400600</v>
          </cell>
          <cell r="Y53">
            <v>297650</v>
          </cell>
          <cell r="Z53">
            <v>297650</v>
          </cell>
          <cell r="AA53">
            <v>176410</v>
          </cell>
          <cell r="AB53">
            <v>121240</v>
          </cell>
          <cell r="AC53">
            <v>141760</v>
          </cell>
          <cell r="AD53">
            <v>808</v>
          </cell>
          <cell r="AE53">
            <v>338</v>
          </cell>
          <cell r="AF53">
            <v>91627</v>
          </cell>
          <cell r="AG53">
            <v>24843</v>
          </cell>
          <cell r="AH53">
            <v>116470</v>
          </cell>
          <cell r="AI53">
            <v>126044</v>
          </cell>
          <cell r="AJ53">
            <v>116470</v>
          </cell>
          <cell r="AK53">
            <v>101</v>
          </cell>
          <cell r="AL53">
            <v>0</v>
          </cell>
          <cell r="AM53">
            <v>101</v>
          </cell>
        </row>
        <row r="54">
          <cell r="A54" t="str">
            <v>計</v>
          </cell>
          <cell r="E54">
            <v>56298</v>
          </cell>
          <cell r="F54">
            <v>32086</v>
          </cell>
          <cell r="G54">
            <v>740</v>
          </cell>
          <cell r="H54">
            <v>204</v>
          </cell>
          <cell r="I54">
            <v>0</v>
          </cell>
          <cell r="J54">
            <v>2</v>
          </cell>
          <cell r="K54">
            <v>4005</v>
          </cell>
          <cell r="L54">
            <v>61</v>
          </cell>
          <cell r="M54">
            <v>138</v>
          </cell>
          <cell r="N54">
            <v>49776</v>
          </cell>
          <cell r="O54">
            <v>0</v>
          </cell>
          <cell r="P54">
            <v>750</v>
          </cell>
          <cell r="Q54">
            <v>977220</v>
          </cell>
          <cell r="R54">
            <v>3965</v>
          </cell>
          <cell r="S54">
            <v>1083461</v>
          </cell>
          <cell r="T54">
            <v>1083461</v>
          </cell>
          <cell r="U54">
            <v>4668</v>
          </cell>
          <cell r="V54">
            <v>234</v>
          </cell>
          <cell r="W54">
            <v>800280</v>
          </cell>
          <cell r="X54">
            <v>13604690</v>
          </cell>
          <cell r="Y54">
            <v>14584850</v>
          </cell>
          <cell r="Z54">
            <v>12604219</v>
          </cell>
          <cell r="AA54" t="str">
            <v>-</v>
          </cell>
          <cell r="AB54">
            <v>4170770</v>
          </cell>
          <cell r="AC54">
            <v>4971050</v>
          </cell>
          <cell r="AD54">
            <v>41636</v>
          </cell>
          <cell r="AE54">
            <v>16889</v>
          </cell>
          <cell r="AF54">
            <v>4721508</v>
          </cell>
          <cell r="AG54">
            <v>1241332</v>
          </cell>
          <cell r="AH54">
            <v>5962840</v>
          </cell>
          <cell r="AI54">
            <v>5647212</v>
          </cell>
          <cell r="AJ54">
            <v>5496928</v>
          </cell>
          <cell r="AK54">
            <v>4562</v>
          </cell>
          <cell r="AL54">
            <v>4575</v>
          </cell>
          <cell r="AM54">
            <v>9137</v>
          </cell>
        </row>
      </sheetData>
      <sheetData sheetId="17"/>
      <sheetData sheetId="18">
        <row r="3">
          <cell r="M3">
            <v>38</v>
          </cell>
        </row>
      </sheetData>
      <sheetData sheetId="19">
        <row r="4">
          <cell r="A4">
            <v>1</v>
          </cell>
          <cell r="B4" t="str">
            <v>院内保育園</v>
          </cell>
          <cell r="C4" t="str">
            <v>(財)千葉愛育会</v>
          </cell>
          <cell r="D4" t="str">
            <v>日高  正和</v>
          </cell>
          <cell r="E4" t="str">
            <v>中央区院内2-5-6</v>
          </cell>
          <cell r="F4">
            <v>2846400</v>
          </cell>
          <cell r="G4">
            <v>527802</v>
          </cell>
          <cell r="H4">
            <v>268200</v>
          </cell>
          <cell r="I4">
            <v>22708</v>
          </cell>
          <cell r="J4">
            <v>8100</v>
          </cell>
          <cell r="K4">
            <v>227260</v>
          </cell>
          <cell r="L4">
            <v>152395</v>
          </cell>
          <cell r="M4">
            <v>34920</v>
          </cell>
          <cell r="N4">
            <v>72000</v>
          </cell>
          <cell r="O4">
            <v>4159785</v>
          </cell>
        </row>
        <row r="5">
          <cell r="A5">
            <v>2</v>
          </cell>
          <cell r="B5" t="str">
            <v>旭ケ丘保育園</v>
          </cell>
          <cell r="C5" t="str">
            <v>(福)千葉ベタニヤホーム</v>
          </cell>
          <cell r="D5" t="str">
            <v>中島  康文</v>
          </cell>
          <cell r="E5" t="str">
            <v>市川市国府台2-9-13</v>
          </cell>
          <cell r="F5">
            <v>4020000</v>
          </cell>
          <cell r="G5">
            <v>792066</v>
          </cell>
          <cell r="H5">
            <v>372500</v>
          </cell>
          <cell r="I5">
            <v>36228</v>
          </cell>
          <cell r="J5">
            <v>10875</v>
          </cell>
          <cell r="K5">
            <v>131500</v>
          </cell>
          <cell r="L5">
            <v>86352</v>
          </cell>
          <cell r="M5">
            <v>34146</v>
          </cell>
          <cell r="N5">
            <v>72000</v>
          </cell>
          <cell r="O5">
            <v>5555667</v>
          </cell>
        </row>
        <row r="6">
          <cell r="A6">
            <v>3</v>
          </cell>
          <cell r="B6" t="str">
            <v>稲毛保育園</v>
          </cell>
          <cell r="C6" t="str">
            <v>(福)千葉県厚生事業団</v>
          </cell>
          <cell r="D6" t="str">
            <v>佐藤  悦光</v>
          </cell>
          <cell r="E6" t="str">
            <v>柏市十余二175-42</v>
          </cell>
          <cell r="F6">
            <v>3885600</v>
          </cell>
          <cell r="G6">
            <v>727452</v>
          </cell>
          <cell r="H6">
            <v>327800</v>
          </cell>
          <cell r="I6">
            <v>34083</v>
          </cell>
          <cell r="J6">
            <v>10200</v>
          </cell>
          <cell r="K6">
            <v>103590</v>
          </cell>
          <cell r="L6">
            <v>195414</v>
          </cell>
          <cell r="M6">
            <v>48240</v>
          </cell>
          <cell r="N6">
            <v>72000</v>
          </cell>
          <cell r="O6">
            <v>5404379</v>
          </cell>
        </row>
        <row r="7">
          <cell r="A7">
            <v>4</v>
          </cell>
          <cell r="B7" t="str">
            <v>みどり学園付属保育園</v>
          </cell>
          <cell r="C7" t="str">
            <v>(財)みどり学園付属保育園</v>
          </cell>
          <cell r="D7" t="str">
            <v>相原  美知江</v>
          </cell>
          <cell r="E7" t="str">
            <v>花見川区幕張町2-972</v>
          </cell>
          <cell r="F7">
            <v>3084000</v>
          </cell>
          <cell r="G7">
            <v>617100</v>
          </cell>
          <cell r="H7">
            <v>223500</v>
          </cell>
          <cell r="I7">
            <v>26798</v>
          </cell>
          <cell r="J7">
            <v>9000</v>
          </cell>
          <cell r="K7">
            <v>117530</v>
          </cell>
          <cell r="L7">
            <v>163165</v>
          </cell>
          <cell r="M7">
            <v>38700</v>
          </cell>
          <cell r="N7">
            <v>72000</v>
          </cell>
          <cell r="O7">
            <v>4351793</v>
          </cell>
        </row>
        <row r="8">
          <cell r="A8">
            <v>5</v>
          </cell>
          <cell r="B8" t="str">
            <v>ちどり保育園</v>
          </cell>
          <cell r="C8" t="str">
            <v>(財)ちどり保育園</v>
          </cell>
          <cell r="D8" t="str">
            <v>吉岡   正夫</v>
          </cell>
          <cell r="E8" t="str">
            <v>花見川区検見川町3-331-4</v>
          </cell>
          <cell r="F8">
            <v>3369600</v>
          </cell>
          <cell r="G8">
            <v>521268</v>
          </cell>
          <cell r="H8">
            <v>312900</v>
          </cell>
          <cell r="I8">
            <v>29625</v>
          </cell>
          <cell r="J8">
            <v>9375</v>
          </cell>
          <cell r="K8">
            <v>124110</v>
          </cell>
          <cell r="L8">
            <v>161402</v>
          </cell>
          <cell r="M8">
            <v>28320</v>
          </cell>
          <cell r="N8">
            <v>72000</v>
          </cell>
          <cell r="O8">
            <v>4628600</v>
          </cell>
        </row>
        <row r="9">
          <cell r="A9">
            <v>6</v>
          </cell>
          <cell r="B9" t="str">
            <v>今井保育園</v>
          </cell>
          <cell r="C9" t="str">
            <v>(財)今井保育園</v>
          </cell>
          <cell r="D9" t="str">
            <v>大森 権四郎</v>
          </cell>
          <cell r="E9" t="str">
            <v>中央区今井2-12-7</v>
          </cell>
          <cell r="F9">
            <v>4144800</v>
          </cell>
          <cell r="G9">
            <v>706398</v>
          </cell>
          <cell r="H9">
            <v>372500</v>
          </cell>
          <cell r="I9">
            <v>36356</v>
          </cell>
          <cell r="J9">
            <v>11850</v>
          </cell>
          <cell r="K9">
            <v>90520</v>
          </cell>
          <cell r="L9">
            <v>170408</v>
          </cell>
          <cell r="M9">
            <v>51660</v>
          </cell>
          <cell r="N9">
            <v>72000</v>
          </cell>
          <cell r="O9">
            <v>5656492</v>
          </cell>
        </row>
        <row r="10">
          <cell r="A10">
            <v>7</v>
          </cell>
          <cell r="B10" t="str">
            <v>若竹保育園</v>
          </cell>
          <cell r="C10" t="str">
            <v>(福)恵福祉会</v>
          </cell>
          <cell r="D10" t="str">
            <v>片倉　憲太郎</v>
          </cell>
          <cell r="E10" t="str">
            <v>千葉県袖ヶ浦市蔵波2598-1</v>
          </cell>
          <cell r="F10">
            <v>4648800</v>
          </cell>
          <cell r="G10">
            <v>710754</v>
          </cell>
          <cell r="H10">
            <v>506600</v>
          </cell>
          <cell r="I10">
            <v>39040</v>
          </cell>
          <cell r="J10">
            <v>11250</v>
          </cell>
          <cell r="K10">
            <v>170386</v>
          </cell>
          <cell r="L10">
            <v>269459</v>
          </cell>
          <cell r="M10">
            <v>51360</v>
          </cell>
          <cell r="N10">
            <v>37800</v>
          </cell>
          <cell r="O10">
            <v>6445449</v>
          </cell>
        </row>
        <row r="11">
          <cell r="A11">
            <v>8</v>
          </cell>
          <cell r="B11" t="str">
            <v>千葉寺保育園</v>
          </cell>
          <cell r="C11" t="str">
            <v>(福)千葉寺福祉会</v>
          </cell>
          <cell r="D11" t="str">
            <v>鈴木   敏弘</v>
          </cell>
          <cell r="E11" t="str">
            <v>中央区末広4-17-3</v>
          </cell>
          <cell r="F11">
            <v>4605600</v>
          </cell>
          <cell r="G11">
            <v>755766</v>
          </cell>
          <cell r="H11">
            <v>506600</v>
          </cell>
          <cell r="I11">
            <v>40260</v>
          </cell>
          <cell r="J11">
            <v>12000</v>
          </cell>
          <cell r="K11">
            <v>124370</v>
          </cell>
          <cell r="L11">
            <v>283736</v>
          </cell>
          <cell r="M11">
            <v>57780</v>
          </cell>
          <cell r="N11">
            <v>72000</v>
          </cell>
          <cell r="O11">
            <v>6458112</v>
          </cell>
        </row>
        <row r="12">
          <cell r="A12">
            <v>9</v>
          </cell>
          <cell r="B12" t="str">
            <v>慈光保育園</v>
          </cell>
          <cell r="C12" t="str">
            <v>(福)龍澤園</v>
          </cell>
          <cell r="D12" t="str">
            <v>長谷川 和世</v>
          </cell>
          <cell r="E12" t="str">
            <v>中央区大巌寺町457-5</v>
          </cell>
          <cell r="F12">
            <v>2728800</v>
          </cell>
          <cell r="G12">
            <v>461736</v>
          </cell>
          <cell r="H12">
            <v>223500</v>
          </cell>
          <cell r="I12">
            <v>24969</v>
          </cell>
          <cell r="J12">
            <v>7275</v>
          </cell>
          <cell r="K12">
            <v>134920</v>
          </cell>
          <cell r="L12">
            <v>208040</v>
          </cell>
          <cell r="M12">
            <v>34560</v>
          </cell>
          <cell r="N12">
            <v>72000</v>
          </cell>
          <cell r="O12">
            <v>3895800</v>
          </cell>
        </row>
        <row r="13">
          <cell r="A13">
            <v>10</v>
          </cell>
          <cell r="B13" t="str">
            <v>若梅保育園</v>
          </cell>
          <cell r="C13" t="str">
            <v>(福)恵福祉会</v>
          </cell>
          <cell r="D13" t="str">
            <v>片倉　憲太郎</v>
          </cell>
          <cell r="E13" t="str">
            <v>袖ヶ浦市蔵波2598-1</v>
          </cell>
          <cell r="F13">
            <v>3765600</v>
          </cell>
          <cell r="G13">
            <v>683166</v>
          </cell>
          <cell r="H13">
            <v>312900</v>
          </cell>
          <cell r="I13">
            <v>31183</v>
          </cell>
          <cell r="J13">
            <v>9975</v>
          </cell>
          <cell r="K13">
            <v>148050</v>
          </cell>
          <cell r="L13">
            <v>220505</v>
          </cell>
          <cell r="M13">
            <v>46620</v>
          </cell>
          <cell r="N13">
            <v>0</v>
          </cell>
          <cell r="O13">
            <v>5217999</v>
          </cell>
        </row>
        <row r="14">
          <cell r="A14">
            <v>11</v>
          </cell>
          <cell r="B14" t="str">
            <v>ﾁｭｰﾘｯﾌﾟ保育園</v>
          </cell>
          <cell r="C14" t="str">
            <v>(福)聖心福祉会</v>
          </cell>
          <cell r="D14" t="str">
            <v>藤井 二佐枝</v>
          </cell>
          <cell r="E14" t="str">
            <v>美浜区真砂3-15-14</v>
          </cell>
          <cell r="F14">
            <v>3681600</v>
          </cell>
          <cell r="G14">
            <v>638880</v>
          </cell>
          <cell r="H14">
            <v>357600</v>
          </cell>
          <cell r="I14">
            <v>33672</v>
          </cell>
          <cell r="J14">
            <v>9750</v>
          </cell>
          <cell r="K14">
            <v>121240</v>
          </cell>
          <cell r="L14">
            <v>70411</v>
          </cell>
          <cell r="M14">
            <v>46260</v>
          </cell>
          <cell r="N14">
            <v>72000</v>
          </cell>
          <cell r="O14">
            <v>5031413</v>
          </cell>
        </row>
        <row r="15">
          <cell r="A15">
            <v>12</v>
          </cell>
          <cell r="B15" t="str">
            <v>幕張海浜保育園</v>
          </cell>
          <cell r="C15" t="str">
            <v>(福)愛の園福祉会</v>
          </cell>
          <cell r="D15" t="str">
            <v>堀口   路加</v>
          </cell>
          <cell r="E15" t="str">
            <v>八千代市米本1359米本団地 4-39</v>
          </cell>
          <cell r="F15">
            <v>3916800</v>
          </cell>
          <cell r="G15">
            <v>775368</v>
          </cell>
          <cell r="H15">
            <v>298000</v>
          </cell>
          <cell r="I15">
            <v>32601</v>
          </cell>
          <cell r="J15">
            <v>9525</v>
          </cell>
          <cell r="K15">
            <v>58429</v>
          </cell>
          <cell r="L15">
            <v>197317</v>
          </cell>
          <cell r="M15">
            <v>48600</v>
          </cell>
          <cell r="N15">
            <v>72000</v>
          </cell>
          <cell r="O15">
            <v>5408640</v>
          </cell>
        </row>
        <row r="16">
          <cell r="A16">
            <v>13</v>
          </cell>
          <cell r="B16" t="str">
            <v>みつわ台保育園</v>
          </cell>
          <cell r="C16" t="str">
            <v xml:space="preserve">(福)豊福祉会 </v>
          </cell>
          <cell r="D16" t="str">
            <v>池田　一男</v>
          </cell>
          <cell r="E16" t="str">
            <v>若葉区みつわ台5-8-8</v>
          </cell>
          <cell r="F16">
            <v>4118400</v>
          </cell>
          <cell r="G16">
            <v>818928</v>
          </cell>
          <cell r="H16">
            <v>342700</v>
          </cell>
          <cell r="I16">
            <v>35380</v>
          </cell>
          <cell r="J16">
            <v>10500</v>
          </cell>
          <cell r="K16">
            <v>27792</v>
          </cell>
          <cell r="L16">
            <v>213271</v>
          </cell>
          <cell r="M16">
            <v>50940</v>
          </cell>
          <cell r="N16">
            <v>72000</v>
          </cell>
          <cell r="O16">
            <v>5689911</v>
          </cell>
        </row>
        <row r="17">
          <cell r="A17">
            <v>14</v>
          </cell>
          <cell r="B17" t="str">
            <v>まどか保育園</v>
          </cell>
          <cell r="C17" t="str">
            <v>(福)高洲福祉会</v>
          </cell>
          <cell r="D17" t="str">
            <v>樋口　正春</v>
          </cell>
          <cell r="E17" t="str">
            <v>美浜区高洲1-15-2</v>
          </cell>
          <cell r="F17">
            <v>2647200</v>
          </cell>
          <cell r="G17">
            <v>466092</v>
          </cell>
          <cell r="H17">
            <v>417200</v>
          </cell>
          <cell r="I17">
            <v>22936</v>
          </cell>
          <cell r="J17">
            <v>7650</v>
          </cell>
          <cell r="K17">
            <v>93850</v>
          </cell>
          <cell r="L17">
            <v>0</v>
          </cell>
          <cell r="M17">
            <v>32760</v>
          </cell>
          <cell r="N17">
            <v>72000</v>
          </cell>
          <cell r="O17">
            <v>3759688</v>
          </cell>
        </row>
        <row r="18">
          <cell r="A18">
            <v>15</v>
          </cell>
          <cell r="B18" t="str">
            <v>わかくさ保育園</v>
          </cell>
          <cell r="C18" t="str">
            <v>(福)如水福祉会</v>
          </cell>
          <cell r="D18" t="str">
            <v>行木　道嗣</v>
          </cell>
          <cell r="E18" t="str">
            <v>緑区大椎町1199-2</v>
          </cell>
          <cell r="F18">
            <v>3388800</v>
          </cell>
          <cell r="G18">
            <v>644688</v>
          </cell>
          <cell r="H18">
            <v>283100</v>
          </cell>
          <cell r="I18">
            <v>29833</v>
          </cell>
          <cell r="J18">
            <v>9000</v>
          </cell>
          <cell r="K18">
            <v>138340</v>
          </cell>
          <cell r="L18">
            <v>179206</v>
          </cell>
          <cell r="M18">
            <v>42120</v>
          </cell>
          <cell r="N18">
            <v>0</v>
          </cell>
          <cell r="O18">
            <v>4715087</v>
          </cell>
        </row>
        <row r="19">
          <cell r="A19">
            <v>16</v>
          </cell>
          <cell r="B19" t="str">
            <v>たいよう保育園</v>
          </cell>
          <cell r="C19" t="str">
            <v>(福)千葉福祉会</v>
          </cell>
          <cell r="D19" t="str">
            <v>中村  くに子</v>
          </cell>
          <cell r="E19" t="str">
            <v>若葉区みつわ台3-12-1</v>
          </cell>
          <cell r="F19">
            <v>3194400</v>
          </cell>
          <cell r="G19">
            <v>572814</v>
          </cell>
          <cell r="H19">
            <v>268200</v>
          </cell>
          <cell r="I19">
            <v>29577</v>
          </cell>
          <cell r="J19">
            <v>8250</v>
          </cell>
          <cell r="K19">
            <v>128080</v>
          </cell>
          <cell r="L19">
            <v>243392</v>
          </cell>
          <cell r="M19">
            <v>40140</v>
          </cell>
          <cell r="N19">
            <v>72000</v>
          </cell>
          <cell r="O19">
            <v>4556853</v>
          </cell>
        </row>
        <row r="20">
          <cell r="A20">
            <v>17</v>
          </cell>
          <cell r="B20" t="str">
            <v>松ケ丘保育園</v>
          </cell>
          <cell r="C20" t="str">
            <v>(福)清流福祉会</v>
          </cell>
          <cell r="D20" t="str">
            <v>渡辺   光範</v>
          </cell>
          <cell r="E20" t="str">
            <v>中央区松ケ丘町563-1</v>
          </cell>
          <cell r="F20">
            <v>2884800</v>
          </cell>
          <cell r="G20">
            <v>519090</v>
          </cell>
          <cell r="H20">
            <v>253300</v>
          </cell>
          <cell r="I20">
            <v>26441</v>
          </cell>
          <cell r="J20">
            <v>7200</v>
          </cell>
          <cell r="K20">
            <v>107270</v>
          </cell>
          <cell r="L20">
            <v>165818</v>
          </cell>
          <cell r="M20">
            <v>36540</v>
          </cell>
          <cell r="N20">
            <v>72000</v>
          </cell>
          <cell r="O20">
            <v>4072459</v>
          </cell>
        </row>
        <row r="21">
          <cell r="A21">
            <v>18</v>
          </cell>
          <cell r="B21" t="str">
            <v>作草部保育園</v>
          </cell>
          <cell r="C21" t="str">
            <v>(福)扶葉福祉会</v>
          </cell>
          <cell r="D21" t="str">
            <v>竝木     清</v>
          </cell>
          <cell r="E21" t="str">
            <v>稲毛区作草部町698-3</v>
          </cell>
          <cell r="F21">
            <v>2776800</v>
          </cell>
          <cell r="G21">
            <v>523446</v>
          </cell>
          <cell r="H21">
            <v>283100</v>
          </cell>
          <cell r="I21">
            <v>25441</v>
          </cell>
          <cell r="J21">
            <v>6975</v>
          </cell>
          <cell r="K21">
            <v>113850</v>
          </cell>
          <cell r="L21">
            <v>133763</v>
          </cell>
          <cell r="M21">
            <v>35820</v>
          </cell>
          <cell r="N21">
            <v>72000</v>
          </cell>
          <cell r="O21">
            <v>3971195</v>
          </cell>
        </row>
        <row r="22">
          <cell r="A22">
            <v>19</v>
          </cell>
          <cell r="B22" t="str">
            <v>すずらん保育園</v>
          </cell>
          <cell r="C22" t="str">
            <v>(福)精粋福祉会</v>
          </cell>
          <cell r="D22" t="str">
            <v>林    栄子</v>
          </cell>
          <cell r="E22" t="str">
            <v>若葉区若松町2106-3</v>
          </cell>
          <cell r="F22">
            <v>3093600</v>
          </cell>
          <cell r="G22">
            <v>542322</v>
          </cell>
          <cell r="H22">
            <v>268200</v>
          </cell>
          <cell r="I22">
            <v>27626</v>
          </cell>
          <cell r="J22">
            <v>8100</v>
          </cell>
          <cell r="K22">
            <v>97270</v>
          </cell>
          <cell r="L22">
            <v>83456</v>
          </cell>
          <cell r="M22">
            <v>39060</v>
          </cell>
          <cell r="N22">
            <v>37800</v>
          </cell>
          <cell r="O22">
            <v>4197434</v>
          </cell>
        </row>
        <row r="23">
          <cell r="A23">
            <v>20</v>
          </cell>
          <cell r="B23" t="str">
            <v>なぎさ保育園</v>
          </cell>
          <cell r="C23" t="str">
            <v>(福)愛誠福祉会</v>
          </cell>
          <cell r="D23" t="str">
            <v>森田  喜代八</v>
          </cell>
          <cell r="E23" t="str">
            <v>美浜区高浜4-4-1</v>
          </cell>
          <cell r="F23">
            <v>2896800</v>
          </cell>
          <cell r="G23">
            <v>477708</v>
          </cell>
          <cell r="H23">
            <v>357600</v>
          </cell>
          <cell r="I23">
            <v>29686</v>
          </cell>
          <cell r="J23">
            <v>8100</v>
          </cell>
          <cell r="K23">
            <v>130690</v>
          </cell>
          <cell r="L23">
            <v>8849</v>
          </cell>
          <cell r="M23">
            <v>29547</v>
          </cell>
          <cell r="N23">
            <v>72000</v>
          </cell>
          <cell r="O23">
            <v>4010980</v>
          </cell>
        </row>
        <row r="24">
          <cell r="A24">
            <v>21</v>
          </cell>
          <cell r="B24" t="str">
            <v>南小中台保育園</v>
          </cell>
          <cell r="C24" t="str">
            <v>(福)南小中台福祉会</v>
          </cell>
          <cell r="D24" t="str">
            <v>原   八代重</v>
          </cell>
          <cell r="E24" t="str">
            <v>稲毛区小仲台8-21-1</v>
          </cell>
          <cell r="F24">
            <v>3076800</v>
          </cell>
          <cell r="G24">
            <v>506748</v>
          </cell>
          <cell r="H24">
            <v>342700</v>
          </cell>
          <cell r="I24">
            <v>29090</v>
          </cell>
          <cell r="J24">
            <v>8100</v>
          </cell>
          <cell r="K24">
            <v>95120</v>
          </cell>
          <cell r="L24">
            <v>232240</v>
          </cell>
          <cell r="M24">
            <v>38340</v>
          </cell>
          <cell r="N24">
            <v>72000</v>
          </cell>
          <cell r="O24">
            <v>4401138</v>
          </cell>
        </row>
        <row r="25">
          <cell r="A25">
            <v>22</v>
          </cell>
          <cell r="B25" t="str">
            <v>もみじ保育園</v>
          </cell>
          <cell r="C25" t="str">
            <v>(福)光楓福祉会</v>
          </cell>
          <cell r="D25" t="str">
            <v>大川   さ己</v>
          </cell>
          <cell r="E25" t="str">
            <v>美浜区磯辺5-14-5</v>
          </cell>
          <cell r="F25">
            <v>3660000</v>
          </cell>
          <cell r="G25">
            <v>646140</v>
          </cell>
          <cell r="H25">
            <v>253300</v>
          </cell>
          <cell r="I25">
            <v>32844</v>
          </cell>
          <cell r="J25">
            <v>9525</v>
          </cell>
          <cell r="K25">
            <v>128080</v>
          </cell>
          <cell r="L25">
            <v>207552</v>
          </cell>
          <cell r="M25">
            <v>45900</v>
          </cell>
          <cell r="N25">
            <v>72000</v>
          </cell>
          <cell r="O25">
            <v>5055341</v>
          </cell>
        </row>
        <row r="26">
          <cell r="A26">
            <v>23</v>
          </cell>
          <cell r="B26" t="str">
            <v>おゆみ野保育園</v>
          </cell>
          <cell r="C26" t="str">
            <v>(福)おゆみ野福祉会</v>
          </cell>
          <cell r="D26" t="str">
            <v>長谷川 光男</v>
          </cell>
          <cell r="E26" t="str">
            <v>緑区おゆみ野2-7</v>
          </cell>
          <cell r="F26">
            <v>3098400</v>
          </cell>
          <cell r="G26">
            <v>524172</v>
          </cell>
          <cell r="H26">
            <v>372500</v>
          </cell>
          <cell r="I26">
            <v>27721</v>
          </cell>
          <cell r="J26">
            <v>8250</v>
          </cell>
          <cell r="K26">
            <v>102530</v>
          </cell>
          <cell r="L26">
            <v>133054</v>
          </cell>
          <cell r="M26">
            <v>38700</v>
          </cell>
          <cell r="N26">
            <v>72000</v>
          </cell>
          <cell r="O26">
            <v>4377327</v>
          </cell>
        </row>
        <row r="27">
          <cell r="A27">
            <v>24</v>
          </cell>
          <cell r="B27" t="str">
            <v>ナーセリー鏡戸</v>
          </cell>
          <cell r="C27" t="str">
            <v>(福)鏡明福祉会</v>
          </cell>
          <cell r="D27" t="str">
            <v>片岡   明</v>
          </cell>
          <cell r="E27" t="str">
            <v>緑区あすみが丘4-21-1</v>
          </cell>
          <cell r="F27">
            <v>3559200</v>
          </cell>
          <cell r="G27">
            <v>748506</v>
          </cell>
          <cell r="H27">
            <v>298000</v>
          </cell>
          <cell r="I27">
            <v>32452</v>
          </cell>
          <cell r="J27">
            <v>10500</v>
          </cell>
          <cell r="K27">
            <v>169120</v>
          </cell>
          <cell r="L27">
            <v>169751</v>
          </cell>
          <cell r="M27">
            <v>44280</v>
          </cell>
          <cell r="N27">
            <v>72000</v>
          </cell>
          <cell r="O27">
            <v>5103809</v>
          </cell>
        </row>
        <row r="28">
          <cell r="A28">
            <v>25</v>
          </cell>
          <cell r="B28" t="str">
            <v>打瀬保育園</v>
          </cell>
          <cell r="C28" t="str">
            <v>(福)健育会</v>
          </cell>
          <cell r="D28" t="str">
            <v>畑佐  新次郎</v>
          </cell>
          <cell r="E28" t="str">
            <v>美浜区打瀬1-3-5</v>
          </cell>
          <cell r="F28">
            <v>3741600</v>
          </cell>
          <cell r="G28">
            <v>685344</v>
          </cell>
          <cell r="H28">
            <v>432100</v>
          </cell>
          <cell r="I28">
            <v>0</v>
          </cell>
          <cell r="J28">
            <v>9975</v>
          </cell>
          <cell r="K28">
            <v>141760</v>
          </cell>
          <cell r="L28">
            <v>148154</v>
          </cell>
          <cell r="M28">
            <v>46980</v>
          </cell>
          <cell r="N28">
            <v>0</v>
          </cell>
          <cell r="O28">
            <v>5205913</v>
          </cell>
        </row>
        <row r="29">
          <cell r="A29">
            <v>26</v>
          </cell>
          <cell r="B29" t="str">
            <v>ふたば保育園</v>
          </cell>
          <cell r="C29" t="str">
            <v>(福)あかね福祉会</v>
          </cell>
          <cell r="D29" t="str">
            <v>篠原  昇一</v>
          </cell>
          <cell r="E29" t="str">
            <v>緑区刈田子町308-10</v>
          </cell>
          <cell r="F29">
            <v>3645600</v>
          </cell>
          <cell r="G29">
            <v>676632</v>
          </cell>
          <cell r="H29">
            <v>327800</v>
          </cell>
          <cell r="I29">
            <v>33184</v>
          </cell>
          <cell r="J29">
            <v>9750</v>
          </cell>
          <cell r="K29">
            <v>145420</v>
          </cell>
          <cell r="L29">
            <v>36587</v>
          </cell>
          <cell r="M29">
            <v>45720</v>
          </cell>
          <cell r="N29">
            <v>72000</v>
          </cell>
          <cell r="O29">
            <v>4992693</v>
          </cell>
        </row>
        <row r="30">
          <cell r="A30">
            <v>27</v>
          </cell>
          <cell r="B30" t="str">
            <v>明和輝保育園</v>
          </cell>
          <cell r="C30" t="str">
            <v>(福)健善富会</v>
          </cell>
          <cell r="D30" t="str">
            <v>井上  悟</v>
          </cell>
          <cell r="E30" t="str">
            <v>緑区おゆみ野中央7-30</v>
          </cell>
          <cell r="F30">
            <v>2956800</v>
          </cell>
          <cell r="G30">
            <v>480612</v>
          </cell>
          <cell r="H30">
            <v>298000</v>
          </cell>
          <cell r="I30">
            <v>23424</v>
          </cell>
          <cell r="J30">
            <v>7875</v>
          </cell>
          <cell r="K30">
            <v>169120</v>
          </cell>
          <cell r="L30">
            <v>0</v>
          </cell>
          <cell r="M30">
            <v>36720</v>
          </cell>
          <cell r="N30">
            <v>72000</v>
          </cell>
          <cell r="O30">
            <v>4044551</v>
          </cell>
        </row>
        <row r="31">
          <cell r="A31">
            <v>28</v>
          </cell>
          <cell r="B31" t="str">
            <v>山王保育園</v>
          </cell>
          <cell r="C31" t="str">
            <v>(福)豊樹園</v>
          </cell>
          <cell r="D31" t="str">
            <v>伊藤  年夫</v>
          </cell>
          <cell r="E31" t="str">
            <v>稲毛区山王町153-16</v>
          </cell>
          <cell r="F31">
            <v>1452000</v>
          </cell>
          <cell r="G31">
            <v>242484</v>
          </cell>
          <cell r="H31">
            <v>149000</v>
          </cell>
          <cell r="I31">
            <v>11972</v>
          </cell>
          <cell r="J31">
            <v>3525</v>
          </cell>
          <cell r="K31">
            <v>0</v>
          </cell>
          <cell r="L31">
            <v>92287</v>
          </cell>
          <cell r="M31">
            <v>15141</v>
          </cell>
          <cell r="N31">
            <v>72000</v>
          </cell>
          <cell r="O31">
            <v>2038409</v>
          </cell>
        </row>
        <row r="32">
          <cell r="A32">
            <v>29</v>
          </cell>
          <cell r="B32" t="str">
            <v>ﾁｬｲﾙﾄﾞｶﾞｰﾃﾞﾝ保育園</v>
          </cell>
          <cell r="C32" t="str">
            <v>(学)誠真学園</v>
          </cell>
          <cell r="D32" t="str">
            <v>中村  喜一郎</v>
          </cell>
          <cell r="E32" t="str">
            <v>稲毛区小仲台8-20-1</v>
          </cell>
          <cell r="F32">
            <v>3273600</v>
          </cell>
          <cell r="G32">
            <v>582252</v>
          </cell>
          <cell r="H32">
            <v>0</v>
          </cell>
          <cell r="I32">
            <v>26107</v>
          </cell>
          <cell r="J32">
            <v>9000</v>
          </cell>
          <cell r="K32">
            <v>148600</v>
          </cell>
          <cell r="L32">
            <v>94767</v>
          </cell>
          <cell r="M32">
            <v>40680</v>
          </cell>
          <cell r="N32">
            <v>72000</v>
          </cell>
          <cell r="O32">
            <v>4247006</v>
          </cell>
        </row>
        <row r="33">
          <cell r="A33">
            <v>30</v>
          </cell>
          <cell r="B33" t="str">
            <v>明徳土気保育園</v>
          </cell>
          <cell r="C33" t="str">
            <v>(福)千葉明徳会</v>
          </cell>
          <cell r="D33" t="str">
            <v>福中  儀明</v>
          </cell>
          <cell r="E33" t="str">
            <v>緑区土気町1626-5</v>
          </cell>
          <cell r="F33">
            <v>3928800</v>
          </cell>
          <cell r="G33">
            <v>717288</v>
          </cell>
          <cell r="H33">
            <v>432100</v>
          </cell>
          <cell r="I33">
            <v>32696</v>
          </cell>
          <cell r="J33">
            <v>14250</v>
          </cell>
          <cell r="K33">
            <v>134920</v>
          </cell>
          <cell r="L33">
            <v>196991</v>
          </cell>
          <cell r="M33">
            <v>53640</v>
          </cell>
          <cell r="N33">
            <v>72000</v>
          </cell>
          <cell r="O33">
            <v>5582685</v>
          </cell>
        </row>
        <row r="34">
          <cell r="A34">
            <v>31</v>
          </cell>
          <cell r="B34" t="str">
            <v>グレース保育園</v>
          </cell>
          <cell r="C34" t="str">
            <v>(福)小ばと会</v>
          </cell>
          <cell r="D34" t="str">
            <v>村松　重彦</v>
          </cell>
          <cell r="E34" t="str">
            <v>緑区おゆみ野中央2-7-7</v>
          </cell>
          <cell r="F34">
            <v>3852000</v>
          </cell>
          <cell r="G34">
            <v>688248</v>
          </cell>
          <cell r="H34">
            <v>372500</v>
          </cell>
          <cell r="I34">
            <v>35244</v>
          </cell>
          <cell r="J34">
            <v>10125</v>
          </cell>
          <cell r="K34">
            <v>26495</v>
          </cell>
          <cell r="L34">
            <v>237684</v>
          </cell>
          <cell r="M34">
            <v>42210</v>
          </cell>
          <cell r="N34">
            <v>0</v>
          </cell>
          <cell r="O34">
            <v>5264506</v>
          </cell>
        </row>
        <row r="35">
          <cell r="A35">
            <v>32</v>
          </cell>
          <cell r="B35" t="str">
            <v>みらい保育園</v>
          </cell>
          <cell r="C35" t="str">
            <v>(福)天祐会</v>
          </cell>
          <cell r="D35" t="str">
            <v>江口　進</v>
          </cell>
          <cell r="E35" t="str">
            <v>中央区港町13-30</v>
          </cell>
          <cell r="F35">
            <v>3633600</v>
          </cell>
          <cell r="G35">
            <v>629442</v>
          </cell>
          <cell r="H35">
            <v>0</v>
          </cell>
          <cell r="I35">
            <v>0</v>
          </cell>
          <cell r="J35">
            <v>12375</v>
          </cell>
          <cell r="K35">
            <v>121240</v>
          </cell>
          <cell r="L35">
            <v>122242</v>
          </cell>
          <cell r="M35">
            <v>36400</v>
          </cell>
          <cell r="N35">
            <v>72000</v>
          </cell>
          <cell r="O35">
            <v>4627299</v>
          </cell>
        </row>
        <row r="36">
          <cell r="A36">
            <v>33</v>
          </cell>
          <cell r="B36" t="str">
            <v>かまとり保育園</v>
          </cell>
          <cell r="C36" t="str">
            <v>(学)アゼリー学園</v>
          </cell>
          <cell r="D36" t="str">
            <v>来栖　宏二</v>
          </cell>
          <cell r="E36" t="str">
            <v>東京都江戸川区中央1-8-21</v>
          </cell>
          <cell r="F36">
            <v>2906400</v>
          </cell>
          <cell r="G36">
            <v>519090</v>
          </cell>
          <cell r="H36">
            <v>0</v>
          </cell>
          <cell r="I36">
            <v>24423</v>
          </cell>
          <cell r="J36">
            <v>7500</v>
          </cell>
          <cell r="K36">
            <v>113590</v>
          </cell>
          <cell r="L36">
            <v>143016</v>
          </cell>
          <cell r="M36">
            <v>36900</v>
          </cell>
          <cell r="N36">
            <v>0</v>
          </cell>
          <cell r="O36">
            <v>3750919</v>
          </cell>
        </row>
        <row r="37">
          <cell r="A37">
            <v>34</v>
          </cell>
          <cell r="B37" t="str">
            <v>植草弁天保育園</v>
          </cell>
          <cell r="C37" t="str">
            <v>（学）植草学園</v>
          </cell>
          <cell r="D37" t="str">
            <v>植草　昭</v>
          </cell>
          <cell r="E37" t="str">
            <v>中央区弁天2-8-9</v>
          </cell>
          <cell r="F37">
            <v>1387200</v>
          </cell>
          <cell r="G37">
            <v>169884</v>
          </cell>
          <cell r="H37">
            <v>0</v>
          </cell>
          <cell r="I37">
            <v>13682</v>
          </cell>
          <cell r="J37">
            <v>3675</v>
          </cell>
          <cell r="K37">
            <v>124660</v>
          </cell>
          <cell r="L37">
            <v>54298</v>
          </cell>
          <cell r="M37">
            <v>17460</v>
          </cell>
          <cell r="N37">
            <v>66188</v>
          </cell>
          <cell r="O37">
            <v>1837047</v>
          </cell>
        </row>
        <row r="38">
          <cell r="A38">
            <v>35</v>
          </cell>
          <cell r="B38" t="str">
            <v>ひなたぼっこ保育園</v>
          </cell>
          <cell r="C38" t="str">
            <v>（社）千葉市民間保育園協議会</v>
          </cell>
          <cell r="D38" t="str">
            <v>山﨑　淳一</v>
          </cell>
          <cell r="E38" t="str">
            <v>中央区中央4-5-1</v>
          </cell>
          <cell r="F38">
            <v>1060800</v>
          </cell>
          <cell r="G38">
            <v>165528</v>
          </cell>
          <cell r="H38">
            <v>0</v>
          </cell>
          <cell r="I38">
            <v>9796</v>
          </cell>
          <cell r="J38">
            <v>2550</v>
          </cell>
          <cell r="K38">
            <v>79143</v>
          </cell>
          <cell r="L38">
            <v>50836</v>
          </cell>
          <cell r="M38">
            <v>13320</v>
          </cell>
          <cell r="N38">
            <v>72000</v>
          </cell>
          <cell r="O38">
            <v>1453973</v>
          </cell>
        </row>
        <row r="39">
          <cell r="A39">
            <v>36</v>
          </cell>
          <cell r="B39" t="str">
            <v>はまかぜ保育園</v>
          </cell>
          <cell r="C39" t="str">
            <v>（福）愛誠福祉会</v>
          </cell>
          <cell r="D39" t="str">
            <v>森田  喜代八</v>
          </cell>
          <cell r="E39" t="str">
            <v>中央区中央港１－２４－１４
シースケープ千葉みなと１階</v>
          </cell>
          <cell r="F39">
            <v>988800</v>
          </cell>
          <cell r="G39">
            <v>93654</v>
          </cell>
          <cell r="H39">
            <v>193700</v>
          </cell>
          <cell r="I39">
            <v>10022</v>
          </cell>
          <cell r="J39">
            <v>2475</v>
          </cell>
          <cell r="K39">
            <v>123850</v>
          </cell>
          <cell r="L39">
            <v>0</v>
          </cell>
          <cell r="M39">
            <v>10290</v>
          </cell>
          <cell r="N39">
            <v>72000</v>
          </cell>
          <cell r="O39">
            <v>1494791</v>
          </cell>
        </row>
        <row r="40">
          <cell r="A40">
            <v>37</v>
          </cell>
          <cell r="B40" t="str">
            <v>いなほ保育園</v>
          </cell>
          <cell r="C40" t="str">
            <v>（株）こどもの森</v>
          </cell>
          <cell r="D40" t="str">
            <v>久芳　一裕</v>
          </cell>
          <cell r="E40" t="str">
            <v>東京都国分寺市光町2-5-1</v>
          </cell>
          <cell r="F40">
            <v>1420800</v>
          </cell>
          <cell r="G40">
            <v>205458</v>
          </cell>
          <cell r="H40">
            <v>0</v>
          </cell>
          <cell r="I40">
            <v>0</v>
          </cell>
          <cell r="J40">
            <v>3750</v>
          </cell>
          <cell r="K40">
            <v>33590</v>
          </cell>
          <cell r="L40">
            <v>0</v>
          </cell>
          <cell r="M40">
            <v>5040</v>
          </cell>
          <cell r="N40">
            <v>0</v>
          </cell>
          <cell r="O40">
            <v>1668638</v>
          </cell>
        </row>
        <row r="41">
          <cell r="A41">
            <v>38</v>
          </cell>
          <cell r="B41" t="str">
            <v>キッズマーム保育園</v>
          </cell>
          <cell r="C41" t="str">
            <v>イングレソ（株）</v>
          </cell>
          <cell r="D41" t="str">
            <v>南雲　典子</v>
          </cell>
          <cell r="E41" t="str">
            <v>若葉区西都賀3－17－11</v>
          </cell>
          <cell r="F41">
            <v>1003200</v>
          </cell>
          <cell r="G41">
            <v>180048</v>
          </cell>
          <cell r="H41">
            <v>0</v>
          </cell>
          <cell r="I41">
            <v>0</v>
          </cell>
          <cell r="J41">
            <v>2625</v>
          </cell>
          <cell r="K41">
            <v>0</v>
          </cell>
          <cell r="L41">
            <v>47300</v>
          </cell>
          <cell r="M41">
            <v>12420</v>
          </cell>
          <cell r="N41">
            <v>72000</v>
          </cell>
          <cell r="O41">
            <v>1317593</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1879200</v>
          </cell>
          <cell r="G42">
            <v>315810</v>
          </cell>
          <cell r="H42">
            <v>0</v>
          </cell>
          <cell r="I42">
            <v>0</v>
          </cell>
          <cell r="J42">
            <v>0</v>
          </cell>
          <cell r="K42">
            <v>77680</v>
          </cell>
          <cell r="L42">
            <v>0</v>
          </cell>
          <cell r="M42">
            <v>7424</v>
          </cell>
          <cell r="N42">
            <v>0</v>
          </cell>
          <cell r="O42">
            <v>2280114</v>
          </cell>
        </row>
        <row r="43">
          <cell r="A43">
            <v>40</v>
          </cell>
          <cell r="B43" t="str">
            <v>明徳浜野駅保育園</v>
          </cell>
          <cell r="C43" t="str">
            <v>(学)千葉明徳学園</v>
          </cell>
          <cell r="D43" t="str">
            <v>福中　儀明</v>
          </cell>
          <cell r="E43" t="str">
            <v>中央区南生実町1412番地</v>
          </cell>
          <cell r="F43">
            <v>1200000</v>
          </cell>
          <cell r="G43">
            <v>162624</v>
          </cell>
          <cell r="H43">
            <v>0</v>
          </cell>
          <cell r="I43">
            <v>10170</v>
          </cell>
          <cell r="J43">
            <v>3075</v>
          </cell>
          <cell r="K43">
            <v>131500</v>
          </cell>
          <cell r="L43">
            <v>0</v>
          </cell>
          <cell r="M43">
            <v>8715</v>
          </cell>
          <cell r="N43">
            <v>72000</v>
          </cell>
          <cell r="O43">
            <v>1588084</v>
          </cell>
        </row>
        <row r="44">
          <cell r="A44">
            <v>41</v>
          </cell>
          <cell r="B44" t="str">
            <v>幕張いもっこ保育園</v>
          </cell>
          <cell r="C44" t="str">
            <v>(福)まくはり福志会</v>
          </cell>
          <cell r="D44" t="str">
            <v>大越　淑子</v>
          </cell>
          <cell r="E44" t="str">
            <v>花見川区幕張町4-608-1</v>
          </cell>
          <cell r="F44">
            <v>2013600</v>
          </cell>
          <cell r="G44">
            <v>216348</v>
          </cell>
          <cell r="H44">
            <v>283100</v>
          </cell>
          <cell r="I44">
            <v>18544</v>
          </cell>
          <cell r="J44">
            <v>0</v>
          </cell>
          <cell r="K44">
            <v>23590</v>
          </cell>
          <cell r="L44">
            <v>48161</v>
          </cell>
          <cell r="M44">
            <v>21150</v>
          </cell>
          <cell r="N44">
            <v>72000</v>
          </cell>
          <cell r="O44">
            <v>2696493</v>
          </cell>
        </row>
        <row r="45">
          <cell r="A45">
            <v>42</v>
          </cell>
          <cell r="B45" t="str">
            <v>稲毛すきっぷ保育園</v>
          </cell>
          <cell r="C45" t="str">
            <v>(株)俊英館</v>
          </cell>
          <cell r="D45" t="str">
            <v>田村　幸之</v>
          </cell>
          <cell r="E45" t="str">
            <v>東京都板橋区小茂根4-9-2</v>
          </cell>
          <cell r="F45">
            <v>852000</v>
          </cell>
          <cell r="G45">
            <v>120516</v>
          </cell>
          <cell r="H45">
            <v>0</v>
          </cell>
          <cell r="I45">
            <v>9272</v>
          </cell>
          <cell r="J45">
            <v>2250</v>
          </cell>
          <cell r="K45">
            <v>23590</v>
          </cell>
          <cell r="L45">
            <v>0</v>
          </cell>
          <cell r="M45">
            <v>11832</v>
          </cell>
          <cell r="N45">
            <v>72000</v>
          </cell>
          <cell r="O45">
            <v>1091460</v>
          </cell>
        </row>
        <row r="46">
          <cell r="A46">
            <v>43</v>
          </cell>
          <cell r="B46" t="str">
            <v>千葉聖心保育園</v>
          </cell>
          <cell r="C46" t="str">
            <v>(福)弘恕会</v>
          </cell>
          <cell r="D46" t="str">
            <v>森島　弘道</v>
          </cell>
          <cell r="E46" t="str">
            <v>若葉区若松町531-197</v>
          </cell>
          <cell r="F46">
            <v>1377600</v>
          </cell>
          <cell r="G46">
            <v>240306</v>
          </cell>
          <cell r="H46">
            <v>0</v>
          </cell>
          <cell r="I46">
            <v>11802</v>
          </cell>
          <cell r="J46">
            <v>3600</v>
          </cell>
          <cell r="K46">
            <v>0</v>
          </cell>
          <cell r="L46">
            <v>0</v>
          </cell>
          <cell r="M46">
            <v>17460</v>
          </cell>
          <cell r="N46">
            <v>72000</v>
          </cell>
          <cell r="O46">
            <v>1722768</v>
          </cell>
        </row>
        <row r="47">
          <cell r="A47">
            <v>44</v>
          </cell>
          <cell r="B47" t="str">
            <v>真生保育園</v>
          </cell>
          <cell r="C47" t="str">
            <v>(福)健善富会</v>
          </cell>
          <cell r="D47" t="str">
            <v>井上　悟</v>
          </cell>
          <cell r="E47" t="str">
            <v>緑区おゆみ野中央7-30</v>
          </cell>
          <cell r="F47">
            <v>3213600</v>
          </cell>
          <cell r="G47">
            <v>511104</v>
          </cell>
          <cell r="H47">
            <v>268200</v>
          </cell>
          <cell r="I47">
            <v>26596</v>
          </cell>
          <cell r="J47">
            <v>8175</v>
          </cell>
          <cell r="K47">
            <v>128080</v>
          </cell>
          <cell r="L47">
            <v>0</v>
          </cell>
          <cell r="M47">
            <v>39960</v>
          </cell>
          <cell r="N47">
            <v>0</v>
          </cell>
          <cell r="O47">
            <v>4195715</v>
          </cell>
        </row>
        <row r="48">
          <cell r="A48">
            <v>45</v>
          </cell>
          <cell r="B48" t="str">
            <v>ｱｯﾌﾟﾙﾅｰｽﾘｰ検見川浜保育園</v>
          </cell>
          <cell r="C48" t="str">
            <v>(有)もっくもっく</v>
          </cell>
          <cell r="D48" t="str">
            <v>河口　知子</v>
          </cell>
          <cell r="E48" t="str">
            <v>浦安市当代島1-1-23林ビル3Ｆ</v>
          </cell>
          <cell r="F48">
            <v>880800</v>
          </cell>
          <cell r="G48">
            <v>100914</v>
          </cell>
          <cell r="H48">
            <v>0</v>
          </cell>
          <cell r="I48">
            <v>11373</v>
          </cell>
          <cell r="J48">
            <v>0</v>
          </cell>
          <cell r="K48">
            <v>6840</v>
          </cell>
          <cell r="L48">
            <v>38137</v>
          </cell>
          <cell r="M48">
            <v>0</v>
          </cell>
          <cell r="N48">
            <v>72000</v>
          </cell>
          <cell r="O48">
            <v>1110064</v>
          </cell>
        </row>
        <row r="49">
          <cell r="A49">
            <v>46</v>
          </cell>
          <cell r="B49" t="str">
            <v>千葉みなとのぞみ保育園</v>
          </cell>
          <cell r="C49" t="str">
            <v>テンプスタッフ・ウィッシュ(株)</v>
          </cell>
          <cell r="D49" t="str">
            <v>笠松　健太郎</v>
          </cell>
          <cell r="E49" t="str">
            <v>東京都渋谷区代々木2-1-1新宿マインズタワー</v>
          </cell>
          <cell r="F49">
            <v>585600</v>
          </cell>
          <cell r="G49">
            <v>35574</v>
          </cell>
          <cell r="H49">
            <v>0</v>
          </cell>
          <cell r="I49">
            <v>0</v>
          </cell>
          <cell r="J49">
            <v>0</v>
          </cell>
          <cell r="K49">
            <v>43880</v>
          </cell>
          <cell r="L49">
            <v>0</v>
          </cell>
          <cell r="M49">
            <v>0</v>
          </cell>
          <cell r="N49">
            <v>0</v>
          </cell>
          <cell r="O49">
            <v>665054</v>
          </cell>
        </row>
        <row r="50">
          <cell r="A50">
            <v>47</v>
          </cell>
          <cell r="B50" t="str">
            <v>いろは保育園</v>
          </cell>
          <cell r="C50" t="str">
            <v>ＮＰＯ法人　自然塾たくみん</v>
          </cell>
          <cell r="D50" t="str">
            <v>間山　有子</v>
          </cell>
          <cell r="E50" t="str">
            <v>若葉区小倉町1737-15</v>
          </cell>
          <cell r="F50">
            <v>880800</v>
          </cell>
          <cell r="G50">
            <v>84216</v>
          </cell>
          <cell r="H50">
            <v>0</v>
          </cell>
          <cell r="I50">
            <v>6539</v>
          </cell>
          <cell r="J50">
            <v>2250</v>
          </cell>
          <cell r="K50">
            <v>74255</v>
          </cell>
          <cell r="L50">
            <v>46163</v>
          </cell>
          <cell r="M50">
            <v>10980</v>
          </cell>
          <cell r="N50">
            <v>72000</v>
          </cell>
          <cell r="O50">
            <v>1177203</v>
          </cell>
        </row>
        <row r="51">
          <cell r="A51">
            <v>48</v>
          </cell>
          <cell r="B51" t="str">
            <v>稲毛ひだまり保育園</v>
          </cell>
          <cell r="C51" t="str">
            <v>(福)千葉県厚生事業団</v>
          </cell>
          <cell r="D51" t="str">
            <v>佐藤　悦光</v>
          </cell>
          <cell r="E51" t="str">
            <v>柏市十余二175-42</v>
          </cell>
          <cell r="F51">
            <v>1305600</v>
          </cell>
          <cell r="G51">
            <v>155364</v>
          </cell>
          <cell r="H51">
            <v>163900</v>
          </cell>
          <cell r="I51">
            <v>10706</v>
          </cell>
          <cell r="J51">
            <v>3225</v>
          </cell>
          <cell r="K51">
            <v>73590</v>
          </cell>
          <cell r="L51">
            <v>74879</v>
          </cell>
          <cell r="M51">
            <v>16380</v>
          </cell>
          <cell r="N51">
            <v>72000</v>
          </cell>
          <cell r="O51">
            <v>1875644</v>
          </cell>
        </row>
        <row r="52">
          <cell r="A52">
            <v>49</v>
          </cell>
          <cell r="B52" t="str">
            <v>茶々まくはり保育園</v>
          </cell>
          <cell r="C52" t="str">
            <v>(福)あすみ福祉会</v>
          </cell>
          <cell r="D52" t="str">
            <v>迫田　圭子</v>
          </cell>
          <cell r="E52" t="str">
            <v>埼玉県入間市小谷田上ノ台64</v>
          </cell>
          <cell r="F52">
            <v>2582400</v>
          </cell>
          <cell r="G52">
            <v>407286</v>
          </cell>
          <cell r="H52">
            <v>283100</v>
          </cell>
          <cell r="I52">
            <v>21359</v>
          </cell>
          <cell r="J52">
            <v>6750</v>
          </cell>
          <cell r="K52">
            <v>141760</v>
          </cell>
          <cell r="L52">
            <v>116470</v>
          </cell>
          <cell r="M52">
            <v>7575</v>
          </cell>
          <cell r="N52">
            <v>72000</v>
          </cell>
          <cell r="O52">
            <v>3638700</v>
          </cell>
        </row>
        <row r="53">
          <cell r="B53" t="str">
            <v>計</v>
          </cell>
          <cell r="F53">
            <v>135115200</v>
          </cell>
          <cell r="G53">
            <v>23294436</v>
          </cell>
          <cell r="H53">
            <v>11026000</v>
          </cell>
          <cell r="I53">
            <v>1083461</v>
          </cell>
          <cell r="J53">
            <v>350100</v>
          </cell>
          <cell r="K53">
            <v>4971050</v>
          </cell>
          <cell r="L53">
            <v>5496928</v>
          </cell>
          <cell r="M53">
            <v>1549710</v>
          </cell>
          <cell r="N53">
            <v>2805788</v>
          </cell>
          <cell r="O53">
            <v>185692673</v>
          </cell>
        </row>
      </sheetData>
      <sheetData sheetId="20"/>
      <sheetData sheetId="21"/>
      <sheetData sheetId="22"/>
      <sheetData sheetId="23"/>
      <sheetData sheetId="24"/>
      <sheetData sheetId="25"/>
      <sheetData sheetId="2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人数"/>
      <sheetName val="保育単価"/>
      <sheetName val="単価民改"/>
      <sheetName val="日割内訳"/>
      <sheetName val="差額内訳"/>
      <sheetName val="手紙添付用"/>
      <sheetName val="内科・歯科"/>
      <sheetName val="申請人数"/>
      <sheetName val="決定通知"/>
      <sheetName val="交付決定内訳書"/>
      <sheetName val="Sheet1"/>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④-4月別配置内訳書(2)-(2)-(D)"/>
      <sheetName val="⑤基本分、３歳未満児(3)"/>
      <sheetName val="⑥１・２歳児担当内訳書(4)"/>
      <sheetName val="⑦産休明け保育等(5)"/>
      <sheetName val="⑧要配慮内訳書(6)"/>
      <sheetName val="⑨調理内訳書(7)"/>
      <sheetName val="様式１"/>
      <sheetName val="様式３"/>
      <sheetName val="様式４"/>
      <sheetName val="様式６"/>
      <sheetName val="様式８"/>
      <sheetName val="精算書"/>
      <sheetName val="修正等箇所"/>
      <sheetName val="請求書（白紙）"/>
      <sheetName val="内訳表（市内用）"/>
      <sheetName val="内訳表 (管外請求用)"/>
      <sheetName val="処遇改善等加算計算シート"/>
      <sheetName val="計算シート"/>
      <sheetName val="入力シート"/>
      <sheetName val="対応表"/>
      <sheetName val="質改善前"/>
      <sheetName val="質改善前②"/>
      <sheetName val="質改善後"/>
      <sheetName val="質改善後②"/>
      <sheetName val="Ver."/>
    </sheetNames>
    <sheetDataSet>
      <sheetData sheetId="0"/>
      <sheetData sheetId="1">
        <row r="4">
          <cell r="A4">
            <v>1</v>
          </cell>
          <cell r="B4" t="str">
            <v>院内保育園</v>
          </cell>
          <cell r="C4">
            <v>90</v>
          </cell>
          <cell r="D4">
            <v>12</v>
          </cell>
          <cell r="E4">
            <v>161360</v>
          </cell>
          <cell r="F4">
            <v>94960</v>
          </cell>
          <cell r="G4">
            <v>45400</v>
          </cell>
          <cell r="H4">
            <v>38770</v>
          </cell>
          <cell r="I4">
            <v>18210</v>
          </cell>
          <cell r="J4">
            <v>10240</v>
          </cell>
          <cell r="K4">
            <v>4660</v>
          </cell>
          <cell r="L4">
            <v>3870</v>
          </cell>
          <cell r="M4">
            <v>510</v>
          </cell>
          <cell r="N4">
            <v>60</v>
          </cell>
          <cell r="O4">
            <v>180140</v>
          </cell>
          <cell r="P4">
            <v>105770</v>
          </cell>
          <cell r="Q4">
            <v>180140</v>
          </cell>
          <cell r="R4">
            <v>105770</v>
          </cell>
          <cell r="S4">
            <v>50630</v>
          </cell>
          <cell r="T4">
            <v>43210</v>
          </cell>
        </row>
        <row r="5">
          <cell r="A5">
            <v>2</v>
          </cell>
          <cell r="B5" t="str">
            <v>旭ケ丘保育園</v>
          </cell>
          <cell r="C5">
            <v>120</v>
          </cell>
          <cell r="D5">
            <v>12</v>
          </cell>
          <cell r="E5">
            <v>154310</v>
          </cell>
          <cell r="F5">
            <v>87910</v>
          </cell>
          <cell r="G5">
            <v>38350</v>
          </cell>
          <cell r="H5">
            <v>31720</v>
          </cell>
          <cell r="I5">
            <v>17370</v>
          </cell>
          <cell r="J5">
            <v>9400</v>
          </cell>
          <cell r="K5">
            <v>3820</v>
          </cell>
          <cell r="L5">
            <v>3030</v>
          </cell>
          <cell r="M5">
            <v>380</v>
          </cell>
          <cell r="N5">
            <v>40</v>
          </cell>
          <cell r="O5">
            <v>172100</v>
          </cell>
          <cell r="P5">
            <v>97730</v>
          </cell>
          <cell r="Q5">
            <v>172100</v>
          </cell>
          <cell r="R5">
            <v>97730</v>
          </cell>
          <cell r="S5">
            <v>42590</v>
          </cell>
          <cell r="T5">
            <v>35170</v>
          </cell>
        </row>
        <row r="6">
          <cell r="A6">
            <v>3</v>
          </cell>
          <cell r="B6" t="str">
            <v>稲毛保育園</v>
          </cell>
          <cell r="C6">
            <v>120</v>
          </cell>
          <cell r="D6">
            <v>10</v>
          </cell>
          <cell r="E6">
            <v>154310</v>
          </cell>
          <cell r="F6">
            <v>87910</v>
          </cell>
          <cell r="G6">
            <v>38350</v>
          </cell>
          <cell r="H6">
            <v>31720</v>
          </cell>
          <cell r="I6">
            <v>14470</v>
          </cell>
          <cell r="J6">
            <v>7830</v>
          </cell>
          <cell r="K6">
            <v>3180</v>
          </cell>
          <cell r="L6">
            <v>2520</v>
          </cell>
          <cell r="M6">
            <v>380</v>
          </cell>
          <cell r="N6">
            <v>30</v>
          </cell>
          <cell r="O6">
            <v>169190</v>
          </cell>
          <cell r="P6">
            <v>96150</v>
          </cell>
          <cell r="Q6">
            <v>169190</v>
          </cell>
          <cell r="R6">
            <v>96150</v>
          </cell>
          <cell r="S6">
            <v>41940</v>
          </cell>
          <cell r="T6">
            <v>34650</v>
          </cell>
        </row>
        <row r="7">
          <cell r="A7">
            <v>4</v>
          </cell>
          <cell r="B7" t="str">
            <v>みどり保育園</v>
          </cell>
          <cell r="C7">
            <v>120</v>
          </cell>
          <cell r="D7">
            <v>10</v>
          </cell>
          <cell r="E7">
            <v>154310</v>
          </cell>
          <cell r="F7">
            <v>87910</v>
          </cell>
          <cell r="G7">
            <v>38350</v>
          </cell>
          <cell r="H7">
            <v>31720</v>
          </cell>
          <cell r="I7">
            <v>14470</v>
          </cell>
          <cell r="J7">
            <v>7830</v>
          </cell>
          <cell r="K7">
            <v>3180</v>
          </cell>
          <cell r="L7">
            <v>2520</v>
          </cell>
          <cell r="M7">
            <v>380</v>
          </cell>
          <cell r="N7">
            <v>30</v>
          </cell>
          <cell r="O7">
            <v>169190</v>
          </cell>
          <cell r="P7">
            <v>96150</v>
          </cell>
          <cell r="Q7">
            <v>169190</v>
          </cell>
          <cell r="R7">
            <v>96150</v>
          </cell>
          <cell r="S7">
            <v>41940</v>
          </cell>
          <cell r="T7">
            <v>34650</v>
          </cell>
        </row>
        <row r="8">
          <cell r="A8">
            <v>5</v>
          </cell>
          <cell r="B8" t="str">
            <v>ちどり保育園</v>
          </cell>
          <cell r="C8">
            <v>120</v>
          </cell>
          <cell r="D8">
            <v>10</v>
          </cell>
          <cell r="E8">
            <v>154310</v>
          </cell>
          <cell r="F8">
            <v>87910</v>
          </cell>
          <cell r="G8">
            <v>38350</v>
          </cell>
          <cell r="H8">
            <v>31720</v>
          </cell>
          <cell r="I8">
            <v>14470</v>
          </cell>
          <cell r="J8">
            <v>7830</v>
          </cell>
          <cell r="K8">
            <v>3180</v>
          </cell>
          <cell r="L8">
            <v>2520</v>
          </cell>
          <cell r="M8">
            <v>380</v>
          </cell>
          <cell r="N8">
            <v>30</v>
          </cell>
          <cell r="O8">
            <v>169190</v>
          </cell>
          <cell r="P8">
            <v>96150</v>
          </cell>
          <cell r="Q8">
            <v>169190</v>
          </cell>
          <cell r="R8">
            <v>96150</v>
          </cell>
          <cell r="S8">
            <v>41940</v>
          </cell>
          <cell r="T8">
            <v>34650</v>
          </cell>
        </row>
        <row r="9">
          <cell r="A9">
            <v>6</v>
          </cell>
          <cell r="B9" t="str">
            <v>今井保育園</v>
          </cell>
          <cell r="C9">
            <v>120</v>
          </cell>
          <cell r="D9">
            <v>10</v>
          </cell>
          <cell r="E9">
            <v>154310</v>
          </cell>
          <cell r="F9">
            <v>87910</v>
          </cell>
          <cell r="G9">
            <v>38350</v>
          </cell>
          <cell r="H9">
            <v>31720</v>
          </cell>
          <cell r="I9">
            <v>14470</v>
          </cell>
          <cell r="J9">
            <v>7830</v>
          </cell>
          <cell r="K9">
            <v>3180</v>
          </cell>
          <cell r="L9">
            <v>2520</v>
          </cell>
          <cell r="M9">
            <v>380</v>
          </cell>
          <cell r="N9">
            <v>30</v>
          </cell>
          <cell r="O9">
            <v>169190</v>
          </cell>
          <cell r="P9">
            <v>96150</v>
          </cell>
          <cell r="Q9">
            <v>169190</v>
          </cell>
          <cell r="R9">
            <v>96150</v>
          </cell>
          <cell r="S9">
            <v>41940</v>
          </cell>
          <cell r="T9">
            <v>34650</v>
          </cell>
        </row>
        <row r="10">
          <cell r="A10">
            <v>7</v>
          </cell>
          <cell r="B10" t="str">
            <v>若竹保育園</v>
          </cell>
          <cell r="C10">
            <v>150</v>
          </cell>
          <cell r="D10">
            <v>10</v>
          </cell>
          <cell r="E10">
            <v>151950</v>
          </cell>
          <cell r="F10">
            <v>85550</v>
          </cell>
          <cell r="G10">
            <v>35990</v>
          </cell>
          <cell r="H10">
            <v>29360</v>
          </cell>
          <cell r="I10">
            <v>14230</v>
          </cell>
          <cell r="J10">
            <v>7590</v>
          </cell>
          <cell r="K10">
            <v>2940</v>
          </cell>
          <cell r="L10">
            <v>2280</v>
          </cell>
          <cell r="M10">
            <v>300</v>
          </cell>
          <cell r="N10">
            <v>30</v>
          </cell>
          <cell r="O10">
            <v>166510</v>
          </cell>
          <cell r="P10">
            <v>93470</v>
          </cell>
          <cell r="Q10">
            <v>166510</v>
          </cell>
          <cell r="R10">
            <v>93470</v>
          </cell>
          <cell r="S10">
            <v>39260</v>
          </cell>
          <cell r="T10">
            <v>31970</v>
          </cell>
        </row>
        <row r="11">
          <cell r="A11">
            <v>8</v>
          </cell>
          <cell r="B11" t="str">
            <v>千葉寺Ａ(定員90)</v>
          </cell>
          <cell r="C11">
            <v>90</v>
          </cell>
          <cell r="D11">
            <v>8</v>
          </cell>
          <cell r="E11">
            <v>161360</v>
          </cell>
          <cell r="F11">
            <v>94960</v>
          </cell>
          <cell r="G11">
            <v>45400</v>
          </cell>
          <cell r="H11">
            <v>38770</v>
          </cell>
          <cell r="I11">
            <v>12140</v>
          </cell>
          <cell r="J11">
            <v>6820</v>
          </cell>
          <cell r="K11">
            <v>3110</v>
          </cell>
          <cell r="L11">
            <v>2580</v>
          </cell>
          <cell r="M11">
            <v>510</v>
          </cell>
          <cell r="N11">
            <v>40</v>
          </cell>
          <cell r="O11">
            <v>174050</v>
          </cell>
          <cell r="P11">
            <v>102330</v>
          </cell>
          <cell r="Q11">
            <v>174050</v>
          </cell>
          <cell r="R11">
            <v>102330</v>
          </cell>
          <cell r="S11">
            <v>49060</v>
          </cell>
          <cell r="T11">
            <v>41900</v>
          </cell>
        </row>
        <row r="12">
          <cell r="B12" t="str">
            <v>千葉寺Ｂ(定員29)</v>
          </cell>
          <cell r="C12">
            <v>29</v>
          </cell>
          <cell r="D12">
            <v>8</v>
          </cell>
          <cell r="E12">
            <v>161350</v>
          </cell>
          <cell r="F12">
            <v>104910</v>
          </cell>
          <cell r="G12">
            <v>62780</v>
          </cell>
          <cell r="H12">
            <v>57150</v>
          </cell>
          <cell r="I12">
            <v>12250</v>
          </cell>
          <cell r="J12">
            <v>7730</v>
          </cell>
          <cell r="K12">
            <v>4580</v>
          </cell>
          <cell r="L12">
            <v>4130</v>
          </cell>
          <cell r="M12">
            <v>1150</v>
          </cell>
          <cell r="N12">
            <v>90</v>
          </cell>
          <cell r="O12">
            <v>174840</v>
          </cell>
          <cell r="P12">
            <v>113880</v>
          </cell>
          <cell r="Q12">
            <v>174840</v>
          </cell>
          <cell r="R12">
            <v>113880</v>
          </cell>
          <cell r="S12">
            <v>68600</v>
          </cell>
          <cell r="T12">
            <v>62520</v>
          </cell>
        </row>
        <row r="13">
          <cell r="B13" t="str">
            <v>千葉寺Ｃ(定員30)</v>
          </cell>
          <cell r="C13">
            <v>30</v>
          </cell>
          <cell r="D13">
            <v>8</v>
          </cell>
          <cell r="E13">
            <v>161350</v>
          </cell>
          <cell r="F13">
            <v>104910</v>
          </cell>
          <cell r="G13">
            <v>62780</v>
          </cell>
          <cell r="H13">
            <v>57150</v>
          </cell>
          <cell r="I13">
            <v>12250</v>
          </cell>
          <cell r="J13">
            <v>7730</v>
          </cell>
          <cell r="K13">
            <v>4580</v>
          </cell>
          <cell r="L13">
            <v>4130</v>
          </cell>
          <cell r="M13">
            <v>1150</v>
          </cell>
          <cell r="N13">
            <v>90</v>
          </cell>
          <cell r="O13">
            <v>174840</v>
          </cell>
          <cell r="P13">
            <v>113880</v>
          </cell>
          <cell r="Q13">
            <v>174840</v>
          </cell>
          <cell r="R13">
            <v>113880</v>
          </cell>
          <cell r="S13">
            <v>68600</v>
          </cell>
          <cell r="T13">
            <v>62520</v>
          </cell>
        </row>
        <row r="14">
          <cell r="B14" t="str">
            <v>千葉寺定員超分</v>
          </cell>
          <cell r="C14">
            <v>8</v>
          </cell>
          <cell r="D14">
            <v>8</v>
          </cell>
          <cell r="E14">
            <v>151950</v>
          </cell>
          <cell r="F14">
            <v>85550</v>
          </cell>
          <cell r="G14">
            <v>35990</v>
          </cell>
          <cell r="H14">
            <v>29360</v>
          </cell>
          <cell r="I14">
            <v>11390</v>
          </cell>
          <cell r="J14">
            <v>6070</v>
          </cell>
          <cell r="K14">
            <v>2360</v>
          </cell>
          <cell r="L14">
            <v>1830</v>
          </cell>
          <cell r="M14">
            <v>300</v>
          </cell>
          <cell r="N14">
            <v>20</v>
          </cell>
          <cell r="O14">
            <v>91940</v>
          </cell>
          <cell r="P14">
            <v>38670</v>
          </cell>
          <cell r="Q14">
            <v>163660</v>
          </cell>
          <cell r="R14">
            <v>91940</v>
          </cell>
          <cell r="S14">
            <v>38670</v>
          </cell>
          <cell r="T14">
            <v>31510</v>
          </cell>
        </row>
        <row r="15">
          <cell r="A15">
            <v>9</v>
          </cell>
          <cell r="B15" t="str">
            <v>慈光保育園</v>
          </cell>
          <cell r="C15">
            <v>90</v>
          </cell>
          <cell r="D15">
            <v>10</v>
          </cell>
          <cell r="E15">
            <v>161360</v>
          </cell>
          <cell r="F15">
            <v>94960</v>
          </cell>
          <cell r="G15">
            <v>45400</v>
          </cell>
          <cell r="H15">
            <v>38770</v>
          </cell>
          <cell r="I15">
            <v>15180</v>
          </cell>
          <cell r="J15">
            <v>8540</v>
          </cell>
          <cell r="K15">
            <v>3890</v>
          </cell>
          <cell r="L15">
            <v>3230</v>
          </cell>
          <cell r="M15">
            <v>510</v>
          </cell>
          <cell r="N15">
            <v>50</v>
          </cell>
          <cell r="O15">
            <v>177100</v>
          </cell>
          <cell r="P15">
            <v>104060</v>
          </cell>
          <cell r="Q15">
            <v>177100</v>
          </cell>
          <cell r="R15">
            <v>104060</v>
          </cell>
          <cell r="S15">
            <v>49850</v>
          </cell>
          <cell r="T15">
            <v>42560</v>
          </cell>
        </row>
        <row r="16">
          <cell r="A16">
            <v>10</v>
          </cell>
          <cell r="B16" t="str">
            <v>若梅保育園</v>
          </cell>
          <cell r="C16">
            <v>120</v>
          </cell>
          <cell r="D16">
            <v>10</v>
          </cell>
          <cell r="E16">
            <v>154310</v>
          </cell>
          <cell r="F16">
            <v>87910</v>
          </cell>
          <cell r="G16">
            <v>38350</v>
          </cell>
          <cell r="H16">
            <v>31720</v>
          </cell>
          <cell r="I16">
            <v>14470</v>
          </cell>
          <cell r="J16">
            <v>7830</v>
          </cell>
          <cell r="K16">
            <v>3180</v>
          </cell>
          <cell r="L16">
            <v>2520</v>
          </cell>
          <cell r="M16">
            <v>380</v>
          </cell>
          <cell r="N16">
            <v>30</v>
          </cell>
          <cell r="O16">
            <v>169190</v>
          </cell>
          <cell r="P16">
            <v>96150</v>
          </cell>
          <cell r="Q16">
            <v>169190</v>
          </cell>
          <cell r="R16">
            <v>96150</v>
          </cell>
          <cell r="S16">
            <v>41940</v>
          </cell>
          <cell r="T16">
            <v>34650</v>
          </cell>
        </row>
        <row r="17">
          <cell r="A17">
            <v>11</v>
          </cell>
          <cell r="B17" t="str">
            <v>ﾁｭｰﾘｯﾌﾟ保育園</v>
          </cell>
          <cell r="C17">
            <v>120</v>
          </cell>
          <cell r="D17">
            <v>8</v>
          </cell>
          <cell r="E17">
            <v>154310</v>
          </cell>
          <cell r="F17">
            <v>87910</v>
          </cell>
          <cell r="G17">
            <v>38350</v>
          </cell>
          <cell r="H17">
            <v>31720</v>
          </cell>
          <cell r="I17">
            <v>11580</v>
          </cell>
          <cell r="J17">
            <v>6260</v>
          </cell>
          <cell r="K17">
            <v>2550</v>
          </cell>
          <cell r="L17">
            <v>2020</v>
          </cell>
          <cell r="M17">
            <v>380</v>
          </cell>
          <cell r="N17">
            <v>30</v>
          </cell>
          <cell r="O17">
            <v>166300</v>
          </cell>
          <cell r="P17">
            <v>94580</v>
          </cell>
          <cell r="Q17">
            <v>166300</v>
          </cell>
          <cell r="R17">
            <v>94580</v>
          </cell>
          <cell r="S17">
            <v>41310</v>
          </cell>
          <cell r="T17">
            <v>34150</v>
          </cell>
        </row>
        <row r="18">
          <cell r="A18">
            <v>12</v>
          </cell>
          <cell r="B18" t="str">
            <v>幕張海浜保育園</v>
          </cell>
          <cell r="C18">
            <v>120</v>
          </cell>
          <cell r="D18">
            <v>8</v>
          </cell>
          <cell r="E18">
            <v>154310</v>
          </cell>
          <cell r="F18">
            <v>87910</v>
          </cell>
          <cell r="G18">
            <v>38350</v>
          </cell>
          <cell r="H18">
            <v>31720</v>
          </cell>
          <cell r="I18">
            <v>11580</v>
          </cell>
          <cell r="J18">
            <v>6260</v>
          </cell>
          <cell r="K18">
            <v>2550</v>
          </cell>
          <cell r="L18">
            <v>2020</v>
          </cell>
          <cell r="M18">
            <v>380</v>
          </cell>
          <cell r="N18">
            <v>30</v>
          </cell>
          <cell r="O18">
            <v>166300</v>
          </cell>
          <cell r="P18">
            <v>94580</v>
          </cell>
          <cell r="Q18">
            <v>166300</v>
          </cell>
          <cell r="R18">
            <v>94580</v>
          </cell>
          <cell r="S18">
            <v>41310</v>
          </cell>
          <cell r="T18">
            <v>34150</v>
          </cell>
        </row>
        <row r="19">
          <cell r="A19">
            <v>13</v>
          </cell>
          <cell r="B19" t="str">
            <v>みつわ台保育園</v>
          </cell>
          <cell r="C19">
            <v>120</v>
          </cell>
          <cell r="D19">
            <v>12</v>
          </cell>
          <cell r="E19">
            <v>154310</v>
          </cell>
          <cell r="F19">
            <v>87910</v>
          </cell>
          <cell r="G19">
            <v>38350</v>
          </cell>
          <cell r="H19">
            <v>31720</v>
          </cell>
          <cell r="I19">
            <v>17370</v>
          </cell>
          <cell r="J19">
            <v>9400</v>
          </cell>
          <cell r="K19">
            <v>3820</v>
          </cell>
          <cell r="L19">
            <v>3030</v>
          </cell>
          <cell r="M19">
            <v>380</v>
          </cell>
          <cell r="N19">
            <v>40</v>
          </cell>
          <cell r="O19">
            <v>172100</v>
          </cell>
          <cell r="P19">
            <v>97730</v>
          </cell>
          <cell r="Q19">
            <v>172100</v>
          </cell>
          <cell r="R19">
            <v>97730</v>
          </cell>
          <cell r="S19">
            <v>42590</v>
          </cell>
          <cell r="T19">
            <v>35170</v>
          </cell>
        </row>
        <row r="20">
          <cell r="A20">
            <v>14</v>
          </cell>
          <cell r="B20" t="str">
            <v>まどか保育園</v>
          </cell>
          <cell r="C20">
            <v>90</v>
          </cell>
          <cell r="D20">
            <v>8</v>
          </cell>
          <cell r="E20">
            <v>161360</v>
          </cell>
          <cell r="F20">
            <v>94960</v>
          </cell>
          <cell r="G20">
            <v>45400</v>
          </cell>
          <cell r="H20">
            <v>38770</v>
          </cell>
          <cell r="I20">
            <v>12140</v>
          </cell>
          <cell r="J20">
            <v>6820</v>
          </cell>
          <cell r="K20">
            <v>3110</v>
          </cell>
          <cell r="L20">
            <v>2580</v>
          </cell>
          <cell r="M20">
            <v>510</v>
          </cell>
          <cell r="N20">
            <v>40</v>
          </cell>
          <cell r="O20">
            <v>174050</v>
          </cell>
          <cell r="P20">
            <v>102330</v>
          </cell>
          <cell r="Q20">
            <v>174050</v>
          </cell>
          <cell r="R20">
            <v>102330</v>
          </cell>
          <cell r="S20">
            <v>49060</v>
          </cell>
          <cell r="T20">
            <v>41900</v>
          </cell>
        </row>
        <row r="21">
          <cell r="A21">
            <v>15</v>
          </cell>
          <cell r="B21" t="str">
            <v>わかくさ保育園</v>
          </cell>
          <cell r="C21">
            <v>110</v>
          </cell>
          <cell r="D21">
            <v>12</v>
          </cell>
          <cell r="E21">
            <v>155390</v>
          </cell>
          <cell r="F21">
            <v>88990</v>
          </cell>
          <cell r="G21">
            <v>39430</v>
          </cell>
          <cell r="H21">
            <v>32800</v>
          </cell>
          <cell r="I21">
            <v>17500</v>
          </cell>
          <cell r="J21">
            <v>9530</v>
          </cell>
          <cell r="K21">
            <v>3950</v>
          </cell>
          <cell r="L21">
            <v>3160</v>
          </cell>
          <cell r="M21">
            <v>410</v>
          </cell>
          <cell r="N21">
            <v>50</v>
          </cell>
          <cell r="O21">
            <v>173350</v>
          </cell>
          <cell r="P21">
            <v>98980</v>
          </cell>
          <cell r="Q21">
            <v>173350</v>
          </cell>
          <cell r="R21">
            <v>98980</v>
          </cell>
          <cell r="S21">
            <v>43840</v>
          </cell>
          <cell r="T21">
            <v>36420</v>
          </cell>
        </row>
        <row r="22">
          <cell r="A22">
            <v>16</v>
          </cell>
          <cell r="B22" t="str">
            <v>たいよう保育園</v>
          </cell>
          <cell r="C22">
            <v>90</v>
          </cell>
          <cell r="D22">
            <v>10</v>
          </cell>
          <cell r="E22">
            <v>161360</v>
          </cell>
          <cell r="F22">
            <v>94960</v>
          </cell>
          <cell r="G22">
            <v>45400</v>
          </cell>
          <cell r="H22">
            <v>38770</v>
          </cell>
          <cell r="I22">
            <v>15180</v>
          </cell>
          <cell r="J22">
            <v>8540</v>
          </cell>
          <cell r="K22">
            <v>3890</v>
          </cell>
          <cell r="L22">
            <v>3230</v>
          </cell>
          <cell r="M22">
            <v>510</v>
          </cell>
          <cell r="N22">
            <v>50</v>
          </cell>
          <cell r="O22">
            <v>177100</v>
          </cell>
          <cell r="P22">
            <v>104060</v>
          </cell>
          <cell r="Q22">
            <v>177100</v>
          </cell>
          <cell r="R22">
            <v>104060</v>
          </cell>
          <cell r="S22">
            <v>49850</v>
          </cell>
          <cell r="T22">
            <v>42560</v>
          </cell>
        </row>
        <row r="23">
          <cell r="A23">
            <v>17</v>
          </cell>
          <cell r="B23" t="str">
            <v>松ケ丘保育園</v>
          </cell>
          <cell r="C23">
            <v>90</v>
          </cell>
          <cell r="D23">
            <v>10</v>
          </cell>
          <cell r="E23">
            <v>161360</v>
          </cell>
          <cell r="F23">
            <v>94960</v>
          </cell>
          <cell r="G23">
            <v>45400</v>
          </cell>
          <cell r="H23">
            <v>38770</v>
          </cell>
          <cell r="I23">
            <v>15180</v>
          </cell>
          <cell r="J23">
            <v>8540</v>
          </cell>
          <cell r="K23">
            <v>3890</v>
          </cell>
          <cell r="L23">
            <v>3230</v>
          </cell>
          <cell r="M23">
            <v>510</v>
          </cell>
          <cell r="N23">
            <v>50</v>
          </cell>
          <cell r="O23">
            <v>177100</v>
          </cell>
          <cell r="P23">
            <v>104060</v>
          </cell>
          <cell r="Q23">
            <v>177100</v>
          </cell>
          <cell r="R23">
            <v>104060</v>
          </cell>
          <cell r="S23">
            <v>49850</v>
          </cell>
          <cell r="T23">
            <v>42560</v>
          </cell>
        </row>
        <row r="24">
          <cell r="A24">
            <v>18</v>
          </cell>
          <cell r="B24" t="str">
            <v>作草部保育園</v>
          </cell>
          <cell r="C24">
            <v>90</v>
          </cell>
          <cell r="D24">
            <v>10</v>
          </cell>
          <cell r="E24">
            <v>161360</v>
          </cell>
          <cell r="F24">
            <v>94960</v>
          </cell>
          <cell r="G24">
            <v>45400</v>
          </cell>
          <cell r="H24">
            <v>38770</v>
          </cell>
          <cell r="I24">
            <v>15180</v>
          </cell>
          <cell r="J24">
            <v>8540</v>
          </cell>
          <cell r="K24">
            <v>3890</v>
          </cell>
          <cell r="L24">
            <v>3230</v>
          </cell>
          <cell r="M24">
            <v>510</v>
          </cell>
          <cell r="N24">
            <v>50</v>
          </cell>
          <cell r="O24">
            <v>177100</v>
          </cell>
          <cell r="P24">
            <v>104060</v>
          </cell>
          <cell r="Q24">
            <v>177100</v>
          </cell>
          <cell r="R24">
            <v>104060</v>
          </cell>
          <cell r="S24">
            <v>49850</v>
          </cell>
          <cell r="T24">
            <v>42560</v>
          </cell>
        </row>
        <row r="25">
          <cell r="A25">
            <v>19</v>
          </cell>
          <cell r="B25" t="str">
            <v>すずらん保育園</v>
          </cell>
          <cell r="C25">
            <v>90</v>
          </cell>
          <cell r="D25">
            <v>10</v>
          </cell>
          <cell r="E25">
            <v>161360</v>
          </cell>
          <cell r="F25">
            <v>94960</v>
          </cell>
          <cell r="G25">
            <v>45400</v>
          </cell>
          <cell r="H25">
            <v>38770</v>
          </cell>
          <cell r="I25">
            <v>15180</v>
          </cell>
          <cell r="J25">
            <v>8540</v>
          </cell>
          <cell r="K25">
            <v>3890</v>
          </cell>
          <cell r="L25">
            <v>3230</v>
          </cell>
          <cell r="M25">
            <v>510</v>
          </cell>
          <cell r="N25">
            <v>50</v>
          </cell>
          <cell r="O25">
            <v>177100</v>
          </cell>
          <cell r="P25">
            <v>104060</v>
          </cell>
          <cell r="Q25">
            <v>177100</v>
          </cell>
          <cell r="R25">
            <v>104060</v>
          </cell>
          <cell r="S25">
            <v>49850</v>
          </cell>
          <cell r="T25">
            <v>42560</v>
          </cell>
        </row>
        <row r="26">
          <cell r="A26">
            <v>20</v>
          </cell>
          <cell r="B26" t="str">
            <v>なぎさ保育園</v>
          </cell>
          <cell r="C26">
            <v>90</v>
          </cell>
          <cell r="D26">
            <v>10</v>
          </cell>
          <cell r="E26">
            <v>161360</v>
          </cell>
          <cell r="F26">
            <v>94960</v>
          </cell>
          <cell r="G26">
            <v>45400</v>
          </cell>
          <cell r="H26">
            <v>38770</v>
          </cell>
          <cell r="I26">
            <v>15180</v>
          </cell>
          <cell r="J26">
            <v>8540</v>
          </cell>
          <cell r="K26">
            <v>3890</v>
          </cell>
          <cell r="L26">
            <v>3230</v>
          </cell>
          <cell r="M26">
            <v>510</v>
          </cell>
          <cell r="N26">
            <v>50</v>
          </cell>
          <cell r="O26">
            <v>177100</v>
          </cell>
          <cell r="P26">
            <v>104060</v>
          </cell>
          <cell r="Q26">
            <v>177100</v>
          </cell>
          <cell r="R26">
            <v>104060</v>
          </cell>
          <cell r="S26">
            <v>49850</v>
          </cell>
          <cell r="T26">
            <v>42560</v>
          </cell>
        </row>
        <row r="27">
          <cell r="A27">
            <v>21</v>
          </cell>
          <cell r="B27" t="str">
            <v>南小中台保育園</v>
          </cell>
          <cell r="C27">
            <v>90</v>
          </cell>
          <cell r="D27">
            <v>8</v>
          </cell>
          <cell r="E27">
            <v>161360</v>
          </cell>
          <cell r="F27">
            <v>94960</v>
          </cell>
          <cell r="G27">
            <v>45400</v>
          </cell>
          <cell r="H27">
            <v>38770</v>
          </cell>
          <cell r="I27">
            <v>12140</v>
          </cell>
          <cell r="J27">
            <v>6820</v>
          </cell>
          <cell r="K27">
            <v>3110</v>
          </cell>
          <cell r="L27">
            <v>2580</v>
          </cell>
          <cell r="M27">
            <v>510</v>
          </cell>
          <cell r="N27">
            <v>40</v>
          </cell>
          <cell r="O27">
            <v>174050</v>
          </cell>
          <cell r="P27">
            <v>102330</v>
          </cell>
          <cell r="Q27">
            <v>174050</v>
          </cell>
          <cell r="R27">
            <v>102330</v>
          </cell>
          <cell r="S27">
            <v>49060</v>
          </cell>
          <cell r="T27">
            <v>41900</v>
          </cell>
        </row>
        <row r="28">
          <cell r="A28">
            <v>22</v>
          </cell>
          <cell r="B28" t="str">
            <v>もみじ保育園</v>
          </cell>
          <cell r="C28">
            <v>120</v>
          </cell>
          <cell r="D28">
            <v>8</v>
          </cell>
          <cell r="E28">
            <v>154310</v>
          </cell>
          <cell r="F28">
            <v>87910</v>
          </cell>
          <cell r="G28">
            <v>38350</v>
          </cell>
          <cell r="H28">
            <v>31720</v>
          </cell>
          <cell r="I28">
            <v>11580</v>
          </cell>
          <cell r="J28">
            <v>6260</v>
          </cell>
          <cell r="K28">
            <v>2550</v>
          </cell>
          <cell r="L28">
            <v>2020</v>
          </cell>
          <cell r="M28">
            <v>380</v>
          </cell>
          <cell r="N28">
            <v>30</v>
          </cell>
          <cell r="O28">
            <v>166300</v>
          </cell>
          <cell r="P28">
            <v>94580</v>
          </cell>
          <cell r="Q28">
            <v>166300</v>
          </cell>
          <cell r="R28">
            <v>94580</v>
          </cell>
          <cell r="S28">
            <v>41310</v>
          </cell>
          <cell r="T28">
            <v>34150</v>
          </cell>
        </row>
        <row r="29">
          <cell r="A29">
            <v>23</v>
          </cell>
          <cell r="B29" t="str">
            <v>おゆみ野保育園</v>
          </cell>
          <cell r="C29">
            <v>90</v>
          </cell>
          <cell r="D29">
            <v>10</v>
          </cell>
          <cell r="E29">
            <v>161360</v>
          </cell>
          <cell r="F29">
            <v>94960</v>
          </cell>
          <cell r="G29">
            <v>45400</v>
          </cell>
          <cell r="H29">
            <v>38770</v>
          </cell>
          <cell r="I29">
            <v>15180</v>
          </cell>
          <cell r="J29">
            <v>8540</v>
          </cell>
          <cell r="K29">
            <v>3890</v>
          </cell>
          <cell r="L29">
            <v>3230</v>
          </cell>
          <cell r="M29">
            <v>510</v>
          </cell>
          <cell r="N29">
            <v>50</v>
          </cell>
          <cell r="O29">
            <v>177100</v>
          </cell>
          <cell r="P29">
            <v>104060</v>
          </cell>
          <cell r="Q29">
            <v>177100</v>
          </cell>
          <cell r="R29">
            <v>104060</v>
          </cell>
          <cell r="S29">
            <v>49850</v>
          </cell>
          <cell r="T29">
            <v>42560</v>
          </cell>
        </row>
        <row r="30">
          <cell r="A30">
            <v>24</v>
          </cell>
          <cell r="B30" t="str">
            <v>ナーセリー鏡戸</v>
          </cell>
          <cell r="C30">
            <v>120</v>
          </cell>
          <cell r="D30">
            <v>10</v>
          </cell>
          <cell r="E30">
            <v>154310</v>
          </cell>
          <cell r="F30">
            <v>87910</v>
          </cell>
          <cell r="G30">
            <v>38350</v>
          </cell>
          <cell r="H30">
            <v>31720</v>
          </cell>
          <cell r="I30">
            <v>14470</v>
          </cell>
          <cell r="J30">
            <v>7830</v>
          </cell>
          <cell r="K30">
            <v>3180</v>
          </cell>
          <cell r="L30">
            <v>2520</v>
          </cell>
          <cell r="M30">
            <v>380</v>
          </cell>
          <cell r="N30">
            <v>30</v>
          </cell>
          <cell r="O30">
            <v>169190</v>
          </cell>
          <cell r="P30">
            <v>96150</v>
          </cell>
          <cell r="Q30">
            <v>169190</v>
          </cell>
          <cell r="R30">
            <v>96150</v>
          </cell>
          <cell r="S30">
            <v>41940</v>
          </cell>
          <cell r="T30">
            <v>34650</v>
          </cell>
        </row>
        <row r="31">
          <cell r="A31">
            <v>25</v>
          </cell>
          <cell r="B31" t="str">
            <v>打瀬保育園</v>
          </cell>
          <cell r="C31">
            <v>120</v>
          </cell>
          <cell r="D31">
            <v>4</v>
          </cell>
          <cell r="E31">
            <v>154310</v>
          </cell>
          <cell r="F31">
            <v>87910</v>
          </cell>
          <cell r="G31">
            <v>38350</v>
          </cell>
          <cell r="H31">
            <v>31720</v>
          </cell>
          <cell r="I31">
            <v>5790</v>
          </cell>
          <cell r="J31">
            <v>3130</v>
          </cell>
          <cell r="K31">
            <v>1270</v>
          </cell>
          <cell r="L31">
            <v>1010</v>
          </cell>
          <cell r="M31">
            <v>380</v>
          </cell>
          <cell r="N31">
            <v>10</v>
          </cell>
          <cell r="O31">
            <v>160490</v>
          </cell>
          <cell r="P31">
            <v>91430</v>
          </cell>
          <cell r="Q31">
            <v>160490</v>
          </cell>
          <cell r="R31">
            <v>91430</v>
          </cell>
          <cell r="S31">
            <v>40010</v>
          </cell>
          <cell r="T31">
            <v>33120</v>
          </cell>
        </row>
        <row r="32">
          <cell r="A32">
            <v>26</v>
          </cell>
          <cell r="B32" t="str">
            <v>ふたば保育園</v>
          </cell>
          <cell r="C32">
            <v>120</v>
          </cell>
          <cell r="D32">
            <v>8</v>
          </cell>
          <cell r="E32">
            <v>154310</v>
          </cell>
          <cell r="F32">
            <v>87910</v>
          </cell>
          <cell r="G32">
            <v>38350</v>
          </cell>
          <cell r="H32">
            <v>31720</v>
          </cell>
          <cell r="I32">
            <v>11580</v>
          </cell>
          <cell r="J32">
            <v>6260</v>
          </cell>
          <cell r="K32">
            <v>2550</v>
          </cell>
          <cell r="L32">
            <v>2020</v>
          </cell>
          <cell r="M32">
            <v>380</v>
          </cell>
          <cell r="N32">
            <v>30</v>
          </cell>
          <cell r="O32">
            <v>166300</v>
          </cell>
          <cell r="P32">
            <v>94580</v>
          </cell>
          <cell r="Q32">
            <v>166300</v>
          </cell>
          <cell r="R32">
            <v>94580</v>
          </cell>
          <cell r="S32">
            <v>41310</v>
          </cell>
          <cell r="T32">
            <v>34150</v>
          </cell>
        </row>
        <row r="33">
          <cell r="A33">
            <v>27</v>
          </cell>
          <cell r="B33" t="str">
            <v>明和輝保育園</v>
          </cell>
          <cell r="C33">
            <v>90</v>
          </cell>
          <cell r="D33">
            <v>8</v>
          </cell>
          <cell r="E33">
            <v>161360</v>
          </cell>
          <cell r="F33">
            <v>94960</v>
          </cell>
          <cell r="G33">
            <v>45400</v>
          </cell>
          <cell r="H33">
            <v>38770</v>
          </cell>
          <cell r="I33">
            <v>12140</v>
          </cell>
          <cell r="J33">
            <v>6820</v>
          </cell>
          <cell r="K33">
            <v>3110</v>
          </cell>
          <cell r="L33">
            <v>2580</v>
          </cell>
          <cell r="M33">
            <v>510</v>
          </cell>
          <cell r="N33">
            <v>40</v>
          </cell>
          <cell r="O33">
            <v>174050</v>
          </cell>
          <cell r="P33">
            <v>102330</v>
          </cell>
          <cell r="Q33">
            <v>174050</v>
          </cell>
          <cell r="R33">
            <v>102330</v>
          </cell>
          <cell r="S33">
            <v>49060</v>
          </cell>
          <cell r="T33">
            <v>41900</v>
          </cell>
        </row>
        <row r="34">
          <cell r="A34">
            <v>28</v>
          </cell>
          <cell r="B34" t="str">
            <v>山王保育園</v>
          </cell>
          <cell r="C34">
            <v>45</v>
          </cell>
          <cell r="D34">
            <v>10</v>
          </cell>
          <cell r="E34">
            <v>176590</v>
          </cell>
          <cell r="F34">
            <v>110190</v>
          </cell>
          <cell r="G34">
            <v>60630</v>
          </cell>
          <cell r="H34">
            <v>54000</v>
          </cell>
          <cell r="I34">
            <v>16700</v>
          </cell>
          <cell r="J34">
            <v>10060</v>
          </cell>
          <cell r="K34">
            <v>5410</v>
          </cell>
          <cell r="L34">
            <v>4750</v>
          </cell>
          <cell r="M34">
            <v>920</v>
          </cell>
          <cell r="N34">
            <v>90</v>
          </cell>
          <cell r="O34">
            <v>194300</v>
          </cell>
          <cell r="P34">
            <v>121260</v>
          </cell>
          <cell r="Q34">
            <v>194300</v>
          </cell>
          <cell r="R34">
            <v>121260</v>
          </cell>
          <cell r="S34">
            <v>67050</v>
          </cell>
          <cell r="T34">
            <v>59760</v>
          </cell>
        </row>
        <row r="35">
          <cell r="A35">
            <v>29</v>
          </cell>
          <cell r="B35" t="str">
            <v>ﾁｬｲﾙﾄﾞ･ｶﾞｰﾃﾞﾝ保育園</v>
          </cell>
          <cell r="C35">
            <v>80</v>
          </cell>
          <cell r="D35">
            <v>4</v>
          </cell>
          <cell r="E35">
            <v>163740</v>
          </cell>
          <cell r="F35">
            <v>97340</v>
          </cell>
          <cell r="G35">
            <v>47780</v>
          </cell>
          <cell r="H35">
            <v>41150</v>
          </cell>
          <cell r="I35">
            <v>6160</v>
          </cell>
          <cell r="J35">
            <v>3500</v>
          </cell>
          <cell r="K35">
            <v>1640</v>
          </cell>
          <cell r="L35">
            <v>1380</v>
          </cell>
          <cell r="M35">
            <v>570</v>
          </cell>
          <cell r="N35">
            <v>20</v>
          </cell>
          <cell r="O35">
            <v>170490</v>
          </cell>
          <cell r="P35">
            <v>101430</v>
          </cell>
          <cell r="Q35">
            <v>170490</v>
          </cell>
          <cell r="R35">
            <v>101430</v>
          </cell>
          <cell r="S35">
            <v>50010</v>
          </cell>
          <cell r="T35">
            <v>43120</v>
          </cell>
        </row>
        <row r="36">
          <cell r="A36">
            <v>30</v>
          </cell>
          <cell r="B36" t="str">
            <v>明徳土気保育園</v>
          </cell>
          <cell r="C36">
            <v>120</v>
          </cell>
          <cell r="D36">
            <v>8</v>
          </cell>
          <cell r="E36">
            <v>154310</v>
          </cell>
          <cell r="F36">
            <v>87910</v>
          </cell>
          <cell r="G36">
            <v>38350</v>
          </cell>
          <cell r="H36">
            <v>31720</v>
          </cell>
          <cell r="I36">
            <v>11580</v>
          </cell>
          <cell r="J36">
            <v>6260</v>
          </cell>
          <cell r="K36">
            <v>2550</v>
          </cell>
          <cell r="L36">
            <v>2020</v>
          </cell>
          <cell r="M36">
            <v>380</v>
          </cell>
          <cell r="N36">
            <v>30</v>
          </cell>
          <cell r="O36">
            <v>166300</v>
          </cell>
          <cell r="P36">
            <v>94580</v>
          </cell>
          <cell r="Q36">
            <v>166300</v>
          </cell>
          <cell r="R36">
            <v>94580</v>
          </cell>
          <cell r="S36">
            <v>41310</v>
          </cell>
          <cell r="T36">
            <v>34150</v>
          </cell>
        </row>
        <row r="37">
          <cell r="A37">
            <v>31</v>
          </cell>
          <cell r="B37" t="str">
            <v>グレース保育園</v>
          </cell>
          <cell r="C37">
            <v>120</v>
          </cell>
          <cell r="D37">
            <v>8</v>
          </cell>
          <cell r="E37">
            <v>154310</v>
          </cell>
          <cell r="F37">
            <v>87910</v>
          </cell>
          <cell r="G37">
            <v>38350</v>
          </cell>
          <cell r="H37">
            <v>31720</v>
          </cell>
          <cell r="I37">
            <v>11580</v>
          </cell>
          <cell r="J37">
            <v>6260</v>
          </cell>
          <cell r="K37">
            <v>2550</v>
          </cell>
          <cell r="L37">
            <v>2020</v>
          </cell>
          <cell r="M37">
            <v>380</v>
          </cell>
          <cell r="N37">
            <v>30</v>
          </cell>
          <cell r="O37">
            <v>166300</v>
          </cell>
          <cell r="P37">
            <v>94580</v>
          </cell>
          <cell r="Q37">
            <v>166300</v>
          </cell>
          <cell r="R37">
            <v>94580</v>
          </cell>
          <cell r="S37">
            <v>41310</v>
          </cell>
          <cell r="T37">
            <v>34150</v>
          </cell>
        </row>
        <row r="38">
          <cell r="A38">
            <v>32</v>
          </cell>
          <cell r="B38" t="str">
            <v>みらい保育園</v>
          </cell>
          <cell r="C38">
            <v>120</v>
          </cell>
          <cell r="D38">
            <v>4</v>
          </cell>
          <cell r="E38">
            <v>154310</v>
          </cell>
          <cell r="F38">
            <v>87910</v>
          </cell>
          <cell r="G38">
            <v>38350</v>
          </cell>
          <cell r="H38">
            <v>31720</v>
          </cell>
          <cell r="I38">
            <v>5790</v>
          </cell>
          <cell r="J38">
            <v>3130</v>
          </cell>
          <cell r="K38">
            <v>1270</v>
          </cell>
          <cell r="L38">
            <v>1010</v>
          </cell>
          <cell r="M38">
            <v>380</v>
          </cell>
          <cell r="N38">
            <v>10</v>
          </cell>
          <cell r="O38">
            <v>160490</v>
          </cell>
          <cell r="P38">
            <v>91430</v>
          </cell>
          <cell r="Q38">
            <v>160490</v>
          </cell>
          <cell r="R38">
            <v>91430</v>
          </cell>
          <cell r="S38">
            <v>40010</v>
          </cell>
          <cell r="T38">
            <v>33120</v>
          </cell>
        </row>
        <row r="39">
          <cell r="A39">
            <v>33</v>
          </cell>
          <cell r="B39" t="str">
            <v>かまとり保育園</v>
          </cell>
          <cell r="C39">
            <v>90</v>
          </cell>
          <cell r="D39">
            <v>8</v>
          </cell>
          <cell r="E39">
            <v>161360</v>
          </cell>
          <cell r="F39">
            <v>94960</v>
          </cell>
          <cell r="G39">
            <v>45400</v>
          </cell>
          <cell r="H39">
            <v>38770</v>
          </cell>
          <cell r="I39">
            <v>12140</v>
          </cell>
          <cell r="J39">
            <v>6820</v>
          </cell>
          <cell r="K39">
            <v>3110</v>
          </cell>
          <cell r="L39">
            <v>2580</v>
          </cell>
          <cell r="M39">
            <v>510</v>
          </cell>
          <cell r="N39">
            <v>40</v>
          </cell>
          <cell r="O39">
            <v>174050</v>
          </cell>
          <cell r="P39">
            <v>102330</v>
          </cell>
          <cell r="Q39">
            <v>174050</v>
          </cell>
          <cell r="R39">
            <v>102330</v>
          </cell>
          <cell r="S39">
            <v>49060</v>
          </cell>
          <cell r="T39">
            <v>41900</v>
          </cell>
        </row>
        <row r="40">
          <cell r="A40">
            <v>34</v>
          </cell>
          <cell r="B40" t="str">
            <v>植草弁天保育園</v>
          </cell>
          <cell r="C40">
            <v>45</v>
          </cell>
          <cell r="D40">
            <v>12</v>
          </cell>
          <cell r="E40">
            <v>176590</v>
          </cell>
          <cell r="F40">
            <v>110190</v>
          </cell>
          <cell r="G40">
            <v>60630</v>
          </cell>
          <cell r="H40">
            <v>54000</v>
          </cell>
          <cell r="I40">
            <v>20040</v>
          </cell>
          <cell r="J40">
            <v>12070</v>
          </cell>
          <cell r="K40">
            <v>6490</v>
          </cell>
          <cell r="L40">
            <v>5700</v>
          </cell>
          <cell r="M40">
            <v>920</v>
          </cell>
          <cell r="N40">
            <v>110</v>
          </cell>
          <cell r="O40">
            <v>197660</v>
          </cell>
          <cell r="P40">
            <v>123290</v>
          </cell>
          <cell r="Q40">
            <v>197660</v>
          </cell>
          <cell r="R40">
            <v>123290</v>
          </cell>
          <cell r="S40">
            <v>68150</v>
          </cell>
          <cell r="T40">
            <v>60730</v>
          </cell>
        </row>
        <row r="41">
          <cell r="A41">
            <v>35</v>
          </cell>
          <cell r="B41" t="str">
            <v>ひなたぼっこ保育園</v>
          </cell>
          <cell r="C41">
            <v>30</v>
          </cell>
          <cell r="D41">
            <v>8</v>
          </cell>
          <cell r="E41">
            <v>189830</v>
          </cell>
          <cell r="F41">
            <v>123430</v>
          </cell>
          <cell r="G41">
            <v>73870</v>
          </cell>
          <cell r="H41">
            <v>67240</v>
          </cell>
          <cell r="I41">
            <v>14420</v>
          </cell>
          <cell r="J41">
            <v>9100</v>
          </cell>
          <cell r="K41">
            <v>5390</v>
          </cell>
          <cell r="L41">
            <v>4860</v>
          </cell>
          <cell r="M41">
            <v>1150</v>
          </cell>
          <cell r="N41">
            <v>90</v>
          </cell>
          <cell r="O41">
            <v>205490</v>
          </cell>
          <cell r="P41">
            <v>133770</v>
          </cell>
          <cell r="Q41">
            <v>205490</v>
          </cell>
          <cell r="R41">
            <v>133770</v>
          </cell>
          <cell r="S41">
            <v>80500</v>
          </cell>
          <cell r="T41">
            <v>73340</v>
          </cell>
        </row>
        <row r="42">
          <cell r="A42">
            <v>36</v>
          </cell>
          <cell r="B42" t="str">
            <v>はまかぜ保育園</v>
          </cell>
          <cell r="C42">
            <v>30</v>
          </cell>
          <cell r="D42">
            <v>4</v>
          </cell>
          <cell r="E42">
            <v>189830</v>
          </cell>
          <cell r="F42">
            <v>123430</v>
          </cell>
          <cell r="G42">
            <v>73870</v>
          </cell>
          <cell r="H42">
            <v>67240</v>
          </cell>
          <cell r="I42">
            <v>7210</v>
          </cell>
          <cell r="J42">
            <v>4550</v>
          </cell>
          <cell r="K42">
            <v>2690</v>
          </cell>
          <cell r="L42">
            <v>2430</v>
          </cell>
          <cell r="M42">
            <v>1150</v>
          </cell>
          <cell r="N42">
            <v>40</v>
          </cell>
          <cell r="O42">
            <v>198230</v>
          </cell>
          <cell r="P42">
            <v>129170</v>
          </cell>
          <cell r="Q42">
            <v>198230</v>
          </cell>
          <cell r="R42">
            <v>129170</v>
          </cell>
          <cell r="S42">
            <v>77750</v>
          </cell>
          <cell r="T42">
            <v>70860</v>
          </cell>
        </row>
        <row r="43">
          <cell r="A43">
            <v>37</v>
          </cell>
          <cell r="B43" t="str">
            <v>いなほ保育園</v>
          </cell>
          <cell r="C43">
            <v>45</v>
          </cell>
          <cell r="D43">
            <v>4</v>
          </cell>
          <cell r="E43">
            <v>176590</v>
          </cell>
          <cell r="F43">
            <v>110190</v>
          </cell>
          <cell r="G43">
            <v>60630</v>
          </cell>
          <cell r="H43">
            <v>54000</v>
          </cell>
          <cell r="I43">
            <v>6680</v>
          </cell>
          <cell r="J43">
            <v>4020</v>
          </cell>
          <cell r="K43">
            <v>2160</v>
          </cell>
          <cell r="L43">
            <v>1900</v>
          </cell>
          <cell r="M43">
            <v>920</v>
          </cell>
          <cell r="N43">
            <v>30</v>
          </cell>
          <cell r="O43">
            <v>184220</v>
          </cell>
          <cell r="P43">
            <v>115160</v>
          </cell>
          <cell r="Q43">
            <v>184220</v>
          </cell>
          <cell r="R43">
            <v>115160</v>
          </cell>
          <cell r="S43">
            <v>63740</v>
          </cell>
          <cell r="T43">
            <v>56850</v>
          </cell>
        </row>
        <row r="44">
          <cell r="A44">
            <v>38</v>
          </cell>
          <cell r="B44" t="str">
            <v>キッズマーム保育園</v>
          </cell>
          <cell r="C44">
            <v>30</v>
          </cell>
          <cell r="D44">
            <v>4</v>
          </cell>
          <cell r="E44">
            <v>189830</v>
          </cell>
          <cell r="F44">
            <v>123430</v>
          </cell>
          <cell r="G44">
            <v>73870</v>
          </cell>
          <cell r="H44">
            <v>67240</v>
          </cell>
          <cell r="I44">
            <v>7210</v>
          </cell>
          <cell r="J44">
            <v>4550</v>
          </cell>
          <cell r="K44">
            <v>2690</v>
          </cell>
          <cell r="L44">
            <v>2430</v>
          </cell>
          <cell r="M44">
            <v>1150</v>
          </cell>
          <cell r="N44">
            <v>40</v>
          </cell>
          <cell r="O44">
            <v>198230</v>
          </cell>
          <cell r="P44">
            <v>129170</v>
          </cell>
          <cell r="Q44">
            <v>198230</v>
          </cell>
          <cell r="R44">
            <v>129170</v>
          </cell>
          <cell r="S44">
            <v>77750</v>
          </cell>
          <cell r="T44">
            <v>70860</v>
          </cell>
        </row>
        <row r="45">
          <cell r="A45">
            <v>39</v>
          </cell>
          <cell r="B45" t="str">
            <v>アスク海浜幕張保育園</v>
          </cell>
          <cell r="C45">
            <v>59</v>
          </cell>
          <cell r="D45">
            <v>4</v>
          </cell>
          <cell r="E45">
            <v>170800</v>
          </cell>
          <cell r="F45">
            <v>104400</v>
          </cell>
          <cell r="G45">
            <v>54840</v>
          </cell>
          <cell r="H45">
            <v>48210</v>
          </cell>
          <cell r="I45">
            <v>6440</v>
          </cell>
          <cell r="J45">
            <v>3780</v>
          </cell>
          <cell r="K45">
            <v>1920</v>
          </cell>
          <cell r="L45">
            <v>1660</v>
          </cell>
          <cell r="M45">
            <v>760</v>
          </cell>
          <cell r="N45">
            <v>30</v>
          </cell>
          <cell r="O45">
            <v>178030</v>
          </cell>
          <cell r="P45">
            <v>108970</v>
          </cell>
          <cell r="Q45">
            <v>178030</v>
          </cell>
          <cell r="R45">
            <v>108970</v>
          </cell>
          <cell r="S45">
            <v>57550</v>
          </cell>
          <cell r="T45">
            <v>50660</v>
          </cell>
        </row>
        <row r="46">
          <cell r="A46">
            <v>40</v>
          </cell>
          <cell r="B46" t="str">
            <v>明徳浜野駅保育園</v>
          </cell>
          <cell r="C46">
            <v>36</v>
          </cell>
          <cell r="D46">
            <v>4</v>
          </cell>
          <cell r="E46">
            <v>178700</v>
          </cell>
          <cell r="F46">
            <v>112300</v>
          </cell>
          <cell r="G46">
            <v>62740</v>
          </cell>
          <cell r="H46">
            <v>56110</v>
          </cell>
          <cell r="I46">
            <v>6760</v>
          </cell>
          <cell r="J46">
            <v>4100</v>
          </cell>
          <cell r="K46">
            <v>2240</v>
          </cell>
          <cell r="L46">
            <v>1980</v>
          </cell>
          <cell r="M46">
            <v>1150</v>
          </cell>
          <cell r="N46">
            <v>40</v>
          </cell>
          <cell r="O46">
            <v>186650</v>
          </cell>
          <cell r="P46">
            <v>117590</v>
          </cell>
          <cell r="Q46">
            <v>186650</v>
          </cell>
          <cell r="R46">
            <v>117590</v>
          </cell>
          <cell r="S46">
            <v>66170</v>
          </cell>
          <cell r="T46">
            <v>59280</v>
          </cell>
        </row>
        <row r="47">
          <cell r="A47">
            <v>41</v>
          </cell>
          <cell r="B47" t="str">
            <v>幕張いもっこ保育園</v>
          </cell>
          <cell r="C47">
            <v>59</v>
          </cell>
          <cell r="D47">
            <v>4</v>
          </cell>
          <cell r="E47">
            <v>170800</v>
          </cell>
          <cell r="F47">
            <v>104400</v>
          </cell>
          <cell r="G47">
            <v>54840</v>
          </cell>
          <cell r="H47">
            <v>48210</v>
          </cell>
          <cell r="I47">
            <v>6440</v>
          </cell>
          <cell r="J47">
            <v>3780</v>
          </cell>
          <cell r="K47">
            <v>1920</v>
          </cell>
          <cell r="L47">
            <v>1660</v>
          </cell>
          <cell r="M47">
            <v>760</v>
          </cell>
          <cell r="N47">
            <v>30</v>
          </cell>
          <cell r="O47">
            <v>178030</v>
          </cell>
          <cell r="P47">
            <v>108970</v>
          </cell>
          <cell r="Q47">
            <v>178030</v>
          </cell>
          <cell r="R47">
            <v>108970</v>
          </cell>
          <cell r="S47">
            <v>57550</v>
          </cell>
          <cell r="T47">
            <v>50660</v>
          </cell>
        </row>
        <row r="48">
          <cell r="A48">
            <v>42</v>
          </cell>
          <cell r="B48" t="str">
            <v>稲毛すきっぷ保育園</v>
          </cell>
          <cell r="C48">
            <v>30</v>
          </cell>
          <cell r="D48">
            <v>4</v>
          </cell>
          <cell r="E48">
            <v>189830</v>
          </cell>
          <cell r="F48">
            <v>123430</v>
          </cell>
          <cell r="G48">
            <v>73870</v>
          </cell>
          <cell r="H48">
            <v>67240</v>
          </cell>
          <cell r="I48">
            <v>7210</v>
          </cell>
          <cell r="J48">
            <v>4550</v>
          </cell>
          <cell r="K48">
            <v>2690</v>
          </cell>
          <cell r="L48">
            <v>2430</v>
          </cell>
          <cell r="M48">
            <v>1150</v>
          </cell>
          <cell r="N48">
            <v>40</v>
          </cell>
          <cell r="O48">
            <v>198230</v>
          </cell>
          <cell r="P48">
            <v>129170</v>
          </cell>
          <cell r="Q48">
            <v>198230</v>
          </cell>
          <cell r="R48">
            <v>129170</v>
          </cell>
          <cell r="S48">
            <v>77750</v>
          </cell>
          <cell r="T48">
            <v>70860</v>
          </cell>
        </row>
        <row r="49">
          <cell r="A49">
            <v>43</v>
          </cell>
          <cell r="B49" t="str">
            <v>千葉聖心保育園</v>
          </cell>
          <cell r="C49">
            <v>45</v>
          </cell>
          <cell r="D49">
            <v>4</v>
          </cell>
          <cell r="E49">
            <v>176590</v>
          </cell>
          <cell r="F49">
            <v>110190</v>
          </cell>
          <cell r="G49">
            <v>60630</v>
          </cell>
          <cell r="H49">
            <v>54000</v>
          </cell>
          <cell r="I49">
            <v>6680</v>
          </cell>
          <cell r="J49">
            <v>4020</v>
          </cell>
          <cell r="K49">
            <v>2160</v>
          </cell>
          <cell r="L49">
            <v>1900</v>
          </cell>
          <cell r="M49">
            <v>920</v>
          </cell>
          <cell r="N49">
            <v>30</v>
          </cell>
          <cell r="O49">
            <v>184220</v>
          </cell>
          <cell r="P49">
            <v>115160</v>
          </cell>
          <cell r="Q49">
            <v>184220</v>
          </cell>
          <cell r="R49">
            <v>115160</v>
          </cell>
          <cell r="S49">
            <v>63740</v>
          </cell>
          <cell r="T49">
            <v>56850</v>
          </cell>
        </row>
        <row r="50">
          <cell r="A50">
            <v>44</v>
          </cell>
          <cell r="B50" t="str">
            <v>真生保育園</v>
          </cell>
          <cell r="C50">
            <v>90</v>
          </cell>
          <cell r="D50">
            <v>4</v>
          </cell>
          <cell r="E50">
            <v>161360</v>
          </cell>
          <cell r="F50">
            <v>94960</v>
          </cell>
          <cell r="G50">
            <v>45400</v>
          </cell>
          <cell r="H50">
            <v>38770</v>
          </cell>
          <cell r="I50">
            <v>6070</v>
          </cell>
          <cell r="J50">
            <v>3410</v>
          </cell>
          <cell r="K50">
            <v>1550</v>
          </cell>
          <cell r="L50">
            <v>1290</v>
          </cell>
          <cell r="M50">
            <v>510</v>
          </cell>
          <cell r="N50">
            <v>20</v>
          </cell>
          <cell r="O50">
            <v>167960</v>
          </cell>
          <cell r="P50">
            <v>98900</v>
          </cell>
          <cell r="Q50">
            <v>167960</v>
          </cell>
          <cell r="R50">
            <v>98900</v>
          </cell>
          <cell r="S50">
            <v>47480</v>
          </cell>
          <cell r="T50">
            <v>40590</v>
          </cell>
        </row>
        <row r="51">
          <cell r="A51">
            <v>45</v>
          </cell>
          <cell r="B51" t="str">
            <v>アップルナースリー検見川浜保育園</v>
          </cell>
          <cell r="C51">
            <v>30</v>
          </cell>
          <cell r="D51">
            <v>4</v>
          </cell>
          <cell r="E51">
            <v>189830</v>
          </cell>
          <cell r="F51">
            <v>123430</v>
          </cell>
          <cell r="G51">
            <v>73870</v>
          </cell>
          <cell r="H51">
            <v>67240</v>
          </cell>
          <cell r="I51">
            <v>7210</v>
          </cell>
          <cell r="J51">
            <v>4550</v>
          </cell>
          <cell r="K51">
            <v>2690</v>
          </cell>
          <cell r="L51">
            <v>2430</v>
          </cell>
          <cell r="M51">
            <v>1150</v>
          </cell>
          <cell r="N51">
            <v>40</v>
          </cell>
          <cell r="O51">
            <v>198230</v>
          </cell>
          <cell r="P51">
            <v>129170</v>
          </cell>
          <cell r="Q51">
            <v>198230</v>
          </cell>
          <cell r="R51">
            <v>129170</v>
          </cell>
          <cell r="S51">
            <v>77750</v>
          </cell>
          <cell r="T51">
            <v>70860</v>
          </cell>
        </row>
      </sheetData>
      <sheetData sheetId="2">
        <row r="4">
          <cell r="A4">
            <v>1</v>
          </cell>
          <cell r="B4" t="str">
            <v>院内保育園</v>
          </cell>
          <cell r="C4">
            <v>90</v>
          </cell>
          <cell r="D4">
            <v>10</v>
          </cell>
          <cell r="E4">
            <v>161360</v>
          </cell>
          <cell r="F4">
            <v>94960</v>
          </cell>
          <cell r="G4">
            <v>45400</v>
          </cell>
          <cell r="H4">
            <v>38770</v>
          </cell>
          <cell r="I4">
            <v>15180</v>
          </cell>
          <cell r="J4">
            <v>8540</v>
          </cell>
          <cell r="K4">
            <v>3890</v>
          </cell>
          <cell r="L4">
            <v>3230</v>
          </cell>
          <cell r="M4">
            <v>510</v>
          </cell>
          <cell r="N4">
            <v>50</v>
          </cell>
          <cell r="O4">
            <v>177100</v>
          </cell>
          <cell r="P4">
            <v>104060</v>
          </cell>
          <cell r="Q4">
            <v>177100</v>
          </cell>
          <cell r="R4">
            <v>104060</v>
          </cell>
          <cell r="S4">
            <v>49850</v>
          </cell>
          <cell r="T4">
            <v>42560</v>
          </cell>
        </row>
        <row r="5">
          <cell r="A5">
            <v>2</v>
          </cell>
          <cell r="B5" t="str">
            <v>旭ケ丘保育園</v>
          </cell>
          <cell r="C5">
            <v>120</v>
          </cell>
          <cell r="D5">
            <v>12</v>
          </cell>
          <cell r="E5">
            <v>154310</v>
          </cell>
          <cell r="F5">
            <v>87910</v>
          </cell>
          <cell r="G5">
            <v>38350</v>
          </cell>
          <cell r="H5">
            <v>31720</v>
          </cell>
          <cell r="I5">
            <v>17370</v>
          </cell>
          <cell r="J5">
            <v>9400</v>
          </cell>
          <cell r="K5">
            <v>3820</v>
          </cell>
          <cell r="L5">
            <v>3030</v>
          </cell>
          <cell r="M5">
            <v>380</v>
          </cell>
          <cell r="N5">
            <v>40</v>
          </cell>
          <cell r="O5">
            <v>172100</v>
          </cell>
          <cell r="P5">
            <v>97730</v>
          </cell>
          <cell r="Q5">
            <v>172100</v>
          </cell>
          <cell r="R5">
            <v>97730</v>
          </cell>
          <cell r="S5">
            <v>42590</v>
          </cell>
          <cell r="T5">
            <v>35170</v>
          </cell>
        </row>
        <row r="6">
          <cell r="A6">
            <v>3</v>
          </cell>
          <cell r="B6" t="str">
            <v>稲毛保育園</v>
          </cell>
          <cell r="C6">
            <v>120</v>
          </cell>
          <cell r="D6">
            <v>10</v>
          </cell>
          <cell r="E6">
            <v>154310</v>
          </cell>
          <cell r="F6">
            <v>87910</v>
          </cell>
          <cell r="G6">
            <v>38350</v>
          </cell>
          <cell r="H6">
            <v>31720</v>
          </cell>
          <cell r="I6">
            <v>14470</v>
          </cell>
          <cell r="J6">
            <v>7830</v>
          </cell>
          <cell r="K6">
            <v>3180</v>
          </cell>
          <cell r="L6">
            <v>2520</v>
          </cell>
          <cell r="M6">
            <v>380</v>
          </cell>
          <cell r="N6">
            <v>30</v>
          </cell>
          <cell r="O6">
            <v>169190</v>
          </cell>
          <cell r="P6">
            <v>96150</v>
          </cell>
          <cell r="Q6">
            <v>169190</v>
          </cell>
          <cell r="R6">
            <v>96150</v>
          </cell>
          <cell r="S6">
            <v>41940</v>
          </cell>
          <cell r="T6">
            <v>34650</v>
          </cell>
        </row>
        <row r="7">
          <cell r="A7">
            <v>4</v>
          </cell>
          <cell r="B7" t="str">
            <v>みどり保育園</v>
          </cell>
          <cell r="C7">
            <v>120</v>
          </cell>
          <cell r="D7">
            <v>10</v>
          </cell>
          <cell r="E7">
            <v>154310</v>
          </cell>
          <cell r="F7">
            <v>87910</v>
          </cell>
          <cell r="G7">
            <v>38350</v>
          </cell>
          <cell r="H7">
            <v>31720</v>
          </cell>
          <cell r="I7">
            <v>14470</v>
          </cell>
          <cell r="J7">
            <v>7830</v>
          </cell>
          <cell r="K7">
            <v>3180</v>
          </cell>
          <cell r="L7">
            <v>2520</v>
          </cell>
          <cell r="M7">
            <v>380</v>
          </cell>
          <cell r="N7">
            <v>30</v>
          </cell>
          <cell r="O7">
            <v>169190</v>
          </cell>
          <cell r="P7">
            <v>96150</v>
          </cell>
          <cell r="Q7">
            <v>169190</v>
          </cell>
          <cell r="R7">
            <v>96150</v>
          </cell>
          <cell r="S7">
            <v>41940</v>
          </cell>
          <cell r="T7">
            <v>34650</v>
          </cell>
        </row>
        <row r="8">
          <cell r="A8">
            <v>5</v>
          </cell>
          <cell r="B8" t="str">
            <v>ちどり保育園</v>
          </cell>
          <cell r="C8">
            <v>120</v>
          </cell>
          <cell r="D8">
            <v>12</v>
          </cell>
          <cell r="E8">
            <v>154310</v>
          </cell>
          <cell r="F8">
            <v>87910</v>
          </cell>
          <cell r="G8">
            <v>38350</v>
          </cell>
          <cell r="H8">
            <v>31720</v>
          </cell>
          <cell r="I8">
            <v>17370</v>
          </cell>
          <cell r="J8">
            <v>9400</v>
          </cell>
          <cell r="K8">
            <v>3820</v>
          </cell>
          <cell r="L8">
            <v>3030</v>
          </cell>
          <cell r="M8">
            <v>380</v>
          </cell>
          <cell r="N8">
            <v>40</v>
          </cell>
          <cell r="O8">
            <v>172100</v>
          </cell>
          <cell r="P8">
            <v>97730</v>
          </cell>
          <cell r="Q8">
            <v>172100</v>
          </cell>
          <cell r="R8">
            <v>97730</v>
          </cell>
          <cell r="S8">
            <v>42590</v>
          </cell>
          <cell r="T8">
            <v>35170</v>
          </cell>
        </row>
        <row r="9">
          <cell r="A9">
            <v>6</v>
          </cell>
          <cell r="B9" t="str">
            <v>今井保育園</v>
          </cell>
          <cell r="C9">
            <v>120</v>
          </cell>
          <cell r="D9">
            <v>12</v>
          </cell>
          <cell r="E9">
            <v>154310</v>
          </cell>
          <cell r="F9">
            <v>87910</v>
          </cell>
          <cell r="G9">
            <v>38350</v>
          </cell>
          <cell r="H9">
            <v>31720</v>
          </cell>
          <cell r="I9">
            <v>17370</v>
          </cell>
          <cell r="J9">
            <v>9400</v>
          </cell>
          <cell r="K9">
            <v>3820</v>
          </cell>
          <cell r="L9">
            <v>3030</v>
          </cell>
          <cell r="M9">
            <v>380</v>
          </cell>
          <cell r="N9">
            <v>40</v>
          </cell>
          <cell r="O9">
            <v>172100</v>
          </cell>
          <cell r="P9">
            <v>97730</v>
          </cell>
          <cell r="Q9">
            <v>172100</v>
          </cell>
          <cell r="R9">
            <v>97730</v>
          </cell>
          <cell r="S9">
            <v>42590</v>
          </cell>
          <cell r="T9">
            <v>35170</v>
          </cell>
        </row>
        <row r="10">
          <cell r="A10">
            <v>7</v>
          </cell>
          <cell r="B10" t="str">
            <v>若竹保育園</v>
          </cell>
          <cell r="C10">
            <v>150</v>
          </cell>
          <cell r="D10">
            <v>10</v>
          </cell>
          <cell r="E10">
            <v>151950</v>
          </cell>
          <cell r="F10">
            <v>85550</v>
          </cell>
          <cell r="G10">
            <v>35990</v>
          </cell>
          <cell r="H10">
            <v>29360</v>
          </cell>
          <cell r="I10">
            <v>14230</v>
          </cell>
          <cell r="J10">
            <v>7590</v>
          </cell>
          <cell r="K10">
            <v>2940</v>
          </cell>
          <cell r="L10">
            <v>2280</v>
          </cell>
          <cell r="M10">
            <v>300</v>
          </cell>
          <cell r="N10">
            <v>30</v>
          </cell>
          <cell r="O10">
            <v>166510</v>
          </cell>
          <cell r="P10">
            <v>93470</v>
          </cell>
          <cell r="Q10">
            <v>166510</v>
          </cell>
          <cell r="R10">
            <v>93470</v>
          </cell>
          <cell r="S10">
            <v>39260</v>
          </cell>
          <cell r="T10">
            <v>31970</v>
          </cell>
        </row>
        <row r="11">
          <cell r="A11">
            <v>8</v>
          </cell>
          <cell r="B11" t="str">
            <v>千葉寺Ａ(定員90)</v>
          </cell>
          <cell r="C11">
            <v>90</v>
          </cell>
          <cell r="D11">
            <v>8</v>
          </cell>
          <cell r="E11">
            <v>161360</v>
          </cell>
          <cell r="F11">
            <v>94960</v>
          </cell>
          <cell r="G11">
            <v>45400</v>
          </cell>
          <cell r="H11">
            <v>38770</v>
          </cell>
          <cell r="I11">
            <v>12140</v>
          </cell>
          <cell r="J11">
            <v>6820</v>
          </cell>
          <cell r="K11">
            <v>3110</v>
          </cell>
          <cell r="L11">
            <v>2580</v>
          </cell>
          <cell r="M11">
            <v>300</v>
          </cell>
          <cell r="N11">
            <v>20</v>
          </cell>
          <cell r="O11">
            <v>173820</v>
          </cell>
          <cell r="P11">
            <v>102100</v>
          </cell>
          <cell r="Q11">
            <v>173820</v>
          </cell>
          <cell r="R11">
            <v>102100</v>
          </cell>
          <cell r="S11">
            <v>48830</v>
          </cell>
          <cell r="T11">
            <v>41670</v>
          </cell>
        </row>
        <row r="12">
          <cell r="B12" t="str">
            <v>千葉寺Ｂ(定員29)</v>
          </cell>
          <cell r="C12">
            <v>29</v>
          </cell>
          <cell r="D12">
            <v>8</v>
          </cell>
          <cell r="E12">
            <v>161350</v>
          </cell>
          <cell r="F12">
            <v>104910</v>
          </cell>
          <cell r="G12">
            <v>62780</v>
          </cell>
          <cell r="H12">
            <v>57150</v>
          </cell>
          <cell r="I12">
            <v>12250</v>
          </cell>
          <cell r="J12">
            <v>7730</v>
          </cell>
          <cell r="K12">
            <v>4580</v>
          </cell>
          <cell r="L12">
            <v>4130</v>
          </cell>
          <cell r="M12">
            <v>300</v>
          </cell>
          <cell r="N12">
            <v>20</v>
          </cell>
          <cell r="O12">
            <v>173920</v>
          </cell>
          <cell r="P12">
            <v>112960</v>
          </cell>
          <cell r="Q12">
            <v>173920</v>
          </cell>
          <cell r="R12">
            <v>112960</v>
          </cell>
          <cell r="S12">
            <v>67680</v>
          </cell>
          <cell r="T12">
            <v>61600</v>
          </cell>
        </row>
        <row r="13">
          <cell r="B13" t="str">
            <v>千葉寺Ｃ(定員30)</v>
          </cell>
          <cell r="C13">
            <v>30</v>
          </cell>
          <cell r="D13">
            <v>8</v>
          </cell>
          <cell r="E13">
            <v>161350</v>
          </cell>
          <cell r="F13">
            <v>104910</v>
          </cell>
          <cell r="G13">
            <v>62780</v>
          </cell>
          <cell r="H13">
            <v>57150</v>
          </cell>
          <cell r="I13">
            <v>12250</v>
          </cell>
          <cell r="J13">
            <v>7730</v>
          </cell>
          <cell r="K13">
            <v>4580</v>
          </cell>
          <cell r="L13">
            <v>4130</v>
          </cell>
          <cell r="M13">
            <v>300</v>
          </cell>
          <cell r="N13">
            <v>20</v>
          </cell>
          <cell r="O13">
            <v>173920</v>
          </cell>
          <cell r="P13">
            <v>112960</v>
          </cell>
          <cell r="Q13">
            <v>173920</v>
          </cell>
          <cell r="R13">
            <v>112960</v>
          </cell>
          <cell r="S13">
            <v>67680</v>
          </cell>
          <cell r="T13">
            <v>61600</v>
          </cell>
        </row>
        <row r="14">
          <cell r="B14" t="str">
            <v>千葉寺定員超分</v>
          </cell>
          <cell r="C14">
            <v>151950</v>
          </cell>
          <cell r="D14">
            <v>85550</v>
          </cell>
          <cell r="E14">
            <v>151950</v>
          </cell>
          <cell r="F14">
            <v>85550</v>
          </cell>
          <cell r="G14">
            <v>35990</v>
          </cell>
          <cell r="H14">
            <v>29360</v>
          </cell>
          <cell r="I14">
            <v>11390</v>
          </cell>
          <cell r="J14">
            <v>6070</v>
          </cell>
          <cell r="K14">
            <v>2360</v>
          </cell>
          <cell r="L14">
            <v>1830</v>
          </cell>
          <cell r="M14">
            <v>300</v>
          </cell>
          <cell r="N14">
            <v>20</v>
          </cell>
          <cell r="O14">
            <v>38670</v>
          </cell>
          <cell r="P14">
            <v>31510</v>
          </cell>
          <cell r="Q14">
            <v>163660</v>
          </cell>
          <cell r="R14">
            <v>91940</v>
          </cell>
          <cell r="S14">
            <v>38670</v>
          </cell>
          <cell r="T14">
            <v>31510</v>
          </cell>
        </row>
        <row r="15">
          <cell r="A15">
            <v>9</v>
          </cell>
          <cell r="B15" t="str">
            <v>慈光保育園</v>
          </cell>
          <cell r="C15">
            <v>90</v>
          </cell>
          <cell r="D15">
            <v>10</v>
          </cell>
          <cell r="E15">
            <v>161360</v>
          </cell>
          <cell r="F15">
            <v>94960</v>
          </cell>
          <cell r="G15">
            <v>45400</v>
          </cell>
          <cell r="H15">
            <v>38770</v>
          </cell>
          <cell r="I15">
            <v>15180</v>
          </cell>
          <cell r="J15">
            <v>8540</v>
          </cell>
          <cell r="K15">
            <v>3890</v>
          </cell>
          <cell r="L15">
            <v>3230</v>
          </cell>
          <cell r="M15">
            <v>510</v>
          </cell>
          <cell r="N15">
            <v>50</v>
          </cell>
          <cell r="O15">
            <v>177100</v>
          </cell>
          <cell r="P15">
            <v>104060</v>
          </cell>
          <cell r="Q15">
            <v>177100</v>
          </cell>
          <cell r="R15">
            <v>104060</v>
          </cell>
          <cell r="S15">
            <v>49850</v>
          </cell>
          <cell r="T15">
            <v>42560</v>
          </cell>
        </row>
        <row r="16">
          <cell r="A16">
            <v>10</v>
          </cell>
          <cell r="B16" t="str">
            <v>若梅保育園</v>
          </cell>
          <cell r="C16">
            <v>120</v>
          </cell>
          <cell r="D16">
            <v>8</v>
          </cell>
          <cell r="E16">
            <v>154310</v>
          </cell>
          <cell r="F16">
            <v>87910</v>
          </cell>
          <cell r="G16">
            <v>38350</v>
          </cell>
          <cell r="H16">
            <v>31720</v>
          </cell>
          <cell r="I16">
            <v>11580</v>
          </cell>
          <cell r="J16">
            <v>6260</v>
          </cell>
          <cell r="K16">
            <v>2550</v>
          </cell>
          <cell r="L16">
            <v>2020</v>
          </cell>
          <cell r="M16">
            <v>380</v>
          </cell>
          <cell r="N16">
            <v>30</v>
          </cell>
          <cell r="O16">
            <v>166300</v>
          </cell>
          <cell r="P16">
            <v>94580</v>
          </cell>
          <cell r="Q16">
            <v>166300</v>
          </cell>
          <cell r="R16">
            <v>94580</v>
          </cell>
          <cell r="S16">
            <v>41310</v>
          </cell>
          <cell r="T16">
            <v>34150</v>
          </cell>
        </row>
        <row r="17">
          <cell r="A17">
            <v>11</v>
          </cell>
          <cell r="B17" t="str">
            <v>ﾁｭｰﾘｯﾌﾟ保育園</v>
          </cell>
          <cell r="C17">
            <v>120</v>
          </cell>
          <cell r="D17">
            <v>8</v>
          </cell>
          <cell r="E17">
            <v>154310</v>
          </cell>
          <cell r="F17">
            <v>87910</v>
          </cell>
          <cell r="G17">
            <v>38350</v>
          </cell>
          <cell r="H17">
            <v>31720</v>
          </cell>
          <cell r="I17">
            <v>11580</v>
          </cell>
          <cell r="J17">
            <v>6260</v>
          </cell>
          <cell r="K17">
            <v>2550</v>
          </cell>
          <cell r="L17">
            <v>2020</v>
          </cell>
          <cell r="M17">
            <v>380</v>
          </cell>
          <cell r="N17">
            <v>30</v>
          </cell>
          <cell r="O17">
            <v>166300</v>
          </cell>
          <cell r="P17">
            <v>94580</v>
          </cell>
          <cell r="Q17">
            <v>166300</v>
          </cell>
          <cell r="R17">
            <v>94580</v>
          </cell>
          <cell r="S17">
            <v>41310</v>
          </cell>
          <cell r="T17">
            <v>34150</v>
          </cell>
        </row>
        <row r="18">
          <cell r="A18">
            <v>12</v>
          </cell>
          <cell r="B18" t="str">
            <v>幕張海浜保育園</v>
          </cell>
          <cell r="C18">
            <v>120</v>
          </cell>
          <cell r="D18">
            <v>8</v>
          </cell>
          <cell r="E18">
            <v>154310</v>
          </cell>
          <cell r="F18">
            <v>87910</v>
          </cell>
          <cell r="G18">
            <v>38350</v>
          </cell>
          <cell r="H18">
            <v>31720</v>
          </cell>
          <cell r="I18">
            <v>11580</v>
          </cell>
          <cell r="J18">
            <v>6260</v>
          </cell>
          <cell r="K18">
            <v>2550</v>
          </cell>
          <cell r="L18">
            <v>2020</v>
          </cell>
          <cell r="M18">
            <v>380</v>
          </cell>
          <cell r="N18">
            <v>30</v>
          </cell>
          <cell r="O18">
            <v>166300</v>
          </cell>
          <cell r="P18">
            <v>94580</v>
          </cell>
          <cell r="Q18">
            <v>166300</v>
          </cell>
          <cell r="R18">
            <v>94580</v>
          </cell>
          <cell r="S18">
            <v>41310</v>
          </cell>
          <cell r="T18">
            <v>34150</v>
          </cell>
        </row>
        <row r="19">
          <cell r="A19">
            <v>13</v>
          </cell>
          <cell r="B19" t="str">
            <v>みつわ台保育園</v>
          </cell>
          <cell r="C19">
            <v>120</v>
          </cell>
          <cell r="D19">
            <v>12</v>
          </cell>
          <cell r="E19">
            <v>154310</v>
          </cell>
          <cell r="F19">
            <v>87910</v>
          </cell>
          <cell r="G19">
            <v>38350</v>
          </cell>
          <cell r="H19">
            <v>31720</v>
          </cell>
          <cell r="I19">
            <v>17370</v>
          </cell>
          <cell r="J19">
            <v>9400</v>
          </cell>
          <cell r="K19">
            <v>3820</v>
          </cell>
          <cell r="L19">
            <v>3030</v>
          </cell>
          <cell r="M19">
            <v>380</v>
          </cell>
          <cell r="N19">
            <v>40</v>
          </cell>
          <cell r="O19">
            <v>172100</v>
          </cell>
          <cell r="P19">
            <v>97730</v>
          </cell>
          <cell r="Q19">
            <v>172100</v>
          </cell>
          <cell r="R19">
            <v>97730</v>
          </cell>
          <cell r="S19">
            <v>42590</v>
          </cell>
          <cell r="T19">
            <v>35170</v>
          </cell>
        </row>
        <row r="20">
          <cell r="A20">
            <v>14</v>
          </cell>
          <cell r="B20" t="str">
            <v>まどか保育園</v>
          </cell>
          <cell r="C20">
            <v>90</v>
          </cell>
          <cell r="D20">
            <v>8</v>
          </cell>
          <cell r="E20">
            <v>161360</v>
          </cell>
          <cell r="F20">
            <v>94960</v>
          </cell>
          <cell r="G20">
            <v>45400</v>
          </cell>
          <cell r="H20">
            <v>38770</v>
          </cell>
          <cell r="I20">
            <v>12140</v>
          </cell>
          <cell r="J20">
            <v>6820</v>
          </cell>
          <cell r="K20">
            <v>3110</v>
          </cell>
          <cell r="L20">
            <v>2580</v>
          </cell>
          <cell r="M20">
            <v>510</v>
          </cell>
          <cell r="N20">
            <v>40</v>
          </cell>
          <cell r="O20">
            <v>174050</v>
          </cell>
          <cell r="P20">
            <v>102330</v>
          </cell>
          <cell r="Q20">
            <v>174050</v>
          </cell>
          <cell r="R20">
            <v>102330</v>
          </cell>
          <cell r="S20">
            <v>49060</v>
          </cell>
          <cell r="T20">
            <v>41900</v>
          </cell>
        </row>
        <row r="21">
          <cell r="A21">
            <v>15</v>
          </cell>
          <cell r="B21" t="str">
            <v>わかくさ保育園</v>
          </cell>
          <cell r="C21">
            <v>110</v>
          </cell>
          <cell r="D21">
            <v>12</v>
          </cell>
          <cell r="E21">
            <v>155390</v>
          </cell>
          <cell r="F21">
            <v>88990</v>
          </cell>
          <cell r="G21">
            <v>39430</v>
          </cell>
          <cell r="H21">
            <v>32800</v>
          </cell>
          <cell r="I21">
            <v>17500</v>
          </cell>
          <cell r="J21">
            <v>9530</v>
          </cell>
          <cell r="K21">
            <v>3950</v>
          </cell>
          <cell r="L21">
            <v>3160</v>
          </cell>
          <cell r="M21">
            <v>410</v>
          </cell>
          <cell r="N21">
            <v>50</v>
          </cell>
          <cell r="O21">
            <v>173350</v>
          </cell>
          <cell r="P21">
            <v>98980</v>
          </cell>
          <cell r="Q21">
            <v>173350</v>
          </cell>
          <cell r="R21">
            <v>98980</v>
          </cell>
          <cell r="S21">
            <v>43840</v>
          </cell>
          <cell r="T21">
            <v>36420</v>
          </cell>
        </row>
        <row r="22">
          <cell r="A22">
            <v>16</v>
          </cell>
          <cell r="B22" t="str">
            <v>たいよう保育園</v>
          </cell>
          <cell r="C22">
            <v>90</v>
          </cell>
          <cell r="D22">
            <v>10</v>
          </cell>
          <cell r="E22">
            <v>161360</v>
          </cell>
          <cell r="F22">
            <v>94960</v>
          </cell>
          <cell r="G22">
            <v>45400</v>
          </cell>
          <cell r="H22">
            <v>38770</v>
          </cell>
          <cell r="I22">
            <v>15180</v>
          </cell>
          <cell r="J22">
            <v>8540</v>
          </cell>
          <cell r="K22">
            <v>3890</v>
          </cell>
          <cell r="L22">
            <v>3230</v>
          </cell>
          <cell r="M22">
            <v>510</v>
          </cell>
          <cell r="N22">
            <v>50</v>
          </cell>
          <cell r="O22">
            <v>177100</v>
          </cell>
          <cell r="P22">
            <v>104060</v>
          </cell>
          <cell r="Q22">
            <v>177100</v>
          </cell>
          <cell r="R22">
            <v>104060</v>
          </cell>
          <cell r="S22">
            <v>49850</v>
          </cell>
          <cell r="T22">
            <v>42560</v>
          </cell>
        </row>
        <row r="23">
          <cell r="A23">
            <v>17</v>
          </cell>
          <cell r="B23" t="str">
            <v>松ケ丘保育園</v>
          </cell>
          <cell r="C23">
            <v>90</v>
          </cell>
          <cell r="D23">
            <v>10</v>
          </cell>
          <cell r="E23">
            <v>161360</v>
          </cell>
          <cell r="F23">
            <v>94960</v>
          </cell>
          <cell r="G23">
            <v>45400</v>
          </cell>
          <cell r="H23">
            <v>38770</v>
          </cell>
          <cell r="I23">
            <v>15180</v>
          </cell>
          <cell r="J23">
            <v>8540</v>
          </cell>
          <cell r="K23">
            <v>3890</v>
          </cell>
          <cell r="L23">
            <v>3230</v>
          </cell>
          <cell r="M23">
            <v>510</v>
          </cell>
          <cell r="N23">
            <v>50</v>
          </cell>
          <cell r="O23">
            <v>177100</v>
          </cell>
          <cell r="P23">
            <v>104060</v>
          </cell>
          <cell r="Q23">
            <v>177100</v>
          </cell>
          <cell r="R23">
            <v>104060</v>
          </cell>
          <cell r="S23">
            <v>49850</v>
          </cell>
          <cell r="T23">
            <v>42560</v>
          </cell>
        </row>
        <row r="24">
          <cell r="A24">
            <v>18</v>
          </cell>
          <cell r="B24" t="str">
            <v>作草部保育園</v>
          </cell>
          <cell r="C24">
            <v>90</v>
          </cell>
          <cell r="D24">
            <v>12</v>
          </cell>
          <cell r="E24">
            <v>161360</v>
          </cell>
          <cell r="F24">
            <v>94960</v>
          </cell>
          <cell r="G24">
            <v>45400</v>
          </cell>
          <cell r="H24">
            <v>38770</v>
          </cell>
          <cell r="I24">
            <v>18210</v>
          </cell>
          <cell r="J24">
            <v>10240</v>
          </cell>
          <cell r="K24">
            <v>4660</v>
          </cell>
          <cell r="L24">
            <v>3870</v>
          </cell>
          <cell r="M24">
            <v>510</v>
          </cell>
          <cell r="N24">
            <v>60</v>
          </cell>
          <cell r="O24">
            <v>180140</v>
          </cell>
          <cell r="P24">
            <v>105770</v>
          </cell>
          <cell r="Q24">
            <v>180140</v>
          </cell>
          <cell r="R24">
            <v>105770</v>
          </cell>
          <cell r="S24">
            <v>50630</v>
          </cell>
          <cell r="T24">
            <v>43210</v>
          </cell>
        </row>
        <row r="25">
          <cell r="A25">
            <v>19</v>
          </cell>
          <cell r="B25" t="str">
            <v>すずらん保育園</v>
          </cell>
          <cell r="C25">
            <v>90</v>
          </cell>
          <cell r="D25">
            <v>12</v>
          </cell>
          <cell r="E25">
            <v>161360</v>
          </cell>
          <cell r="F25">
            <v>94960</v>
          </cell>
          <cell r="G25">
            <v>45400</v>
          </cell>
          <cell r="H25">
            <v>38770</v>
          </cell>
          <cell r="I25">
            <v>18210</v>
          </cell>
          <cell r="J25">
            <v>10240</v>
          </cell>
          <cell r="K25">
            <v>4660</v>
          </cell>
          <cell r="L25">
            <v>3870</v>
          </cell>
          <cell r="M25">
            <v>510</v>
          </cell>
          <cell r="N25">
            <v>60</v>
          </cell>
          <cell r="O25">
            <v>180140</v>
          </cell>
          <cell r="P25">
            <v>105770</v>
          </cell>
          <cell r="Q25">
            <v>180140</v>
          </cell>
          <cell r="R25">
            <v>105770</v>
          </cell>
          <cell r="S25">
            <v>50630</v>
          </cell>
          <cell r="T25">
            <v>43210</v>
          </cell>
        </row>
        <row r="26">
          <cell r="A26">
            <v>20</v>
          </cell>
          <cell r="B26" t="str">
            <v>なぎさ保育園</v>
          </cell>
          <cell r="C26">
            <v>90</v>
          </cell>
          <cell r="D26">
            <v>10</v>
          </cell>
          <cell r="E26">
            <v>161360</v>
          </cell>
          <cell r="F26">
            <v>94960</v>
          </cell>
          <cell r="G26">
            <v>45400</v>
          </cell>
          <cell r="H26">
            <v>38770</v>
          </cell>
          <cell r="I26">
            <v>15180</v>
          </cell>
          <cell r="J26">
            <v>8540</v>
          </cell>
          <cell r="K26">
            <v>3890</v>
          </cell>
          <cell r="L26">
            <v>3230</v>
          </cell>
          <cell r="M26">
            <v>510</v>
          </cell>
          <cell r="N26">
            <v>50</v>
          </cell>
          <cell r="O26">
            <v>177100</v>
          </cell>
          <cell r="P26">
            <v>104060</v>
          </cell>
          <cell r="Q26">
            <v>177100</v>
          </cell>
          <cell r="R26">
            <v>104060</v>
          </cell>
          <cell r="S26">
            <v>49850</v>
          </cell>
          <cell r="T26">
            <v>42560</v>
          </cell>
        </row>
        <row r="27">
          <cell r="A27">
            <v>21</v>
          </cell>
          <cell r="B27" t="str">
            <v>南小中台保育園</v>
          </cell>
          <cell r="C27">
            <v>90</v>
          </cell>
          <cell r="D27">
            <v>8</v>
          </cell>
          <cell r="E27">
            <v>161360</v>
          </cell>
          <cell r="F27">
            <v>94960</v>
          </cell>
          <cell r="G27">
            <v>45400</v>
          </cell>
          <cell r="H27">
            <v>38770</v>
          </cell>
          <cell r="I27">
            <v>12140</v>
          </cell>
          <cell r="J27">
            <v>6820</v>
          </cell>
          <cell r="K27">
            <v>3110</v>
          </cell>
          <cell r="L27">
            <v>2580</v>
          </cell>
          <cell r="M27">
            <v>510</v>
          </cell>
          <cell r="N27">
            <v>40</v>
          </cell>
          <cell r="O27">
            <v>174050</v>
          </cell>
          <cell r="P27">
            <v>102330</v>
          </cell>
          <cell r="Q27">
            <v>174050</v>
          </cell>
          <cell r="R27">
            <v>102330</v>
          </cell>
          <cell r="S27">
            <v>49060</v>
          </cell>
          <cell r="T27">
            <v>41900</v>
          </cell>
        </row>
        <row r="28">
          <cell r="A28">
            <v>22</v>
          </cell>
          <cell r="B28" t="str">
            <v>もみじ保育園</v>
          </cell>
          <cell r="C28">
            <v>120</v>
          </cell>
          <cell r="D28">
            <v>8</v>
          </cell>
          <cell r="E28">
            <v>154310</v>
          </cell>
          <cell r="F28">
            <v>87910</v>
          </cell>
          <cell r="G28">
            <v>38350</v>
          </cell>
          <cell r="H28">
            <v>31720</v>
          </cell>
          <cell r="I28">
            <v>11580</v>
          </cell>
          <cell r="J28">
            <v>6260</v>
          </cell>
          <cell r="K28">
            <v>2550</v>
          </cell>
          <cell r="L28">
            <v>2020</v>
          </cell>
          <cell r="M28">
            <v>380</v>
          </cell>
          <cell r="N28">
            <v>30</v>
          </cell>
          <cell r="O28">
            <v>166300</v>
          </cell>
          <cell r="P28">
            <v>94580</v>
          </cell>
          <cell r="Q28">
            <v>166300</v>
          </cell>
          <cell r="R28">
            <v>94580</v>
          </cell>
          <cell r="S28">
            <v>41310</v>
          </cell>
          <cell r="T28">
            <v>34150</v>
          </cell>
        </row>
        <row r="29">
          <cell r="A29">
            <v>23</v>
          </cell>
          <cell r="B29" t="str">
            <v>おゆみ野保育園</v>
          </cell>
          <cell r="C29">
            <v>90</v>
          </cell>
          <cell r="D29">
            <v>10</v>
          </cell>
          <cell r="E29">
            <v>161360</v>
          </cell>
          <cell r="F29">
            <v>94960</v>
          </cell>
          <cell r="G29">
            <v>45400</v>
          </cell>
          <cell r="H29">
            <v>38770</v>
          </cell>
          <cell r="I29">
            <v>15180</v>
          </cell>
          <cell r="J29">
            <v>8540</v>
          </cell>
          <cell r="K29">
            <v>3890</v>
          </cell>
          <cell r="L29">
            <v>3230</v>
          </cell>
          <cell r="M29">
            <v>510</v>
          </cell>
          <cell r="N29">
            <v>50</v>
          </cell>
          <cell r="O29">
            <v>177100</v>
          </cell>
          <cell r="P29">
            <v>104060</v>
          </cell>
          <cell r="Q29">
            <v>177100</v>
          </cell>
          <cell r="R29">
            <v>104060</v>
          </cell>
          <cell r="S29">
            <v>49850</v>
          </cell>
          <cell r="T29">
            <v>42560</v>
          </cell>
        </row>
        <row r="30">
          <cell r="A30">
            <v>24</v>
          </cell>
          <cell r="B30" t="str">
            <v>ナーセリー鏡戸</v>
          </cell>
          <cell r="C30">
            <v>120</v>
          </cell>
          <cell r="D30">
            <v>10</v>
          </cell>
          <cell r="E30">
            <v>154310</v>
          </cell>
          <cell r="F30">
            <v>87910</v>
          </cell>
          <cell r="G30">
            <v>38350</v>
          </cell>
          <cell r="H30">
            <v>31720</v>
          </cell>
          <cell r="I30">
            <v>14470</v>
          </cell>
          <cell r="J30">
            <v>7830</v>
          </cell>
          <cell r="K30">
            <v>3180</v>
          </cell>
          <cell r="L30">
            <v>2520</v>
          </cell>
          <cell r="M30">
            <v>380</v>
          </cell>
          <cell r="N30">
            <v>30</v>
          </cell>
          <cell r="O30">
            <v>169190</v>
          </cell>
          <cell r="P30">
            <v>96150</v>
          </cell>
          <cell r="Q30">
            <v>169190</v>
          </cell>
          <cell r="R30">
            <v>96150</v>
          </cell>
          <cell r="S30">
            <v>41940</v>
          </cell>
          <cell r="T30">
            <v>34650</v>
          </cell>
        </row>
        <row r="31">
          <cell r="A31">
            <v>25</v>
          </cell>
          <cell r="B31" t="str">
            <v>打瀬保育園</v>
          </cell>
          <cell r="C31">
            <v>120</v>
          </cell>
          <cell r="D31">
            <v>8</v>
          </cell>
          <cell r="E31">
            <v>154310</v>
          </cell>
          <cell r="F31">
            <v>87910</v>
          </cell>
          <cell r="G31">
            <v>38350</v>
          </cell>
          <cell r="H31">
            <v>31720</v>
          </cell>
          <cell r="I31">
            <v>11580</v>
          </cell>
          <cell r="J31">
            <v>6260</v>
          </cell>
          <cell r="K31">
            <v>2550</v>
          </cell>
          <cell r="L31">
            <v>2020</v>
          </cell>
          <cell r="M31">
            <v>380</v>
          </cell>
          <cell r="N31">
            <v>30</v>
          </cell>
          <cell r="O31">
            <v>166300</v>
          </cell>
          <cell r="P31">
            <v>94580</v>
          </cell>
          <cell r="Q31">
            <v>166300</v>
          </cell>
          <cell r="R31">
            <v>94580</v>
          </cell>
          <cell r="S31">
            <v>41310</v>
          </cell>
          <cell r="T31">
            <v>34150</v>
          </cell>
        </row>
        <row r="32">
          <cell r="A32">
            <v>26</v>
          </cell>
          <cell r="B32" t="str">
            <v>ふたば保育園</v>
          </cell>
          <cell r="C32">
            <v>120</v>
          </cell>
          <cell r="D32">
            <v>8</v>
          </cell>
          <cell r="E32">
            <v>154310</v>
          </cell>
          <cell r="F32">
            <v>87910</v>
          </cell>
          <cell r="G32">
            <v>38350</v>
          </cell>
          <cell r="H32">
            <v>31720</v>
          </cell>
          <cell r="I32">
            <v>11580</v>
          </cell>
          <cell r="J32">
            <v>6260</v>
          </cell>
          <cell r="K32">
            <v>2550</v>
          </cell>
          <cell r="L32">
            <v>2020</v>
          </cell>
          <cell r="M32">
            <v>380</v>
          </cell>
          <cell r="N32">
            <v>30</v>
          </cell>
          <cell r="O32">
            <v>166300</v>
          </cell>
          <cell r="P32">
            <v>94580</v>
          </cell>
          <cell r="Q32">
            <v>166300</v>
          </cell>
          <cell r="R32">
            <v>94580</v>
          </cell>
          <cell r="S32">
            <v>41310</v>
          </cell>
          <cell r="T32">
            <v>34150</v>
          </cell>
        </row>
        <row r="33">
          <cell r="A33">
            <v>27</v>
          </cell>
          <cell r="B33" t="str">
            <v>明和輝保育園</v>
          </cell>
          <cell r="C33">
            <v>90</v>
          </cell>
          <cell r="D33">
            <v>8</v>
          </cell>
          <cell r="E33">
            <v>161360</v>
          </cell>
          <cell r="F33">
            <v>94960</v>
          </cell>
          <cell r="G33">
            <v>45400</v>
          </cell>
          <cell r="H33">
            <v>38770</v>
          </cell>
          <cell r="I33">
            <v>12140</v>
          </cell>
          <cell r="J33">
            <v>6820</v>
          </cell>
          <cell r="K33">
            <v>3110</v>
          </cell>
          <cell r="L33">
            <v>2580</v>
          </cell>
          <cell r="M33">
            <v>510</v>
          </cell>
          <cell r="N33">
            <v>40</v>
          </cell>
          <cell r="O33">
            <v>174050</v>
          </cell>
          <cell r="P33">
            <v>102330</v>
          </cell>
          <cell r="Q33">
            <v>174050</v>
          </cell>
          <cell r="R33">
            <v>102330</v>
          </cell>
          <cell r="S33">
            <v>49060</v>
          </cell>
          <cell r="T33">
            <v>41900</v>
          </cell>
        </row>
        <row r="34">
          <cell r="A34">
            <v>28</v>
          </cell>
          <cell r="B34" t="str">
            <v>山王保育園</v>
          </cell>
          <cell r="C34">
            <v>45</v>
          </cell>
          <cell r="D34">
            <v>10</v>
          </cell>
          <cell r="E34">
            <v>176590</v>
          </cell>
          <cell r="F34">
            <v>110190</v>
          </cell>
          <cell r="G34">
            <v>60630</v>
          </cell>
          <cell r="H34">
            <v>54000</v>
          </cell>
          <cell r="I34">
            <v>16700</v>
          </cell>
          <cell r="J34">
            <v>10060</v>
          </cell>
          <cell r="K34">
            <v>5410</v>
          </cell>
          <cell r="L34">
            <v>4750</v>
          </cell>
          <cell r="M34">
            <v>920</v>
          </cell>
          <cell r="N34">
            <v>90</v>
          </cell>
          <cell r="O34">
            <v>194300</v>
          </cell>
          <cell r="P34">
            <v>121260</v>
          </cell>
          <cell r="Q34">
            <v>194300</v>
          </cell>
          <cell r="R34">
            <v>121260</v>
          </cell>
          <cell r="S34">
            <v>67050</v>
          </cell>
          <cell r="T34">
            <v>59760</v>
          </cell>
        </row>
        <row r="35">
          <cell r="A35">
            <v>29</v>
          </cell>
          <cell r="B35" t="str">
            <v>ﾁｬｲﾙﾄﾞ･ｶﾞｰﾃﾞﾝ保育園</v>
          </cell>
          <cell r="C35">
            <v>80</v>
          </cell>
          <cell r="D35">
            <v>8</v>
          </cell>
          <cell r="E35">
            <v>163740</v>
          </cell>
          <cell r="F35">
            <v>97340</v>
          </cell>
          <cell r="G35">
            <v>47780</v>
          </cell>
          <cell r="H35">
            <v>41150</v>
          </cell>
          <cell r="I35">
            <v>12330</v>
          </cell>
          <cell r="J35">
            <v>7010</v>
          </cell>
          <cell r="K35">
            <v>3300</v>
          </cell>
          <cell r="L35">
            <v>2770</v>
          </cell>
          <cell r="M35">
            <v>570</v>
          </cell>
          <cell r="N35">
            <v>40</v>
          </cell>
          <cell r="O35">
            <v>176680</v>
          </cell>
          <cell r="P35">
            <v>104960</v>
          </cell>
          <cell r="Q35">
            <v>176680</v>
          </cell>
          <cell r="R35">
            <v>104960</v>
          </cell>
          <cell r="S35">
            <v>51690</v>
          </cell>
          <cell r="T35">
            <v>44530</v>
          </cell>
        </row>
        <row r="36">
          <cell r="A36">
            <v>30</v>
          </cell>
          <cell r="B36" t="str">
            <v>明徳土気保育園</v>
          </cell>
          <cell r="C36">
            <v>120</v>
          </cell>
          <cell r="D36">
            <v>10</v>
          </cell>
          <cell r="E36">
            <v>154310</v>
          </cell>
          <cell r="F36">
            <v>87910</v>
          </cell>
          <cell r="G36">
            <v>38350</v>
          </cell>
          <cell r="H36">
            <v>31720</v>
          </cell>
          <cell r="I36">
            <v>14470</v>
          </cell>
          <cell r="J36">
            <v>7830</v>
          </cell>
          <cell r="K36">
            <v>3180</v>
          </cell>
          <cell r="L36">
            <v>2520</v>
          </cell>
          <cell r="M36">
            <v>380</v>
          </cell>
          <cell r="N36">
            <v>30</v>
          </cell>
          <cell r="O36">
            <v>169190</v>
          </cell>
          <cell r="P36">
            <v>96150</v>
          </cell>
          <cell r="Q36">
            <v>169190</v>
          </cell>
          <cell r="R36">
            <v>96150</v>
          </cell>
          <cell r="S36">
            <v>41940</v>
          </cell>
          <cell r="T36">
            <v>34650</v>
          </cell>
        </row>
        <row r="37">
          <cell r="A37">
            <v>31</v>
          </cell>
          <cell r="B37" t="str">
            <v>グレース保育園</v>
          </cell>
          <cell r="C37">
            <v>120</v>
          </cell>
          <cell r="D37">
            <v>8</v>
          </cell>
          <cell r="E37">
            <v>154310</v>
          </cell>
          <cell r="F37">
            <v>87910</v>
          </cell>
          <cell r="G37">
            <v>38350</v>
          </cell>
          <cell r="H37">
            <v>31720</v>
          </cell>
          <cell r="I37">
            <v>11580</v>
          </cell>
          <cell r="J37">
            <v>6260</v>
          </cell>
          <cell r="K37">
            <v>2550</v>
          </cell>
          <cell r="L37">
            <v>2020</v>
          </cell>
          <cell r="M37">
            <v>380</v>
          </cell>
          <cell r="N37">
            <v>30</v>
          </cell>
          <cell r="O37">
            <v>166300</v>
          </cell>
          <cell r="P37">
            <v>94580</v>
          </cell>
          <cell r="Q37">
            <v>166300</v>
          </cell>
          <cell r="R37">
            <v>94580</v>
          </cell>
          <cell r="S37">
            <v>41310</v>
          </cell>
          <cell r="T37">
            <v>34150</v>
          </cell>
        </row>
        <row r="38">
          <cell r="A38">
            <v>32</v>
          </cell>
          <cell r="B38" t="str">
            <v>みらい保育園</v>
          </cell>
          <cell r="C38">
            <v>120</v>
          </cell>
          <cell r="D38">
            <v>8</v>
          </cell>
          <cell r="E38">
            <v>154310</v>
          </cell>
          <cell r="F38">
            <v>87910</v>
          </cell>
          <cell r="G38">
            <v>38350</v>
          </cell>
          <cell r="H38">
            <v>31720</v>
          </cell>
          <cell r="I38">
            <v>11580</v>
          </cell>
          <cell r="J38">
            <v>6260</v>
          </cell>
          <cell r="K38">
            <v>2550</v>
          </cell>
          <cell r="L38">
            <v>2020</v>
          </cell>
          <cell r="M38">
            <v>380</v>
          </cell>
          <cell r="N38">
            <v>30</v>
          </cell>
          <cell r="O38">
            <v>166300</v>
          </cell>
          <cell r="P38">
            <v>94580</v>
          </cell>
          <cell r="Q38">
            <v>166300</v>
          </cell>
          <cell r="R38">
            <v>94580</v>
          </cell>
          <cell r="S38">
            <v>41310</v>
          </cell>
          <cell r="T38">
            <v>34150</v>
          </cell>
        </row>
        <row r="39">
          <cell r="A39">
            <v>33</v>
          </cell>
          <cell r="B39" t="str">
            <v>かまとり保育園</v>
          </cell>
          <cell r="C39">
            <v>90</v>
          </cell>
          <cell r="D39">
            <v>8</v>
          </cell>
          <cell r="E39">
            <v>161360</v>
          </cell>
          <cell r="F39">
            <v>94960</v>
          </cell>
          <cell r="G39">
            <v>45400</v>
          </cell>
          <cell r="H39">
            <v>38770</v>
          </cell>
          <cell r="I39">
            <v>12140</v>
          </cell>
          <cell r="J39">
            <v>6820</v>
          </cell>
          <cell r="K39">
            <v>3110</v>
          </cell>
          <cell r="L39">
            <v>2580</v>
          </cell>
          <cell r="M39">
            <v>510</v>
          </cell>
          <cell r="N39">
            <v>40</v>
          </cell>
          <cell r="O39">
            <v>174050</v>
          </cell>
          <cell r="P39">
            <v>102330</v>
          </cell>
          <cell r="Q39">
            <v>174050</v>
          </cell>
          <cell r="R39">
            <v>102330</v>
          </cell>
          <cell r="S39">
            <v>49060</v>
          </cell>
          <cell r="T39">
            <v>41900</v>
          </cell>
        </row>
        <row r="40">
          <cell r="A40">
            <v>34</v>
          </cell>
          <cell r="B40" t="str">
            <v>植草弁天保育園</v>
          </cell>
          <cell r="C40">
            <v>45</v>
          </cell>
          <cell r="D40">
            <v>12</v>
          </cell>
          <cell r="E40">
            <v>176590</v>
          </cell>
          <cell r="F40">
            <v>110190</v>
          </cell>
          <cell r="G40">
            <v>60630</v>
          </cell>
          <cell r="H40">
            <v>54000</v>
          </cell>
          <cell r="I40">
            <v>20040</v>
          </cell>
          <cell r="J40">
            <v>12070</v>
          </cell>
          <cell r="K40">
            <v>6490</v>
          </cell>
          <cell r="L40">
            <v>5700</v>
          </cell>
          <cell r="M40">
            <v>920</v>
          </cell>
          <cell r="N40">
            <v>110</v>
          </cell>
          <cell r="O40">
            <v>197660</v>
          </cell>
          <cell r="P40">
            <v>123290</v>
          </cell>
          <cell r="Q40">
            <v>197660</v>
          </cell>
          <cell r="R40">
            <v>123290</v>
          </cell>
          <cell r="S40">
            <v>68150</v>
          </cell>
          <cell r="T40">
            <v>60730</v>
          </cell>
        </row>
        <row r="41">
          <cell r="A41">
            <v>35</v>
          </cell>
          <cell r="B41" t="str">
            <v>ひなたぼっこ保育園</v>
          </cell>
          <cell r="C41">
            <v>30</v>
          </cell>
          <cell r="D41">
            <v>8</v>
          </cell>
          <cell r="E41">
            <v>189830</v>
          </cell>
          <cell r="F41">
            <v>123430</v>
          </cell>
          <cell r="G41">
            <v>73870</v>
          </cell>
          <cell r="H41">
            <v>67240</v>
          </cell>
          <cell r="I41">
            <v>14420</v>
          </cell>
          <cell r="J41">
            <v>9100</v>
          </cell>
          <cell r="K41">
            <v>5390</v>
          </cell>
          <cell r="L41">
            <v>4860</v>
          </cell>
          <cell r="M41">
            <v>1150</v>
          </cell>
          <cell r="N41">
            <v>90</v>
          </cell>
          <cell r="O41">
            <v>205490</v>
          </cell>
          <cell r="P41">
            <v>133770</v>
          </cell>
          <cell r="Q41">
            <v>205490</v>
          </cell>
          <cell r="R41">
            <v>133770</v>
          </cell>
          <cell r="S41">
            <v>80500</v>
          </cell>
          <cell r="T41">
            <v>73340</v>
          </cell>
        </row>
        <row r="42">
          <cell r="A42">
            <v>36</v>
          </cell>
          <cell r="B42" t="str">
            <v>はまかぜ保育園</v>
          </cell>
          <cell r="C42">
            <v>30</v>
          </cell>
          <cell r="D42">
            <v>8</v>
          </cell>
          <cell r="E42">
            <v>189830</v>
          </cell>
          <cell r="F42">
            <v>123430</v>
          </cell>
          <cell r="G42">
            <v>73870</v>
          </cell>
          <cell r="H42">
            <v>67240</v>
          </cell>
          <cell r="I42">
            <v>14420</v>
          </cell>
          <cell r="J42">
            <v>9100</v>
          </cell>
          <cell r="K42">
            <v>5390</v>
          </cell>
          <cell r="L42">
            <v>4860</v>
          </cell>
          <cell r="M42">
            <v>1150</v>
          </cell>
          <cell r="N42">
            <v>90</v>
          </cell>
          <cell r="O42">
            <v>205490</v>
          </cell>
          <cell r="P42">
            <v>133770</v>
          </cell>
          <cell r="Q42">
            <v>205490</v>
          </cell>
          <cell r="R42">
            <v>133770</v>
          </cell>
          <cell r="S42">
            <v>80500</v>
          </cell>
          <cell r="T42">
            <v>73340</v>
          </cell>
        </row>
        <row r="43">
          <cell r="A43">
            <v>37</v>
          </cell>
          <cell r="B43" t="str">
            <v>いなほ保育園</v>
          </cell>
          <cell r="C43">
            <v>45</v>
          </cell>
          <cell r="D43">
            <v>4</v>
          </cell>
          <cell r="E43">
            <v>176590</v>
          </cell>
          <cell r="F43">
            <v>110190</v>
          </cell>
          <cell r="G43">
            <v>60630</v>
          </cell>
          <cell r="H43">
            <v>54000</v>
          </cell>
          <cell r="I43">
            <v>6680</v>
          </cell>
          <cell r="J43">
            <v>4020</v>
          </cell>
          <cell r="K43">
            <v>2160</v>
          </cell>
          <cell r="L43">
            <v>1900</v>
          </cell>
          <cell r="M43">
            <v>920</v>
          </cell>
          <cell r="N43">
            <v>30</v>
          </cell>
          <cell r="O43">
            <v>184220</v>
          </cell>
          <cell r="P43">
            <v>115160</v>
          </cell>
          <cell r="Q43">
            <v>184220</v>
          </cell>
          <cell r="R43">
            <v>115160</v>
          </cell>
          <cell r="S43">
            <v>63740</v>
          </cell>
          <cell r="T43">
            <v>56850</v>
          </cell>
        </row>
        <row r="44">
          <cell r="A44">
            <v>38</v>
          </cell>
          <cell r="B44" t="str">
            <v>キッズマーム保育園</v>
          </cell>
          <cell r="C44">
            <v>30</v>
          </cell>
          <cell r="D44">
            <v>8</v>
          </cell>
          <cell r="E44">
            <v>189830</v>
          </cell>
          <cell r="F44">
            <v>123430</v>
          </cell>
          <cell r="G44">
            <v>73870</v>
          </cell>
          <cell r="H44">
            <v>67240</v>
          </cell>
          <cell r="I44">
            <v>14420</v>
          </cell>
          <cell r="J44">
            <v>9100</v>
          </cell>
          <cell r="K44">
            <v>5390</v>
          </cell>
          <cell r="L44">
            <v>4860</v>
          </cell>
          <cell r="M44">
            <v>1150</v>
          </cell>
          <cell r="N44">
            <v>90</v>
          </cell>
          <cell r="O44">
            <v>205490</v>
          </cell>
          <cell r="P44">
            <v>133770</v>
          </cell>
          <cell r="Q44">
            <v>205490</v>
          </cell>
          <cell r="R44">
            <v>133770</v>
          </cell>
          <cell r="S44">
            <v>80500</v>
          </cell>
          <cell r="T44">
            <v>73340</v>
          </cell>
        </row>
        <row r="45">
          <cell r="A45">
            <v>39</v>
          </cell>
          <cell r="B45" t="str">
            <v>アスク海浜幕張保育園</v>
          </cell>
          <cell r="C45">
            <v>59</v>
          </cell>
          <cell r="D45">
            <v>8</v>
          </cell>
          <cell r="E45">
            <v>170800</v>
          </cell>
          <cell r="F45">
            <v>104400</v>
          </cell>
          <cell r="G45">
            <v>54840</v>
          </cell>
          <cell r="H45">
            <v>48210</v>
          </cell>
          <cell r="I45">
            <v>12890</v>
          </cell>
          <cell r="J45">
            <v>7570</v>
          </cell>
          <cell r="K45">
            <v>3860</v>
          </cell>
          <cell r="L45">
            <v>3330</v>
          </cell>
          <cell r="M45">
            <v>760</v>
          </cell>
          <cell r="N45">
            <v>60</v>
          </cell>
          <cell r="O45">
            <v>184510</v>
          </cell>
          <cell r="P45">
            <v>112790</v>
          </cell>
          <cell r="Q45">
            <v>184510</v>
          </cell>
          <cell r="R45">
            <v>112790</v>
          </cell>
          <cell r="S45">
            <v>59520</v>
          </cell>
          <cell r="T45">
            <v>52360</v>
          </cell>
        </row>
        <row r="46">
          <cell r="A46">
            <v>40</v>
          </cell>
          <cell r="B46" t="str">
            <v>明徳浜野駅保育園</v>
          </cell>
          <cell r="C46">
            <v>36</v>
          </cell>
          <cell r="D46">
            <v>8</v>
          </cell>
          <cell r="E46">
            <v>178700</v>
          </cell>
          <cell r="F46">
            <v>112300</v>
          </cell>
          <cell r="G46">
            <v>62740</v>
          </cell>
          <cell r="H46">
            <v>56110</v>
          </cell>
          <cell r="I46">
            <v>13530</v>
          </cell>
          <cell r="J46">
            <v>8210</v>
          </cell>
          <cell r="K46">
            <v>4500</v>
          </cell>
          <cell r="L46">
            <v>3970</v>
          </cell>
          <cell r="M46">
            <v>1150</v>
          </cell>
          <cell r="N46">
            <v>90</v>
          </cell>
          <cell r="O46">
            <v>193470</v>
          </cell>
          <cell r="P46">
            <v>121750</v>
          </cell>
          <cell r="Q46">
            <v>193470</v>
          </cell>
          <cell r="R46">
            <v>121750</v>
          </cell>
          <cell r="S46">
            <v>68480</v>
          </cell>
          <cell r="T46">
            <v>61320</v>
          </cell>
        </row>
        <row r="47">
          <cell r="A47">
            <v>41</v>
          </cell>
          <cell r="B47" t="str">
            <v>幕張いもっこ保育園</v>
          </cell>
          <cell r="C47">
            <v>59</v>
          </cell>
          <cell r="D47">
            <v>4</v>
          </cell>
          <cell r="E47">
            <v>170800</v>
          </cell>
          <cell r="F47">
            <v>104400</v>
          </cell>
          <cell r="G47">
            <v>54840</v>
          </cell>
          <cell r="H47">
            <v>48210</v>
          </cell>
          <cell r="I47">
            <v>6440</v>
          </cell>
          <cell r="J47">
            <v>3780</v>
          </cell>
          <cell r="K47">
            <v>1920</v>
          </cell>
          <cell r="L47">
            <v>1660</v>
          </cell>
          <cell r="M47">
            <v>760</v>
          </cell>
          <cell r="N47">
            <v>30</v>
          </cell>
          <cell r="O47">
            <v>178030</v>
          </cell>
          <cell r="P47">
            <v>108970</v>
          </cell>
          <cell r="Q47">
            <v>178030</v>
          </cell>
          <cell r="R47">
            <v>108970</v>
          </cell>
          <cell r="S47">
            <v>57550</v>
          </cell>
          <cell r="T47">
            <v>50660</v>
          </cell>
        </row>
        <row r="48">
          <cell r="A48">
            <v>42</v>
          </cell>
          <cell r="B48" t="str">
            <v>稲毛すきっぷ保育園</v>
          </cell>
          <cell r="C48">
            <v>30</v>
          </cell>
          <cell r="D48">
            <v>8</v>
          </cell>
          <cell r="E48">
            <v>189830</v>
          </cell>
          <cell r="F48">
            <v>123430</v>
          </cell>
          <cell r="G48">
            <v>73870</v>
          </cell>
          <cell r="H48">
            <v>67240</v>
          </cell>
          <cell r="I48">
            <v>14420</v>
          </cell>
          <cell r="J48">
            <v>9100</v>
          </cell>
          <cell r="K48">
            <v>5390</v>
          </cell>
          <cell r="L48">
            <v>4860</v>
          </cell>
          <cell r="M48">
            <v>1150</v>
          </cell>
          <cell r="N48">
            <v>90</v>
          </cell>
          <cell r="O48">
            <v>205490</v>
          </cell>
          <cell r="P48">
            <v>133770</v>
          </cell>
          <cell r="Q48">
            <v>205490</v>
          </cell>
          <cell r="R48">
            <v>133770</v>
          </cell>
          <cell r="S48">
            <v>80500</v>
          </cell>
          <cell r="T48">
            <v>73340</v>
          </cell>
        </row>
        <row r="49">
          <cell r="A49">
            <v>43</v>
          </cell>
          <cell r="B49" t="str">
            <v>千葉聖心保育園</v>
          </cell>
          <cell r="C49">
            <v>45</v>
          </cell>
          <cell r="D49">
            <v>8</v>
          </cell>
          <cell r="E49">
            <v>176590</v>
          </cell>
          <cell r="F49">
            <v>110190</v>
          </cell>
          <cell r="G49">
            <v>60630</v>
          </cell>
          <cell r="H49">
            <v>54000</v>
          </cell>
          <cell r="I49">
            <v>13360</v>
          </cell>
          <cell r="J49">
            <v>8040</v>
          </cell>
          <cell r="K49">
            <v>4330</v>
          </cell>
          <cell r="L49">
            <v>3800</v>
          </cell>
          <cell r="M49">
            <v>920</v>
          </cell>
          <cell r="N49">
            <v>70</v>
          </cell>
          <cell r="O49">
            <v>190940</v>
          </cell>
          <cell r="P49">
            <v>119220</v>
          </cell>
          <cell r="Q49">
            <v>190940</v>
          </cell>
          <cell r="R49">
            <v>119220</v>
          </cell>
          <cell r="S49">
            <v>65950</v>
          </cell>
          <cell r="T49">
            <v>58790</v>
          </cell>
        </row>
        <row r="50">
          <cell r="A50">
            <v>44</v>
          </cell>
          <cell r="B50" t="str">
            <v>真生保育園</v>
          </cell>
          <cell r="C50">
            <v>90</v>
          </cell>
          <cell r="D50">
            <v>4</v>
          </cell>
          <cell r="E50">
            <v>161360</v>
          </cell>
          <cell r="F50">
            <v>94960</v>
          </cell>
          <cell r="G50">
            <v>45400</v>
          </cell>
          <cell r="H50">
            <v>38770</v>
          </cell>
          <cell r="I50">
            <v>6070</v>
          </cell>
          <cell r="J50">
            <v>3410</v>
          </cell>
          <cell r="K50">
            <v>1550</v>
          </cell>
          <cell r="L50">
            <v>1290</v>
          </cell>
          <cell r="M50">
            <v>510</v>
          </cell>
          <cell r="N50">
            <v>20</v>
          </cell>
          <cell r="O50">
            <v>167960</v>
          </cell>
          <cell r="P50">
            <v>98900</v>
          </cell>
          <cell r="Q50">
            <v>167960</v>
          </cell>
          <cell r="R50">
            <v>98900</v>
          </cell>
          <cell r="S50">
            <v>47480</v>
          </cell>
          <cell r="T50">
            <v>40590</v>
          </cell>
        </row>
        <row r="51">
          <cell r="A51">
            <v>45</v>
          </cell>
          <cell r="B51" t="str">
            <v>アップルナースリー検見川浜保育園</v>
          </cell>
          <cell r="C51">
            <v>30</v>
          </cell>
          <cell r="D51">
            <v>4</v>
          </cell>
          <cell r="E51">
            <v>189830</v>
          </cell>
          <cell r="F51">
            <v>123430</v>
          </cell>
          <cell r="G51">
            <v>73870</v>
          </cell>
          <cell r="H51">
            <v>67240</v>
          </cell>
          <cell r="I51">
            <v>7210</v>
          </cell>
          <cell r="J51">
            <v>4550</v>
          </cell>
          <cell r="K51">
            <v>2690</v>
          </cell>
          <cell r="L51">
            <v>2430</v>
          </cell>
          <cell r="M51">
            <v>1150</v>
          </cell>
          <cell r="N51">
            <v>40</v>
          </cell>
          <cell r="O51">
            <v>198230</v>
          </cell>
          <cell r="P51">
            <v>129170</v>
          </cell>
          <cell r="Q51">
            <v>198230</v>
          </cell>
          <cell r="R51">
            <v>129170</v>
          </cell>
          <cell r="S51">
            <v>77750</v>
          </cell>
          <cell r="T51">
            <v>70860</v>
          </cell>
        </row>
      </sheetData>
      <sheetData sheetId="3"/>
      <sheetData sheetId="4"/>
      <sheetData sheetId="5"/>
      <sheetData sheetId="6"/>
      <sheetData sheetId="7"/>
      <sheetData sheetId="8">
        <row r="3">
          <cell r="G3">
            <v>56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
          <cell r="A5">
            <v>1</v>
          </cell>
        </row>
      </sheetData>
      <sheetData sheetId="23"/>
      <sheetData sheetId="24">
        <row r="3">
          <cell r="M3">
            <v>38</v>
          </cell>
        </row>
      </sheetData>
      <sheetData sheetId="25">
        <row r="4">
          <cell r="A4">
            <v>1</v>
          </cell>
        </row>
      </sheetData>
      <sheetData sheetId="26"/>
      <sheetData sheetId="27"/>
      <sheetData sheetId="28"/>
      <sheetData sheetId="29"/>
      <sheetData sheetId="30"/>
      <sheetData sheetId="31"/>
      <sheetData sheetId="32"/>
      <sheetData sheetId="33"/>
      <sheetData sheetId="34">
        <row r="17">
          <cell r="D17">
            <v>0</v>
          </cell>
        </row>
      </sheetData>
      <sheetData sheetId="35"/>
      <sheetData sheetId="36"/>
      <sheetData sheetId="37"/>
      <sheetData sheetId="38"/>
      <sheetData sheetId="39"/>
      <sheetData sheetId="40"/>
      <sheetData sheetId="41"/>
      <sheetData sheetId="42">
        <row r="6">
          <cell r="I6">
            <v>0</v>
          </cell>
        </row>
      </sheetData>
      <sheetData sheetId="43">
        <row r="6">
          <cell r="K6">
            <v>0</v>
          </cell>
        </row>
      </sheetData>
      <sheetData sheetId="44">
        <row r="6">
          <cell r="I6">
            <v>0</v>
          </cell>
        </row>
      </sheetData>
      <sheetData sheetId="45">
        <row r="11">
          <cell r="I11" t="str">
            <v/>
          </cell>
        </row>
      </sheetData>
      <sheetData sheetId="46">
        <row r="11">
          <cell r="L11">
            <v>0</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3">
          <cell r="C3" t="str">
            <v>18/100地域</v>
          </cell>
        </row>
      </sheetData>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施設情報"/>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補助金用基本データ"/>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⑤基本分、３歳未満児(3)"/>
      <sheetName val="⑥１・２歳児担当内訳書(4)"/>
      <sheetName val="⑦産休明け保育等(5)"/>
      <sheetName val="⑧要配慮内訳書(6)"/>
      <sheetName val="⑨調理内訳書(7)"/>
      <sheetName val="様式３"/>
      <sheetName val="様式４"/>
      <sheetName val="様式６"/>
      <sheetName val="様式８"/>
      <sheetName val="修正等箇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A4">
            <v>1</v>
          </cell>
        </row>
      </sheetData>
      <sheetData sheetId="23"/>
      <sheetData sheetId="24"/>
      <sheetData sheetId="25"/>
      <sheetData sheetId="26"/>
      <sheetData sheetId="27"/>
      <sheetData sheetId="28"/>
      <sheetData sheetId="29"/>
      <sheetData sheetId="30"/>
      <sheetData sheetId="31">
        <row r="4">
          <cell r="B4" t="str">
            <v>01_全般</v>
          </cell>
          <cell r="C4" t="str">
            <v>01_知識</v>
          </cell>
          <cell r="F4" t="str">
            <v>01_ワード</v>
          </cell>
          <cell r="G4" t="str">
            <v>01_関数</v>
          </cell>
        </row>
        <row r="5">
          <cell r="B5" t="str">
            <v>02_配置基準</v>
          </cell>
          <cell r="C5" t="str">
            <v>02_進め方</v>
          </cell>
          <cell r="F5" t="str">
            <v>02_エクセル</v>
          </cell>
          <cell r="G5" t="str">
            <v>02_短縮</v>
          </cell>
        </row>
        <row r="6">
          <cell r="B6" t="str">
            <v>04_処遇改善等加算(基礎分)</v>
          </cell>
          <cell r="C6" t="str">
            <v>03_注意事項</v>
          </cell>
          <cell r="F6" t="str">
            <v>03_PC機能</v>
          </cell>
          <cell r="G6" t="str">
            <v>03_方法・知識</v>
          </cell>
        </row>
        <row r="7">
          <cell r="B7" t="str">
            <v>05_要件緩和</v>
          </cell>
          <cell r="C7" t="str">
            <v>04_連絡</v>
          </cell>
          <cell r="F7" t="str">
            <v>04_outlook</v>
          </cell>
          <cell r="G7">
            <v>0</v>
          </cell>
        </row>
        <row r="8">
          <cell r="B8" t="str">
            <v>08_文書管理</v>
          </cell>
          <cell r="C8" t="str">
            <v>05_人</v>
          </cell>
          <cell r="F8">
            <v>0</v>
          </cell>
          <cell r="G8">
            <v>0</v>
          </cell>
        </row>
        <row r="9">
          <cell r="B9" t="str">
            <v>09_財務</v>
          </cell>
          <cell r="C9" t="str">
            <v>06_改善事項</v>
          </cell>
        </row>
        <row r="10">
          <cell r="B10" t="str">
            <v>11_施設運営費</v>
          </cell>
          <cell r="C10" t="str">
            <v>07_検討</v>
          </cell>
        </row>
        <row r="11">
          <cell r="B11" t="str">
            <v>12_委託費・加算・給付費・小規模</v>
          </cell>
          <cell r="C11" t="str">
            <v>08_用語集</v>
          </cell>
        </row>
        <row r="12">
          <cell r="B12" t="str">
            <v>13_管外</v>
          </cell>
          <cell r="C12">
            <v>0</v>
          </cell>
        </row>
        <row r="13">
          <cell r="B13" t="str">
            <v>14_修学資金貸付等</v>
          </cell>
          <cell r="C13">
            <v>0</v>
          </cell>
        </row>
        <row r="14">
          <cell r="B14">
            <v>0</v>
          </cell>
          <cell r="C14">
            <v>0</v>
          </cell>
        </row>
        <row r="15">
          <cell r="B15" t="str">
            <v>03_子ども・子育て</v>
          </cell>
          <cell r="C15">
            <v>0</v>
          </cell>
          <cell r="F15" t="str">
            <v>01_中央区</v>
          </cell>
        </row>
        <row r="16">
          <cell r="B16" t="str">
            <v>03-1_利用者支援</v>
          </cell>
          <cell r="F16" t="str">
            <v>02_花見川区</v>
          </cell>
        </row>
        <row r="17">
          <cell r="B17" t="str">
            <v>03-2_延長保育</v>
          </cell>
          <cell r="F17" t="str">
            <v>03_稲毛区</v>
          </cell>
        </row>
        <row r="18">
          <cell r="B18" t="str">
            <v>03-3_実費徴収</v>
          </cell>
          <cell r="F18" t="str">
            <v>04_若葉区</v>
          </cell>
        </row>
        <row r="19">
          <cell r="B19" t="str">
            <v>03-4_多様な事業者参入</v>
          </cell>
          <cell r="F19" t="str">
            <v>05_緑区</v>
          </cell>
        </row>
        <row r="20">
          <cell r="B20" t="str">
            <v>03-5_放課後児童健全育成事業</v>
          </cell>
          <cell r="F20" t="str">
            <v>06_美浜区</v>
          </cell>
        </row>
        <row r="21">
          <cell r="B21" t="str">
            <v>03-6_子育て短期支援事業</v>
          </cell>
        </row>
        <row r="22">
          <cell r="B22" t="str">
            <v>03-7_乳児家庭全戸訪問事業</v>
          </cell>
        </row>
        <row r="23">
          <cell r="B23" t="str">
            <v>03-8_養育支援訪問事業</v>
          </cell>
        </row>
        <row r="24">
          <cell r="B24" t="str">
            <v>03-9_子どもを守る地域ネットワーク機能強化</v>
          </cell>
        </row>
        <row r="25">
          <cell r="B25" t="str">
            <v>03-10_地域子育て支援拠点事業</v>
          </cell>
        </row>
        <row r="26">
          <cell r="B26" t="str">
            <v>03-11_一時預かり</v>
          </cell>
        </row>
        <row r="27">
          <cell r="B27" t="str">
            <v>03-12_病児保育</v>
          </cell>
        </row>
        <row r="28">
          <cell r="B28" t="str">
            <v>03-13_ファミリー・サポート・センター</v>
          </cell>
        </row>
        <row r="29">
          <cell r="B29" t="str">
            <v>31_先取りプロジェクト</v>
          </cell>
        </row>
        <row r="30">
          <cell r="B30" t="str">
            <v>91_保育料</v>
          </cell>
        </row>
        <row r="31">
          <cell r="B31" t="str">
            <v>99_その他</v>
          </cell>
        </row>
      </sheetData>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row r="4">
          <cell r="A4">
            <v>1</v>
          </cell>
        </row>
      </sheetData>
      <sheetData sheetId="54"/>
      <sheetData sheetId="55"/>
      <sheetData sheetId="56"/>
      <sheetData sheetId="57"/>
      <sheetData sheetId="58"/>
      <sheetData sheetId="59"/>
      <sheetData sheetId="60" refreshError="1"/>
      <sheetData sheetId="61"/>
      <sheetData sheetId="62">
        <row r="4">
          <cell r="A4">
            <v>1</v>
          </cell>
        </row>
      </sheetData>
      <sheetData sheetId="63"/>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
          <cell r="B4" t="str">
            <v>01_全般</v>
          </cell>
          <cell r="C4" t="str">
            <v>01_知識</v>
          </cell>
          <cell r="F4" t="str">
            <v>01_ワード</v>
          </cell>
          <cell r="G4" t="str">
            <v>01_関数</v>
          </cell>
        </row>
        <row r="5">
          <cell r="B5" t="str">
            <v>02_配置基準</v>
          </cell>
          <cell r="C5" t="str">
            <v>02_進め方</v>
          </cell>
          <cell r="F5" t="str">
            <v>02_エクセル</v>
          </cell>
          <cell r="G5" t="str">
            <v>02_短縮</v>
          </cell>
        </row>
        <row r="6">
          <cell r="B6" t="str">
            <v>04_処遇改善等加算(基礎分)</v>
          </cell>
          <cell r="C6" t="str">
            <v>03_注意事項</v>
          </cell>
          <cell r="F6" t="str">
            <v>03_PC機能</v>
          </cell>
          <cell r="G6" t="str">
            <v>03_方法・知識</v>
          </cell>
        </row>
        <row r="7">
          <cell r="B7" t="str">
            <v>05_要件緩和</v>
          </cell>
          <cell r="C7" t="str">
            <v>04_連絡</v>
          </cell>
          <cell r="F7" t="str">
            <v>04_outlook</v>
          </cell>
          <cell r="G7">
            <v>0</v>
          </cell>
        </row>
        <row r="8">
          <cell r="B8" t="str">
            <v>08_文書管理</v>
          </cell>
          <cell r="C8" t="str">
            <v>05_人</v>
          </cell>
          <cell r="F8">
            <v>0</v>
          </cell>
          <cell r="G8">
            <v>0</v>
          </cell>
        </row>
        <row r="9">
          <cell r="B9" t="str">
            <v>09_財務</v>
          </cell>
          <cell r="C9" t="str">
            <v>06_改善事項</v>
          </cell>
        </row>
        <row r="10">
          <cell r="B10" t="str">
            <v>11_施設運営費</v>
          </cell>
          <cell r="C10" t="str">
            <v>07_検討</v>
          </cell>
        </row>
        <row r="11">
          <cell r="B11" t="str">
            <v>12_委託費・加算・給付費・小規模</v>
          </cell>
          <cell r="C11" t="str">
            <v>08_用語集</v>
          </cell>
        </row>
        <row r="12">
          <cell r="B12" t="str">
            <v>13_管外</v>
          </cell>
          <cell r="C12">
            <v>0</v>
          </cell>
        </row>
        <row r="13">
          <cell r="B13" t="str">
            <v>14_修学資金貸付等</v>
          </cell>
          <cell r="C13">
            <v>0</v>
          </cell>
        </row>
        <row r="14">
          <cell r="B14">
            <v>0</v>
          </cell>
          <cell r="C14">
            <v>0</v>
          </cell>
        </row>
        <row r="15">
          <cell r="B15" t="str">
            <v>03_子ども・子育て</v>
          </cell>
          <cell r="C15">
            <v>0</v>
          </cell>
          <cell r="F15" t="str">
            <v>01_中央区</v>
          </cell>
        </row>
        <row r="16">
          <cell r="B16" t="str">
            <v>03-1_利用者支援</v>
          </cell>
          <cell r="F16" t="str">
            <v>02_花見川区</v>
          </cell>
        </row>
        <row r="17">
          <cell r="B17" t="str">
            <v>03-2_延長保育</v>
          </cell>
          <cell r="F17" t="str">
            <v>03_稲毛区</v>
          </cell>
        </row>
        <row r="18">
          <cell r="B18" t="str">
            <v>03-3_実費徴収</v>
          </cell>
          <cell r="F18" t="str">
            <v>04_若葉区</v>
          </cell>
        </row>
        <row r="19">
          <cell r="B19" t="str">
            <v>03-4_多様な事業者参入</v>
          </cell>
          <cell r="F19" t="str">
            <v>05_緑区</v>
          </cell>
        </row>
        <row r="20">
          <cell r="B20" t="str">
            <v>03-5_放課後児童健全育成事業</v>
          </cell>
          <cell r="F20" t="str">
            <v>06_美浜区</v>
          </cell>
        </row>
        <row r="21">
          <cell r="B21" t="str">
            <v>03-6_子育て短期支援事業</v>
          </cell>
        </row>
        <row r="22">
          <cell r="B22" t="str">
            <v>03-7_乳児家庭全戸訪問事業</v>
          </cell>
        </row>
        <row r="23">
          <cell r="B23" t="str">
            <v>03-8_養育支援訪問事業</v>
          </cell>
        </row>
        <row r="24">
          <cell r="B24" t="str">
            <v>03-9_子どもを守る地域ネットワーク機能強化</v>
          </cell>
        </row>
        <row r="25">
          <cell r="B25" t="str">
            <v>03-10_地域子育て支援拠点事業</v>
          </cell>
        </row>
        <row r="26">
          <cell r="B26" t="str">
            <v>03-11_一時預かり</v>
          </cell>
        </row>
        <row r="27">
          <cell r="B27" t="str">
            <v>03-12_病児保育</v>
          </cell>
        </row>
        <row r="28">
          <cell r="B28" t="str">
            <v>03-13_ファミリー・サポート・センター</v>
          </cell>
        </row>
        <row r="29">
          <cell r="B29" t="str">
            <v>31_先取りプロジェクト</v>
          </cell>
        </row>
        <row r="30">
          <cell r="B30" t="str">
            <v>91_保育料</v>
          </cell>
        </row>
        <row r="31">
          <cell r="B31" t="str">
            <v>99_その他</v>
          </cell>
        </row>
      </sheetData>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Ver."/>
      <sheetName val="VLOOK"/>
      <sheetName val="Sheet2"/>
      <sheetName val="編集"/>
      <sheetName val="H28.4.1"/>
      <sheetName val="H27.4.1（訂正）"/>
      <sheetName val="H27.4.1（番号訂正）"/>
      <sheetName val="H27.4.1"/>
      <sheetName val="机上用"/>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助成班"/>
      <sheetName val="指導班 "/>
      <sheetName val="管理班"/>
      <sheetName val="1.8現在　進捗状況"/>
      <sheetName val="リスト"/>
      <sheetName val="職員予定表"/>
      <sheetName val="施設情報 (交付決定）)"/>
      <sheetName val="Sheet1"/>
      <sheetName val="負担行為伺書"/>
      <sheetName val="交付決定①"/>
      <sheetName val="変更①"/>
      <sheetName val="交付決定②"/>
      <sheetName val="確定"/>
      <sheetName val="変更②"/>
      <sheetName val="決定通知(2号)"/>
      <sheetName val="変更負担行為伺書"/>
      <sheetName val="変更決定通知(5号)"/>
      <sheetName val="確定通知(8号)"/>
      <sheetName val="5月"/>
      <sheetName val="6月"/>
      <sheetName val="7月"/>
      <sheetName val="8月"/>
      <sheetName val="9月"/>
      <sheetName val="10月"/>
      <sheetName val="11月"/>
      <sheetName val="Sheet5"/>
      <sheetName val="12月"/>
      <sheetName val="1月"/>
      <sheetName val="2月"/>
      <sheetName val="書類提出状況"/>
      <sheetName val="確定通知(8号) (2)"/>
      <sheetName val="かるがも"/>
      <sheetName val="12"/>
      <sheetName val="補助金用基本データ"/>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s>
    <sheetDataSet>
      <sheetData sheetId="0" refreshError="1"/>
      <sheetData sheetId="1" refreshError="1"/>
      <sheetData sheetId="2">
        <row r="3">
          <cell r="I3" t="str">
            <v>なし</v>
          </cell>
          <cell r="L3" t="str">
            <v>0日</v>
          </cell>
          <cell r="N3" t="str">
            <v>0人</v>
          </cell>
          <cell r="O3" t="str">
            <v>認可施設</v>
          </cell>
        </row>
        <row r="4">
          <cell r="L4" t="str">
            <v>1日</v>
          </cell>
          <cell r="N4" t="str">
            <v>1人</v>
          </cell>
          <cell r="O4" t="str">
            <v>機能部分</v>
          </cell>
        </row>
        <row r="5">
          <cell r="L5" t="str">
            <v>2日</v>
          </cell>
          <cell r="N5" t="str">
            <v>2人</v>
          </cell>
        </row>
        <row r="6">
          <cell r="L6" t="str">
            <v>3日</v>
          </cell>
          <cell r="N6" t="str">
            <v>3人</v>
          </cell>
        </row>
        <row r="7">
          <cell r="L7" t="str">
            <v>4日</v>
          </cell>
          <cell r="N7" t="str">
            <v>4人</v>
          </cell>
        </row>
        <row r="8">
          <cell r="L8" t="str">
            <v>5日</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ow r="160">
          <cell r="F160" t="str">
            <v>01_中央区</v>
          </cell>
        </row>
      </sheetData>
      <sheetData sheetId="15"/>
      <sheetData sheetId="16"/>
      <sheetData sheetId="17"/>
      <sheetData sheetId="18"/>
      <sheetData sheetId="19"/>
      <sheetData sheetId="20"/>
      <sheetData sheetId="21">
        <row r="4">
          <cell r="A4">
            <v>1</v>
          </cell>
        </row>
      </sheetData>
      <sheetData sheetId="22"/>
      <sheetData sheetId="23"/>
      <sheetData sheetId="24"/>
      <sheetData sheetId="25"/>
      <sheetData sheetId="26"/>
      <sheetData sheetId="27"/>
      <sheetData sheetId="28"/>
      <sheetData sheetId="29"/>
      <sheetData sheetId="30"/>
      <sheetData sheetId="31">
        <row r="4">
          <cell r="A4">
            <v>1</v>
          </cell>
        </row>
      </sheetData>
      <sheetData sheetId="32"/>
      <sheetData sheetId="33"/>
      <sheetData sheetId="34"/>
      <sheetData sheetId="35"/>
      <sheetData sheetId="36"/>
      <sheetData sheetId="37"/>
      <sheetData sheetId="38"/>
      <sheetData sheetId="39"/>
      <sheetData sheetId="40">
        <row r="4">
          <cell r="A4">
            <v>1</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8">
          <cell r="Z8">
            <v>45</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ow r="5">
          <cell r="C5" t="str">
            <v>院内保育園</v>
          </cell>
        </row>
      </sheetData>
      <sheetData sheetId="75"/>
      <sheetData sheetId="76"/>
      <sheetData sheetId="77"/>
      <sheetData sheetId="78"/>
      <sheetData sheetId="79"/>
      <sheetData sheetId="80"/>
      <sheetData sheetId="81"/>
      <sheetData sheetId="82"/>
      <sheetData sheetId="8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比較前】単価入力"/>
      <sheetName val="入力シート"/>
      <sheetName val="リスト"/>
      <sheetName val="補助金用基本データ"/>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⑤基本分、３歳未満児(3)"/>
      <sheetName val="⑥１・２歳児担当内訳書(4)"/>
      <sheetName val="⑦産休明け保育等(5)"/>
      <sheetName val="⑧要配慮内訳書(6)"/>
      <sheetName val="⑨調理内訳書(7)"/>
      <sheetName val="様式３"/>
      <sheetName val="様式４"/>
      <sheetName val="様式６"/>
      <sheetName val="様式８"/>
      <sheetName val="精算書"/>
      <sheetName val="修正等箇所"/>
      <sheetName val="VLOOK"/>
      <sheetName val="Sheet2"/>
      <sheetName val="編集"/>
      <sheetName val="H28.4.1"/>
      <sheetName val="H27.4.1（訂正）"/>
      <sheetName val="H27.4.1（番号訂正）"/>
      <sheetName val="H27.4.1"/>
      <sheetName val="机上用"/>
      <sheetName val="助成班"/>
      <sheetName val="指導班 "/>
      <sheetName val="管理班"/>
      <sheetName val="3.29現在　進捗状況"/>
      <sheetName val="職員予定表"/>
      <sheetName val="職能養成管理表"/>
      <sheetName val="3.11現在　進捗状況"/>
      <sheetName val="2.27現在　進捗状況"/>
      <sheetName val="2.22現在　進捗状況"/>
      <sheetName val="個別データ"/>
      <sheetName val="内科・歯科"/>
      <sheetName val="申請人数"/>
      <sheetName val="決定通知"/>
      <sheetName val="交付決定内訳書"/>
      <sheetName val="Sheet1"/>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 val="様式１"/>
      <sheetName val="施設情報"/>
      <sheetName val="交付決定内訳一覧"/>
      <sheetName val="3.31現在職員数"/>
      <sheetName val="決定通知（様式第２号）"/>
      <sheetName val="第１四半期"/>
      <sheetName val="第２四半期 "/>
      <sheetName val="第２支払"/>
      <sheetName val="第３四半期"/>
      <sheetName val="第３支払"/>
      <sheetName val="10月予備申請"/>
      <sheetName val="変更通知（様式第5号）"/>
      <sheetName val="確定通知（様式第7号）"/>
      <sheetName val="差引所要額一覧"/>
      <sheetName val="差引所要額内訳 "/>
      <sheetName val="確定額一覧"/>
      <sheetName val="精算分"/>
      <sheetName val="枝番号簿"/>
      <sheetName val="支払い一覧"/>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 val="施設情報 (交付決定）)"/>
      <sheetName val="負担行為伺書"/>
      <sheetName val="交付決定①"/>
      <sheetName val="変更①"/>
      <sheetName val="交付決定②"/>
      <sheetName val="確定"/>
      <sheetName val="変更②"/>
      <sheetName val="決定通知(2号)"/>
      <sheetName val="変更負担行為伺書"/>
      <sheetName val="変更決定通知(5号)"/>
      <sheetName val="確定通知(8号)"/>
      <sheetName val="5月"/>
      <sheetName val="6月"/>
      <sheetName val="7月"/>
      <sheetName val="8月"/>
      <sheetName val="9月"/>
      <sheetName val="10月"/>
      <sheetName val="11月"/>
      <sheetName val="Sheet5"/>
      <sheetName val="12月"/>
      <sheetName val="1月"/>
      <sheetName val="2月"/>
      <sheetName val="書類提出状況"/>
      <sheetName val="確定通知(8号) (2)"/>
      <sheetName val="かるがも"/>
      <sheetName val="12"/>
    </sheetNames>
    <sheetDataSet>
      <sheetData sheetId="0" refreshError="1">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sheetData sheetId="35"/>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row r="160">
          <cell r="F160" t="str">
            <v>01_中央区</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sheetData sheetId="74">
        <row r="4">
          <cell r="A4">
            <v>1</v>
          </cell>
        </row>
      </sheetData>
      <sheetData sheetId="75">
        <row r="3">
          <cell r="C3">
            <v>1001</v>
          </cell>
        </row>
      </sheetData>
      <sheetData sheetId="76"/>
      <sheetData sheetId="77"/>
      <sheetData sheetId="78"/>
      <sheetData sheetId="79"/>
      <sheetData sheetId="80"/>
      <sheetData sheetId="81"/>
      <sheetData sheetId="82"/>
      <sheetData sheetId="83"/>
      <sheetData sheetId="84">
        <row r="4">
          <cell r="A4">
            <v>1</v>
          </cell>
        </row>
      </sheetData>
      <sheetData sheetId="85"/>
      <sheetData sheetId="86"/>
      <sheetData sheetId="87"/>
      <sheetData sheetId="88"/>
      <sheetData sheetId="89">
        <row r="5">
          <cell r="A5">
            <v>1</v>
          </cell>
        </row>
      </sheetData>
      <sheetData sheetId="90"/>
      <sheetData sheetId="91">
        <row r="3">
          <cell r="M3">
            <v>38</v>
          </cell>
        </row>
      </sheetData>
      <sheetData sheetId="92">
        <row r="4">
          <cell r="A4">
            <v>1</v>
          </cell>
        </row>
      </sheetData>
      <sheetData sheetId="93"/>
      <sheetData sheetId="94"/>
      <sheetData sheetId="95"/>
      <sheetData sheetId="96"/>
      <sheetData sheetId="97"/>
      <sheetData sheetId="98"/>
      <sheetData sheetId="99"/>
      <sheetData sheetId="100"/>
      <sheetData sheetId="101"/>
      <sheetData sheetId="102">
        <row r="4">
          <cell r="A4">
            <v>1</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4">
          <cell r="A4">
            <v>1</v>
          </cell>
        </row>
      </sheetData>
      <sheetData sheetId="119">
        <row r="1">
          <cell r="A1" t="str">
            <v>平成27年度　千葉市保育ルーム認定施設一覧</v>
          </cell>
        </row>
      </sheetData>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ow r="3">
          <cell r="C3">
            <v>1001</v>
          </cell>
        </row>
      </sheetData>
      <sheetData sheetId="143"/>
      <sheetData sheetId="144"/>
      <sheetData sheetId="145"/>
      <sheetData sheetId="146"/>
      <sheetData sheetId="147"/>
      <sheetData sheetId="148"/>
      <sheetData sheetId="149"/>
      <sheetData sheetId="150"/>
      <sheetData sheetId="151">
        <row r="8">
          <cell r="Z8">
            <v>45</v>
          </cell>
        </row>
      </sheetData>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比較前】単価入力"/>
      <sheetName val="入力シート"/>
      <sheetName val="内科・歯科"/>
      <sheetName val="申請人数"/>
      <sheetName val="決定通知"/>
      <sheetName val="交付決定内訳書"/>
      <sheetName val="Sheet1"/>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 val="①ファイルの説明"/>
      <sheetName val="②名簿記載例"/>
      <sheetName val="③-1職員名簿"/>
      <sheetName val="③-2職員名簿2"/>
      <sheetName val="③-3職員名簿3"/>
      <sheetName val="修正等箇所"/>
      <sheetName val="④算出内訳表"/>
      <sheetName val="⑤申請書・⑥概算請求書"/>
      <sheetName val="リスト"/>
      <sheetName val="補助金用基本データ"/>
      <sheetName val="個別データ"/>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⑤基本分、３歳未満児(3)"/>
      <sheetName val="⑥１・２歳児担当内訳書(4)"/>
      <sheetName val="⑦産休明け保育等(5)"/>
      <sheetName val="⑧要配慮内訳書(6)"/>
      <sheetName val="⑨調理内訳書(7)"/>
      <sheetName val="様式３"/>
      <sheetName val="様式４"/>
      <sheetName val="様式６"/>
      <sheetName val="様式８"/>
      <sheetName val="精算書"/>
      <sheetName val="VLOOK"/>
      <sheetName val="Sheet2"/>
      <sheetName val="編集"/>
      <sheetName val="H28.4.1"/>
      <sheetName val="H27.4.1（訂正）"/>
      <sheetName val="H27.4.1（番号訂正）"/>
      <sheetName val="H27.4.1"/>
      <sheetName val="机上用"/>
      <sheetName val="施設情報"/>
      <sheetName val="交付決定内訳一覧"/>
      <sheetName val="3.31現在職員数"/>
      <sheetName val="決定通知（様式第２号）"/>
      <sheetName val="第１四半期"/>
      <sheetName val="第２四半期 "/>
      <sheetName val="第２支払"/>
      <sheetName val="第３四半期"/>
      <sheetName val="第３支払"/>
      <sheetName val="10月予備申請"/>
      <sheetName val="変更通知（様式第5号）"/>
      <sheetName val="確定通知（様式第7号）"/>
      <sheetName val="差引所要額一覧"/>
      <sheetName val="差引所要額内訳 "/>
      <sheetName val="確定額一覧"/>
      <sheetName val="精算分"/>
      <sheetName val="枝番号簿"/>
      <sheetName val="支払い一覧"/>
      <sheetName val="②名簿記載例 "/>
      <sheetName val="③職員名簿"/>
    </sheetNames>
    <sheetDataSet>
      <sheetData sheetId="0">
        <row r="1">
          <cell r="A1" t="str">
            <v>平成27年度　千葉市保育ルーム認定施設一覧</v>
          </cell>
        </row>
        <row r="5">
          <cell r="A5">
            <v>1</v>
          </cell>
          <cell r="B5" t="str">
            <v>かるがも保育園蘇我園</v>
          </cell>
          <cell r="C5" t="str">
            <v>260-0842</v>
          </cell>
          <cell r="D5" t="str">
            <v>中央区南町2-6-10 初芝ﾋﾞﾙ101</v>
          </cell>
          <cell r="E5" t="str">
            <v>丸　恵美</v>
          </cell>
          <cell r="F5" t="str">
            <v>261-8349</v>
          </cell>
          <cell r="G5" t="str">
            <v>261-8349</v>
          </cell>
          <cell r="H5" t="str">
            <v>rnqsc985@ybb.ne.jp</v>
          </cell>
          <cell r="I5">
            <v>37653</v>
          </cell>
          <cell r="J5" t="str">
            <v>1・2F</v>
          </cell>
          <cell r="K5">
            <v>77.33</v>
          </cell>
          <cell r="L5">
            <v>45</v>
          </cell>
          <cell r="M5">
            <v>45</v>
          </cell>
          <cell r="N5" t="str">
            <v>7:00～20:00</v>
          </cell>
          <cell r="O5" t="str">
            <v>51,500～74,300円</v>
          </cell>
          <cell r="P5">
            <v>53300</v>
          </cell>
          <cell r="Q5">
            <v>43000</v>
          </cell>
          <cell r="R5">
            <v>43000</v>
          </cell>
          <cell r="S5">
            <v>44500</v>
          </cell>
          <cell r="T5">
            <v>44500</v>
          </cell>
          <cell r="U5">
            <v>44500</v>
          </cell>
          <cell r="V5">
            <v>74300</v>
          </cell>
          <cell r="W5">
            <v>64000</v>
          </cell>
          <cell r="X5">
            <v>64000</v>
          </cell>
          <cell r="Y5">
            <v>51500</v>
          </cell>
          <cell r="Z5">
            <v>51500</v>
          </cell>
          <cell r="AA5">
            <v>51500</v>
          </cell>
          <cell r="AB5" t="str">
            <v>上の子・1万円引</v>
          </cell>
          <cell r="AC5">
            <v>21000</v>
          </cell>
          <cell r="AD5" t="str">
            <v>施設調理</v>
          </cell>
          <cell r="AE5" t="str">
            <v>○</v>
          </cell>
          <cell r="AF5" t="str">
            <v>○</v>
          </cell>
          <cell r="AG5" t="str">
            <v>株式会社</v>
          </cell>
          <cell r="AH5" t="str">
            <v>株式会社　かるがも</v>
          </cell>
          <cell r="AI5" t="str">
            <v>四街道市四街道1-5-5</v>
          </cell>
          <cell r="AJ5" t="str">
            <v>代表取締役　目片智恵美</v>
          </cell>
          <cell r="AK5" t="str">
            <v>株式会社　かるがも</v>
          </cell>
          <cell r="AL5" t="str">
            <v>四街道市四街道1-5-5</v>
          </cell>
          <cell r="AM5" t="str">
            <v>代表取締役　目片智恵美</v>
          </cell>
        </row>
        <row r="6">
          <cell r="A6">
            <v>2</v>
          </cell>
          <cell r="B6" t="str">
            <v>キッズ・ガーデン千葉中央園</v>
          </cell>
          <cell r="C6" t="str">
            <v>260-0013</v>
          </cell>
          <cell r="D6" t="str">
            <v>中央区中央3-13-1 富士屋ﾋﾞﾙ2F</v>
          </cell>
          <cell r="E6" t="str">
            <v>井手　健二郎</v>
          </cell>
          <cell r="F6" t="str">
            <v>202-3888</v>
          </cell>
          <cell r="G6" t="str">
            <v>202-3888</v>
          </cell>
          <cell r="H6" t="str">
            <v>ide@kids-garden.co.jp</v>
          </cell>
          <cell r="I6">
            <v>36220</v>
          </cell>
          <cell r="J6" t="str">
            <v>2F</v>
          </cell>
          <cell r="K6">
            <v>50.17</v>
          </cell>
          <cell r="L6">
            <v>30</v>
          </cell>
          <cell r="M6">
            <v>30</v>
          </cell>
          <cell r="N6" t="str">
            <v>7:00～19:30</v>
          </cell>
          <cell r="O6" t="str">
            <v>52,150～56,950円</v>
          </cell>
          <cell r="P6">
            <v>51950</v>
          </cell>
          <cell r="Q6">
            <v>51950</v>
          </cell>
          <cell r="R6">
            <v>51950</v>
          </cell>
          <cell r="S6">
            <v>47150</v>
          </cell>
          <cell r="T6">
            <v>47150</v>
          </cell>
          <cell r="U6">
            <v>47150</v>
          </cell>
          <cell r="V6">
            <v>56950</v>
          </cell>
          <cell r="W6">
            <v>56950</v>
          </cell>
          <cell r="X6">
            <v>56950</v>
          </cell>
          <cell r="Y6">
            <v>52150</v>
          </cell>
          <cell r="Z6">
            <v>52150</v>
          </cell>
          <cell r="AA6">
            <v>52150</v>
          </cell>
          <cell r="AB6" t="str">
            <v>上の子・半額</v>
          </cell>
          <cell r="AC6">
            <v>0</v>
          </cell>
          <cell r="AD6" t="str">
            <v>外部委託</v>
          </cell>
          <cell r="AE6" t="str">
            <v>×</v>
          </cell>
          <cell r="AF6" t="str">
            <v>○</v>
          </cell>
          <cell r="AG6" t="str">
            <v>株式会社</v>
          </cell>
          <cell r="AH6" t="str">
            <v>(株)生活設計</v>
          </cell>
          <cell r="AI6" t="str">
            <v>八千代市勝田1247-6</v>
          </cell>
          <cell r="AJ6" t="str">
            <v>代表取締役　井手　健二郎</v>
          </cell>
          <cell r="AK6" t="str">
            <v>(株)生活設計</v>
          </cell>
          <cell r="AL6" t="str">
            <v>八千代市勝田1247-6</v>
          </cell>
          <cell r="AM6" t="str">
            <v>代表取締役　井手　健二郎</v>
          </cell>
        </row>
        <row r="7">
          <cell r="A7">
            <v>3</v>
          </cell>
          <cell r="B7" t="str">
            <v>こどもハウスいるか</v>
          </cell>
          <cell r="C7" t="str">
            <v>260-0012</v>
          </cell>
          <cell r="D7" t="str">
            <v>中央区本町1-5-3</v>
          </cell>
          <cell r="E7" t="str">
            <v>島田　和典</v>
          </cell>
          <cell r="F7" t="str">
            <v>224-7171</v>
          </cell>
          <cell r="G7" t="str">
            <v>224-7179</v>
          </cell>
          <cell r="H7" t="str">
            <v>なし</v>
          </cell>
          <cell r="I7">
            <v>38534</v>
          </cell>
          <cell r="J7" t="str">
            <v>1F</v>
          </cell>
          <cell r="K7">
            <v>51.48</v>
          </cell>
          <cell r="L7">
            <v>31</v>
          </cell>
          <cell r="M7">
            <v>31</v>
          </cell>
          <cell r="N7" t="str">
            <v>6:00～23:00</v>
          </cell>
          <cell r="O7" t="str">
            <v>34,000～49,000円</v>
          </cell>
          <cell r="P7">
            <v>37000</v>
          </cell>
          <cell r="Q7">
            <v>35000</v>
          </cell>
          <cell r="R7">
            <v>30000</v>
          </cell>
          <cell r="S7">
            <v>25000</v>
          </cell>
          <cell r="T7">
            <v>22000</v>
          </cell>
          <cell r="U7">
            <v>22000</v>
          </cell>
          <cell r="V7">
            <v>49000</v>
          </cell>
          <cell r="W7">
            <v>47000</v>
          </cell>
          <cell r="X7">
            <v>42000</v>
          </cell>
          <cell r="Y7">
            <v>37000</v>
          </cell>
          <cell r="Z7">
            <v>34000</v>
          </cell>
          <cell r="AA7">
            <v>34000</v>
          </cell>
          <cell r="AB7" t="str">
            <v>上の子・1万円引</v>
          </cell>
          <cell r="AC7">
            <v>0</v>
          </cell>
          <cell r="AD7" t="str">
            <v>外部委託</v>
          </cell>
          <cell r="AE7" t="str">
            <v>○</v>
          </cell>
          <cell r="AF7" t="str">
            <v>○</v>
          </cell>
          <cell r="AG7" t="str">
            <v>NPO法人</v>
          </cell>
          <cell r="AH7" t="str">
            <v>民間会社</v>
          </cell>
          <cell r="AI7" t="str">
            <v>民間会社</v>
          </cell>
          <cell r="AJ7" t="str">
            <v>千葉市中央区院内2-15-13</v>
          </cell>
          <cell r="AK7" t="str">
            <v>(非)介護サービス</v>
          </cell>
          <cell r="AL7" t="str">
            <v>千葉市中央区院内2-15-13</v>
          </cell>
          <cell r="AM7" t="str">
            <v>理事代表　島田　裕子</v>
          </cell>
        </row>
        <row r="8">
          <cell r="A8">
            <v>4</v>
          </cell>
          <cell r="B8" t="str">
            <v>中央保育所</v>
          </cell>
          <cell r="C8" t="str">
            <v>260-0007</v>
          </cell>
          <cell r="D8" t="str">
            <v>中央区祐光2-11-12 SKﾏﾝｼｮﾝ213号</v>
          </cell>
          <cell r="E8" t="str">
            <v>渡邉　正行</v>
          </cell>
          <cell r="F8" t="str">
            <v>227-5155</v>
          </cell>
          <cell r="G8" t="str">
            <v>227-5508</v>
          </cell>
          <cell r="H8" t="str">
            <v>qq5t2nmd@honey.ocn.ne.jp</v>
          </cell>
          <cell r="I8">
            <v>36346</v>
          </cell>
          <cell r="J8" t="str">
            <v>1・2F</v>
          </cell>
          <cell r="K8">
            <v>290.2</v>
          </cell>
          <cell r="L8">
            <v>130</v>
          </cell>
          <cell r="M8">
            <v>59</v>
          </cell>
          <cell r="N8" t="str">
            <v>6:00～22:00</v>
          </cell>
          <cell r="O8" t="str">
            <v>37,090～61,860円</v>
          </cell>
          <cell r="P8">
            <v>46860</v>
          </cell>
          <cell r="Q8">
            <v>40660</v>
          </cell>
          <cell r="R8">
            <v>28300</v>
          </cell>
          <cell r="S8">
            <v>27090</v>
          </cell>
          <cell r="T8">
            <v>27090</v>
          </cell>
          <cell r="U8">
            <v>27090</v>
          </cell>
          <cell r="V8">
            <v>61860</v>
          </cell>
          <cell r="W8">
            <v>55660</v>
          </cell>
          <cell r="X8">
            <v>43300</v>
          </cell>
          <cell r="Y8">
            <v>37090</v>
          </cell>
          <cell r="Z8">
            <v>37090</v>
          </cell>
          <cell r="AA8">
            <v>37090</v>
          </cell>
          <cell r="AB8" t="str">
            <v>上の子・０歳、１歳、２歳→１万５千円引き、３歳以上→１万円引</v>
          </cell>
          <cell r="AC8">
            <v>0</v>
          </cell>
          <cell r="AD8" t="str">
            <v>施設調理</v>
          </cell>
          <cell r="AE8" t="str">
            <v>○</v>
          </cell>
          <cell r="AF8" t="str">
            <v>○</v>
          </cell>
          <cell r="AG8" t="str">
            <v>株式会社</v>
          </cell>
          <cell r="AH8" t="str">
            <v>有</v>
          </cell>
          <cell r="AI8" t="str">
            <v>個人</v>
          </cell>
          <cell r="AJ8" t="str">
            <v>昼間型</v>
          </cell>
          <cell r="AK8" t="str">
            <v>（株）かずさケアーサポート</v>
          </cell>
          <cell r="AL8" t="str">
            <v>千葉市中央区神明町26番地３</v>
          </cell>
          <cell r="AM8" t="str">
            <v>代表取締役　渡邉正行</v>
          </cell>
        </row>
        <row r="9">
          <cell r="A9">
            <v>5</v>
          </cell>
          <cell r="B9" t="str">
            <v>はっぴぃルーム本千葉駅前園</v>
          </cell>
          <cell r="C9" t="str">
            <v>260-0854</v>
          </cell>
          <cell r="D9" t="str">
            <v>中央区長洲1-24-12 今井ﾋﾞﾙ1F</v>
          </cell>
          <cell r="E9" t="str">
            <v>川崎　いずみ</v>
          </cell>
          <cell r="F9" t="str">
            <v>202-2562</v>
          </cell>
          <cell r="G9" t="str">
            <v>202-2562</v>
          </cell>
          <cell r="H9" t="str">
            <v>なし</v>
          </cell>
          <cell r="I9">
            <v>37247</v>
          </cell>
          <cell r="J9" t="str">
            <v>1F</v>
          </cell>
          <cell r="K9">
            <v>55.5</v>
          </cell>
          <cell r="L9">
            <v>28</v>
          </cell>
          <cell r="M9">
            <v>28</v>
          </cell>
          <cell r="N9" t="str">
            <v>7:30～21:00</v>
          </cell>
          <cell r="O9" t="str">
            <v>51,700～64,700円</v>
          </cell>
          <cell r="P9">
            <v>44500</v>
          </cell>
          <cell r="Q9">
            <v>50700</v>
          </cell>
          <cell r="R9">
            <v>47700</v>
          </cell>
          <cell r="S9">
            <v>44700</v>
          </cell>
          <cell r="T9">
            <v>41700</v>
          </cell>
          <cell r="U9">
            <v>41700</v>
          </cell>
          <cell r="V9">
            <v>58500</v>
          </cell>
          <cell r="W9">
            <v>64700</v>
          </cell>
          <cell r="X9">
            <v>61700</v>
          </cell>
          <cell r="Y9">
            <v>58700</v>
          </cell>
          <cell r="Z9">
            <v>51700</v>
          </cell>
          <cell r="AA9">
            <v>51700</v>
          </cell>
          <cell r="AB9" t="str">
            <v>上の子・半額</v>
          </cell>
          <cell r="AC9">
            <v>10000</v>
          </cell>
          <cell r="AD9" t="str">
            <v>外部委託</v>
          </cell>
          <cell r="AE9" t="str">
            <v>×</v>
          </cell>
          <cell r="AF9" t="str">
            <v>○</v>
          </cell>
          <cell r="AG9" t="str">
            <v>個人</v>
          </cell>
          <cell r="AH9" t="str">
            <v>有</v>
          </cell>
          <cell r="AI9" t="str">
            <v>個人</v>
          </cell>
          <cell r="AJ9" t="str">
            <v>併用型</v>
          </cell>
          <cell r="AK9" t="str">
            <v>浅沼　滝二</v>
          </cell>
          <cell r="AL9" t="str">
            <v>千葉市中央区仁戸名町236-9</v>
          </cell>
          <cell r="AM9" t="str">
            <v>浅沼　滝二</v>
          </cell>
        </row>
        <row r="10">
          <cell r="A10">
            <v>6</v>
          </cell>
          <cell r="B10" t="str">
            <v>ベビールームこどものへや</v>
          </cell>
          <cell r="C10" t="str">
            <v>260-0854</v>
          </cell>
          <cell r="D10" t="str">
            <v>中央区長洲1-33-13 共栄ﾋﾞﾙ</v>
          </cell>
          <cell r="E10" t="str">
            <v>岩本　明</v>
          </cell>
          <cell r="F10" t="str">
            <v>227-0007</v>
          </cell>
          <cell r="G10" t="str">
            <v>202-2723</v>
          </cell>
          <cell r="H10" t="str">
            <v xml:space="preserve">ak.4000@tea.ocn.ne.jp
</v>
          </cell>
          <cell r="I10">
            <v>35217</v>
          </cell>
          <cell r="J10" t="str">
            <v>1F</v>
          </cell>
          <cell r="K10">
            <v>39.83</v>
          </cell>
          <cell r="L10">
            <v>23</v>
          </cell>
          <cell r="M10">
            <v>23</v>
          </cell>
          <cell r="N10" t="str">
            <v>8:00～20:00</v>
          </cell>
          <cell r="O10" t="str">
            <v>58,500～73,500円</v>
          </cell>
          <cell r="P10">
            <v>63500</v>
          </cell>
          <cell r="Q10">
            <v>53500</v>
          </cell>
          <cell r="R10">
            <v>53500</v>
          </cell>
          <cell r="S10">
            <v>48500</v>
          </cell>
          <cell r="T10">
            <v>48500</v>
          </cell>
          <cell r="U10">
            <v>48500</v>
          </cell>
          <cell r="V10">
            <v>73500</v>
          </cell>
          <cell r="W10">
            <v>63500</v>
          </cell>
          <cell r="X10">
            <v>63500</v>
          </cell>
          <cell r="Y10">
            <v>58500</v>
          </cell>
          <cell r="Z10">
            <v>58500</v>
          </cell>
          <cell r="AA10">
            <v>58500</v>
          </cell>
          <cell r="AB10" t="str">
            <v>上の子・半額</v>
          </cell>
          <cell r="AC10">
            <v>15000</v>
          </cell>
          <cell r="AD10" t="str">
            <v>外部委託</v>
          </cell>
          <cell r="AE10" t="str">
            <v>×</v>
          </cell>
          <cell r="AF10" t="str">
            <v>○</v>
          </cell>
          <cell r="AG10" t="str">
            <v>有限会社</v>
          </cell>
          <cell r="AH10" t="str">
            <v>無</v>
          </cell>
          <cell r="AI10" t="str">
            <v>民間会社</v>
          </cell>
          <cell r="AJ10" t="str">
            <v>併用型</v>
          </cell>
          <cell r="AK10" t="str">
            <v>(有)共栄サークル</v>
          </cell>
          <cell r="AL10" t="str">
            <v>千葉市中央区長洲1-33-13</v>
          </cell>
          <cell r="AM10" t="str">
            <v>代表取締役　岩本　明</v>
          </cell>
        </row>
        <row r="11">
          <cell r="A11">
            <v>7</v>
          </cell>
          <cell r="B11" t="str">
            <v>リトルガーデン千葉ポートタウン</v>
          </cell>
          <cell r="C11" t="str">
            <v>260-0025</v>
          </cell>
          <cell r="D11" t="str">
            <v>中央区問屋町1-50 千葉ﾎﾟｰﾄﾀｳﾝ1F</v>
          </cell>
          <cell r="E11" t="str">
            <v>吉田　さやか</v>
          </cell>
          <cell r="F11" t="str">
            <v>244-8839</v>
          </cell>
          <cell r="G11" t="str">
            <v>244-8839</v>
          </cell>
          <cell r="H11" t="str">
            <v>porttown@littlegarden-inter.com</v>
          </cell>
          <cell r="I11">
            <v>38403</v>
          </cell>
          <cell r="J11" t="str">
            <v>1F</v>
          </cell>
          <cell r="K11">
            <v>278.97000000000003</v>
          </cell>
          <cell r="L11">
            <v>100</v>
          </cell>
          <cell r="M11">
            <v>59</v>
          </cell>
          <cell r="N11" t="str">
            <v>7:00～19:00</v>
          </cell>
          <cell r="O11" t="str">
            <v>76,000～92,500円</v>
          </cell>
          <cell r="P11">
            <v>66000</v>
          </cell>
          <cell r="Q11">
            <v>59000</v>
          </cell>
          <cell r="R11">
            <v>59000</v>
          </cell>
          <cell r="S11">
            <v>76000</v>
          </cell>
          <cell r="T11">
            <v>72000</v>
          </cell>
          <cell r="U11">
            <v>72000</v>
          </cell>
          <cell r="V11">
            <v>86000</v>
          </cell>
          <cell r="W11">
            <v>76000</v>
          </cell>
          <cell r="X11">
            <v>76000</v>
          </cell>
          <cell r="Y11">
            <v>95000</v>
          </cell>
          <cell r="Z11">
            <v>92500</v>
          </cell>
          <cell r="AA11">
            <v>92500</v>
          </cell>
          <cell r="AB11" t="str">
            <v>第２子以降・１万円引</v>
          </cell>
          <cell r="AC11">
            <v>50000</v>
          </cell>
          <cell r="AD11" t="str">
            <v>施設調理</v>
          </cell>
          <cell r="AE11" t="str">
            <v>×</v>
          </cell>
          <cell r="AF11" t="str">
            <v>○</v>
          </cell>
          <cell r="AG11" t="str">
            <v>合資会社</v>
          </cell>
          <cell r="AH11" t="str">
            <v>無</v>
          </cell>
          <cell r="AI11" t="str">
            <v>個人</v>
          </cell>
          <cell r="AJ11" t="str">
            <v>併用型</v>
          </cell>
          <cell r="AK11" t="str">
            <v>合資会社ライフコミュニケーション</v>
          </cell>
          <cell r="AL11" t="str">
            <v>美浜区中瀬2－6－1　WBGﾏﾘﾌﾞｳｴｽﾄ2F</v>
          </cell>
          <cell r="AM11" t="str">
            <v>無限責任社員　佐々木　豊</v>
          </cell>
        </row>
        <row r="12">
          <cell r="A12">
            <v>8</v>
          </cell>
          <cell r="B12" t="str">
            <v>エバーキッズ幕張保育園</v>
          </cell>
          <cell r="C12" t="str">
            <v>262-0033</v>
          </cell>
          <cell r="D12" t="str">
            <v>花見川区幕張本郷2-4-8</v>
          </cell>
          <cell r="E12" t="str">
            <v>松原　舞</v>
          </cell>
          <cell r="F12" t="str">
            <v>276-8451</v>
          </cell>
          <cell r="G12" t="str">
            <v>276-8451</v>
          </cell>
          <cell r="H12" t="str">
            <v xml:space="preserve">maruyama@babys-breath.org </v>
          </cell>
          <cell r="I12">
            <v>39886</v>
          </cell>
          <cell r="J12" t="str">
            <v>1F</v>
          </cell>
          <cell r="K12">
            <v>39.6</v>
          </cell>
          <cell r="L12">
            <v>24</v>
          </cell>
          <cell r="M12">
            <v>24</v>
          </cell>
          <cell r="N12" t="str">
            <v>7:30～19:00</v>
          </cell>
          <cell r="O12" t="str">
            <v>55,000～59,000円</v>
          </cell>
          <cell r="P12">
            <v>54000</v>
          </cell>
          <cell r="Q12">
            <v>50000</v>
          </cell>
          <cell r="R12">
            <v>50000</v>
          </cell>
          <cell r="S12">
            <v>50000</v>
          </cell>
          <cell r="T12">
            <v>50000</v>
          </cell>
          <cell r="U12">
            <v>50000</v>
          </cell>
          <cell r="V12">
            <v>59000</v>
          </cell>
          <cell r="W12">
            <v>55000</v>
          </cell>
          <cell r="X12">
            <v>55000</v>
          </cell>
          <cell r="Y12">
            <v>55000</v>
          </cell>
          <cell r="Z12">
            <v>55000</v>
          </cell>
          <cell r="AA12">
            <v>55000</v>
          </cell>
          <cell r="AB12" t="str">
            <v>上の子・１万円引</v>
          </cell>
          <cell r="AC12">
            <v>20000</v>
          </cell>
          <cell r="AD12" t="str">
            <v>施設調理</v>
          </cell>
          <cell r="AE12" t="str">
            <v>×</v>
          </cell>
          <cell r="AF12" t="str">
            <v>○</v>
          </cell>
          <cell r="AG12" t="str">
            <v>株式会社</v>
          </cell>
          <cell r="AH12" t="str">
            <v>(株)babys breath</v>
          </cell>
          <cell r="AI12" t="str">
            <v>東京都千代田区東神田2-9-8　高橋ビル4F</v>
          </cell>
          <cell r="AJ12" t="str">
            <v>代表取締役　松原　舞</v>
          </cell>
          <cell r="AK12" t="str">
            <v>(株)babys breath</v>
          </cell>
          <cell r="AL12" t="str">
            <v>東京都千代田区東神田2-9-8　高橋ビル4F</v>
          </cell>
          <cell r="AM12" t="str">
            <v>代表取締役　松原　舞</v>
          </cell>
        </row>
        <row r="13">
          <cell r="A13">
            <v>9</v>
          </cell>
          <cell r="B13" t="str">
            <v>きっずかりん</v>
          </cell>
          <cell r="C13" t="str">
            <v>262-0012</v>
          </cell>
          <cell r="D13" t="str">
            <v>花見川区千種町112-1</v>
          </cell>
          <cell r="E13" t="str">
            <v>吉田　良則</v>
          </cell>
          <cell r="F13" t="str">
            <v>286-7755</v>
          </cell>
          <cell r="G13" t="str">
            <v>286-7850</v>
          </cell>
          <cell r="H13" t="str">
            <v>hayasaka@yamamori-inc.co.jp</v>
          </cell>
          <cell r="I13">
            <v>39983</v>
          </cell>
          <cell r="J13" t="str">
            <v>1F</v>
          </cell>
          <cell r="K13">
            <v>28.37</v>
          </cell>
          <cell r="L13">
            <v>10</v>
          </cell>
          <cell r="M13">
            <v>10</v>
          </cell>
          <cell r="N13" t="str">
            <v>8:00～18:00</v>
          </cell>
          <cell r="O13" t="str">
            <v>40,000～50,000円</v>
          </cell>
          <cell r="P13">
            <v>45000</v>
          </cell>
          <cell r="Q13">
            <v>42000</v>
          </cell>
          <cell r="R13">
            <v>42000</v>
          </cell>
          <cell r="S13">
            <v>35000</v>
          </cell>
          <cell r="T13">
            <v>35000</v>
          </cell>
          <cell r="U13">
            <v>35000</v>
          </cell>
          <cell r="V13">
            <v>50000</v>
          </cell>
          <cell r="W13">
            <v>47000</v>
          </cell>
          <cell r="X13">
            <v>47000</v>
          </cell>
          <cell r="Y13">
            <v>40000</v>
          </cell>
          <cell r="Z13">
            <v>40000</v>
          </cell>
          <cell r="AA13">
            <v>40000</v>
          </cell>
          <cell r="AB13" t="str">
            <v>上の子・半額</v>
          </cell>
          <cell r="AC13">
            <v>0</v>
          </cell>
          <cell r="AD13" t="str">
            <v>外部委託</v>
          </cell>
          <cell r="AE13" t="str">
            <v>○</v>
          </cell>
          <cell r="AF13" t="str">
            <v>○</v>
          </cell>
          <cell r="AG13" t="str">
            <v>株式会社</v>
          </cell>
          <cell r="AH13" t="str">
            <v>㈱ユタカ</v>
          </cell>
          <cell r="AI13" t="str">
            <v>花見川区千種町112-6</v>
          </cell>
          <cell r="AJ13" t="str">
            <v>代表取締役　吉田　良則</v>
          </cell>
          <cell r="AK13" t="str">
            <v>㈱ユタカ</v>
          </cell>
          <cell r="AL13" t="str">
            <v>花見川区千種町112-6</v>
          </cell>
          <cell r="AM13" t="str">
            <v>代表取締役　吉田　良則</v>
          </cell>
        </row>
        <row r="14">
          <cell r="A14">
            <v>10</v>
          </cell>
          <cell r="B14" t="str">
            <v>キッズスペース・ウィーピー幕張本郷</v>
          </cell>
          <cell r="C14" t="str">
            <v>262-0033</v>
          </cell>
          <cell r="D14" t="str">
            <v>花見川区幕張本郷2-6-4</v>
          </cell>
          <cell r="E14" t="str">
            <v>本明　日出紀</v>
          </cell>
          <cell r="F14" t="str">
            <v>213-8311</v>
          </cell>
          <cell r="G14" t="str">
            <v>213-8311</v>
          </cell>
          <cell r="H14" t="str">
            <v>info@weepee.jp</v>
          </cell>
          <cell r="I14">
            <v>37928</v>
          </cell>
          <cell r="J14" t="str">
            <v>1F</v>
          </cell>
          <cell r="K14">
            <v>112.29</v>
          </cell>
          <cell r="L14">
            <v>51</v>
          </cell>
          <cell r="M14">
            <v>51</v>
          </cell>
          <cell r="N14" t="str">
            <v>7:00～20:00</v>
          </cell>
          <cell r="O14" t="str">
            <v>48,500～71,750円</v>
          </cell>
          <cell r="P14">
            <v>50000</v>
          </cell>
          <cell r="Q14">
            <v>48200</v>
          </cell>
          <cell r="R14">
            <v>44900</v>
          </cell>
          <cell r="S14">
            <v>41500</v>
          </cell>
          <cell r="T14">
            <v>38200</v>
          </cell>
          <cell r="U14">
            <v>38200</v>
          </cell>
          <cell r="V14">
            <v>71750</v>
          </cell>
          <cell r="W14">
            <v>69500</v>
          </cell>
          <cell r="X14">
            <v>66000</v>
          </cell>
          <cell r="Y14">
            <v>53200</v>
          </cell>
          <cell r="Z14">
            <v>48500</v>
          </cell>
          <cell r="AA14">
            <v>48500</v>
          </cell>
          <cell r="AB14" t="str">
            <v>上の子・半額</v>
          </cell>
          <cell r="AC14">
            <v>10800</v>
          </cell>
          <cell r="AD14" t="str">
            <v>外部委託</v>
          </cell>
          <cell r="AE14" t="str">
            <v>×</v>
          </cell>
          <cell r="AF14" t="str">
            <v>○</v>
          </cell>
          <cell r="AG14" t="str">
            <v>株式会社</v>
          </cell>
          <cell r="AH14" t="str">
            <v>不明</v>
          </cell>
          <cell r="AI14" t="str">
            <v>不明</v>
          </cell>
          <cell r="AJ14" t="str">
            <v>習志野市津田沼3-17-18</v>
          </cell>
          <cell r="AK14" t="str">
            <v>(株)習志野駅前託児所</v>
          </cell>
          <cell r="AL14" t="str">
            <v>習志野市津田沼3-17-18</v>
          </cell>
          <cell r="AM14" t="str">
            <v>代表取締役　藤本　みのり</v>
          </cell>
        </row>
        <row r="15">
          <cell r="A15">
            <v>11</v>
          </cell>
          <cell r="B15" t="str">
            <v>ＫＩＤＤＹ　ＫＩＮＧＤＯＭ</v>
          </cell>
          <cell r="C15" t="str">
            <v>262-0033</v>
          </cell>
          <cell r="D15" t="str">
            <v>花見川区幕張本郷6-15-2</v>
          </cell>
          <cell r="E15" t="str">
            <v>濱出　真志子</v>
          </cell>
          <cell r="F15" t="str">
            <v>308-9552</v>
          </cell>
          <cell r="G15" t="str">
            <v>308-9552</v>
          </cell>
          <cell r="H15" t="str">
            <v>info@kiddykingdom.lolipop.jp</v>
          </cell>
          <cell r="I15">
            <v>39322</v>
          </cell>
          <cell r="J15" t="str">
            <v>1・2F</v>
          </cell>
          <cell r="K15">
            <v>33.700000000000003</v>
          </cell>
          <cell r="L15">
            <v>20</v>
          </cell>
          <cell r="M15">
            <v>20</v>
          </cell>
          <cell r="N15" t="str">
            <v>7:00～19:00</v>
          </cell>
          <cell r="O15" t="str">
            <v>42,000～75,000円</v>
          </cell>
          <cell r="P15">
            <v>60000</v>
          </cell>
          <cell r="Q15">
            <v>50000</v>
          </cell>
          <cell r="R15">
            <v>45000</v>
          </cell>
          <cell r="S15">
            <v>37000</v>
          </cell>
          <cell r="T15">
            <v>32000</v>
          </cell>
          <cell r="U15">
            <v>32000</v>
          </cell>
          <cell r="V15">
            <v>75000</v>
          </cell>
          <cell r="W15">
            <v>65000</v>
          </cell>
          <cell r="X15">
            <v>55000</v>
          </cell>
          <cell r="Y15">
            <v>47000</v>
          </cell>
          <cell r="Z15">
            <v>42000</v>
          </cell>
          <cell r="AA15">
            <v>42000</v>
          </cell>
          <cell r="AB15" t="str">
            <v>上の子・半額</v>
          </cell>
          <cell r="AC15">
            <v>15000</v>
          </cell>
          <cell r="AD15" t="str">
            <v>外部委託</v>
          </cell>
          <cell r="AE15" t="str">
            <v>×</v>
          </cell>
          <cell r="AF15" t="str">
            <v>○</v>
          </cell>
          <cell r="AG15" t="str">
            <v>株式会社</v>
          </cell>
          <cell r="AH15" t="str">
            <v>有</v>
          </cell>
          <cell r="AI15" t="str">
            <v>民間会社</v>
          </cell>
          <cell r="AJ15" t="str">
            <v>併用型</v>
          </cell>
          <cell r="AK15" t="str">
            <v>(株)PowerBean</v>
          </cell>
          <cell r="AL15" t="str">
            <v>千葉市花見川区幕張本郷6-26-4</v>
          </cell>
          <cell r="AM15" t="str">
            <v>代表取締役　石坂　淳</v>
          </cell>
        </row>
        <row r="16">
          <cell r="A16">
            <v>12</v>
          </cell>
          <cell r="B16" t="str">
            <v>キャンディ検見川園</v>
          </cell>
          <cell r="C16" t="str">
            <v>262-0023</v>
          </cell>
          <cell r="D16" t="str">
            <v>花見川区検見川町3-302-25</v>
          </cell>
          <cell r="E16" t="str">
            <v>平賀　淳</v>
          </cell>
          <cell r="F16" t="str">
            <v>310-3577</v>
          </cell>
          <cell r="G16" t="str">
            <v>310-3577</v>
          </cell>
          <cell r="H16" t="str">
            <v>candy_hoikuroom@yahoo.co.jp</v>
          </cell>
          <cell r="I16">
            <v>39728</v>
          </cell>
          <cell r="J16" t="str">
            <v>2F</v>
          </cell>
          <cell r="K16">
            <v>46.74</v>
          </cell>
          <cell r="L16">
            <v>27</v>
          </cell>
          <cell r="M16">
            <v>27</v>
          </cell>
          <cell r="N16" t="str">
            <v>7:30～19:00</v>
          </cell>
          <cell r="O16" t="str">
            <v>53,200～63,200円</v>
          </cell>
          <cell r="P16">
            <v>45000</v>
          </cell>
          <cell r="Q16">
            <v>53200</v>
          </cell>
          <cell r="R16">
            <v>51200</v>
          </cell>
          <cell r="S16">
            <v>51200</v>
          </cell>
          <cell r="T16">
            <v>46200</v>
          </cell>
          <cell r="U16">
            <v>46200</v>
          </cell>
          <cell r="V16">
            <v>55000</v>
          </cell>
          <cell r="W16">
            <v>63200</v>
          </cell>
          <cell r="X16">
            <v>58200</v>
          </cell>
          <cell r="Y16">
            <v>58200</v>
          </cell>
          <cell r="Z16">
            <v>53200</v>
          </cell>
          <cell r="AA16">
            <v>53200</v>
          </cell>
          <cell r="AB16" t="str">
            <v>上の子・１万円引</v>
          </cell>
          <cell r="AC16">
            <v>15000</v>
          </cell>
          <cell r="AD16" t="str">
            <v>外部委託</v>
          </cell>
          <cell r="AE16" t="str">
            <v>×</v>
          </cell>
          <cell r="AF16" t="str">
            <v>○</v>
          </cell>
          <cell r="AG16" t="str">
            <v>個人</v>
          </cell>
          <cell r="AH16" t="str">
            <v>石川　義人</v>
          </cell>
          <cell r="AI16" t="str">
            <v>千葉市花見川区検見川町3-326-3</v>
          </cell>
          <cell r="AJ16" t="str">
            <v>石川　義人</v>
          </cell>
          <cell r="AK16" t="str">
            <v>石川　義人</v>
          </cell>
          <cell r="AL16" t="str">
            <v>千葉市花見川区検見川町3-326-3</v>
          </cell>
          <cell r="AM16" t="str">
            <v>石川　義人</v>
          </cell>
        </row>
        <row r="17">
          <cell r="A17">
            <v>13</v>
          </cell>
          <cell r="B17" t="str">
            <v>新検見川駅前保育園（旧：ちびっこランド新検見川園）</v>
          </cell>
          <cell r="C17" t="str">
            <v>262-0022</v>
          </cell>
          <cell r="D17" t="str">
            <v>花見川区南花園2-2-12-ｱｺﾙﾃﾞ新検見川201</v>
          </cell>
          <cell r="E17" t="str">
            <v>西重　誠</v>
          </cell>
          <cell r="F17" t="str">
            <v>301-2877</v>
          </cell>
          <cell r="G17" t="str">
            <v>301-2877</v>
          </cell>
          <cell r="H17" t="str">
            <v xml:space="preserve">nishishige.makoto@rose.plala.or.jp
</v>
          </cell>
          <cell r="I17">
            <v>40631</v>
          </cell>
          <cell r="J17" t="str">
            <v>2F</v>
          </cell>
          <cell r="K17">
            <v>80.8</v>
          </cell>
          <cell r="L17">
            <v>40</v>
          </cell>
          <cell r="M17">
            <v>40</v>
          </cell>
          <cell r="N17" t="str">
            <v>7:30～19:00</v>
          </cell>
          <cell r="O17" t="str">
            <v>39,380～56,180円</v>
          </cell>
          <cell r="P17">
            <v>39300</v>
          </cell>
          <cell r="Q17">
            <v>37800</v>
          </cell>
          <cell r="R17">
            <v>37400</v>
          </cell>
          <cell r="S17">
            <v>39900</v>
          </cell>
          <cell r="T17">
            <v>33400</v>
          </cell>
          <cell r="U17">
            <v>31500</v>
          </cell>
          <cell r="V17">
            <v>56180</v>
          </cell>
          <cell r="W17">
            <v>53030</v>
          </cell>
          <cell r="X17">
            <v>49880</v>
          </cell>
          <cell r="Y17">
            <v>49880</v>
          </cell>
          <cell r="Z17">
            <v>39380</v>
          </cell>
          <cell r="AA17">
            <v>39380</v>
          </cell>
          <cell r="AB17" t="str">
            <v>上の子・6割引</v>
          </cell>
          <cell r="AC17">
            <v>10800</v>
          </cell>
          <cell r="AD17" t="str">
            <v>外部委託</v>
          </cell>
          <cell r="AE17" t="str">
            <v>×</v>
          </cell>
          <cell r="AF17" t="str">
            <v>○</v>
          </cell>
          <cell r="AG17" t="str">
            <v>個人</v>
          </cell>
          <cell r="AH17" t="str">
            <v>西重　誠</v>
          </cell>
          <cell r="AI17" t="str">
            <v>美浜区幸町1-7-1-709</v>
          </cell>
          <cell r="AJ17" t="str">
            <v>西重　誠</v>
          </cell>
          <cell r="AK17" t="str">
            <v>西重　誠</v>
          </cell>
          <cell r="AL17" t="str">
            <v>美浜区幸町1-7-1-709</v>
          </cell>
          <cell r="AM17" t="str">
            <v>西重　誠</v>
          </cell>
        </row>
        <row r="18">
          <cell r="A18">
            <v>14</v>
          </cell>
          <cell r="B18" t="str">
            <v>チャイルドケアセンター・プレイディア</v>
          </cell>
          <cell r="C18" t="str">
            <v>262-0033</v>
          </cell>
          <cell r="D18" t="str">
            <v>花見川区幕張本郷1-3-22　</v>
          </cell>
          <cell r="E18" t="str">
            <v>伊藤　紗智子</v>
          </cell>
          <cell r="F18" t="str">
            <v>273-8866</v>
          </cell>
          <cell r="G18" t="str">
            <v>273-8866</v>
          </cell>
          <cell r="H18" t="str">
            <v>info@playidea.jp</v>
          </cell>
          <cell r="I18">
            <v>41548</v>
          </cell>
          <cell r="J18" t="str">
            <v>1F</v>
          </cell>
          <cell r="K18">
            <v>75.63</v>
          </cell>
          <cell r="L18">
            <v>29</v>
          </cell>
          <cell r="M18">
            <v>29</v>
          </cell>
          <cell r="N18" t="str">
            <v>7:45～19:00</v>
          </cell>
          <cell r="O18" t="str">
            <v>71,000～79,000円</v>
          </cell>
          <cell r="P18">
            <v>59000</v>
          </cell>
          <cell r="Q18">
            <v>53000</v>
          </cell>
          <cell r="R18">
            <v>53000</v>
          </cell>
          <cell r="S18">
            <v>51000</v>
          </cell>
          <cell r="T18">
            <v>51000</v>
          </cell>
          <cell r="U18">
            <v>51000</v>
          </cell>
          <cell r="V18">
            <v>79000</v>
          </cell>
          <cell r="W18">
            <v>73000</v>
          </cell>
          <cell r="X18">
            <v>73000</v>
          </cell>
          <cell r="Y18">
            <v>71000</v>
          </cell>
          <cell r="Z18">
            <v>71000</v>
          </cell>
          <cell r="AA18">
            <v>71000</v>
          </cell>
          <cell r="AB18" t="str">
            <v>上の子・半額</v>
          </cell>
          <cell r="AC18">
            <v>12000</v>
          </cell>
          <cell r="AD18" t="str">
            <v>外部委託</v>
          </cell>
          <cell r="AE18" t="str">
            <v>×</v>
          </cell>
          <cell r="AF18" t="str">
            <v>○</v>
          </cell>
          <cell r="AG18" t="str">
            <v>株式会社</v>
          </cell>
          <cell r="AH18" t="str">
            <v>(株)習志野駅前託児所</v>
          </cell>
          <cell r="AI18" t="str">
            <v>習志野市津田沼3-17-18</v>
          </cell>
          <cell r="AJ18" t="str">
            <v>代表取締役　藤本　みのり</v>
          </cell>
          <cell r="AK18" t="str">
            <v>(株)習志野駅前託児所</v>
          </cell>
          <cell r="AL18" t="str">
            <v>習志野市津田沼3-17-18</v>
          </cell>
          <cell r="AM18" t="str">
            <v>代表取締役　藤本　みのり</v>
          </cell>
        </row>
        <row r="19">
          <cell r="A19">
            <v>15</v>
          </cell>
          <cell r="B19" t="str">
            <v>花見川さくら学園</v>
          </cell>
          <cell r="C19" t="str">
            <v>262-0042</v>
          </cell>
          <cell r="D19" t="str">
            <v>花見川区花島町430-35</v>
          </cell>
          <cell r="E19" t="str">
            <v>鈴木　信吾</v>
          </cell>
          <cell r="F19" t="str">
            <v>250-4150</v>
          </cell>
          <cell r="G19" t="str">
            <v>258-0246</v>
          </cell>
          <cell r="H19" t="str">
            <v>info@sakura-n.jp</v>
          </cell>
          <cell r="I19">
            <v>28581</v>
          </cell>
          <cell r="J19" t="str">
            <v>1F</v>
          </cell>
          <cell r="K19">
            <v>159</v>
          </cell>
          <cell r="L19">
            <v>78</v>
          </cell>
          <cell r="M19">
            <v>59</v>
          </cell>
          <cell r="N19" t="str">
            <v>7:00～19:00</v>
          </cell>
          <cell r="O19" t="str">
            <v>45,410～103,910円</v>
          </cell>
          <cell r="P19">
            <v>59910</v>
          </cell>
          <cell r="Q19">
            <v>55910</v>
          </cell>
          <cell r="R19">
            <v>45910</v>
          </cell>
          <cell r="S19">
            <v>31910</v>
          </cell>
          <cell r="T19">
            <v>31410</v>
          </cell>
          <cell r="U19">
            <v>31410</v>
          </cell>
          <cell r="V19">
            <v>103910</v>
          </cell>
          <cell r="W19">
            <v>99910</v>
          </cell>
          <cell r="X19">
            <v>89910</v>
          </cell>
          <cell r="Y19">
            <v>45910</v>
          </cell>
          <cell r="Z19">
            <v>45410</v>
          </cell>
          <cell r="AA19">
            <v>45410</v>
          </cell>
          <cell r="AB19" t="str">
            <v>助成対象児：下の子、対象外児：上の子・ 助成対象児：下の子が0～2歳までは下の子から2万円引、下の子が3歳以上からは下の子から1万円引 対象外児：上の子が0～2歳までは上の子から1万5千円引、上の子が3歳以上からは上の子から5千円引</v>
          </cell>
          <cell r="AC19">
            <v>50000</v>
          </cell>
          <cell r="AD19" t="str">
            <v>外部委託</v>
          </cell>
          <cell r="AE19" t="str">
            <v>×</v>
          </cell>
          <cell r="AF19" t="str">
            <v>×</v>
          </cell>
          <cell r="AG19" t="str">
            <v>個人</v>
          </cell>
          <cell r="AH19" t="str">
            <v>鈴木　信吾</v>
          </cell>
          <cell r="AI19" t="str">
            <v>千葉市花見川区花島町432－10</v>
          </cell>
          <cell r="AJ19" t="str">
            <v>鈴木　信吾</v>
          </cell>
          <cell r="AK19" t="str">
            <v>鈴木　信吾</v>
          </cell>
          <cell r="AL19" t="str">
            <v>千葉市花見川区花島町432－10</v>
          </cell>
          <cell r="AM19" t="str">
            <v>鈴木　信吾</v>
          </cell>
        </row>
        <row r="20">
          <cell r="A20">
            <v>16</v>
          </cell>
          <cell r="B20" t="str">
            <v>幕張おおぞら保育園</v>
          </cell>
          <cell r="C20" t="str">
            <v>262-0032</v>
          </cell>
          <cell r="D20" t="str">
            <v>花見川区幕張町6-291-2 ﾆｭｰｳｨﾝｸﾞ幕張2F</v>
          </cell>
          <cell r="E20" t="str">
            <v>仮屋　明浩</v>
          </cell>
          <cell r="F20" t="str">
            <v>275-7827</v>
          </cell>
          <cell r="G20" t="str">
            <v>275-7827</v>
          </cell>
          <cell r="H20" t="str">
            <v xml:space="preserve">makusorahoiku@xsj.biglobe.ne.jp
</v>
          </cell>
          <cell r="I20">
            <v>37417</v>
          </cell>
          <cell r="J20" t="str">
            <v>2F</v>
          </cell>
          <cell r="K20">
            <v>46.7</v>
          </cell>
          <cell r="L20">
            <v>28</v>
          </cell>
          <cell r="M20">
            <v>28</v>
          </cell>
          <cell r="N20" t="str">
            <v>7:00～19:00</v>
          </cell>
          <cell r="O20" t="str">
            <v>48,170～65,450円</v>
          </cell>
          <cell r="P20">
            <v>46670</v>
          </cell>
          <cell r="Q20">
            <v>44140</v>
          </cell>
          <cell r="R20">
            <v>44140</v>
          </cell>
          <cell r="S20">
            <v>43630</v>
          </cell>
          <cell r="T20">
            <v>39980</v>
          </cell>
          <cell r="U20">
            <v>39980</v>
          </cell>
          <cell r="V20">
            <v>65450</v>
          </cell>
          <cell r="W20">
            <v>62200</v>
          </cell>
          <cell r="X20">
            <v>62200</v>
          </cell>
          <cell r="Y20">
            <v>58970</v>
          </cell>
          <cell r="Z20">
            <v>48170</v>
          </cell>
          <cell r="AA20">
            <v>48170</v>
          </cell>
          <cell r="AB20" t="str">
            <v>上の子・半額</v>
          </cell>
          <cell r="AC20">
            <v>10500</v>
          </cell>
          <cell r="AD20" t="str">
            <v>外部委託</v>
          </cell>
          <cell r="AE20" t="str">
            <v>×</v>
          </cell>
          <cell r="AF20" t="str">
            <v>○</v>
          </cell>
          <cell r="AG20" t="str">
            <v>個人</v>
          </cell>
          <cell r="AH20" t="str">
            <v>有</v>
          </cell>
          <cell r="AI20" t="str">
            <v>個人</v>
          </cell>
          <cell r="AJ20" t="str">
            <v>昼間型</v>
          </cell>
          <cell r="AK20" t="str">
            <v>仮屋　明浩</v>
          </cell>
          <cell r="AL20" t="str">
            <v>花見川区み春野１－２２－６</v>
          </cell>
          <cell r="AM20" t="str">
            <v>仮屋　明浩</v>
          </cell>
        </row>
        <row r="21">
          <cell r="A21">
            <v>17</v>
          </cell>
          <cell r="B21" t="str">
            <v>幕張台保育園</v>
          </cell>
          <cell r="C21" t="str">
            <v>262-0033</v>
          </cell>
          <cell r="D21" t="str">
            <v>花見川区幕張本郷5-17-4</v>
          </cell>
          <cell r="E21" t="str">
            <v>若山　喜世子</v>
          </cell>
          <cell r="F21" t="str">
            <v>272-9206</v>
          </cell>
          <cell r="G21" t="str">
            <v>272-9206</v>
          </cell>
          <cell r="H21" t="str">
            <v>makuharidaihoikuen@yahoo.co.jp</v>
          </cell>
          <cell r="I21">
            <v>28230</v>
          </cell>
          <cell r="J21" t="str">
            <v>1F</v>
          </cell>
          <cell r="K21">
            <v>177.2</v>
          </cell>
          <cell r="L21">
            <v>30</v>
          </cell>
          <cell r="M21">
            <v>30</v>
          </cell>
          <cell r="N21" t="str">
            <v>7:30～18:00</v>
          </cell>
          <cell r="O21" t="str">
            <v>32,800～47,800円</v>
          </cell>
          <cell r="P21" t="str">
            <v>-</v>
          </cell>
          <cell r="Q21">
            <v>34000</v>
          </cell>
          <cell r="R21">
            <v>24000</v>
          </cell>
          <cell r="S21">
            <v>19000</v>
          </cell>
          <cell r="T21">
            <v>19000</v>
          </cell>
          <cell r="U21">
            <v>19000</v>
          </cell>
          <cell r="V21" t="str">
            <v>-</v>
          </cell>
          <cell r="W21">
            <v>37000</v>
          </cell>
          <cell r="X21">
            <v>27000</v>
          </cell>
          <cell r="Y21">
            <v>22000</v>
          </cell>
          <cell r="Z21">
            <v>22000</v>
          </cell>
          <cell r="AA21">
            <v>22000</v>
          </cell>
          <cell r="AB21" t="str">
            <v>下の子・1万円引</v>
          </cell>
          <cell r="AC21">
            <v>50000</v>
          </cell>
          <cell r="AD21" t="str">
            <v>外部委託</v>
          </cell>
          <cell r="AE21" t="str">
            <v>×</v>
          </cell>
          <cell r="AF21" t="str">
            <v>×</v>
          </cell>
          <cell r="AG21" t="str">
            <v>個人</v>
          </cell>
          <cell r="AH21" t="str">
            <v>若山　明日香</v>
          </cell>
          <cell r="AI21" t="str">
            <v>花見川区幕張町２－１０１０－４６</v>
          </cell>
          <cell r="AJ21" t="str">
            <v>若山　明日香</v>
          </cell>
          <cell r="AK21" t="str">
            <v>若山　明日香</v>
          </cell>
          <cell r="AL21" t="str">
            <v>花見川区幕張町２－１０１０－４６</v>
          </cell>
          <cell r="AM21" t="str">
            <v>若山　明日香</v>
          </cell>
        </row>
        <row r="22">
          <cell r="A22">
            <v>18</v>
          </cell>
          <cell r="B22" t="str">
            <v>幕張星の子保育園</v>
          </cell>
          <cell r="C22" t="str">
            <v>262-0032</v>
          </cell>
          <cell r="D22" t="str">
            <v>花見川区幕張町4－586－1</v>
          </cell>
          <cell r="E22" t="str">
            <v>伊藤　正一</v>
          </cell>
          <cell r="F22" t="str">
            <v>213-3331</v>
          </cell>
          <cell r="G22" t="str">
            <v>213-3382</v>
          </cell>
          <cell r="H22" t="str">
            <v xml:space="preserve">makuhari-hoshinoko@jbs-nursery.co.jp
</v>
          </cell>
          <cell r="I22">
            <v>41183</v>
          </cell>
          <cell r="J22" t="str">
            <v>１・2F</v>
          </cell>
          <cell r="K22">
            <v>41.63</v>
          </cell>
          <cell r="L22">
            <v>24</v>
          </cell>
          <cell r="M22">
            <v>24</v>
          </cell>
          <cell r="N22" t="str">
            <v>7:00～20:00</v>
          </cell>
          <cell r="O22" t="str">
            <v>69,000～78,000円</v>
          </cell>
          <cell r="P22">
            <v>63000</v>
          </cell>
          <cell r="Q22">
            <v>61000</v>
          </cell>
          <cell r="R22">
            <v>61000</v>
          </cell>
          <cell r="S22">
            <v>57000</v>
          </cell>
          <cell r="T22">
            <v>54000</v>
          </cell>
          <cell r="U22">
            <v>54000</v>
          </cell>
          <cell r="V22">
            <v>78000</v>
          </cell>
          <cell r="W22">
            <v>76000</v>
          </cell>
          <cell r="X22">
            <v>76000</v>
          </cell>
          <cell r="Y22">
            <v>72000</v>
          </cell>
          <cell r="Z22">
            <v>69000</v>
          </cell>
          <cell r="AA22">
            <v>69000</v>
          </cell>
          <cell r="AB22" t="str">
            <v>上の子・1万円引</v>
          </cell>
          <cell r="AC22">
            <v>15000</v>
          </cell>
          <cell r="AD22" t="str">
            <v>外部委託</v>
          </cell>
          <cell r="AE22" t="str">
            <v>×</v>
          </cell>
          <cell r="AF22" t="str">
            <v>○</v>
          </cell>
          <cell r="AG22" t="str">
            <v>株式会社</v>
          </cell>
          <cell r="AH22" t="str">
            <v>JBSナーサリー株式会社</v>
          </cell>
          <cell r="AI22" t="str">
            <v>東京都中央区銀座2丁目15番2号</v>
          </cell>
          <cell r="AJ22" t="str">
            <v>代表取締役社長　池内　規行</v>
          </cell>
          <cell r="AK22" t="str">
            <v>JBSナーサリー株式会社</v>
          </cell>
          <cell r="AL22" t="str">
            <v>東京都中央区銀座2丁目15番2号</v>
          </cell>
          <cell r="AM22" t="str">
            <v>代表取締役社長　池内　規行</v>
          </cell>
        </row>
        <row r="23">
          <cell r="A23">
            <v>19</v>
          </cell>
          <cell r="B23" t="str">
            <v>マミー＆ミー幕張</v>
          </cell>
          <cell r="C23" t="str">
            <v>262-0032</v>
          </cell>
          <cell r="D23" t="str">
            <v>花見川区幕張町5-417-222 幕張ｸﾞﾘｰﾝﾊｲﾂ117</v>
          </cell>
          <cell r="E23" t="str">
            <v>袖山　雄士</v>
          </cell>
          <cell r="F23" t="str">
            <v>213-2373</v>
          </cell>
          <cell r="G23" t="str">
            <v>213-2374</v>
          </cell>
          <cell r="H23" t="str">
            <v>kouno@spinaldesign.co.jp</v>
          </cell>
          <cell r="I23">
            <v>39171</v>
          </cell>
          <cell r="J23" t="str">
            <v>1F</v>
          </cell>
          <cell r="K23">
            <v>50.37</v>
          </cell>
          <cell r="L23">
            <v>30</v>
          </cell>
          <cell r="M23">
            <v>30</v>
          </cell>
          <cell r="N23" t="str">
            <v>7:30～18:00</v>
          </cell>
          <cell r="O23" t="str">
            <v>45,000～59,000円</v>
          </cell>
          <cell r="P23">
            <v>49000</v>
          </cell>
          <cell r="Q23">
            <v>43000</v>
          </cell>
          <cell r="R23">
            <v>43000</v>
          </cell>
          <cell r="S23">
            <v>35000</v>
          </cell>
          <cell r="T23">
            <v>35000</v>
          </cell>
          <cell r="U23">
            <v>35000</v>
          </cell>
          <cell r="V23">
            <v>59000</v>
          </cell>
          <cell r="W23">
            <v>53000</v>
          </cell>
          <cell r="X23">
            <v>53000</v>
          </cell>
          <cell r="Y23">
            <v>45000</v>
          </cell>
          <cell r="Z23">
            <v>45000</v>
          </cell>
          <cell r="AA23">
            <v>45000</v>
          </cell>
          <cell r="AB23" t="str">
            <v>上の子・１万円</v>
          </cell>
          <cell r="AC23">
            <v>10000</v>
          </cell>
          <cell r="AD23" t="str">
            <v>施設調理</v>
          </cell>
          <cell r="AE23" t="str">
            <v>×</v>
          </cell>
          <cell r="AF23" t="str">
            <v>○</v>
          </cell>
          <cell r="AG23" t="str">
            <v>株式会社</v>
          </cell>
          <cell r="AH23" t="str">
            <v>無</v>
          </cell>
          <cell r="AI23" t="str">
            <v>個人</v>
          </cell>
          <cell r="AJ23" t="str">
            <v>昼間型</v>
          </cell>
          <cell r="AK23" t="str">
            <v>(株)SPINALDESIGN</v>
          </cell>
          <cell r="AL23" t="str">
            <v>東京都江東区青海2-7-4</v>
          </cell>
          <cell r="AM23" t="str">
            <v>代表取締役　藤本　賢</v>
          </cell>
        </row>
        <row r="24">
          <cell r="A24">
            <v>20</v>
          </cell>
          <cell r="B24" t="str">
            <v>リトルガーデン　幕張本郷</v>
          </cell>
          <cell r="C24" t="str">
            <v>262-0033</v>
          </cell>
          <cell r="D24" t="str">
            <v>花見川区幕張本郷２－２１－１</v>
          </cell>
          <cell r="E24" t="str">
            <v>小宮　佳子</v>
          </cell>
          <cell r="F24" t="str">
            <v>216-2220</v>
          </cell>
          <cell r="G24" t="str">
            <v>216－2221</v>
          </cell>
          <cell r="H24" t="str">
            <v>makuharihongou@littlegarden-inter.com</v>
          </cell>
          <cell r="I24" t="str">
            <v>H25．4</v>
          </cell>
          <cell r="J24" t="str">
            <v>1F</v>
          </cell>
          <cell r="K24">
            <v>225.5</v>
          </cell>
          <cell r="L24">
            <v>100</v>
          </cell>
          <cell r="M24">
            <v>59</v>
          </cell>
          <cell r="N24" t="str">
            <v>7:00～19:00</v>
          </cell>
          <cell r="O24" t="str">
            <v>76,000～95,000円</v>
          </cell>
          <cell r="P24">
            <v>66000</v>
          </cell>
          <cell r="Q24">
            <v>59000</v>
          </cell>
          <cell r="R24">
            <v>59000</v>
          </cell>
          <cell r="S24">
            <v>76000</v>
          </cell>
          <cell r="T24">
            <v>72000</v>
          </cell>
          <cell r="U24">
            <v>72000</v>
          </cell>
          <cell r="V24">
            <v>86000</v>
          </cell>
          <cell r="W24">
            <v>76000</v>
          </cell>
          <cell r="X24">
            <v>76000</v>
          </cell>
          <cell r="Y24">
            <v>95000</v>
          </cell>
          <cell r="Z24">
            <v>92500</v>
          </cell>
          <cell r="AA24">
            <v>92500</v>
          </cell>
          <cell r="AB24" t="str">
            <v>10,000円引き</v>
          </cell>
          <cell r="AC24">
            <v>50000</v>
          </cell>
          <cell r="AD24" t="str">
            <v>施設調理</v>
          </cell>
          <cell r="AE24" t="str">
            <v>○</v>
          </cell>
          <cell r="AF24" t="str">
            <v>○</v>
          </cell>
          <cell r="AG24" t="str">
            <v>合資会社</v>
          </cell>
          <cell r="AH24" t="str">
            <v>無</v>
          </cell>
          <cell r="AI24" t="str">
            <v>個人</v>
          </cell>
          <cell r="AJ24" t="str">
            <v>併用型</v>
          </cell>
          <cell r="AK24" t="str">
            <v>合資会社ライフコミュニケーション</v>
          </cell>
          <cell r="AL24" t="str">
            <v>美浜区中瀬2－6－1　WBGﾏﾘﾌﾞｳｴｽﾄ2F</v>
          </cell>
          <cell r="AM24" t="str">
            <v>無限責任社員　佐々木　豊</v>
          </cell>
        </row>
        <row r="25">
          <cell r="A25">
            <v>21</v>
          </cell>
          <cell r="B25" t="str">
            <v>スクルドエンジェル保育園稲毛園</v>
          </cell>
          <cell r="C25" t="str">
            <v>263-0043</v>
          </cell>
          <cell r="D25" t="str">
            <v>稲毛区小仲台2-8-2 渡辺ビル1F</v>
          </cell>
          <cell r="E25" t="str">
            <v>小長井　発</v>
          </cell>
          <cell r="F25" t="str">
            <v>441-4772</v>
          </cell>
          <cell r="G25" t="str">
            <v>―</v>
          </cell>
          <cell r="H25" t="str">
            <v>inage@skuld-angel.com</v>
          </cell>
          <cell r="I25">
            <v>40924</v>
          </cell>
          <cell r="J25" t="str">
            <v>1F</v>
          </cell>
          <cell r="K25">
            <v>47</v>
          </cell>
          <cell r="L25">
            <v>28</v>
          </cell>
          <cell r="M25">
            <v>28</v>
          </cell>
          <cell r="N25" t="str">
            <v>7:30～21:00</v>
          </cell>
          <cell r="O25" t="str">
            <v>55,000～61,000円</v>
          </cell>
          <cell r="P25">
            <v>56000</v>
          </cell>
          <cell r="Q25">
            <v>54000</v>
          </cell>
          <cell r="R25">
            <v>52000</v>
          </cell>
          <cell r="S25">
            <v>50000</v>
          </cell>
          <cell r="T25">
            <v>50000</v>
          </cell>
          <cell r="U25">
            <v>50000</v>
          </cell>
          <cell r="V25">
            <v>61000</v>
          </cell>
          <cell r="W25">
            <v>59000</v>
          </cell>
          <cell r="X25">
            <v>57000</v>
          </cell>
          <cell r="Y25">
            <v>55000</v>
          </cell>
          <cell r="Z25">
            <v>55000</v>
          </cell>
          <cell r="AA25">
            <v>55000</v>
          </cell>
          <cell r="AB25" t="str">
            <v>上の子・１万円</v>
          </cell>
          <cell r="AC25">
            <v>10000</v>
          </cell>
          <cell r="AD25" t="str">
            <v>施設調理</v>
          </cell>
          <cell r="AE25" t="str">
            <v>×</v>
          </cell>
          <cell r="AF25" t="str">
            <v>○</v>
          </cell>
          <cell r="AG25" t="str">
            <v>株式会社</v>
          </cell>
          <cell r="AH25" t="str">
            <v>㈱ｽｸﾙﾄﾞｱﾝﾄﾞｶﾝﾊﾟﾆｰ</v>
          </cell>
          <cell r="AI25" t="str">
            <v>東京都新宿区新宿６－７－１エルプリメント新宿３１１</v>
          </cell>
          <cell r="AJ25" t="str">
            <v>代表取締役　若林　雅樹</v>
          </cell>
          <cell r="AK25" t="str">
            <v>㈱ｽｸﾙﾄﾞｱﾝﾄﾞｶﾝﾊﾟﾆｰ</v>
          </cell>
          <cell r="AL25" t="str">
            <v>東京都新宿区新宿６－７－１エルプリメント新宿３１１</v>
          </cell>
          <cell r="AM25" t="str">
            <v>代表取締役　若林　雅樹</v>
          </cell>
        </row>
        <row r="26">
          <cell r="A26">
            <v>22</v>
          </cell>
          <cell r="B26" t="str">
            <v>ちびっこランド稲毛愛教園</v>
          </cell>
          <cell r="C26" t="str">
            <v>263-0031</v>
          </cell>
          <cell r="D26" t="str">
            <v>稲毛区稲毛東5-1-4 斉藤ﾋﾞﾙ1F</v>
          </cell>
          <cell r="E26" t="str">
            <v>依田　直也</v>
          </cell>
          <cell r="F26" t="str">
            <v>204-2366</v>
          </cell>
          <cell r="G26" t="str">
            <v>204-2366</v>
          </cell>
          <cell r="H26" t="str">
            <v>info@inage-aikouen.com</v>
          </cell>
          <cell r="I26">
            <v>37442</v>
          </cell>
          <cell r="J26" t="str">
            <v>1F</v>
          </cell>
          <cell r="K26">
            <v>28.3</v>
          </cell>
          <cell r="L26">
            <v>17</v>
          </cell>
          <cell r="M26">
            <v>17</v>
          </cell>
          <cell r="N26" t="str">
            <v>7:30～19:00</v>
          </cell>
          <cell r="O26" t="str">
            <v>52,450～65,450円</v>
          </cell>
          <cell r="P26">
            <v>44000</v>
          </cell>
          <cell r="Q26">
            <v>50950</v>
          </cell>
          <cell r="R26">
            <v>48950</v>
          </cell>
          <cell r="S26">
            <v>48950</v>
          </cell>
          <cell r="T26">
            <v>43950</v>
          </cell>
          <cell r="U26">
            <v>43950</v>
          </cell>
          <cell r="V26">
            <v>58500</v>
          </cell>
          <cell r="W26">
            <v>65450</v>
          </cell>
          <cell r="X26">
            <v>62450</v>
          </cell>
          <cell r="Y26">
            <v>59450</v>
          </cell>
          <cell r="Z26">
            <v>52450</v>
          </cell>
          <cell r="AA26">
            <v>52450</v>
          </cell>
          <cell r="AB26" t="str">
            <v>上の子・半額 ※但し、食事・おやつ代。損害保険料を除いた保育料</v>
          </cell>
          <cell r="AC26">
            <v>10000</v>
          </cell>
          <cell r="AD26" t="str">
            <v>外部委託</v>
          </cell>
          <cell r="AE26" t="str">
            <v>×</v>
          </cell>
          <cell r="AF26" t="str">
            <v>○</v>
          </cell>
          <cell r="AG26" t="str">
            <v>個人</v>
          </cell>
          <cell r="AH26" t="str">
            <v>依田　直也</v>
          </cell>
          <cell r="AI26" t="str">
            <v>稲毛区稲毛東5-1-4 斉藤ﾋﾞﾙ1F</v>
          </cell>
          <cell r="AJ26" t="str">
            <v>依田　直也</v>
          </cell>
          <cell r="AK26" t="str">
            <v>依田　直也</v>
          </cell>
          <cell r="AL26" t="str">
            <v>稲毛区稲毛東5-1-4 斉藤ﾋﾞﾙ1F</v>
          </cell>
          <cell r="AM26" t="str">
            <v>依田　直也</v>
          </cell>
        </row>
        <row r="27">
          <cell r="A27">
            <v>23</v>
          </cell>
          <cell r="B27" t="str">
            <v>ハニーキッズ草野園</v>
          </cell>
          <cell r="C27" t="str">
            <v>263-0005</v>
          </cell>
          <cell r="D27" t="str">
            <v>稲毛区長沼町312－14</v>
          </cell>
          <cell r="E27" t="str">
            <v>関根　雅晴</v>
          </cell>
          <cell r="F27" t="str">
            <v>251-3449</v>
          </cell>
          <cell r="G27" t="str">
            <v>251-3449</v>
          </cell>
          <cell r="H27" t="str">
            <v>inage@honeykids.jp</v>
          </cell>
          <cell r="I27" t="str">
            <v>H25.3</v>
          </cell>
          <cell r="J27" t="str">
            <v>1F</v>
          </cell>
          <cell r="K27">
            <v>62.37</v>
          </cell>
          <cell r="L27">
            <v>33</v>
          </cell>
          <cell r="M27">
            <v>33</v>
          </cell>
          <cell r="N27" t="str">
            <v>7:30～18:00</v>
          </cell>
          <cell r="O27" t="str">
            <v>46,000～59,000円</v>
          </cell>
          <cell r="P27">
            <v>49000</v>
          </cell>
          <cell r="Q27">
            <v>42000</v>
          </cell>
          <cell r="R27">
            <v>42000</v>
          </cell>
          <cell r="S27">
            <v>36000</v>
          </cell>
          <cell r="T27">
            <v>36000</v>
          </cell>
          <cell r="U27">
            <v>36000</v>
          </cell>
          <cell r="V27">
            <v>59000</v>
          </cell>
          <cell r="W27">
            <v>52000</v>
          </cell>
          <cell r="X27">
            <v>52000</v>
          </cell>
          <cell r="Y27">
            <v>46000</v>
          </cell>
          <cell r="Z27">
            <v>46000</v>
          </cell>
          <cell r="AA27">
            <v>46000</v>
          </cell>
          <cell r="AB27" t="str">
            <v>10,000円引き</v>
          </cell>
          <cell r="AC27">
            <v>10000</v>
          </cell>
          <cell r="AD27" t="str">
            <v>施設調理</v>
          </cell>
          <cell r="AE27" t="str">
            <v>×</v>
          </cell>
          <cell r="AF27" t="str">
            <v>○</v>
          </cell>
          <cell r="AG27" t="str">
            <v>株式会社</v>
          </cell>
          <cell r="AH27" t="str">
            <v>(株)ハニーキッズ</v>
          </cell>
          <cell r="AI27" t="str">
            <v>稲毛区長沼町312-14</v>
          </cell>
          <cell r="AJ27" t="str">
            <v>代表取締役　関根　雅晴</v>
          </cell>
          <cell r="AK27" t="str">
            <v>(株)ハニーキッズ</v>
          </cell>
          <cell r="AL27" t="str">
            <v>稲毛区長沼町312-14</v>
          </cell>
          <cell r="AM27" t="str">
            <v>代表取締役　関根　雅晴</v>
          </cell>
        </row>
        <row r="28">
          <cell r="A28">
            <v>24</v>
          </cell>
          <cell r="B28" t="str">
            <v>ぴょこたんランド</v>
          </cell>
          <cell r="C28" t="str">
            <v>263-0021</v>
          </cell>
          <cell r="D28" t="str">
            <v>稲毛区轟町4‐6‐23グランドメゾンとどろき２０１</v>
          </cell>
          <cell r="E28" t="str">
            <v>徳成　日出人</v>
          </cell>
          <cell r="F28" t="str">
            <v>216-3957</v>
          </cell>
          <cell r="G28" t="str">
            <v>216-3957</v>
          </cell>
          <cell r="H28" t="str">
            <v>tptokunari@aol.com</v>
          </cell>
          <cell r="I28">
            <v>40664</v>
          </cell>
          <cell r="J28" t="str">
            <v>2F</v>
          </cell>
          <cell r="K28">
            <v>80</v>
          </cell>
          <cell r="L28">
            <v>35</v>
          </cell>
          <cell r="M28">
            <v>35</v>
          </cell>
          <cell r="N28" t="str">
            <v>24時間</v>
          </cell>
          <cell r="O28" t="str">
            <v>45,000～60,000円</v>
          </cell>
          <cell r="P28">
            <v>50000</v>
          </cell>
          <cell r="Q28">
            <v>45000</v>
          </cell>
          <cell r="R28">
            <v>45000</v>
          </cell>
          <cell r="S28">
            <v>38000</v>
          </cell>
          <cell r="T28">
            <v>38000</v>
          </cell>
          <cell r="U28">
            <v>38000</v>
          </cell>
          <cell r="V28">
            <v>60000</v>
          </cell>
          <cell r="W28">
            <v>54000</v>
          </cell>
          <cell r="X28">
            <v>54000</v>
          </cell>
          <cell r="Y28">
            <v>45000</v>
          </cell>
          <cell r="Z28">
            <v>45000</v>
          </cell>
          <cell r="AA28">
            <v>45000</v>
          </cell>
          <cell r="AB28" t="str">
            <v>上の子・半額</v>
          </cell>
          <cell r="AC28">
            <v>10000</v>
          </cell>
          <cell r="AD28" t="str">
            <v>外部委託</v>
          </cell>
          <cell r="AE28" t="str">
            <v>○</v>
          </cell>
          <cell r="AF28" t="str">
            <v>○</v>
          </cell>
          <cell r="AG28" t="str">
            <v>株式会社</v>
          </cell>
          <cell r="AH28" t="str">
            <v>(株)DEPARTURES</v>
          </cell>
          <cell r="AI28" t="str">
            <v>千葉市稲毛区作草部５９２番地２</v>
          </cell>
          <cell r="AJ28" t="str">
            <v>代表取締役　龍崎　真実</v>
          </cell>
          <cell r="AK28" t="str">
            <v>(株)DEPARTURES</v>
          </cell>
          <cell r="AL28" t="str">
            <v>千葉市稲毛区作草部５９２番地２</v>
          </cell>
          <cell r="AM28" t="str">
            <v>代表取締役　龍崎　真実</v>
          </cell>
        </row>
        <row r="29">
          <cell r="A29">
            <v>25</v>
          </cell>
          <cell r="B29" t="str">
            <v>かるがも保育園都賀園</v>
          </cell>
          <cell r="C29" t="str">
            <v>264-0025</v>
          </cell>
          <cell r="D29" t="str">
            <v>若葉区都賀5-20-4</v>
          </cell>
          <cell r="E29" t="str">
            <v>目片　智恵美</v>
          </cell>
          <cell r="F29" t="str">
            <v>235-3715</v>
          </cell>
          <cell r="G29" t="str">
            <v>235-3715</v>
          </cell>
          <cell r="H29" t="str">
            <v>rnqsc985@ybb.ne.jp</v>
          </cell>
          <cell r="I29">
            <v>36720</v>
          </cell>
          <cell r="J29" t="str">
            <v>1F</v>
          </cell>
          <cell r="K29">
            <v>123.7</v>
          </cell>
          <cell r="L29">
            <v>46</v>
          </cell>
          <cell r="M29">
            <v>46</v>
          </cell>
          <cell r="N29" t="str">
            <v>7:00～20:00</v>
          </cell>
          <cell r="O29" t="str">
            <v>51,500～74,300円</v>
          </cell>
          <cell r="P29">
            <v>53300</v>
          </cell>
          <cell r="Q29">
            <v>43000</v>
          </cell>
          <cell r="R29">
            <v>43000</v>
          </cell>
          <cell r="S29">
            <v>44500</v>
          </cell>
          <cell r="T29">
            <v>44500</v>
          </cell>
          <cell r="U29">
            <v>44500</v>
          </cell>
          <cell r="V29">
            <v>74300</v>
          </cell>
          <cell r="W29">
            <v>64000</v>
          </cell>
          <cell r="X29">
            <v>64000</v>
          </cell>
          <cell r="Y29">
            <v>51500</v>
          </cell>
          <cell r="Z29">
            <v>51500</v>
          </cell>
          <cell r="AA29">
            <v>51500</v>
          </cell>
          <cell r="AB29" t="str">
            <v>上の子・１万円引</v>
          </cell>
          <cell r="AC29">
            <v>21000</v>
          </cell>
          <cell r="AD29" t="str">
            <v>施設調理</v>
          </cell>
          <cell r="AE29" t="str">
            <v>○</v>
          </cell>
          <cell r="AF29" t="str">
            <v>○</v>
          </cell>
          <cell r="AG29" t="str">
            <v>株式会社</v>
          </cell>
          <cell r="AH29" t="str">
            <v>株式会社　かるがも</v>
          </cell>
          <cell r="AI29" t="str">
            <v>四街道市四街道1-5-5</v>
          </cell>
          <cell r="AJ29" t="str">
            <v>代表取締役　目片智恵美</v>
          </cell>
          <cell r="AK29" t="str">
            <v>株式会社　かるがも</v>
          </cell>
          <cell r="AL29" t="str">
            <v>四街道市四街道1-5-5</v>
          </cell>
          <cell r="AM29" t="str">
            <v>代表取締役　目片智恵美</v>
          </cell>
        </row>
        <row r="30">
          <cell r="A30">
            <v>26</v>
          </cell>
          <cell r="B30" t="str">
            <v>キッズ倶楽部</v>
          </cell>
          <cell r="C30" t="str">
            <v>264-0025</v>
          </cell>
          <cell r="D30" t="str">
            <v>若葉区都賀3-17-5 戸村第2ﾊｲﾂ101</v>
          </cell>
          <cell r="E30" t="str">
            <v>土屋　秀規</v>
          </cell>
          <cell r="F30" t="str">
            <v>233-8622</v>
          </cell>
          <cell r="G30" t="str">
            <v>233-8622</v>
          </cell>
          <cell r="H30" t="str">
            <v>kidsclub.tsuga@mb.point.ne.jp</v>
          </cell>
          <cell r="I30">
            <v>38231</v>
          </cell>
          <cell r="J30" t="str">
            <v>1F</v>
          </cell>
          <cell r="K30">
            <v>41.13</v>
          </cell>
          <cell r="L30">
            <v>23</v>
          </cell>
          <cell r="M30">
            <v>23</v>
          </cell>
          <cell r="N30" t="str">
            <v>24時間</v>
          </cell>
          <cell r="O30" t="str">
            <v>42,000～57,000円</v>
          </cell>
          <cell r="P30">
            <v>33000</v>
          </cell>
          <cell r="Q30">
            <v>33000</v>
          </cell>
          <cell r="R30">
            <v>35000</v>
          </cell>
          <cell r="S30">
            <v>33000</v>
          </cell>
          <cell r="T30">
            <v>32000</v>
          </cell>
          <cell r="U30">
            <v>32000</v>
          </cell>
          <cell r="V30">
            <v>57000</v>
          </cell>
          <cell r="W30">
            <v>57000</v>
          </cell>
          <cell r="X30">
            <v>54000</v>
          </cell>
          <cell r="Y30">
            <v>43000</v>
          </cell>
          <cell r="Z30">
            <v>42000</v>
          </cell>
          <cell r="AA30">
            <v>42000</v>
          </cell>
          <cell r="AB30" t="str">
            <v>末子以外・半額</v>
          </cell>
          <cell r="AC30">
            <v>10000</v>
          </cell>
          <cell r="AD30" t="str">
            <v>施設調理</v>
          </cell>
          <cell r="AE30" t="str">
            <v>○</v>
          </cell>
          <cell r="AF30" t="str">
            <v>○</v>
          </cell>
          <cell r="AG30" t="str">
            <v>個人</v>
          </cell>
          <cell r="AH30" t="str">
            <v>有</v>
          </cell>
          <cell r="AI30" t="str">
            <v>個人</v>
          </cell>
          <cell r="AJ30" t="str">
            <v>昼間型</v>
          </cell>
          <cell r="AK30" t="str">
            <v>土屋　秀規</v>
          </cell>
          <cell r="AL30" t="str">
            <v>いすみ市岬町長者301</v>
          </cell>
          <cell r="AM30" t="str">
            <v>土屋　秀規</v>
          </cell>
        </row>
        <row r="31">
          <cell r="A31">
            <v>27</v>
          </cell>
          <cell r="B31" t="str">
            <v>ひまわり保育園</v>
          </cell>
          <cell r="C31" t="str">
            <v>264-0029</v>
          </cell>
          <cell r="D31" t="str">
            <v>若葉区桜木北1-15-1</v>
          </cell>
          <cell r="E31" t="str">
            <v>久保　孝子</v>
          </cell>
          <cell r="F31" t="str">
            <v>232-6090</v>
          </cell>
          <cell r="G31" t="str">
            <v>232-6090</v>
          </cell>
          <cell r="H31" t="str">
            <v>himawarihoikuen_sakuragi@ybb.nejp</v>
          </cell>
          <cell r="I31">
            <v>39904</v>
          </cell>
          <cell r="J31" t="str">
            <v>1F</v>
          </cell>
          <cell r="K31">
            <v>36.799999999999997</v>
          </cell>
          <cell r="L31">
            <v>22</v>
          </cell>
          <cell r="M31">
            <v>22</v>
          </cell>
          <cell r="N31" t="str">
            <v>7:30～19:00</v>
          </cell>
          <cell r="O31" t="str">
            <v>35,000～44,000円</v>
          </cell>
          <cell r="P31">
            <v>34000</v>
          </cell>
          <cell r="Q31">
            <v>32000</v>
          </cell>
          <cell r="R31">
            <v>32000</v>
          </cell>
          <cell r="S31">
            <v>30000</v>
          </cell>
          <cell r="T31">
            <v>25000</v>
          </cell>
          <cell r="U31">
            <v>25000</v>
          </cell>
          <cell r="V31">
            <v>44000</v>
          </cell>
          <cell r="W31">
            <v>42000</v>
          </cell>
          <cell r="X31">
            <v>42000</v>
          </cell>
          <cell r="Y31">
            <v>40000</v>
          </cell>
          <cell r="Z31">
            <v>35000</v>
          </cell>
          <cell r="AA31">
            <v>35000</v>
          </cell>
          <cell r="AB31" t="str">
            <v>上の子・半額</v>
          </cell>
          <cell r="AC31">
            <v>5000</v>
          </cell>
          <cell r="AD31" t="str">
            <v>施設調理</v>
          </cell>
          <cell r="AE31" t="str">
            <v>×</v>
          </cell>
          <cell r="AF31" t="str">
            <v>×</v>
          </cell>
          <cell r="AG31" t="str">
            <v>個人</v>
          </cell>
          <cell r="AH31" t="str">
            <v>久保　孝子</v>
          </cell>
          <cell r="AI31" t="str">
            <v>千葉市若葉区桜木８－２０－３２</v>
          </cell>
          <cell r="AJ31" t="str">
            <v>久保　孝子</v>
          </cell>
          <cell r="AK31" t="str">
            <v>久保　孝子</v>
          </cell>
          <cell r="AL31" t="str">
            <v>千葉市若葉区桜木８－２０－３２</v>
          </cell>
          <cell r="AM31" t="str">
            <v>久保　孝子</v>
          </cell>
        </row>
        <row r="32">
          <cell r="A32">
            <v>28</v>
          </cell>
          <cell r="B32" t="str">
            <v>ベビー＆キッズルームおあふ</v>
          </cell>
          <cell r="C32" t="str">
            <v>264-0002</v>
          </cell>
          <cell r="D32" t="str">
            <v>若葉区千城台東3-23-3</v>
          </cell>
          <cell r="E32" t="str">
            <v>中山　えい子</v>
          </cell>
          <cell r="F32" t="str">
            <v>236-3624</v>
          </cell>
          <cell r="G32" t="str">
            <v>236-3624</v>
          </cell>
          <cell r="H32" t="str">
            <v>eiko-n@cnc.jp</v>
          </cell>
          <cell r="I32">
            <v>36434</v>
          </cell>
          <cell r="J32" t="str">
            <v>1F</v>
          </cell>
          <cell r="K32">
            <v>36.299999999999997</v>
          </cell>
          <cell r="L32">
            <v>20</v>
          </cell>
          <cell r="M32">
            <v>20</v>
          </cell>
          <cell r="N32" t="str">
            <v>7:00～20:00</v>
          </cell>
          <cell r="O32" t="str">
            <v>36,100～50,300円</v>
          </cell>
          <cell r="P32">
            <v>45300</v>
          </cell>
          <cell r="Q32">
            <v>39800</v>
          </cell>
          <cell r="R32">
            <v>39800</v>
          </cell>
          <cell r="S32">
            <v>33100</v>
          </cell>
          <cell r="T32">
            <v>33100</v>
          </cell>
          <cell r="U32">
            <v>33100</v>
          </cell>
          <cell r="V32">
            <v>50300</v>
          </cell>
          <cell r="W32">
            <v>44800</v>
          </cell>
          <cell r="X32">
            <v>44800</v>
          </cell>
          <cell r="Y32">
            <v>36100</v>
          </cell>
          <cell r="Z32">
            <v>36100</v>
          </cell>
          <cell r="AA32">
            <v>36100</v>
          </cell>
          <cell r="AB32" t="str">
            <v>上の子・１万円引</v>
          </cell>
          <cell r="AC32">
            <v>10000</v>
          </cell>
          <cell r="AD32" t="str">
            <v>施設調理</v>
          </cell>
          <cell r="AE32" t="str">
            <v>×</v>
          </cell>
          <cell r="AF32" t="str">
            <v>○</v>
          </cell>
          <cell r="AG32" t="str">
            <v>個人</v>
          </cell>
          <cell r="AH32" t="str">
            <v>有</v>
          </cell>
          <cell r="AI32" t="str">
            <v>個人</v>
          </cell>
          <cell r="AJ32" t="str">
            <v>昼間型</v>
          </cell>
          <cell r="AK32" t="str">
            <v>中山　えい子</v>
          </cell>
          <cell r="AL32" t="str">
            <v>千葉市若葉区千城台東3-23-3</v>
          </cell>
          <cell r="AM32" t="str">
            <v>中山　えい子</v>
          </cell>
        </row>
        <row r="33">
          <cell r="A33">
            <v>29</v>
          </cell>
          <cell r="B33" t="str">
            <v>保育ルームねこのて</v>
          </cell>
          <cell r="C33" t="str">
            <v>264-0032</v>
          </cell>
          <cell r="D33" t="str">
            <v>若葉区みつわ台5-1-86-1</v>
          </cell>
          <cell r="E33" t="str">
            <v>黒木　健司</v>
          </cell>
          <cell r="F33" t="str">
            <v>290-6555</v>
          </cell>
          <cell r="G33" t="str">
            <v>290-6554</v>
          </cell>
          <cell r="H33" t="str">
            <v>babyroom_nekonote@yahoo.co.jp</v>
          </cell>
          <cell r="I33">
            <v>40969</v>
          </cell>
          <cell r="J33" t="str">
            <v>1F</v>
          </cell>
          <cell r="K33">
            <v>52</v>
          </cell>
          <cell r="L33">
            <v>29</v>
          </cell>
          <cell r="M33">
            <v>29</v>
          </cell>
          <cell r="N33" t="str">
            <v>7:30～20:00</v>
          </cell>
          <cell r="O33" t="str">
            <v>51,500円</v>
          </cell>
          <cell r="P33">
            <v>39500</v>
          </cell>
          <cell r="Q33">
            <v>39500</v>
          </cell>
          <cell r="R33">
            <v>39500</v>
          </cell>
          <cell r="S33">
            <v>39500</v>
          </cell>
          <cell r="T33">
            <v>39500</v>
          </cell>
          <cell r="U33">
            <v>39500</v>
          </cell>
          <cell r="V33">
            <v>51500</v>
          </cell>
          <cell r="W33">
            <v>51500</v>
          </cell>
          <cell r="X33">
            <v>51500</v>
          </cell>
          <cell r="Y33">
            <v>51500</v>
          </cell>
          <cell r="Z33">
            <v>51500</v>
          </cell>
          <cell r="AA33">
            <v>51500</v>
          </cell>
          <cell r="AB33" t="str">
            <v>下の子・1万円引き</v>
          </cell>
          <cell r="AC33">
            <v>10000</v>
          </cell>
          <cell r="AD33" t="str">
            <v>施設調理</v>
          </cell>
          <cell r="AE33" t="str">
            <v>×</v>
          </cell>
          <cell r="AF33" t="str">
            <v>○</v>
          </cell>
          <cell r="AG33" t="str">
            <v>個人</v>
          </cell>
          <cell r="AH33" t="str">
            <v>内山　立康</v>
          </cell>
          <cell r="AI33" t="str">
            <v>八街市八街へ199-1586</v>
          </cell>
          <cell r="AJ33" t="str">
            <v>内山　立康</v>
          </cell>
          <cell r="AK33" t="str">
            <v>内山　立康</v>
          </cell>
          <cell r="AL33" t="str">
            <v>八街市八街へ199-1586</v>
          </cell>
          <cell r="AM33" t="str">
            <v>内山　立康</v>
          </cell>
        </row>
        <row r="34">
          <cell r="A34">
            <v>30</v>
          </cell>
          <cell r="B34" t="str">
            <v>みつばち保育園</v>
          </cell>
          <cell r="C34" t="str">
            <v>264-0029</v>
          </cell>
          <cell r="D34" t="str">
            <v>若葉区桜木北2-10-6</v>
          </cell>
          <cell r="E34" t="str">
            <v>豊田　美恵</v>
          </cell>
          <cell r="F34" t="str">
            <v>231-1846</v>
          </cell>
          <cell r="G34" t="str">
            <v>231-1846</v>
          </cell>
          <cell r="H34" t="str">
            <v>mitsubachikids@gmail.com</v>
          </cell>
          <cell r="I34">
            <v>27829</v>
          </cell>
          <cell r="J34" t="str">
            <v>1F</v>
          </cell>
          <cell r="K34">
            <v>49.5</v>
          </cell>
          <cell r="L34">
            <v>26</v>
          </cell>
          <cell r="M34">
            <v>26</v>
          </cell>
          <cell r="N34" t="str">
            <v>7:00～19:00</v>
          </cell>
          <cell r="O34" t="str">
            <v>37,000円</v>
          </cell>
          <cell r="P34">
            <v>27000</v>
          </cell>
          <cell r="Q34">
            <v>27000</v>
          </cell>
          <cell r="R34">
            <v>27000</v>
          </cell>
          <cell r="S34">
            <v>27000</v>
          </cell>
          <cell r="T34">
            <v>27000</v>
          </cell>
          <cell r="U34">
            <v>27000</v>
          </cell>
          <cell r="V34">
            <v>37000</v>
          </cell>
          <cell r="W34">
            <v>37000</v>
          </cell>
          <cell r="X34">
            <v>37000</v>
          </cell>
          <cell r="Y34">
            <v>37000</v>
          </cell>
          <cell r="Z34">
            <v>37000</v>
          </cell>
          <cell r="AA34">
            <v>37000</v>
          </cell>
          <cell r="AB34" t="str">
            <v>上の子・1万円引き</v>
          </cell>
          <cell r="AC34">
            <v>0</v>
          </cell>
          <cell r="AD34" t="str">
            <v>施設調理</v>
          </cell>
          <cell r="AE34" t="str">
            <v>×</v>
          </cell>
          <cell r="AF34" t="str">
            <v>○</v>
          </cell>
          <cell r="AG34" t="str">
            <v>個人</v>
          </cell>
          <cell r="AH34" t="str">
            <v>有</v>
          </cell>
          <cell r="AI34" t="str">
            <v>個人</v>
          </cell>
          <cell r="AJ34" t="str">
            <v>昼間型</v>
          </cell>
          <cell r="AK34" t="str">
            <v>豊田　美恵</v>
          </cell>
          <cell r="AL34" t="str">
            <v>千葉市若葉区桜木北2-10-6</v>
          </cell>
          <cell r="AM34" t="str">
            <v>豊田　美恵</v>
          </cell>
        </row>
        <row r="35">
          <cell r="A35">
            <v>31</v>
          </cell>
          <cell r="B35" t="str">
            <v>あすみ東保育園</v>
          </cell>
          <cell r="C35" t="str">
            <v>267-0061</v>
          </cell>
          <cell r="D35" t="str">
            <v>緑区あすみが丘東4-9-2</v>
          </cell>
          <cell r="E35" t="str">
            <v>木原　真裕美</v>
          </cell>
          <cell r="F35" t="str">
            <v>295-5823</v>
          </cell>
          <cell r="G35" t="str">
            <v>295-0766</v>
          </cell>
          <cell r="H35" t="str">
            <v>rb2@goldluys.jp</v>
          </cell>
          <cell r="I35">
            <v>37469</v>
          </cell>
          <cell r="J35" t="str">
            <v>1F</v>
          </cell>
          <cell r="K35">
            <v>124.14</v>
          </cell>
          <cell r="L35">
            <v>59</v>
          </cell>
          <cell r="M35">
            <v>59</v>
          </cell>
          <cell r="N35" t="str">
            <v>7:00～19:00</v>
          </cell>
          <cell r="O35" t="str">
            <v>64,720～76,220円</v>
          </cell>
          <cell r="P35">
            <v>58220</v>
          </cell>
          <cell r="Q35">
            <v>51220</v>
          </cell>
          <cell r="R35">
            <v>51220</v>
          </cell>
          <cell r="S35">
            <v>46720</v>
          </cell>
          <cell r="T35">
            <v>46720</v>
          </cell>
          <cell r="U35">
            <v>46720</v>
          </cell>
          <cell r="V35">
            <v>76220</v>
          </cell>
          <cell r="W35">
            <v>69220</v>
          </cell>
          <cell r="X35">
            <v>69220</v>
          </cell>
          <cell r="Y35">
            <v>64720</v>
          </cell>
          <cell r="Z35">
            <v>64720</v>
          </cell>
          <cell r="AA35">
            <v>64720</v>
          </cell>
          <cell r="AB35" t="str">
            <v>上の子・１万円引</v>
          </cell>
          <cell r="AC35">
            <v>26000</v>
          </cell>
          <cell r="AD35" t="str">
            <v>施設調理</v>
          </cell>
          <cell r="AE35" t="str">
            <v>×</v>
          </cell>
          <cell r="AF35" t="str">
            <v>○</v>
          </cell>
          <cell r="AG35" t="str">
            <v>株式会社</v>
          </cell>
          <cell r="AH35" t="str">
            <v>無</v>
          </cell>
          <cell r="AI35" t="str">
            <v>個人</v>
          </cell>
          <cell r="AJ35" t="str">
            <v>昼間型</v>
          </cell>
          <cell r="AK35" t="str">
            <v>(株)GOLDLUYS</v>
          </cell>
          <cell r="AL35" t="str">
            <v>千葉市緑区あすみが丘東4-9-2</v>
          </cell>
          <cell r="AM35" t="str">
            <v>代表取締役　粒良　知史</v>
          </cell>
        </row>
        <row r="36">
          <cell r="A36">
            <v>32</v>
          </cell>
          <cell r="B36" t="str">
            <v>保育所　ドルフィンキッズランド</v>
          </cell>
          <cell r="C36" t="str">
            <v>266-0031</v>
          </cell>
          <cell r="D36" t="str">
            <v>緑区おゆみ野3-39-1　ｾﾝﾄｱﾍﾞﾆｭｰ102</v>
          </cell>
          <cell r="E36" t="str">
            <v>長谷川　郁代</v>
          </cell>
          <cell r="F36" t="str">
            <v>300-1943</v>
          </cell>
          <cell r="G36" t="str">
            <v>300-1943</v>
          </cell>
          <cell r="H36" t="str">
            <v>oyuminoen1943@mail.goo.ne.jp</v>
          </cell>
          <cell r="I36">
            <v>39757</v>
          </cell>
          <cell r="J36" t="str">
            <v>1F</v>
          </cell>
          <cell r="K36">
            <v>83.5</v>
          </cell>
          <cell r="L36">
            <v>40</v>
          </cell>
          <cell r="M36">
            <v>40</v>
          </cell>
          <cell r="N36" t="str">
            <v>7:30～19:30</v>
          </cell>
          <cell r="O36" t="str">
            <v>43,000～59,000円</v>
          </cell>
          <cell r="P36">
            <v>49000</v>
          </cell>
          <cell r="Q36">
            <v>48000</v>
          </cell>
          <cell r="R36">
            <v>43000</v>
          </cell>
          <cell r="S36">
            <v>41000</v>
          </cell>
          <cell r="T36">
            <v>37000</v>
          </cell>
          <cell r="U36">
            <v>37000</v>
          </cell>
          <cell r="V36">
            <v>59000</v>
          </cell>
          <cell r="W36">
            <v>58000</v>
          </cell>
          <cell r="X36">
            <v>53000</v>
          </cell>
          <cell r="Y36">
            <v>51000</v>
          </cell>
          <cell r="Z36">
            <v>43000</v>
          </cell>
          <cell r="AA36">
            <v>43000</v>
          </cell>
          <cell r="AB36" t="str">
            <v>上の子・半額</v>
          </cell>
          <cell r="AC36">
            <v>20000</v>
          </cell>
          <cell r="AD36" t="str">
            <v>外部委託</v>
          </cell>
          <cell r="AE36" t="str">
            <v>×</v>
          </cell>
          <cell r="AF36" t="str">
            <v>○</v>
          </cell>
          <cell r="AG36" t="str">
            <v>株式会社</v>
          </cell>
          <cell r="AH36" t="str">
            <v>（株）ディーケーエル</v>
          </cell>
          <cell r="AI36" t="str">
            <v>千葉市緑区おゆみ野3-39-1 ｾﾝﾄｱﾍﾞﾆｭｰ102</v>
          </cell>
          <cell r="AJ36" t="str">
            <v>代表取締役　長谷川郁代</v>
          </cell>
          <cell r="AK36" t="str">
            <v>（株）ディーケーエル</v>
          </cell>
          <cell r="AL36" t="str">
            <v>千葉市緑区おゆみ野3-39-1 ｾﾝﾄｱﾍﾞﾆｭｰ102</v>
          </cell>
          <cell r="AM36" t="str">
            <v>代表取締役　長谷川郁代</v>
          </cell>
        </row>
        <row r="37">
          <cell r="A37">
            <v>33</v>
          </cell>
          <cell r="B37" t="str">
            <v>トレジャーキッズ</v>
          </cell>
          <cell r="C37" t="str">
            <v>266-0033</v>
          </cell>
          <cell r="D37" t="str">
            <v>緑区おゆみ野南3-30　サンクレイドルおゆみ野ステーションウィズ</v>
          </cell>
          <cell r="E37" t="str">
            <v>井上　富美子</v>
          </cell>
          <cell r="F37" t="str">
            <v>309-8677</v>
          </cell>
          <cell r="G37" t="str">
            <v>309-8677</v>
          </cell>
          <cell r="H37" t="str">
            <v>torejya_kids_oyumino@yahoo.co.jp</v>
          </cell>
          <cell r="I37">
            <v>41000</v>
          </cell>
          <cell r="J37" t="str">
            <v>1F</v>
          </cell>
          <cell r="K37">
            <v>128</v>
          </cell>
          <cell r="L37">
            <v>35</v>
          </cell>
          <cell r="M37">
            <v>35</v>
          </cell>
          <cell r="N37" t="str">
            <v>7:00～19:00</v>
          </cell>
          <cell r="O37" t="str">
            <v>42,000～75,000円</v>
          </cell>
          <cell r="P37">
            <v>55000</v>
          </cell>
          <cell r="Q37">
            <v>45000</v>
          </cell>
          <cell r="R37">
            <v>40000</v>
          </cell>
          <cell r="S37">
            <v>38000</v>
          </cell>
          <cell r="T37">
            <v>35000</v>
          </cell>
          <cell r="U37">
            <v>35000</v>
          </cell>
          <cell r="V37">
            <v>75000</v>
          </cell>
          <cell r="W37">
            <v>65000</v>
          </cell>
          <cell r="X37">
            <v>55000</v>
          </cell>
          <cell r="Y37">
            <v>48000</v>
          </cell>
          <cell r="Z37">
            <v>42000</v>
          </cell>
          <cell r="AA37">
            <v>42000</v>
          </cell>
          <cell r="AB37" t="str">
            <v>下の子・1万円引</v>
          </cell>
          <cell r="AC37">
            <v>20000</v>
          </cell>
          <cell r="AD37" t="str">
            <v>外部委託</v>
          </cell>
          <cell r="AE37" t="str">
            <v>×</v>
          </cell>
          <cell r="AF37" t="str">
            <v>○</v>
          </cell>
          <cell r="AG37" t="str">
            <v>合同会社</v>
          </cell>
          <cell r="AH37" t="str">
            <v>オフィスツゥトゥー合同会社</v>
          </cell>
          <cell r="AI37" t="str">
            <v>千葉市おゆみ野中央8-17-1</v>
          </cell>
          <cell r="AJ37" t="str">
            <v>代表社員　早水　由美子</v>
          </cell>
          <cell r="AK37" t="str">
            <v>オフィスツゥトゥー合同会社</v>
          </cell>
          <cell r="AL37" t="str">
            <v>千葉市おゆみ野中央8-17-1</v>
          </cell>
          <cell r="AM37" t="str">
            <v>代表社員　早水　由美子</v>
          </cell>
        </row>
        <row r="38">
          <cell r="A38">
            <v>34</v>
          </cell>
          <cell r="B38" t="str">
            <v>リトルガーデンおゆみ野</v>
          </cell>
          <cell r="C38" t="str">
            <v>266-0033</v>
          </cell>
          <cell r="D38" t="str">
            <v>緑区おゆみ野南2-12-1</v>
          </cell>
          <cell r="E38" t="str">
            <v>臼井　桜織</v>
          </cell>
          <cell r="F38" t="str">
            <v>292-6014</v>
          </cell>
          <cell r="G38" t="str">
            <v>292-6014</v>
          </cell>
          <cell r="H38" t="str">
            <v>oyumino@littlegarden-inter.com</v>
          </cell>
          <cell r="I38">
            <v>38437</v>
          </cell>
          <cell r="J38" t="str">
            <v>1F</v>
          </cell>
          <cell r="K38">
            <v>230.61</v>
          </cell>
          <cell r="L38">
            <v>100</v>
          </cell>
          <cell r="M38">
            <v>59</v>
          </cell>
          <cell r="N38" t="str">
            <v>7:00～20:00</v>
          </cell>
          <cell r="O38" t="str">
            <v>76,000～98,000円</v>
          </cell>
          <cell r="P38">
            <v>66000</v>
          </cell>
          <cell r="Q38">
            <v>59000</v>
          </cell>
          <cell r="R38">
            <v>59000</v>
          </cell>
          <cell r="S38">
            <v>78000</v>
          </cell>
          <cell r="T38">
            <v>76000</v>
          </cell>
          <cell r="U38">
            <v>72000</v>
          </cell>
          <cell r="V38">
            <v>86000</v>
          </cell>
          <cell r="W38">
            <v>76000</v>
          </cell>
          <cell r="X38">
            <v>76000</v>
          </cell>
          <cell r="Y38">
            <v>98000</v>
          </cell>
          <cell r="Z38">
            <v>95000</v>
          </cell>
          <cell r="AA38">
            <v>92500</v>
          </cell>
          <cell r="AB38" t="str">
            <v>下の子・１万円引</v>
          </cell>
          <cell r="AC38">
            <v>50000</v>
          </cell>
          <cell r="AD38" t="str">
            <v>施設調理</v>
          </cell>
          <cell r="AE38" t="str">
            <v>×</v>
          </cell>
          <cell r="AF38" t="str">
            <v>○</v>
          </cell>
          <cell r="AG38" t="str">
            <v>合資会社</v>
          </cell>
          <cell r="AH38" t="str">
            <v>無</v>
          </cell>
          <cell r="AI38" t="str">
            <v>個人</v>
          </cell>
          <cell r="AJ38" t="str">
            <v>併用型</v>
          </cell>
          <cell r="AK38" t="str">
            <v>合資会社ライフコミュニケーション</v>
          </cell>
          <cell r="AL38" t="str">
            <v>美浜区中瀬2－6－1　WBGﾏﾘﾌﾞｳｴｽﾄ2F</v>
          </cell>
          <cell r="AM38" t="str">
            <v>無限責任社員　佐々木　豊</v>
          </cell>
        </row>
        <row r="39">
          <cell r="A39">
            <v>35</v>
          </cell>
          <cell r="B39" t="str">
            <v>スクルドエンジェル保育園検見川浜園</v>
          </cell>
          <cell r="C39" t="str">
            <v>261-0011</v>
          </cell>
          <cell r="D39" t="str">
            <v>美浜区真砂3-13-12　BAYPERCH真砂２階</v>
          </cell>
          <cell r="E39" t="str">
            <v>笹原　嘉純</v>
          </cell>
          <cell r="F39" t="str">
            <v>279-3400</v>
          </cell>
          <cell r="G39" t="str">
            <v>279-3400</v>
          </cell>
          <cell r="H39" t="str">
            <v>kemigawahama@skuld-angel.com</v>
          </cell>
          <cell r="I39">
            <v>41246</v>
          </cell>
          <cell r="J39" t="str">
            <v>2F</v>
          </cell>
          <cell r="K39">
            <v>60</v>
          </cell>
          <cell r="L39">
            <v>30</v>
          </cell>
          <cell r="M39">
            <v>27</v>
          </cell>
          <cell r="N39" t="str">
            <v>7:30～19:30</v>
          </cell>
          <cell r="O39" t="str">
            <v>54,000～60,000円</v>
          </cell>
          <cell r="P39">
            <v>55000</v>
          </cell>
          <cell r="Q39">
            <v>53000</v>
          </cell>
          <cell r="R39">
            <v>51000</v>
          </cell>
          <cell r="S39">
            <v>49000</v>
          </cell>
          <cell r="T39">
            <v>49000</v>
          </cell>
          <cell r="U39">
            <v>49000</v>
          </cell>
          <cell r="V39">
            <v>60000</v>
          </cell>
          <cell r="W39">
            <v>58000</v>
          </cell>
          <cell r="X39">
            <v>56000</v>
          </cell>
          <cell r="Y39">
            <v>54000</v>
          </cell>
          <cell r="Z39">
            <v>54000</v>
          </cell>
          <cell r="AA39">
            <v>54000</v>
          </cell>
          <cell r="AB39" t="str">
            <v>上の子・半額</v>
          </cell>
          <cell r="AC39">
            <v>10000</v>
          </cell>
          <cell r="AD39" t="str">
            <v>施設調理</v>
          </cell>
          <cell r="AE39" t="str">
            <v>×</v>
          </cell>
          <cell r="AF39" t="str">
            <v>○</v>
          </cell>
          <cell r="AG39" t="str">
            <v>合同会社</v>
          </cell>
          <cell r="AH39" t="str">
            <v>合同会社　育未来</v>
          </cell>
          <cell r="AI39" t="str">
            <v>静岡県沼津市志下４７３－２</v>
          </cell>
          <cell r="AJ39" t="str">
            <v>代表社員　笹原　嘉純</v>
          </cell>
          <cell r="AK39" t="str">
            <v>合同会社　育未来</v>
          </cell>
          <cell r="AL39" t="str">
            <v>静岡県沼津市志下４７３－２</v>
          </cell>
          <cell r="AM39" t="str">
            <v>代表社員　笹原　嘉純</v>
          </cell>
        </row>
        <row r="40">
          <cell r="A40">
            <v>36</v>
          </cell>
          <cell r="B40" t="str">
            <v>リトルガーデンＷＢＧ</v>
          </cell>
          <cell r="C40" t="str">
            <v>261-7102</v>
          </cell>
          <cell r="D40" t="str">
            <v>美浜区中瀬2-6　WBGﾏﾘﾌﾞｳｪｽﾄ2F</v>
          </cell>
          <cell r="E40" t="str">
            <v>三迫　崇広</v>
          </cell>
          <cell r="F40" t="str">
            <v>351-1630</v>
          </cell>
          <cell r="G40" t="str">
            <v>351-1629</v>
          </cell>
          <cell r="H40" t="str">
            <v>makuhari-wbg@littlegarden-inter.com</v>
          </cell>
          <cell r="I40">
            <v>36965</v>
          </cell>
          <cell r="J40" t="str">
            <v>2F</v>
          </cell>
          <cell r="K40">
            <v>111.1</v>
          </cell>
          <cell r="L40">
            <v>65</v>
          </cell>
          <cell r="M40">
            <v>59</v>
          </cell>
          <cell r="N40" t="str">
            <v>7:00～21:00</v>
          </cell>
          <cell r="O40" t="str">
            <v>66,000～86,000円</v>
          </cell>
          <cell r="P40">
            <v>66000</v>
          </cell>
          <cell r="Q40">
            <v>59000</v>
          </cell>
          <cell r="R40">
            <v>59000</v>
          </cell>
          <cell r="S40">
            <v>57000</v>
          </cell>
          <cell r="T40">
            <v>57000</v>
          </cell>
          <cell r="U40">
            <v>57000</v>
          </cell>
          <cell r="V40">
            <v>86000</v>
          </cell>
          <cell r="W40">
            <v>76000</v>
          </cell>
          <cell r="X40">
            <v>76000</v>
          </cell>
          <cell r="Y40">
            <v>66000</v>
          </cell>
          <cell r="Z40">
            <v>66000</v>
          </cell>
          <cell r="AA40">
            <v>66000</v>
          </cell>
          <cell r="AB40" t="str">
            <v>下の子・1万円引</v>
          </cell>
          <cell r="AC40">
            <v>35000</v>
          </cell>
          <cell r="AD40" t="str">
            <v>施設調理</v>
          </cell>
          <cell r="AE40" t="str">
            <v>○</v>
          </cell>
          <cell r="AF40" t="str">
            <v>○</v>
          </cell>
          <cell r="AG40" t="str">
            <v>合資会社</v>
          </cell>
          <cell r="AH40" t="str">
            <v>無</v>
          </cell>
          <cell r="AI40" t="str">
            <v>個人</v>
          </cell>
          <cell r="AJ40" t="str">
            <v>併用型</v>
          </cell>
          <cell r="AK40" t="str">
            <v>合資会社ライフコミュニケーション</v>
          </cell>
          <cell r="AL40" t="str">
            <v>美浜区中瀬2－6－1　WBGﾏﾘﾌﾞｳｴｽﾄ2F</v>
          </cell>
          <cell r="AM40" t="str">
            <v>無限責任社員　佐々木　豊</v>
          </cell>
        </row>
        <row r="41">
          <cell r="A41">
            <v>37</v>
          </cell>
          <cell r="B41" t="str">
            <v>リトルガーデン幕張</v>
          </cell>
          <cell r="C41" t="str">
            <v>261-0023</v>
          </cell>
          <cell r="D41" t="str">
            <v>美浜区中瀬1-6NTT幕張ﾋﾞﾙ１F</v>
          </cell>
          <cell r="E41" t="str">
            <v>菊池　真弓</v>
          </cell>
          <cell r="F41" t="str">
            <v>351-7670</v>
          </cell>
          <cell r="G41" t="str">
            <v>306-7260</v>
          </cell>
          <cell r="H41" t="str">
            <v xml:space="preserve">makuhari-ntt@littlegarden-inter.com
</v>
          </cell>
          <cell r="I41">
            <v>39174</v>
          </cell>
          <cell r="J41" t="str">
            <v>1F</v>
          </cell>
          <cell r="K41">
            <v>165.44</v>
          </cell>
          <cell r="L41">
            <v>100</v>
          </cell>
          <cell r="M41">
            <v>59</v>
          </cell>
          <cell r="N41" t="str">
            <v>7:00～19:00</v>
          </cell>
          <cell r="O41" t="str">
            <v>76,000～98,000円</v>
          </cell>
          <cell r="P41">
            <v>66000</v>
          </cell>
          <cell r="Q41">
            <v>59000</v>
          </cell>
          <cell r="R41">
            <v>78000</v>
          </cell>
          <cell r="S41">
            <v>76000</v>
          </cell>
          <cell r="T41">
            <v>72000</v>
          </cell>
          <cell r="U41">
            <v>72000</v>
          </cell>
          <cell r="V41">
            <v>86000</v>
          </cell>
          <cell r="W41">
            <v>76000</v>
          </cell>
          <cell r="X41">
            <v>98000</v>
          </cell>
          <cell r="Y41">
            <v>95000</v>
          </cell>
          <cell r="Z41">
            <v>92500</v>
          </cell>
          <cell r="AA41">
            <v>92500</v>
          </cell>
          <cell r="AB41" t="str">
            <v>下の子・1万円引</v>
          </cell>
          <cell r="AC41">
            <v>50000</v>
          </cell>
          <cell r="AD41" t="str">
            <v>施設調理</v>
          </cell>
          <cell r="AE41" t="str">
            <v>×</v>
          </cell>
          <cell r="AF41" t="str">
            <v>○</v>
          </cell>
          <cell r="AG41" t="str">
            <v>合資会社</v>
          </cell>
          <cell r="AH41" t="str">
            <v>無</v>
          </cell>
          <cell r="AI41" t="str">
            <v>個人</v>
          </cell>
          <cell r="AJ41" t="str">
            <v>併用型</v>
          </cell>
          <cell r="AK41" t="str">
            <v>合資会社ライフコミュニケーション</v>
          </cell>
          <cell r="AL41" t="str">
            <v>美浜区中瀬2－6－1　WBGﾏﾘﾌﾞｳｴｽﾄ2F</v>
          </cell>
          <cell r="AM41" t="str">
            <v>無限責任社員　佐々木　豊</v>
          </cell>
        </row>
        <row r="42">
          <cell r="A42" t="str">
            <v>　</v>
          </cell>
        </row>
        <row r="43">
          <cell r="A43" t="str">
            <v>平成２7年度　千葉市先取りP認定施設一覧</v>
          </cell>
        </row>
        <row r="44">
          <cell r="A44">
            <v>39</v>
          </cell>
          <cell r="B44" t="str">
            <v>あい・あい保育園　今井園</v>
          </cell>
          <cell r="C44" t="str">
            <v>260-0834</v>
          </cell>
          <cell r="D44" t="str">
            <v>中央区今井1-17-4</v>
          </cell>
          <cell r="E44" t="str">
            <v>吉田　英子</v>
          </cell>
          <cell r="F44" t="str">
            <v>208-7286</v>
          </cell>
          <cell r="G44" t="str">
            <v>208-7289</v>
          </cell>
          <cell r="H44" t="str">
            <v>imaien@dgb21.com</v>
          </cell>
          <cell r="I44" t="str">
            <v>H22.4</v>
          </cell>
          <cell r="J44" t="str">
            <v>1F</v>
          </cell>
          <cell r="K44">
            <v>47.64</v>
          </cell>
          <cell r="L44">
            <v>20</v>
          </cell>
          <cell r="M44">
            <v>20</v>
          </cell>
          <cell r="N44" t="str">
            <v>7:00～20:00</v>
          </cell>
          <cell r="O44" t="str">
            <v>63,000円</v>
          </cell>
          <cell r="P44">
            <v>53000</v>
          </cell>
          <cell r="Q44">
            <v>53000</v>
          </cell>
          <cell r="R44">
            <v>53000</v>
          </cell>
          <cell r="S44">
            <v>53000</v>
          </cell>
          <cell r="T44">
            <v>53000</v>
          </cell>
          <cell r="U44">
            <v>53000</v>
          </cell>
          <cell r="V44">
            <v>63000</v>
          </cell>
          <cell r="W44">
            <v>63000</v>
          </cell>
          <cell r="X44">
            <v>63000</v>
          </cell>
          <cell r="Y44">
            <v>63000</v>
          </cell>
          <cell r="Z44">
            <v>63000</v>
          </cell>
          <cell r="AA44">
            <v>63000</v>
          </cell>
          <cell r="AB44" t="str">
            <v>上の子・半額</v>
          </cell>
          <cell r="AC44">
            <v>20000</v>
          </cell>
          <cell r="AD44" t="str">
            <v>施設調理</v>
          </cell>
          <cell r="AE44" t="str">
            <v>×</v>
          </cell>
          <cell r="AF44" t="str">
            <v>○</v>
          </cell>
          <cell r="AG44" t="str">
            <v>株式会社</v>
          </cell>
          <cell r="AH44" t="str">
            <v>（株）global bridge</v>
          </cell>
          <cell r="AI44" t="str">
            <v>東京都墨田区亀沢4-5-4　プルームビル2階</v>
          </cell>
          <cell r="AJ44" t="str">
            <v>代表取締役　貞松　成</v>
          </cell>
          <cell r="AK44" t="str">
            <v>（株）global bridge</v>
          </cell>
          <cell r="AL44" t="str">
            <v>東京都墨田区亀沢4-5-4　プルームビル2階</v>
          </cell>
          <cell r="AM44" t="str">
            <v>代表取締役　貞松　成</v>
          </cell>
        </row>
        <row r="45">
          <cell r="A45">
            <v>40</v>
          </cell>
          <cell r="B45" t="str">
            <v>そがチャイルドハウス</v>
          </cell>
          <cell r="C45" t="str">
            <v>260-0842</v>
          </cell>
          <cell r="D45" t="str">
            <v>中央区南町3-12-1</v>
          </cell>
          <cell r="E45" t="str">
            <v>藤原　一美</v>
          </cell>
          <cell r="F45" t="str">
            <v>488-5445</v>
          </cell>
          <cell r="G45" t="str">
            <v>488-5445</v>
          </cell>
          <cell r="H45" t="str">
            <v>spu25zr9@bell.ocn.ne.jp</v>
          </cell>
          <cell r="I45" t="str">
            <v>H21.4</v>
          </cell>
          <cell r="J45" t="str">
            <v>1F</v>
          </cell>
          <cell r="K45">
            <v>80.61</v>
          </cell>
          <cell r="L45">
            <v>24</v>
          </cell>
          <cell r="M45">
            <v>24</v>
          </cell>
          <cell r="N45" t="str">
            <v>7:00～19:00</v>
          </cell>
          <cell r="O45" t="str">
            <v>50,000～65,000円</v>
          </cell>
          <cell r="P45">
            <v>45000</v>
          </cell>
          <cell r="Q45">
            <v>40000</v>
          </cell>
          <cell r="R45">
            <v>40000</v>
          </cell>
          <cell r="S45">
            <v>35000</v>
          </cell>
          <cell r="T45">
            <v>30000</v>
          </cell>
          <cell r="U45">
            <v>30000</v>
          </cell>
          <cell r="V45">
            <v>65000</v>
          </cell>
          <cell r="W45">
            <v>60000</v>
          </cell>
          <cell r="X45">
            <v>60000</v>
          </cell>
          <cell r="Y45">
            <v>55000</v>
          </cell>
          <cell r="Z45">
            <v>50000</v>
          </cell>
          <cell r="AA45">
            <v>50000</v>
          </cell>
          <cell r="AB45" t="str">
            <v>上の子・１万円引</v>
          </cell>
          <cell r="AC45">
            <v>10000</v>
          </cell>
          <cell r="AD45" t="str">
            <v>施設調理</v>
          </cell>
          <cell r="AE45" t="str">
            <v>×</v>
          </cell>
          <cell r="AF45" t="str">
            <v>○</v>
          </cell>
          <cell r="AG45" t="str">
            <v>NPO法人</v>
          </cell>
          <cell r="AH45" t="str">
            <v>NPO法人　すこやかキッズ</v>
          </cell>
          <cell r="AI45" t="str">
            <v>茂原市緑が丘1-48-11</v>
          </cell>
          <cell r="AJ45" t="str">
            <v>理事長　若菜　敬子</v>
          </cell>
          <cell r="AK45" t="str">
            <v>NPO法人　すこやかキッズ</v>
          </cell>
          <cell r="AL45" t="str">
            <v>茂原市緑が丘1-48-11</v>
          </cell>
          <cell r="AM45" t="str">
            <v>理事長　若菜　敬子</v>
          </cell>
        </row>
        <row r="46">
          <cell r="A46">
            <v>41</v>
          </cell>
          <cell r="B46" t="str">
            <v>チャイルドタイム千葉寺エンゼルホーム</v>
          </cell>
          <cell r="C46" t="str">
            <v>260-0844</v>
          </cell>
          <cell r="D46" t="str">
            <v>中央区千葉寺町886-1　ﾀﾞｲｱﾊﾟﾚｽﾋﾙﾄｯﾌﾟｴﾌ千葉寺駅前204</v>
          </cell>
          <cell r="E46" t="str">
            <v>大泉　章子</v>
          </cell>
          <cell r="F46" t="str">
            <v>268-1153</v>
          </cell>
          <cell r="G46" t="str">
            <v>309-5005</v>
          </cell>
          <cell r="H46" t="str">
            <v>chibadera@sand.ocn.ne.jp</v>
          </cell>
          <cell r="I46" t="str">
            <v>H13.4</v>
          </cell>
          <cell r="J46" t="str">
            <v>2F</v>
          </cell>
          <cell r="K46">
            <v>84.12</v>
          </cell>
          <cell r="L46">
            <v>35</v>
          </cell>
          <cell r="M46">
            <v>35</v>
          </cell>
          <cell r="N46" t="str">
            <v>7:00～20:00</v>
          </cell>
          <cell r="O46" t="str">
            <v>67,800～87,800円</v>
          </cell>
          <cell r="P46">
            <v>65800</v>
          </cell>
          <cell r="Q46">
            <v>62800</v>
          </cell>
          <cell r="R46">
            <v>59800</v>
          </cell>
          <cell r="S46">
            <v>57800</v>
          </cell>
          <cell r="T46">
            <v>55800</v>
          </cell>
          <cell r="U46">
            <v>53800</v>
          </cell>
          <cell r="V46">
            <v>87800</v>
          </cell>
          <cell r="W46">
            <v>83800</v>
          </cell>
          <cell r="X46">
            <v>79800</v>
          </cell>
          <cell r="Y46">
            <v>73800</v>
          </cell>
          <cell r="Z46">
            <v>71800</v>
          </cell>
          <cell r="AA46">
            <v>67800</v>
          </cell>
          <cell r="AB46" t="str">
            <v>上の子・１万円引</v>
          </cell>
          <cell r="AC46">
            <v>10000</v>
          </cell>
          <cell r="AD46" t="str">
            <v>施設調理</v>
          </cell>
          <cell r="AE46" t="str">
            <v>×</v>
          </cell>
          <cell r="AF46" t="str">
            <v>○</v>
          </cell>
          <cell r="AG46" t="str">
            <v>株式会社</v>
          </cell>
          <cell r="AH46" t="str">
            <v>（株）チャイルドタイム</v>
          </cell>
          <cell r="AI46" t="str">
            <v>東京都八王子市明神町4-7-3　やまとビル6F</v>
          </cell>
          <cell r="AJ46" t="str">
            <v>代表取締役　毎熊　嘉郎</v>
          </cell>
          <cell r="AK46" t="str">
            <v>（株）チャイルドタイム</v>
          </cell>
          <cell r="AL46" t="str">
            <v>東京都八王子市明神町4-7-3　やまとビル6F</v>
          </cell>
          <cell r="AM46" t="str">
            <v>代表取締役　毎熊　嘉郎</v>
          </cell>
        </row>
        <row r="47">
          <cell r="A47">
            <v>42</v>
          </cell>
          <cell r="B47" t="str">
            <v>まほろば保育所</v>
          </cell>
          <cell r="C47" t="str">
            <v>260-0001</v>
          </cell>
          <cell r="D47" t="str">
            <v>中央区都町2-13-1　ﾊﾟｰｸｱﾍﾞﾆｭｰ103</v>
          </cell>
          <cell r="E47" t="str">
            <v>原岡　愛弥</v>
          </cell>
          <cell r="F47" t="str">
            <v>231-0080</v>
          </cell>
          <cell r="G47" t="str">
            <v>231-0080</v>
          </cell>
          <cell r="H47" t="str">
            <v>miyako020610@ybb.ne.jp</v>
          </cell>
          <cell r="I47" t="str">
            <v>H14.6</v>
          </cell>
          <cell r="J47" t="str">
            <v>1F</v>
          </cell>
          <cell r="K47">
            <v>67.900000000000006</v>
          </cell>
          <cell r="L47">
            <v>24</v>
          </cell>
          <cell r="M47">
            <v>24</v>
          </cell>
          <cell r="N47" t="str">
            <v>7:00～20:00</v>
          </cell>
          <cell r="O47" t="str">
            <v>48,500～58,500円</v>
          </cell>
          <cell r="P47">
            <v>48500</v>
          </cell>
          <cell r="Q47">
            <v>48500</v>
          </cell>
          <cell r="R47">
            <v>48500</v>
          </cell>
          <cell r="S47">
            <v>48500</v>
          </cell>
          <cell r="T47">
            <v>38500</v>
          </cell>
          <cell r="U47">
            <v>38500</v>
          </cell>
          <cell r="V47">
            <v>58500</v>
          </cell>
          <cell r="W47">
            <v>58500</v>
          </cell>
          <cell r="X47">
            <v>58500</v>
          </cell>
          <cell r="Y47">
            <v>58500</v>
          </cell>
          <cell r="Z47">
            <v>48500</v>
          </cell>
          <cell r="AA47">
            <v>48500</v>
          </cell>
          <cell r="AB47" t="str">
            <v>上の子・半額</v>
          </cell>
          <cell r="AC47">
            <v>10000</v>
          </cell>
          <cell r="AD47" t="str">
            <v>施設調理</v>
          </cell>
          <cell r="AE47" t="str">
            <v>×</v>
          </cell>
          <cell r="AF47" t="str">
            <v>○</v>
          </cell>
          <cell r="AG47" t="str">
            <v>個人</v>
          </cell>
          <cell r="AH47" t="str">
            <v>千葉市中央区都町1-52-9　ルミエール102</v>
          </cell>
          <cell r="AI47" t="str">
            <v>橘原　隆之</v>
          </cell>
          <cell r="AJ47" t="str">
            <v>千葉市中央区都町1-52-9　ルミエール102</v>
          </cell>
          <cell r="AK47" t="str">
            <v>橘原　隆之</v>
          </cell>
          <cell r="AL47" t="str">
            <v>千葉市中央区都町1-52-9　ルミエール102</v>
          </cell>
          <cell r="AM47" t="str">
            <v>橘原　隆之</v>
          </cell>
        </row>
        <row r="48">
          <cell r="A48">
            <v>43</v>
          </cell>
          <cell r="B48" t="str">
            <v>キッズルームぴょんぴょん</v>
          </cell>
          <cell r="C48" t="str">
            <v>262-0045</v>
          </cell>
          <cell r="D48" t="str">
            <v>花見川区作新台1-6-11</v>
          </cell>
          <cell r="E48" t="str">
            <v>矢島　祐子</v>
          </cell>
          <cell r="F48" t="str">
            <v>257-6730</v>
          </cell>
          <cell r="G48" t="str">
            <v>257-6730</v>
          </cell>
          <cell r="H48" t="str">
            <v>yuko-kiku@ams.odn.ne.jp</v>
          </cell>
          <cell r="I48" t="str">
            <v>H19.6</v>
          </cell>
          <cell r="J48" t="str">
            <v>1F</v>
          </cell>
          <cell r="K48">
            <v>50.74</v>
          </cell>
          <cell r="L48">
            <v>20</v>
          </cell>
          <cell r="M48">
            <v>20</v>
          </cell>
          <cell r="N48" t="str">
            <v>7:00～19:00</v>
          </cell>
          <cell r="O48" t="str">
            <v>59,000～85,000円</v>
          </cell>
          <cell r="P48">
            <v>65000</v>
          </cell>
          <cell r="Q48">
            <v>60000</v>
          </cell>
          <cell r="R48">
            <v>57000</v>
          </cell>
          <cell r="S48">
            <v>56000</v>
          </cell>
          <cell r="T48">
            <v>45000</v>
          </cell>
          <cell r="U48">
            <v>45000</v>
          </cell>
          <cell r="V48">
            <v>85000</v>
          </cell>
          <cell r="W48">
            <v>80000</v>
          </cell>
          <cell r="X48">
            <v>72000</v>
          </cell>
          <cell r="Y48">
            <v>70000</v>
          </cell>
          <cell r="Z48">
            <v>59000</v>
          </cell>
          <cell r="AA48">
            <v>59000</v>
          </cell>
          <cell r="AB48" t="str">
            <v>上の子・半額</v>
          </cell>
          <cell r="AC48">
            <v>3000</v>
          </cell>
          <cell r="AD48" t="str">
            <v>施設調理</v>
          </cell>
          <cell r="AE48" t="str">
            <v>×</v>
          </cell>
          <cell r="AF48" t="str">
            <v>○</v>
          </cell>
          <cell r="AG48" t="str">
            <v>個人</v>
          </cell>
          <cell r="AH48" t="str">
            <v>千葉市花見川区作新台1-6-11</v>
          </cell>
          <cell r="AI48" t="str">
            <v>矢島　祐子</v>
          </cell>
          <cell r="AJ48" t="str">
            <v>千葉市花見川区作新台1-6-11</v>
          </cell>
          <cell r="AK48" t="str">
            <v>矢島　祐子</v>
          </cell>
          <cell r="AL48" t="str">
            <v>千葉市花見川区作新台1-6-11</v>
          </cell>
          <cell r="AM48" t="str">
            <v>矢島　祐子</v>
          </cell>
        </row>
        <row r="49">
          <cell r="A49">
            <v>44</v>
          </cell>
          <cell r="B49" t="str">
            <v>キッズルームＫＯＲＵ</v>
          </cell>
          <cell r="C49" t="str">
            <v>263-0043</v>
          </cell>
          <cell r="D49" t="str">
            <v>稲毛区小仲台2-8-25　第8横土ﾋﾞﾙ1F</v>
          </cell>
          <cell r="E49" t="str">
            <v>横土　ノリ子</v>
          </cell>
          <cell r="F49" t="str">
            <v>251-0220</v>
          </cell>
          <cell r="G49" t="str">
            <v>306-5269</v>
          </cell>
          <cell r="H49" t="str">
            <v>yokodo@peach.ocn.ne.jp</v>
          </cell>
          <cell r="I49" t="str">
            <v>H17.3</v>
          </cell>
          <cell r="J49" t="str">
            <v>1F</v>
          </cell>
          <cell r="K49">
            <v>76.3</v>
          </cell>
          <cell r="L49">
            <v>34</v>
          </cell>
          <cell r="M49">
            <v>34</v>
          </cell>
          <cell r="N49" t="str">
            <v>7:00～19:00</v>
          </cell>
          <cell r="O49" t="str">
            <v>61,250～71,750円</v>
          </cell>
          <cell r="P49">
            <v>61750</v>
          </cell>
          <cell r="Q49">
            <v>61750</v>
          </cell>
          <cell r="R49">
            <v>61750</v>
          </cell>
          <cell r="S49">
            <v>61750</v>
          </cell>
          <cell r="T49">
            <v>56250</v>
          </cell>
          <cell r="U49">
            <v>56250</v>
          </cell>
          <cell r="V49">
            <v>71750</v>
          </cell>
          <cell r="W49">
            <v>71750</v>
          </cell>
          <cell r="X49">
            <v>71750</v>
          </cell>
          <cell r="Y49">
            <v>71750</v>
          </cell>
          <cell r="Z49">
            <v>61250</v>
          </cell>
          <cell r="AA49">
            <v>61250</v>
          </cell>
          <cell r="AB49" t="str">
            <v>上の子・１万円引</v>
          </cell>
          <cell r="AC49">
            <v>10000</v>
          </cell>
          <cell r="AD49" t="str">
            <v>施設調理</v>
          </cell>
          <cell r="AE49" t="str">
            <v>×</v>
          </cell>
          <cell r="AF49" t="str">
            <v>○</v>
          </cell>
          <cell r="AG49" t="str">
            <v>株式会社</v>
          </cell>
          <cell r="AH49" t="str">
            <v>（株）KORU</v>
          </cell>
          <cell r="AI49" t="str">
            <v>千葉市稲毛区小仲台2-8-25　第8横土ビル1F</v>
          </cell>
          <cell r="AJ49" t="str">
            <v>代表取締役　横土　ノリ子</v>
          </cell>
          <cell r="AK49" t="str">
            <v>（株）KORU</v>
          </cell>
          <cell r="AL49" t="str">
            <v>千葉市稲毛区小仲台2-8-25　第8横土ビル1F</v>
          </cell>
          <cell r="AM49" t="str">
            <v>代表取締役　横土　ノリ子</v>
          </cell>
        </row>
        <row r="50">
          <cell r="A50">
            <v>45</v>
          </cell>
          <cell r="B50" t="str">
            <v>たくみん保育園</v>
          </cell>
          <cell r="C50" t="str">
            <v>264-0006</v>
          </cell>
          <cell r="D50" t="str">
            <v>若葉区小倉台4-19-2</v>
          </cell>
          <cell r="E50" t="str">
            <v>小甲　明子</v>
          </cell>
          <cell r="F50" t="str">
            <v>214-2711</v>
          </cell>
          <cell r="G50" t="str">
            <v>214-2711</v>
          </cell>
          <cell r="H50" t="str">
            <v>info@takumin.jp</v>
          </cell>
          <cell r="I50" t="str">
            <v>H17.3</v>
          </cell>
          <cell r="J50" t="str">
            <v>1F</v>
          </cell>
          <cell r="K50">
            <v>69.83</v>
          </cell>
          <cell r="L50">
            <v>24</v>
          </cell>
          <cell r="M50">
            <v>24</v>
          </cell>
          <cell r="N50" t="str">
            <v>7:00～19:00</v>
          </cell>
          <cell r="O50" t="str">
            <v>53,000～58,000円</v>
          </cell>
          <cell r="P50">
            <v>43000</v>
          </cell>
          <cell r="Q50">
            <v>43000</v>
          </cell>
          <cell r="R50">
            <v>43000</v>
          </cell>
          <cell r="S50">
            <v>38000</v>
          </cell>
          <cell r="T50">
            <v>38000</v>
          </cell>
          <cell r="U50">
            <v>38000</v>
          </cell>
          <cell r="V50">
            <v>58000</v>
          </cell>
          <cell r="W50">
            <v>58000</v>
          </cell>
          <cell r="X50">
            <v>58000</v>
          </cell>
          <cell r="Y50">
            <v>53000</v>
          </cell>
          <cell r="Z50">
            <v>53000</v>
          </cell>
          <cell r="AA50">
            <v>53000</v>
          </cell>
          <cell r="AB50" t="str">
            <v>下の子・半額</v>
          </cell>
          <cell r="AC50">
            <v>5000</v>
          </cell>
          <cell r="AD50" t="str">
            <v>施設調理</v>
          </cell>
          <cell r="AE50" t="str">
            <v>×</v>
          </cell>
          <cell r="AF50" t="str">
            <v>●</v>
          </cell>
          <cell r="AG50" t="str">
            <v>社会福祉法人</v>
          </cell>
          <cell r="AH50" t="str">
            <v>（福）大きな家族</v>
          </cell>
          <cell r="AI50" t="str">
            <v>千葉市中央区問屋町13-5</v>
          </cell>
          <cell r="AJ50" t="str">
            <v>理事長　間山　有子</v>
          </cell>
          <cell r="AK50" t="str">
            <v>（福）大きな家族</v>
          </cell>
          <cell r="AL50" t="str">
            <v>千葉市中央区問屋町13-5</v>
          </cell>
          <cell r="AM50" t="str">
            <v>理事長　間山　有子</v>
          </cell>
        </row>
        <row r="51">
          <cell r="A51">
            <v>46</v>
          </cell>
          <cell r="B51" t="str">
            <v>マミー＆ミー西都賀</v>
          </cell>
          <cell r="C51" t="str">
            <v>264-0026</v>
          </cell>
          <cell r="D51" t="str">
            <v>若葉区西都賀3-20-3　ｼﾊﾞﾀﾊｲﾂ都賀１Ｆ</v>
          </cell>
          <cell r="E51" t="str">
            <v>小林　美由起</v>
          </cell>
          <cell r="F51" t="str">
            <v>290-5860</v>
          </cell>
          <cell r="G51" t="str">
            <v>290-5861</v>
          </cell>
          <cell r="H51" t="str">
            <v>kouno@spinaldesign.co.jp</v>
          </cell>
          <cell r="I51" t="str">
            <v>H19.3</v>
          </cell>
          <cell r="J51" t="str">
            <v>1F</v>
          </cell>
          <cell r="K51">
            <v>62.99</v>
          </cell>
          <cell r="L51">
            <v>20</v>
          </cell>
          <cell r="M51">
            <v>20</v>
          </cell>
          <cell r="N51" t="str">
            <v>7:00～18:00</v>
          </cell>
          <cell r="O51" t="str">
            <v>58,000～64,000円</v>
          </cell>
          <cell r="P51">
            <v>54000</v>
          </cell>
          <cell r="Q51">
            <v>48000</v>
          </cell>
          <cell r="R51">
            <v>48000</v>
          </cell>
          <cell r="S51">
            <v>52000</v>
          </cell>
          <cell r="T51">
            <v>52000</v>
          </cell>
          <cell r="U51">
            <v>52000</v>
          </cell>
          <cell r="V51">
            <v>64000</v>
          </cell>
          <cell r="W51">
            <v>58000</v>
          </cell>
          <cell r="X51">
            <v>58000</v>
          </cell>
          <cell r="Y51">
            <v>62000</v>
          </cell>
          <cell r="Z51">
            <v>62000</v>
          </cell>
          <cell r="AA51">
            <v>62000</v>
          </cell>
          <cell r="AB51" t="str">
            <v>上の子・１万円引</v>
          </cell>
          <cell r="AC51">
            <v>10000</v>
          </cell>
          <cell r="AD51" t="str">
            <v>施設調理</v>
          </cell>
          <cell r="AE51" t="str">
            <v>×</v>
          </cell>
          <cell r="AF51" t="str">
            <v>○</v>
          </cell>
          <cell r="AG51" t="str">
            <v>株式会社</v>
          </cell>
          <cell r="AH51" t="str">
            <v>（株）SPINAL　DESIGN</v>
          </cell>
          <cell r="AI51" t="str">
            <v>東京都江東区青海2-7-4-810</v>
          </cell>
          <cell r="AJ51" t="str">
            <v>代表取締役　藤本　賢</v>
          </cell>
          <cell r="AK51" t="str">
            <v>（株）SPINAL　DESIGN</v>
          </cell>
          <cell r="AL51" t="str">
            <v>東京都江東区青海2-7-4-810</v>
          </cell>
          <cell r="AM51" t="str">
            <v>代表取締役　藤本　賢</v>
          </cell>
        </row>
        <row r="52">
          <cell r="A52">
            <v>47</v>
          </cell>
          <cell r="B52" t="str">
            <v>ミルキーホーム都賀園</v>
          </cell>
          <cell r="C52" t="str">
            <v>264-0025</v>
          </cell>
          <cell r="D52" t="str">
            <v>若葉区都賀3-12-3　ﾌﾟﾗﾄｰ都賀102</v>
          </cell>
          <cell r="E52" t="str">
            <v>久保　隆</v>
          </cell>
          <cell r="F52" t="str">
            <v>235-1077</v>
          </cell>
          <cell r="G52" t="str">
            <v>235-1077</v>
          </cell>
          <cell r="H52" t="str">
            <v>mi@ssss.co.jp</v>
          </cell>
          <cell r="I52" t="str">
            <v>H14.4</v>
          </cell>
          <cell r="J52" t="str">
            <v>1F</v>
          </cell>
          <cell r="K52">
            <v>69.680000000000007</v>
          </cell>
          <cell r="L52">
            <v>28</v>
          </cell>
          <cell r="M52">
            <v>28</v>
          </cell>
          <cell r="N52" t="str">
            <v>7:00～21:00</v>
          </cell>
          <cell r="O52" t="str">
            <v>46,550～60,550円</v>
          </cell>
          <cell r="P52">
            <v>46600</v>
          </cell>
          <cell r="Q52">
            <v>42600</v>
          </cell>
          <cell r="R52">
            <v>42600</v>
          </cell>
          <cell r="S52">
            <v>36800</v>
          </cell>
          <cell r="T52">
            <v>36800</v>
          </cell>
          <cell r="U52">
            <v>36800</v>
          </cell>
          <cell r="V52">
            <v>60550</v>
          </cell>
          <cell r="W52">
            <v>56550</v>
          </cell>
          <cell r="X52">
            <v>56550</v>
          </cell>
          <cell r="Y52">
            <v>46550</v>
          </cell>
          <cell r="Z52">
            <v>46550</v>
          </cell>
          <cell r="AA52">
            <v>46550</v>
          </cell>
          <cell r="AB52" t="str">
            <v>ケース別に異なるため記載困難</v>
          </cell>
          <cell r="AC52">
            <v>13000</v>
          </cell>
          <cell r="AD52" t="str">
            <v>施設調理</v>
          </cell>
          <cell r="AE52" t="str">
            <v>○</v>
          </cell>
          <cell r="AF52" t="str">
            <v>●</v>
          </cell>
          <cell r="AG52" t="str">
            <v>株式会社</v>
          </cell>
          <cell r="AH52" t="str">
            <v>（株）ハッピーナース</v>
          </cell>
          <cell r="AI52" t="str">
            <v>柏市増尾台3－6－41</v>
          </cell>
          <cell r="AJ52" t="str">
            <v>岡崎　玲子</v>
          </cell>
          <cell r="AK52" t="str">
            <v>（株）ハッピーナース</v>
          </cell>
          <cell r="AL52" t="str">
            <v>柏市増尾台3－6－41</v>
          </cell>
          <cell r="AM52" t="str">
            <v>岡崎　玲子</v>
          </cell>
        </row>
        <row r="53">
          <cell r="A53">
            <v>48</v>
          </cell>
          <cell r="B53" t="str">
            <v>やまどり保育園</v>
          </cell>
          <cell r="C53" t="str">
            <v>264-0025</v>
          </cell>
          <cell r="D53" t="str">
            <v>若葉区都賀2-12-11 技工ﾋﾞﾙ１F</v>
          </cell>
          <cell r="E53" t="str">
            <v>鳥山　弘章</v>
          </cell>
          <cell r="F53" t="str">
            <v>214-5730</v>
          </cell>
          <cell r="G53" t="str">
            <v>214-5735</v>
          </cell>
          <cell r="H53" t="str">
            <v xml:space="preserve">yamadori500321@yahoo.co.jp
</v>
          </cell>
          <cell r="I53">
            <v>39055</v>
          </cell>
          <cell r="J53" t="str">
            <v>1・2F</v>
          </cell>
          <cell r="K53">
            <v>192.24</v>
          </cell>
          <cell r="L53">
            <v>59</v>
          </cell>
          <cell r="M53">
            <v>59</v>
          </cell>
          <cell r="N53" t="str">
            <v>7:00～21:00</v>
          </cell>
          <cell r="O53" t="str">
            <v>52,500～57,000円</v>
          </cell>
          <cell r="P53">
            <v>47000</v>
          </cell>
          <cell r="Q53">
            <v>42500</v>
          </cell>
          <cell r="R53">
            <v>42500</v>
          </cell>
          <cell r="S53">
            <v>42500</v>
          </cell>
          <cell r="T53">
            <v>42500</v>
          </cell>
          <cell r="U53">
            <v>42500</v>
          </cell>
          <cell r="V53">
            <v>57000</v>
          </cell>
          <cell r="W53">
            <v>52500</v>
          </cell>
          <cell r="X53">
            <v>52500</v>
          </cell>
          <cell r="Y53">
            <v>52500</v>
          </cell>
          <cell r="Z53">
            <v>52500</v>
          </cell>
          <cell r="AA53">
            <v>52500</v>
          </cell>
          <cell r="AB53" t="str">
            <v>上の子・１万円引</v>
          </cell>
          <cell r="AC53">
            <v>5000</v>
          </cell>
          <cell r="AD53" t="str">
            <v>施設調理</v>
          </cell>
          <cell r="AE53" t="str">
            <v>×</v>
          </cell>
          <cell r="AF53" t="str">
            <v>○</v>
          </cell>
          <cell r="AG53" t="str">
            <v>株式会社</v>
          </cell>
          <cell r="AH53" t="str">
            <v>無</v>
          </cell>
          <cell r="AI53" t="str">
            <v>民間会社</v>
          </cell>
          <cell r="AJ53" t="str">
            <v>併用型</v>
          </cell>
          <cell r="AK53" t="str">
            <v>（株）TORIコーポレーション</v>
          </cell>
          <cell r="AL53" t="str">
            <v>千葉市若葉区都賀2-12-11 技工ﾋﾞﾙ3F</v>
          </cell>
          <cell r="AM53" t="str">
            <v>代表取締役　鳥山　弘章</v>
          </cell>
        </row>
        <row r="54">
          <cell r="A54">
            <v>49</v>
          </cell>
          <cell r="B54" t="str">
            <v>かるがも保育園鎌取駅前園</v>
          </cell>
          <cell r="C54" t="str">
            <v>266-0031</v>
          </cell>
          <cell r="D54" t="str">
            <v>緑区おゆみ野3-10-7</v>
          </cell>
          <cell r="E54" t="str">
            <v>平松　弥穂</v>
          </cell>
          <cell r="F54" t="str">
            <v>292-8349</v>
          </cell>
          <cell r="G54" t="str">
            <v>292-8349</v>
          </cell>
          <cell r="H54" t="str">
            <v>rnqsc984@ybb.ne.jp</v>
          </cell>
          <cell r="I54" t="str">
            <v>H14.4</v>
          </cell>
          <cell r="J54" t="str">
            <v>1・2F</v>
          </cell>
          <cell r="K54">
            <v>195.03</v>
          </cell>
          <cell r="L54">
            <v>59</v>
          </cell>
          <cell r="M54">
            <v>59</v>
          </cell>
          <cell r="N54" t="str">
            <v>7:00～20:00</v>
          </cell>
          <cell r="O54" t="str">
            <v>60,700～85,500円</v>
          </cell>
          <cell r="P54">
            <v>64500</v>
          </cell>
          <cell r="Q54">
            <v>54500</v>
          </cell>
          <cell r="R54">
            <v>54500</v>
          </cell>
          <cell r="S54">
            <v>53700</v>
          </cell>
          <cell r="T54">
            <v>53700</v>
          </cell>
          <cell r="U54">
            <v>53700</v>
          </cell>
          <cell r="V54">
            <v>85500</v>
          </cell>
          <cell r="W54">
            <v>75500</v>
          </cell>
          <cell r="X54">
            <v>75500</v>
          </cell>
          <cell r="Y54">
            <v>60700</v>
          </cell>
          <cell r="Z54">
            <v>60700</v>
          </cell>
          <cell r="AA54">
            <v>60700</v>
          </cell>
          <cell r="AB54" t="str">
            <v>上の子・１万円引</v>
          </cell>
          <cell r="AC54">
            <v>20000</v>
          </cell>
          <cell r="AD54" t="str">
            <v>施設調理</v>
          </cell>
          <cell r="AE54" t="str">
            <v>○</v>
          </cell>
          <cell r="AF54" t="str">
            <v>○</v>
          </cell>
          <cell r="AG54" t="str">
            <v>株式会社</v>
          </cell>
          <cell r="AH54" t="str">
            <v>株式会社　かるがも</v>
          </cell>
          <cell r="AI54" t="str">
            <v>四街道市四街道1-5-5</v>
          </cell>
          <cell r="AJ54" t="str">
            <v>代表取締役　目片智恵美</v>
          </cell>
          <cell r="AK54" t="str">
            <v>株式会社　かるがも</v>
          </cell>
          <cell r="AL54" t="str">
            <v>四街道市四街道1-5-5</v>
          </cell>
          <cell r="AM54" t="str">
            <v>代表取締役　目片智恵美</v>
          </cell>
        </row>
        <row r="55">
          <cell r="A55">
            <v>50</v>
          </cell>
          <cell r="B55" t="str">
            <v>かるがも保育園鎌取小がも園</v>
          </cell>
          <cell r="C55" t="str">
            <v>266-0031</v>
          </cell>
          <cell r="D55" t="str">
            <v>緑区おゆみ野4-23-2</v>
          </cell>
          <cell r="E55" t="str">
            <v>古澤　由美子</v>
          </cell>
          <cell r="F55" t="str">
            <v>300-1152</v>
          </cell>
          <cell r="G55" t="str">
            <v>300-1152</v>
          </cell>
          <cell r="H55" t="str">
            <v>rnqsc985@ybb.ne.jp</v>
          </cell>
          <cell r="I55" t="str">
            <v>H17.1</v>
          </cell>
          <cell r="J55" t="str">
            <v>1F</v>
          </cell>
          <cell r="K55">
            <v>100.66</v>
          </cell>
          <cell r="L55">
            <v>36</v>
          </cell>
          <cell r="M55">
            <v>36</v>
          </cell>
          <cell r="N55" t="str">
            <v>7:00～20:00</v>
          </cell>
          <cell r="O55" t="str">
            <v>60,700～85,500円</v>
          </cell>
          <cell r="P55">
            <v>64500</v>
          </cell>
          <cell r="Q55">
            <v>54500</v>
          </cell>
          <cell r="R55">
            <v>54500</v>
          </cell>
          <cell r="S55">
            <v>53700</v>
          </cell>
          <cell r="T55">
            <v>53700</v>
          </cell>
          <cell r="U55">
            <v>53700</v>
          </cell>
          <cell r="V55">
            <v>85500</v>
          </cell>
          <cell r="W55">
            <v>75500</v>
          </cell>
          <cell r="X55">
            <v>75500</v>
          </cell>
          <cell r="Y55">
            <v>60700</v>
          </cell>
          <cell r="Z55">
            <v>60700</v>
          </cell>
          <cell r="AA55">
            <v>60700</v>
          </cell>
          <cell r="AB55" t="str">
            <v>上の子・１万円引</v>
          </cell>
          <cell r="AC55">
            <v>20000</v>
          </cell>
          <cell r="AD55" t="str">
            <v>施設調理</v>
          </cell>
          <cell r="AE55" t="str">
            <v>○</v>
          </cell>
          <cell r="AF55" t="str">
            <v>○</v>
          </cell>
          <cell r="AG55" t="str">
            <v>株式会社</v>
          </cell>
          <cell r="AH55" t="str">
            <v>株式会社　かるがも</v>
          </cell>
          <cell r="AI55" t="str">
            <v>四街道市四街道1-5-5</v>
          </cell>
          <cell r="AJ55" t="str">
            <v>代表取締役　目片智恵美</v>
          </cell>
          <cell r="AK55" t="str">
            <v>株式会社　かるがも</v>
          </cell>
          <cell r="AL55" t="str">
            <v>四街道市四街道1-5-5</v>
          </cell>
          <cell r="AM55" t="str">
            <v>代表取締役　目片智恵美</v>
          </cell>
        </row>
        <row r="56">
          <cell r="A56">
            <v>51</v>
          </cell>
          <cell r="B56" t="str">
            <v>子どものまきば保育園</v>
          </cell>
          <cell r="C56" t="str">
            <v>267-0061</v>
          </cell>
          <cell r="D56" t="str">
            <v>緑区土気町630-8</v>
          </cell>
          <cell r="E56" t="str">
            <v>宗像　正雄</v>
          </cell>
          <cell r="F56" t="str">
            <v>295-3349</v>
          </cell>
          <cell r="G56" t="str">
            <v>295-3349</v>
          </cell>
          <cell r="H56" t="str">
            <v>X90machan-shopping@yahoo.co.jp</v>
          </cell>
          <cell r="I56" t="str">
            <v>H15.2</v>
          </cell>
          <cell r="J56" t="str">
            <v>1F</v>
          </cell>
          <cell r="K56">
            <v>61.7</v>
          </cell>
          <cell r="L56">
            <v>31</v>
          </cell>
          <cell r="M56">
            <v>31</v>
          </cell>
          <cell r="N56" t="str">
            <v>7:00～19:00</v>
          </cell>
          <cell r="O56" t="str">
            <v>59,600～79,600円</v>
          </cell>
          <cell r="P56">
            <v>36000</v>
          </cell>
          <cell r="Q56">
            <v>42600</v>
          </cell>
          <cell r="R56">
            <v>40600</v>
          </cell>
          <cell r="S56">
            <v>39600</v>
          </cell>
          <cell r="T56">
            <v>39600</v>
          </cell>
          <cell r="U56">
            <v>39600</v>
          </cell>
          <cell r="V56">
            <v>77000</v>
          </cell>
          <cell r="W56">
            <v>79600</v>
          </cell>
          <cell r="X56">
            <v>75600</v>
          </cell>
          <cell r="Y56">
            <v>59600</v>
          </cell>
          <cell r="Z56">
            <v>59600</v>
          </cell>
          <cell r="AA56">
            <v>59600</v>
          </cell>
          <cell r="AB56" t="str">
            <v>上の子・１万円引</v>
          </cell>
          <cell r="AC56">
            <v>20000</v>
          </cell>
          <cell r="AD56" t="str">
            <v>施設調理</v>
          </cell>
          <cell r="AE56" t="str">
            <v>×</v>
          </cell>
          <cell r="AF56" t="str">
            <v>○</v>
          </cell>
          <cell r="AG56" t="str">
            <v>株式会社</v>
          </cell>
          <cell r="AH56" t="str">
            <v>ジェー・エス・テー株式会社</v>
          </cell>
          <cell r="AI56" t="str">
            <v>千葉市緑区土気町630-1</v>
          </cell>
          <cell r="AJ56" t="str">
            <v>代表取締役　星　恵子</v>
          </cell>
          <cell r="AK56" t="str">
            <v>ジェー・エス・テー株式会社</v>
          </cell>
          <cell r="AL56" t="str">
            <v>千葉市緑区土気町630-1</v>
          </cell>
          <cell r="AM56" t="str">
            <v>代表取締役　星　恵子</v>
          </cell>
        </row>
        <row r="57">
          <cell r="A57">
            <v>52</v>
          </cell>
          <cell r="B57" t="str">
            <v>キッズ・ガーデン　海浜幕張</v>
          </cell>
          <cell r="C57" t="str">
            <v>261-0021</v>
          </cell>
          <cell r="D57" t="str">
            <v>美浜区ひび野2－1－1　QVCスクエア2階</v>
          </cell>
          <cell r="E57" t="str">
            <v>井手　健二郎</v>
          </cell>
          <cell r="F57" t="str">
            <v>306-6288</v>
          </cell>
          <cell r="G57" t="str">
            <v>306-6287</v>
          </cell>
          <cell r="H57" t="str">
            <v>ide@kids-garden.co.jp</v>
          </cell>
          <cell r="I57" t="str">
            <v>H25,4</v>
          </cell>
          <cell r="J57" t="str">
            <v>2F</v>
          </cell>
          <cell r="K57">
            <v>152.27000000000001</v>
          </cell>
          <cell r="L57">
            <v>59</v>
          </cell>
          <cell r="M57">
            <v>59</v>
          </cell>
          <cell r="N57" t="str">
            <v>7:00～19:00</v>
          </cell>
          <cell r="O57" t="str">
            <v>68,800～73,800円</v>
          </cell>
          <cell r="P57">
            <v>83800</v>
          </cell>
          <cell r="Q57">
            <v>83800</v>
          </cell>
          <cell r="R57">
            <v>83800</v>
          </cell>
          <cell r="S57">
            <v>78800</v>
          </cell>
          <cell r="T57">
            <v>78800</v>
          </cell>
          <cell r="U57">
            <v>78800</v>
          </cell>
          <cell r="V57">
            <v>88800</v>
          </cell>
          <cell r="W57">
            <v>88800</v>
          </cell>
          <cell r="X57">
            <v>88800</v>
          </cell>
          <cell r="Y57">
            <v>83800</v>
          </cell>
          <cell r="Z57">
            <v>83800</v>
          </cell>
          <cell r="AA57">
            <v>83800</v>
          </cell>
          <cell r="AB57" t="str">
            <v>下の子3割引き</v>
          </cell>
          <cell r="AC57">
            <v>15000</v>
          </cell>
          <cell r="AD57" t="str">
            <v>施設調理</v>
          </cell>
          <cell r="AE57" t="str">
            <v>×</v>
          </cell>
          <cell r="AF57" t="str">
            <v>●</v>
          </cell>
          <cell r="AG57" t="str">
            <v>株式会社</v>
          </cell>
          <cell r="AH57" t="str">
            <v>(株)生活設計</v>
          </cell>
          <cell r="AI57" t="str">
            <v>八千代市勝田1247-6</v>
          </cell>
          <cell r="AJ57" t="str">
            <v>代表取締役　井手　健二郎</v>
          </cell>
          <cell r="AK57" t="str">
            <v>(株)生活設計</v>
          </cell>
          <cell r="AL57" t="str">
            <v>八千代市勝田1247-6</v>
          </cell>
          <cell r="AM57" t="str">
            <v>代表取締役　井手　健二郎</v>
          </cell>
        </row>
        <row r="58">
          <cell r="A58">
            <v>53</v>
          </cell>
          <cell r="B58" t="str">
            <v>なのはな保育所幸町ルーム</v>
          </cell>
          <cell r="C58" t="str">
            <v>261-0001</v>
          </cell>
          <cell r="D58" t="str">
            <v>美浜区幸町1-16-5　ｶﾈｼｮｳﾋﾞﾙ2F</v>
          </cell>
          <cell r="E58" t="str">
            <v>岡別府　陽子</v>
          </cell>
          <cell r="F58" t="str">
            <v>248-2478</v>
          </cell>
          <cell r="G58" t="str">
            <v>248-2478</v>
          </cell>
          <cell r="H58" t="str">
            <v>staff@nanohana-hoiku.com</v>
          </cell>
          <cell r="I58" t="str">
            <v>H17.9</v>
          </cell>
          <cell r="J58" t="str">
            <v>2F</v>
          </cell>
          <cell r="K58">
            <v>73</v>
          </cell>
          <cell r="L58">
            <v>27</v>
          </cell>
          <cell r="M58">
            <v>27</v>
          </cell>
          <cell r="N58" t="str">
            <v>7:00～20:00</v>
          </cell>
          <cell r="O58" t="str">
            <v>43,000～70,000円</v>
          </cell>
          <cell r="P58">
            <v>55000</v>
          </cell>
          <cell r="Q58">
            <v>45000</v>
          </cell>
          <cell r="R58">
            <v>37000</v>
          </cell>
          <cell r="S58">
            <v>34000</v>
          </cell>
          <cell r="T58">
            <v>30000</v>
          </cell>
          <cell r="U58">
            <v>30000</v>
          </cell>
          <cell r="V58">
            <v>70000</v>
          </cell>
          <cell r="W58">
            <v>60000</v>
          </cell>
          <cell r="X58">
            <v>55000</v>
          </cell>
          <cell r="Y58">
            <v>45000</v>
          </cell>
          <cell r="Z58">
            <v>43000</v>
          </cell>
          <cell r="AA58">
            <v>43000</v>
          </cell>
          <cell r="AB58" t="str">
            <v>下の子2万円引き</v>
          </cell>
          <cell r="AC58">
            <v>10000</v>
          </cell>
          <cell r="AD58" t="str">
            <v>施設調理</v>
          </cell>
          <cell r="AE58" t="str">
            <v>×</v>
          </cell>
          <cell r="AF58" t="str">
            <v>○</v>
          </cell>
          <cell r="AG58" t="str">
            <v>株式会社</v>
          </cell>
          <cell r="AH58" t="str">
            <v>（株）なのはな</v>
          </cell>
          <cell r="AI58" t="str">
            <v>千葉市美浜区幸町1-16-5　ｶﾈｼｮｳﾋﾞﾙ2F</v>
          </cell>
          <cell r="AJ58" t="str">
            <v>代表取締役　薮崎　流美子</v>
          </cell>
          <cell r="AK58" t="str">
            <v>（株）なのはな</v>
          </cell>
          <cell r="AL58" t="str">
            <v>千葉市美浜区幸町1-16-5　ｶﾈｼｮｳﾋﾞﾙ2F</v>
          </cell>
          <cell r="AM58" t="str">
            <v>代表取締役　薮崎　流美子</v>
          </cell>
        </row>
        <row r="60">
          <cell r="A60" t="str">
            <v>平成２６年度　認可外保育施設一覧（保育ルーム・先P除く）</v>
          </cell>
        </row>
      </sheetData>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sheetData sheetId="46"/>
      <sheetData sheetId="47">
        <row r="3">
          <cell r="G3">
            <v>56</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5">
          <cell r="A5">
            <v>1</v>
          </cell>
        </row>
      </sheetData>
      <sheetData sheetId="62"/>
      <sheetData sheetId="63">
        <row r="3">
          <cell r="M3">
            <v>38</v>
          </cell>
        </row>
      </sheetData>
      <sheetData sheetId="64">
        <row r="4">
          <cell r="A4">
            <v>1</v>
          </cell>
        </row>
      </sheetData>
      <sheetData sheetId="65"/>
      <sheetData sheetId="66"/>
      <sheetData sheetId="67"/>
      <sheetData sheetId="68"/>
      <sheetData sheetId="69"/>
      <sheetData sheetId="70"/>
      <sheetData sheetId="71"/>
      <sheetData sheetId="72"/>
      <sheetData sheetId="73"/>
      <sheetData sheetId="74">
        <row r="3">
          <cell r="K3"/>
        </row>
      </sheetData>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160">
          <cell r="F160" t="str">
            <v>01_中央区</v>
          </cell>
        </row>
      </sheetData>
      <sheetData sheetId="104"/>
      <sheetData sheetId="105"/>
      <sheetData sheetId="106"/>
      <sheetData sheetId="107"/>
      <sheetData sheetId="108"/>
      <sheetData sheetId="109"/>
      <sheetData sheetId="110">
        <row r="4">
          <cell r="A4">
            <v>1</v>
          </cell>
        </row>
      </sheetData>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ow r="4">
          <cell r="A4">
            <v>1</v>
          </cell>
        </row>
      </sheetData>
      <sheetData sheetId="127"/>
      <sheetData sheetId="1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VLOOK"/>
      <sheetName val="Sheet2"/>
      <sheetName val="編集"/>
      <sheetName val="H28.4.1"/>
      <sheetName val="H27.4.1（訂正）"/>
      <sheetName val="H27.4.1（番号訂正）"/>
      <sheetName val="H27.4.1"/>
      <sheetName val="机上用"/>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 val="補助金用基本データ"/>
      <sheetName val="リスト"/>
      <sheetName val="個別データ"/>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 val="内科・歯科"/>
      <sheetName val="申請人数"/>
      <sheetName val="決定通知"/>
      <sheetName val="交付決定内訳書"/>
      <sheetName val="Sheet1"/>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申請変更前後"/>
      <sheetName val="実績差額一覧"/>
      <sheetName val="変更通知"/>
      <sheetName val="変更指令番号"/>
      <sheetName val="確定通知"/>
      <sheetName val="達番号"/>
      <sheetName val="差額一覧"/>
    </sheetNames>
    <sheetDataSet>
      <sheetData sheetId="0"/>
      <sheetData sheetId="1">
        <row r="4">
          <cell r="A4">
            <v>1</v>
          </cell>
          <cell r="B4" t="str">
            <v>院内保育園</v>
          </cell>
          <cell r="C4">
            <v>0</v>
          </cell>
          <cell r="D4">
            <v>2517000</v>
          </cell>
          <cell r="E4">
            <v>4116000</v>
          </cell>
          <cell r="F4">
            <v>0</v>
          </cell>
          <cell r="G4">
            <v>1502000</v>
          </cell>
          <cell r="H4">
            <v>0</v>
          </cell>
          <cell r="I4">
            <v>8135000</v>
          </cell>
        </row>
        <row r="5">
          <cell r="A5">
            <v>2</v>
          </cell>
          <cell r="B5" t="str">
            <v>旭ケ丘保育園</v>
          </cell>
          <cell r="C5">
            <v>0</v>
          </cell>
          <cell r="D5">
            <v>2517000</v>
          </cell>
          <cell r="E5">
            <v>4116000</v>
          </cell>
          <cell r="F5">
            <v>467000</v>
          </cell>
          <cell r="G5">
            <v>1588000</v>
          </cell>
          <cell r="H5">
            <v>2352000</v>
          </cell>
          <cell r="I5">
            <v>11040000</v>
          </cell>
        </row>
        <row r="6">
          <cell r="A6">
            <v>3</v>
          </cell>
          <cell r="B6" t="str">
            <v>稲毛保育園</v>
          </cell>
          <cell r="C6">
            <v>0</v>
          </cell>
          <cell r="D6">
            <v>2517000</v>
          </cell>
          <cell r="E6">
            <v>4116000</v>
          </cell>
          <cell r="F6">
            <v>0</v>
          </cell>
          <cell r="G6">
            <v>1588000</v>
          </cell>
          <cell r="H6">
            <v>2352000</v>
          </cell>
          <cell r="I6">
            <v>10573000</v>
          </cell>
        </row>
        <row r="7">
          <cell r="A7">
            <v>4</v>
          </cell>
          <cell r="B7" t="str">
            <v>みどり学園附属保育園</v>
          </cell>
          <cell r="C7">
            <v>0</v>
          </cell>
          <cell r="D7">
            <v>2517000</v>
          </cell>
          <cell r="E7">
            <v>4116000</v>
          </cell>
          <cell r="F7">
            <v>0</v>
          </cell>
          <cell r="G7">
            <v>1588000</v>
          </cell>
          <cell r="H7">
            <v>0</v>
          </cell>
          <cell r="I7">
            <v>8221000</v>
          </cell>
        </row>
        <row r="8">
          <cell r="A8">
            <v>5</v>
          </cell>
          <cell r="B8" t="str">
            <v>ちどり保育園</v>
          </cell>
          <cell r="C8">
            <v>0</v>
          </cell>
          <cell r="D8">
            <v>2517000</v>
          </cell>
          <cell r="E8">
            <v>4116000</v>
          </cell>
          <cell r="F8">
            <v>467000</v>
          </cell>
          <cell r="G8">
            <v>1584000</v>
          </cell>
          <cell r="H8">
            <v>0</v>
          </cell>
          <cell r="I8">
            <v>8684000</v>
          </cell>
        </row>
        <row r="9">
          <cell r="A9">
            <v>6</v>
          </cell>
          <cell r="B9" t="str">
            <v>今井保育園</v>
          </cell>
          <cell r="C9">
            <v>935000</v>
          </cell>
          <cell r="D9">
            <v>2517000</v>
          </cell>
          <cell r="E9">
            <v>4116000</v>
          </cell>
          <cell r="F9">
            <v>467000</v>
          </cell>
          <cell r="G9">
            <v>1588000</v>
          </cell>
          <cell r="H9">
            <v>2352000</v>
          </cell>
          <cell r="I9">
            <v>11975000</v>
          </cell>
        </row>
        <row r="10">
          <cell r="A10">
            <v>7</v>
          </cell>
          <cell r="B10" t="str">
            <v>若竹保育園</v>
          </cell>
          <cell r="C10">
            <v>0</v>
          </cell>
          <cell r="D10">
            <v>2517000</v>
          </cell>
          <cell r="E10">
            <v>4116000</v>
          </cell>
          <cell r="F10">
            <v>467000</v>
          </cell>
          <cell r="G10">
            <v>1588000</v>
          </cell>
          <cell r="H10">
            <v>2352000</v>
          </cell>
          <cell r="I10">
            <v>11040000</v>
          </cell>
        </row>
        <row r="11">
          <cell r="A11">
            <v>8</v>
          </cell>
          <cell r="B11" t="str">
            <v>千葉寺保育園</v>
          </cell>
          <cell r="C11">
            <v>0</v>
          </cell>
          <cell r="D11">
            <v>2517000</v>
          </cell>
          <cell r="E11">
            <v>4116000</v>
          </cell>
          <cell r="F11">
            <v>0</v>
          </cell>
          <cell r="G11">
            <v>1588000</v>
          </cell>
          <cell r="H11">
            <v>2352000</v>
          </cell>
          <cell r="I11">
            <v>10573000</v>
          </cell>
        </row>
        <row r="12">
          <cell r="A12">
            <v>9</v>
          </cell>
          <cell r="B12" t="str">
            <v>慈光保育園</v>
          </cell>
          <cell r="C12">
            <v>0</v>
          </cell>
          <cell r="D12">
            <v>2517000</v>
          </cell>
          <cell r="E12">
            <v>4116000</v>
          </cell>
          <cell r="F12">
            <v>467000</v>
          </cell>
          <cell r="G12">
            <v>1588000</v>
          </cell>
          <cell r="H12">
            <v>2352000</v>
          </cell>
          <cell r="I12">
            <v>11040000</v>
          </cell>
        </row>
        <row r="13">
          <cell r="A13">
            <v>10</v>
          </cell>
          <cell r="B13" t="str">
            <v>若梅保育園</v>
          </cell>
          <cell r="C13">
            <v>0</v>
          </cell>
          <cell r="D13">
            <v>2517000</v>
          </cell>
          <cell r="E13">
            <v>4116000</v>
          </cell>
          <cell r="F13">
            <v>467000</v>
          </cell>
          <cell r="G13">
            <v>1588000</v>
          </cell>
          <cell r="H13">
            <v>2352000</v>
          </cell>
          <cell r="I13">
            <v>11040000</v>
          </cell>
        </row>
        <row r="14">
          <cell r="A14">
            <v>11</v>
          </cell>
          <cell r="B14" t="str">
            <v>チューリップ保育園</v>
          </cell>
          <cell r="C14">
            <v>0</v>
          </cell>
          <cell r="D14">
            <v>2517000</v>
          </cell>
          <cell r="E14">
            <v>4116000</v>
          </cell>
          <cell r="F14">
            <v>0</v>
          </cell>
          <cell r="G14">
            <v>1077000</v>
          </cell>
          <cell r="H14">
            <v>2352000</v>
          </cell>
          <cell r="I14">
            <v>10062000</v>
          </cell>
        </row>
        <row r="15">
          <cell r="A15">
            <v>12</v>
          </cell>
          <cell r="B15" t="str">
            <v>幕張海浜保育園</v>
          </cell>
          <cell r="C15">
            <v>0</v>
          </cell>
          <cell r="D15">
            <v>2517000</v>
          </cell>
          <cell r="E15">
            <v>4116000</v>
          </cell>
          <cell r="F15">
            <v>467000</v>
          </cell>
          <cell r="G15">
            <v>1588000</v>
          </cell>
          <cell r="H15">
            <v>0</v>
          </cell>
          <cell r="I15">
            <v>8688000</v>
          </cell>
        </row>
        <row r="16">
          <cell r="A16">
            <v>13</v>
          </cell>
          <cell r="B16" t="str">
            <v>みつわ台保育園</v>
          </cell>
          <cell r="C16">
            <v>0</v>
          </cell>
          <cell r="D16">
            <v>2517000</v>
          </cell>
          <cell r="E16">
            <v>4116000</v>
          </cell>
          <cell r="F16">
            <v>467000</v>
          </cell>
          <cell r="G16">
            <v>1588000</v>
          </cell>
          <cell r="H16">
            <v>7056000</v>
          </cell>
          <cell r="I16">
            <v>15744000</v>
          </cell>
        </row>
        <row r="17">
          <cell r="A17">
            <v>14</v>
          </cell>
          <cell r="B17" t="str">
            <v>まどか保育園</v>
          </cell>
          <cell r="C17">
            <v>0</v>
          </cell>
          <cell r="D17">
            <v>2517000</v>
          </cell>
          <cell r="E17">
            <v>4116000</v>
          </cell>
          <cell r="F17">
            <v>467000</v>
          </cell>
          <cell r="G17">
            <v>1588000</v>
          </cell>
          <cell r="H17">
            <v>0</v>
          </cell>
          <cell r="I17">
            <v>8688000</v>
          </cell>
        </row>
        <row r="18">
          <cell r="A18">
            <v>15</v>
          </cell>
          <cell r="B18" t="str">
            <v>わかくさ保育園</v>
          </cell>
          <cell r="C18">
            <v>0</v>
          </cell>
          <cell r="D18">
            <v>2517000</v>
          </cell>
          <cell r="E18">
            <v>4116000</v>
          </cell>
          <cell r="F18">
            <v>467000</v>
          </cell>
          <cell r="G18">
            <v>1588000</v>
          </cell>
          <cell r="H18">
            <v>0</v>
          </cell>
          <cell r="I18">
            <v>8688000</v>
          </cell>
        </row>
        <row r="19">
          <cell r="A19">
            <v>16</v>
          </cell>
          <cell r="B19" t="str">
            <v>たいよう保育園</v>
          </cell>
          <cell r="C19">
            <v>0</v>
          </cell>
          <cell r="D19">
            <v>2517000</v>
          </cell>
          <cell r="E19">
            <v>4116000</v>
          </cell>
          <cell r="F19">
            <v>467000</v>
          </cell>
          <cell r="G19">
            <v>1588000</v>
          </cell>
          <cell r="H19">
            <v>0</v>
          </cell>
          <cell r="I19">
            <v>8688000</v>
          </cell>
        </row>
        <row r="20">
          <cell r="A20">
            <v>17</v>
          </cell>
          <cell r="B20" t="str">
            <v>松ケ丘保育園</v>
          </cell>
          <cell r="C20">
            <v>0</v>
          </cell>
          <cell r="D20">
            <v>2517000</v>
          </cell>
          <cell r="E20">
            <v>4116000</v>
          </cell>
          <cell r="F20">
            <v>467000</v>
          </cell>
          <cell r="G20">
            <v>1288000</v>
          </cell>
          <cell r="H20">
            <v>2352000</v>
          </cell>
          <cell r="I20">
            <v>10740000</v>
          </cell>
        </row>
        <row r="21">
          <cell r="A21">
            <v>18</v>
          </cell>
          <cell r="B21" t="str">
            <v>作草部保育園</v>
          </cell>
          <cell r="C21">
            <v>0</v>
          </cell>
          <cell r="D21">
            <v>2517000</v>
          </cell>
          <cell r="E21">
            <v>4116000</v>
          </cell>
          <cell r="F21">
            <v>467000</v>
          </cell>
          <cell r="G21">
            <v>1588000</v>
          </cell>
          <cell r="H21">
            <v>2352000</v>
          </cell>
          <cell r="I21">
            <v>11040000</v>
          </cell>
        </row>
        <row r="22">
          <cell r="A22">
            <v>19</v>
          </cell>
          <cell r="B22" t="str">
            <v>すずらん保育園</v>
          </cell>
          <cell r="C22">
            <v>0</v>
          </cell>
          <cell r="D22">
            <v>2517000</v>
          </cell>
          <cell r="E22">
            <v>4116000</v>
          </cell>
          <cell r="F22">
            <v>467000</v>
          </cell>
          <cell r="G22">
            <v>1588000</v>
          </cell>
          <cell r="H22">
            <v>2352000</v>
          </cell>
          <cell r="I22">
            <v>11040000</v>
          </cell>
        </row>
        <row r="23">
          <cell r="A23">
            <v>20</v>
          </cell>
          <cell r="B23" t="str">
            <v>なぎさ保育園</v>
          </cell>
          <cell r="C23">
            <v>0</v>
          </cell>
          <cell r="D23">
            <v>2517000</v>
          </cell>
          <cell r="E23">
            <v>4116000</v>
          </cell>
          <cell r="F23">
            <v>467000</v>
          </cell>
          <cell r="G23">
            <v>1588000</v>
          </cell>
          <cell r="H23">
            <v>0</v>
          </cell>
          <cell r="I23">
            <v>8688000</v>
          </cell>
        </row>
        <row r="24">
          <cell r="A24">
            <v>21</v>
          </cell>
          <cell r="B24" t="str">
            <v>南小中台保育園</v>
          </cell>
          <cell r="C24">
            <v>0</v>
          </cell>
          <cell r="D24">
            <v>2517000</v>
          </cell>
          <cell r="E24">
            <v>4116000</v>
          </cell>
          <cell r="F24">
            <v>467000</v>
          </cell>
          <cell r="G24">
            <v>1588000</v>
          </cell>
          <cell r="H24">
            <v>2352000</v>
          </cell>
          <cell r="I24">
            <v>11040000</v>
          </cell>
        </row>
        <row r="25">
          <cell r="A25">
            <v>22</v>
          </cell>
          <cell r="B25" t="str">
            <v>もみじ保育園</v>
          </cell>
          <cell r="C25">
            <v>0</v>
          </cell>
          <cell r="D25">
            <v>2517000</v>
          </cell>
          <cell r="E25">
            <v>4116000</v>
          </cell>
          <cell r="F25">
            <v>0</v>
          </cell>
          <cell r="G25">
            <v>1588000</v>
          </cell>
          <cell r="H25">
            <v>2352000</v>
          </cell>
          <cell r="I25">
            <v>10573000</v>
          </cell>
        </row>
        <row r="26">
          <cell r="A26">
            <v>23</v>
          </cell>
          <cell r="B26" t="str">
            <v>おゆみ野保育園</v>
          </cell>
          <cell r="C26">
            <v>0</v>
          </cell>
          <cell r="D26">
            <v>2517000</v>
          </cell>
          <cell r="E26">
            <v>4116000</v>
          </cell>
          <cell r="F26">
            <v>467000</v>
          </cell>
          <cell r="G26">
            <v>1588000</v>
          </cell>
          <cell r="H26">
            <v>2352000</v>
          </cell>
          <cell r="I26">
            <v>11040000</v>
          </cell>
        </row>
        <row r="27">
          <cell r="A27">
            <v>24</v>
          </cell>
          <cell r="B27" t="str">
            <v>ナーセリー鏡戸</v>
          </cell>
          <cell r="C27">
            <v>935000</v>
          </cell>
          <cell r="D27">
            <v>2517000</v>
          </cell>
          <cell r="E27">
            <v>4116000</v>
          </cell>
          <cell r="F27">
            <v>467000</v>
          </cell>
          <cell r="G27">
            <v>1588000</v>
          </cell>
          <cell r="H27">
            <v>0</v>
          </cell>
          <cell r="I27">
            <v>9623000</v>
          </cell>
        </row>
        <row r="28">
          <cell r="A28">
            <v>25</v>
          </cell>
          <cell r="B28" t="str">
            <v>打瀬保育園</v>
          </cell>
          <cell r="C28">
            <v>0</v>
          </cell>
          <cell r="D28">
            <v>2517000</v>
          </cell>
          <cell r="E28">
            <v>4116000</v>
          </cell>
          <cell r="F28">
            <v>467000</v>
          </cell>
          <cell r="G28">
            <v>1588000</v>
          </cell>
          <cell r="H28">
            <v>0</v>
          </cell>
          <cell r="I28">
            <v>8688000</v>
          </cell>
        </row>
        <row r="29">
          <cell r="A29">
            <v>26</v>
          </cell>
          <cell r="B29" t="str">
            <v>ふたば保育園</v>
          </cell>
          <cell r="C29">
            <v>0</v>
          </cell>
          <cell r="D29">
            <v>2517000</v>
          </cell>
          <cell r="E29">
            <v>4116000</v>
          </cell>
          <cell r="F29">
            <v>467000</v>
          </cell>
          <cell r="G29">
            <v>1588000</v>
          </cell>
          <cell r="H29">
            <v>4704000</v>
          </cell>
          <cell r="I29">
            <v>13392000</v>
          </cell>
        </row>
        <row r="30">
          <cell r="A30">
            <v>27</v>
          </cell>
          <cell r="B30" t="str">
            <v>明和輝保育園</v>
          </cell>
          <cell r="C30">
            <v>935000</v>
          </cell>
          <cell r="D30">
            <v>2517000</v>
          </cell>
          <cell r="E30">
            <v>4116000</v>
          </cell>
          <cell r="F30">
            <v>0</v>
          </cell>
          <cell r="G30">
            <v>1588000</v>
          </cell>
          <cell r="H30">
            <v>2352000</v>
          </cell>
          <cell r="I30">
            <v>11508000</v>
          </cell>
        </row>
        <row r="31">
          <cell r="A31">
            <v>28</v>
          </cell>
          <cell r="B31" t="str">
            <v>山王保育園</v>
          </cell>
          <cell r="C31">
            <v>0</v>
          </cell>
          <cell r="D31">
            <v>2517000</v>
          </cell>
          <cell r="E31">
            <v>4116000</v>
          </cell>
          <cell r="F31">
            <v>467000</v>
          </cell>
          <cell r="G31">
            <v>1588000</v>
          </cell>
          <cell r="H31">
            <v>0</v>
          </cell>
          <cell r="I31">
            <v>8688000</v>
          </cell>
        </row>
        <row r="32">
          <cell r="A32">
            <v>29</v>
          </cell>
          <cell r="B32" t="str">
            <v>チャイルド・ガーデン保育園</v>
          </cell>
          <cell r="C32">
            <v>0</v>
          </cell>
          <cell r="D32">
            <v>2517000</v>
          </cell>
          <cell r="E32">
            <v>4116000</v>
          </cell>
          <cell r="F32">
            <v>0</v>
          </cell>
          <cell r="G32">
            <v>1588000</v>
          </cell>
          <cell r="H32">
            <v>0</v>
          </cell>
          <cell r="I32">
            <v>8221000</v>
          </cell>
        </row>
        <row r="33">
          <cell r="A33">
            <v>30</v>
          </cell>
          <cell r="B33" t="str">
            <v>明徳土気保育園</v>
          </cell>
          <cell r="C33">
            <v>0</v>
          </cell>
          <cell r="D33">
            <v>2517000</v>
          </cell>
          <cell r="E33">
            <v>4116000</v>
          </cell>
          <cell r="F33">
            <v>467000</v>
          </cell>
          <cell r="G33">
            <v>1588000</v>
          </cell>
          <cell r="H33">
            <v>4704000</v>
          </cell>
          <cell r="I33">
            <v>13392000</v>
          </cell>
        </row>
        <row r="34">
          <cell r="A34">
            <v>31</v>
          </cell>
          <cell r="B34" t="str">
            <v>グレース保育園</v>
          </cell>
          <cell r="C34">
            <v>0</v>
          </cell>
          <cell r="D34">
            <v>2517000</v>
          </cell>
          <cell r="E34">
            <v>4116000</v>
          </cell>
          <cell r="F34">
            <v>0</v>
          </cell>
          <cell r="G34">
            <v>1588000</v>
          </cell>
          <cell r="H34">
            <v>2352000</v>
          </cell>
          <cell r="I34">
            <v>10573000</v>
          </cell>
        </row>
        <row r="35">
          <cell r="A35">
            <v>32</v>
          </cell>
          <cell r="B35" t="str">
            <v>みらい保育園</v>
          </cell>
          <cell r="C35">
            <v>0</v>
          </cell>
          <cell r="D35">
            <v>2517000</v>
          </cell>
          <cell r="E35">
            <v>4116000</v>
          </cell>
          <cell r="F35">
            <v>0</v>
          </cell>
          <cell r="G35">
            <v>1588000</v>
          </cell>
          <cell r="H35">
            <v>2352000</v>
          </cell>
          <cell r="I35">
            <v>10573000</v>
          </cell>
        </row>
        <row r="36">
          <cell r="A36">
            <v>33</v>
          </cell>
          <cell r="B36" t="str">
            <v>かまとり保育園</v>
          </cell>
          <cell r="C36">
            <v>0</v>
          </cell>
          <cell r="D36">
            <v>2517000</v>
          </cell>
          <cell r="E36">
            <v>4116000</v>
          </cell>
          <cell r="F36">
            <v>0</v>
          </cell>
          <cell r="G36">
            <v>1588000</v>
          </cell>
          <cell r="H36">
            <v>2352000</v>
          </cell>
          <cell r="I36">
            <v>10573000</v>
          </cell>
        </row>
        <row r="37">
          <cell r="A37">
            <v>34</v>
          </cell>
          <cell r="B37" t="str">
            <v>植草弁天保育園</v>
          </cell>
          <cell r="C37">
            <v>935000</v>
          </cell>
          <cell r="D37">
            <v>2517000</v>
          </cell>
          <cell r="E37">
            <v>4116000</v>
          </cell>
          <cell r="F37">
            <v>467000</v>
          </cell>
          <cell r="G37">
            <v>1588000</v>
          </cell>
          <cell r="H37">
            <v>0</v>
          </cell>
          <cell r="I37">
            <v>9623000</v>
          </cell>
        </row>
        <row r="38">
          <cell r="A38">
            <v>35</v>
          </cell>
          <cell r="B38" t="str">
            <v>ひなたぼっこ保育園</v>
          </cell>
          <cell r="C38">
            <v>0</v>
          </cell>
          <cell r="D38">
            <v>2517000</v>
          </cell>
          <cell r="E38">
            <v>4116000</v>
          </cell>
          <cell r="F38">
            <v>467000</v>
          </cell>
          <cell r="G38">
            <v>1588000</v>
          </cell>
          <cell r="H38">
            <v>0</v>
          </cell>
          <cell r="I38">
            <v>8688000</v>
          </cell>
        </row>
        <row r="39">
          <cell r="A39">
            <v>36</v>
          </cell>
          <cell r="B39" t="str">
            <v>はまかぜ保育園</v>
          </cell>
          <cell r="C39">
            <v>0</v>
          </cell>
          <cell r="D39">
            <v>2517000</v>
          </cell>
          <cell r="E39">
            <v>4116000</v>
          </cell>
          <cell r="F39">
            <v>467000</v>
          </cell>
          <cell r="G39">
            <v>1588000</v>
          </cell>
          <cell r="H39">
            <v>0</v>
          </cell>
          <cell r="I39">
            <v>8688000</v>
          </cell>
        </row>
        <row r="40">
          <cell r="A40">
            <v>37</v>
          </cell>
          <cell r="B40" t="str">
            <v>いなほ保育園</v>
          </cell>
          <cell r="C40">
            <v>0</v>
          </cell>
          <cell r="D40">
            <v>2517000</v>
          </cell>
          <cell r="E40">
            <v>4116000</v>
          </cell>
          <cell r="F40">
            <v>467000</v>
          </cell>
          <cell r="G40">
            <v>1588000</v>
          </cell>
          <cell r="H40">
            <v>0</v>
          </cell>
          <cell r="I40">
            <v>8688000</v>
          </cell>
        </row>
        <row r="41">
          <cell r="A41">
            <v>38</v>
          </cell>
          <cell r="B41" t="str">
            <v>キッズマーム保育園</v>
          </cell>
          <cell r="C41">
            <v>0</v>
          </cell>
          <cell r="D41">
            <v>2517000</v>
          </cell>
          <cell r="E41">
            <v>4116000</v>
          </cell>
          <cell r="F41">
            <v>0</v>
          </cell>
          <cell r="G41">
            <v>1588000</v>
          </cell>
          <cell r="H41">
            <v>2352000</v>
          </cell>
          <cell r="I41">
            <v>10573000</v>
          </cell>
        </row>
        <row r="42">
          <cell r="A42">
            <v>39</v>
          </cell>
          <cell r="B42" t="str">
            <v>アスク海浜幕張保育園</v>
          </cell>
          <cell r="C42">
            <v>0</v>
          </cell>
          <cell r="D42">
            <v>2517000</v>
          </cell>
          <cell r="E42">
            <v>4116000</v>
          </cell>
          <cell r="F42">
            <v>467000</v>
          </cell>
          <cell r="G42">
            <v>0</v>
          </cell>
          <cell r="H42">
            <v>0</v>
          </cell>
          <cell r="I42">
            <v>7100000</v>
          </cell>
        </row>
        <row r="43">
          <cell r="A43">
            <v>40</v>
          </cell>
          <cell r="B43" t="str">
            <v>明徳浜野駅保育園</v>
          </cell>
          <cell r="C43">
            <v>0</v>
          </cell>
          <cell r="D43">
            <v>2517000</v>
          </cell>
          <cell r="E43">
            <v>4116000</v>
          </cell>
          <cell r="F43">
            <v>0</v>
          </cell>
          <cell r="G43">
            <v>1588000</v>
          </cell>
          <cell r="H43">
            <v>0</v>
          </cell>
          <cell r="I43">
            <v>8221000</v>
          </cell>
        </row>
        <row r="44">
          <cell r="A44">
            <v>41</v>
          </cell>
          <cell r="B44" t="str">
            <v>幕張いもっこ保育園</v>
          </cell>
          <cell r="C44">
            <v>0</v>
          </cell>
          <cell r="D44">
            <v>2517000</v>
          </cell>
          <cell r="E44">
            <v>4116000</v>
          </cell>
          <cell r="F44">
            <v>467000</v>
          </cell>
          <cell r="G44">
            <v>1122000</v>
          </cell>
          <cell r="H44">
            <v>0</v>
          </cell>
          <cell r="I44">
            <v>8222000</v>
          </cell>
        </row>
        <row r="45">
          <cell r="A45">
            <v>42</v>
          </cell>
          <cell r="B45" t="str">
            <v>稲毛すきっぷ保育園</v>
          </cell>
          <cell r="C45">
            <v>0</v>
          </cell>
          <cell r="D45">
            <v>2517000</v>
          </cell>
          <cell r="E45">
            <v>4116000</v>
          </cell>
          <cell r="F45">
            <v>467000</v>
          </cell>
          <cell r="G45">
            <v>0</v>
          </cell>
          <cell r="H45">
            <v>0</v>
          </cell>
          <cell r="I45">
            <v>7100000</v>
          </cell>
        </row>
        <row r="46">
          <cell r="A46">
            <v>43</v>
          </cell>
          <cell r="B46" t="str">
            <v>千葉聖心保育園</v>
          </cell>
          <cell r="C46">
            <v>935000</v>
          </cell>
          <cell r="D46">
            <v>2517000</v>
          </cell>
          <cell r="E46">
            <v>4116000</v>
          </cell>
          <cell r="F46">
            <v>0</v>
          </cell>
          <cell r="G46">
            <v>0</v>
          </cell>
          <cell r="H46">
            <v>0</v>
          </cell>
          <cell r="I46">
            <v>7568000</v>
          </cell>
        </row>
        <row r="47">
          <cell r="A47">
            <v>44</v>
          </cell>
          <cell r="B47" t="str">
            <v>真生保育園</v>
          </cell>
          <cell r="C47">
            <v>0</v>
          </cell>
          <cell r="D47">
            <v>2517000</v>
          </cell>
          <cell r="E47">
            <v>4116000</v>
          </cell>
          <cell r="F47">
            <v>467000</v>
          </cell>
          <cell r="G47">
            <v>1588000</v>
          </cell>
          <cell r="H47">
            <v>0</v>
          </cell>
          <cell r="I47">
            <v>8688000</v>
          </cell>
        </row>
        <row r="48">
          <cell r="A48">
            <v>45</v>
          </cell>
          <cell r="B48" t="str">
            <v>アップルナースリー検見川浜保育園</v>
          </cell>
          <cell r="C48">
            <v>0</v>
          </cell>
          <cell r="D48">
            <v>2517000</v>
          </cell>
          <cell r="E48">
            <v>4116000</v>
          </cell>
          <cell r="F48">
            <v>467000</v>
          </cell>
          <cell r="G48">
            <v>1588000</v>
          </cell>
          <cell r="H48">
            <v>0</v>
          </cell>
          <cell r="I48">
            <v>8688000</v>
          </cell>
        </row>
        <row r="49">
          <cell r="A49">
            <v>46</v>
          </cell>
          <cell r="B49">
            <v>0</v>
          </cell>
          <cell r="C49">
            <v>0</v>
          </cell>
          <cell r="D49">
            <v>0</v>
          </cell>
          <cell r="I49">
            <v>0</v>
          </cell>
        </row>
        <row r="50">
          <cell r="A50">
            <v>47</v>
          </cell>
          <cell r="B50">
            <v>0</v>
          </cell>
          <cell r="C50">
            <v>0</v>
          </cell>
          <cell r="D50">
            <v>0</v>
          </cell>
          <cell r="I50">
            <v>0</v>
          </cell>
        </row>
        <row r="51">
          <cell r="A51">
            <v>48</v>
          </cell>
          <cell r="B51">
            <v>0</v>
          </cell>
          <cell r="C51">
            <v>0</v>
          </cell>
          <cell r="D51">
            <v>0</v>
          </cell>
          <cell r="I51">
            <v>0</v>
          </cell>
        </row>
        <row r="52">
          <cell r="A52">
            <v>49</v>
          </cell>
          <cell r="B52">
            <v>0</v>
          </cell>
          <cell r="C52">
            <v>0</v>
          </cell>
          <cell r="D52">
            <v>0</v>
          </cell>
          <cell r="I52">
            <v>0</v>
          </cell>
        </row>
        <row r="53">
          <cell r="A53">
            <v>50</v>
          </cell>
          <cell r="B53">
            <v>0</v>
          </cell>
          <cell r="C53">
            <v>0</v>
          </cell>
          <cell r="D53">
            <v>0</v>
          </cell>
          <cell r="I53">
            <v>0</v>
          </cell>
        </row>
        <row r="54">
          <cell r="B54" t="str">
            <v>この行は使わないこと</v>
          </cell>
        </row>
        <row r="55">
          <cell r="B55" t="str">
            <v>合計</v>
          </cell>
          <cell r="C55">
            <v>4675000</v>
          </cell>
          <cell r="D55">
            <v>113265000</v>
          </cell>
          <cell r="E55">
            <v>185220000</v>
          </cell>
          <cell r="F55">
            <v>14477000</v>
          </cell>
          <cell r="G55">
            <v>65329000</v>
          </cell>
          <cell r="H55">
            <v>61152000</v>
          </cell>
          <cell r="I55">
            <v>444118000</v>
          </cell>
        </row>
      </sheetData>
      <sheetData sheetId="2"/>
      <sheetData sheetId="3"/>
      <sheetData sheetId="4"/>
      <sheetData sheetId="5"/>
      <sheetData sheetId="6"/>
      <sheetData sheetId="7"/>
      <sheetData sheetId="8"/>
      <sheetData sheetId="9"/>
      <sheetData sheetId="10"/>
      <sheetData sheetId="11">
        <row r="4">
          <cell r="A4">
            <v>1</v>
          </cell>
          <cell r="B4" t="str">
            <v>院内保育園</v>
          </cell>
          <cell r="C4" t="str">
            <v>(財)千葉愛育会</v>
          </cell>
          <cell r="D4" t="str">
            <v>日高  正和</v>
          </cell>
          <cell r="E4" t="str">
            <v>中央区院内2-5-6</v>
          </cell>
          <cell r="F4">
            <v>2846400</v>
          </cell>
          <cell r="G4">
            <v>527802</v>
          </cell>
          <cell r="H4">
            <v>268200</v>
          </cell>
          <cell r="I4">
            <v>22708</v>
          </cell>
          <cell r="J4">
            <v>8100</v>
          </cell>
          <cell r="K4">
            <v>227260</v>
          </cell>
          <cell r="L4">
            <v>152395</v>
          </cell>
        </row>
        <row r="5">
          <cell r="A5">
            <v>2</v>
          </cell>
          <cell r="B5" t="str">
            <v>旭ケ丘保育園</v>
          </cell>
          <cell r="C5" t="str">
            <v>(福)千葉ベタニヤホーム</v>
          </cell>
          <cell r="D5" t="str">
            <v>中島  康文</v>
          </cell>
          <cell r="E5" t="str">
            <v>市川市国府台2-9-13</v>
          </cell>
          <cell r="F5">
            <v>4020000</v>
          </cell>
          <cell r="G5">
            <v>792066</v>
          </cell>
          <cell r="H5">
            <v>372500</v>
          </cell>
          <cell r="I5">
            <v>36228</v>
          </cell>
          <cell r="J5">
            <v>10875</v>
          </cell>
          <cell r="K5">
            <v>131500</v>
          </cell>
          <cell r="L5">
            <v>86352</v>
          </cell>
        </row>
        <row r="6">
          <cell r="A6">
            <v>3</v>
          </cell>
          <cell r="B6" t="str">
            <v>稲毛保育園</v>
          </cell>
          <cell r="C6" t="str">
            <v>(福)千葉県厚生事業団</v>
          </cell>
          <cell r="D6" t="str">
            <v>佐藤  悦光</v>
          </cell>
          <cell r="E6" t="str">
            <v>柏市十余二175-42</v>
          </cell>
          <cell r="F6">
            <v>3885600</v>
          </cell>
          <cell r="G6">
            <v>727452</v>
          </cell>
          <cell r="H6">
            <v>327800</v>
          </cell>
          <cell r="I6">
            <v>34083</v>
          </cell>
          <cell r="J6">
            <v>10200</v>
          </cell>
          <cell r="K6">
            <v>103590</v>
          </cell>
          <cell r="L6">
            <v>195414</v>
          </cell>
        </row>
        <row r="7">
          <cell r="A7">
            <v>4</v>
          </cell>
          <cell r="B7" t="str">
            <v>みどり学園付属保育園</v>
          </cell>
          <cell r="C7" t="str">
            <v>(財)みどり学園付属保育園</v>
          </cell>
          <cell r="D7" t="str">
            <v>相原  美知江</v>
          </cell>
          <cell r="E7" t="str">
            <v>花見川区幕張町2-972</v>
          </cell>
          <cell r="F7">
            <v>3084000</v>
          </cell>
          <cell r="G7">
            <v>617100</v>
          </cell>
          <cell r="H7">
            <v>223500</v>
          </cell>
          <cell r="I7">
            <v>26798</v>
          </cell>
          <cell r="J7">
            <v>9000</v>
          </cell>
          <cell r="K7">
            <v>117530</v>
          </cell>
          <cell r="L7">
            <v>163165</v>
          </cell>
        </row>
        <row r="8">
          <cell r="A8">
            <v>5</v>
          </cell>
          <cell r="B8" t="str">
            <v>ちどり保育園</v>
          </cell>
          <cell r="C8" t="str">
            <v>(財)ちどり保育園</v>
          </cell>
          <cell r="D8" t="str">
            <v>吉岡   正夫</v>
          </cell>
          <cell r="E8" t="str">
            <v>花見川区検見川町3-331-4</v>
          </cell>
          <cell r="F8">
            <v>3369600</v>
          </cell>
          <cell r="G8">
            <v>521268</v>
          </cell>
          <cell r="H8">
            <v>312900</v>
          </cell>
          <cell r="I8">
            <v>29625</v>
          </cell>
          <cell r="J8">
            <v>9375</v>
          </cell>
          <cell r="K8">
            <v>124110</v>
          </cell>
          <cell r="L8">
            <v>161402</v>
          </cell>
        </row>
        <row r="9">
          <cell r="A9">
            <v>6</v>
          </cell>
          <cell r="B9" t="str">
            <v>今井保育園</v>
          </cell>
          <cell r="C9" t="str">
            <v>(財)今井保育園</v>
          </cell>
          <cell r="D9" t="str">
            <v>大森 権四郎</v>
          </cell>
          <cell r="E9" t="str">
            <v>中央区今井2-12-7</v>
          </cell>
          <cell r="F9">
            <v>4144800</v>
          </cell>
          <cell r="G9">
            <v>706398</v>
          </cell>
          <cell r="H9">
            <v>372500</v>
          </cell>
          <cell r="I9">
            <v>36356</v>
          </cell>
          <cell r="J9">
            <v>11850</v>
          </cell>
          <cell r="K9">
            <v>90520</v>
          </cell>
          <cell r="L9">
            <v>170408</v>
          </cell>
        </row>
        <row r="10">
          <cell r="A10">
            <v>7</v>
          </cell>
          <cell r="B10" t="str">
            <v>若竹保育園</v>
          </cell>
          <cell r="C10" t="str">
            <v>(福)恵福祉会</v>
          </cell>
          <cell r="D10" t="str">
            <v>片倉　憲太郎</v>
          </cell>
          <cell r="E10" t="str">
            <v>千葉県袖ヶ浦市蔵波2598-1</v>
          </cell>
          <cell r="F10">
            <v>4648800</v>
          </cell>
          <cell r="G10">
            <v>710754</v>
          </cell>
          <cell r="H10">
            <v>506600</v>
          </cell>
          <cell r="I10">
            <v>39040</v>
          </cell>
          <cell r="J10">
            <v>11250</v>
          </cell>
          <cell r="K10">
            <v>170386</v>
          </cell>
          <cell r="L10">
            <v>269459</v>
          </cell>
        </row>
        <row r="11">
          <cell r="A11">
            <v>8</v>
          </cell>
          <cell r="B11" t="str">
            <v>千葉寺保育園</v>
          </cell>
          <cell r="C11" t="str">
            <v>(福)千葉寺福祉会</v>
          </cell>
          <cell r="D11" t="str">
            <v>鈴木   敏弘</v>
          </cell>
          <cell r="E11" t="str">
            <v>中央区末広4-17-3</v>
          </cell>
          <cell r="F11">
            <v>4605600</v>
          </cell>
          <cell r="G11">
            <v>755766</v>
          </cell>
          <cell r="H11">
            <v>506600</v>
          </cell>
          <cell r="I11">
            <v>40260</v>
          </cell>
          <cell r="J11">
            <v>12000</v>
          </cell>
          <cell r="K11">
            <v>124370</v>
          </cell>
          <cell r="L11">
            <v>283736</v>
          </cell>
        </row>
        <row r="12">
          <cell r="A12">
            <v>9</v>
          </cell>
          <cell r="B12" t="str">
            <v>慈光保育園</v>
          </cell>
          <cell r="C12" t="str">
            <v>(福)龍澤園</v>
          </cell>
          <cell r="D12" t="str">
            <v>長谷川 和世</v>
          </cell>
          <cell r="E12" t="str">
            <v>中央区大巌寺町457-5</v>
          </cell>
          <cell r="F12">
            <v>2728800</v>
          </cell>
          <cell r="G12">
            <v>461736</v>
          </cell>
          <cell r="H12">
            <v>223500</v>
          </cell>
          <cell r="I12">
            <v>24969</v>
          </cell>
          <cell r="J12">
            <v>7275</v>
          </cell>
          <cell r="K12">
            <v>134920</v>
          </cell>
          <cell r="L12">
            <v>208040</v>
          </cell>
        </row>
        <row r="13">
          <cell r="A13">
            <v>10</v>
          </cell>
          <cell r="B13" t="str">
            <v>若梅保育園</v>
          </cell>
          <cell r="C13" t="str">
            <v>(福)恵福祉会</v>
          </cell>
          <cell r="D13" t="str">
            <v>片倉　憲太郎</v>
          </cell>
          <cell r="E13" t="str">
            <v>袖ヶ浦市蔵波2598-1</v>
          </cell>
          <cell r="F13">
            <v>3765600</v>
          </cell>
          <cell r="G13">
            <v>683166</v>
          </cell>
          <cell r="H13">
            <v>312900</v>
          </cell>
          <cell r="I13">
            <v>31183</v>
          </cell>
          <cell r="J13">
            <v>9975</v>
          </cell>
          <cell r="K13">
            <v>148050</v>
          </cell>
          <cell r="L13">
            <v>220505</v>
          </cell>
        </row>
        <row r="14">
          <cell r="A14">
            <v>11</v>
          </cell>
          <cell r="B14" t="str">
            <v>ﾁｭｰﾘｯﾌﾟ保育園</v>
          </cell>
          <cell r="C14" t="str">
            <v>(福)聖心福祉会</v>
          </cell>
          <cell r="D14" t="str">
            <v>藤井 二佐枝</v>
          </cell>
          <cell r="E14" t="str">
            <v>美浜区真砂3-15-14</v>
          </cell>
          <cell r="F14">
            <v>3681600</v>
          </cell>
          <cell r="G14">
            <v>638880</v>
          </cell>
          <cell r="H14">
            <v>357600</v>
          </cell>
          <cell r="I14">
            <v>33672</v>
          </cell>
          <cell r="J14">
            <v>9750</v>
          </cell>
          <cell r="K14">
            <v>121240</v>
          </cell>
          <cell r="L14">
            <v>70411</v>
          </cell>
        </row>
        <row r="15">
          <cell r="A15">
            <v>12</v>
          </cell>
          <cell r="B15" t="str">
            <v>幕張海浜保育園</v>
          </cell>
          <cell r="C15" t="str">
            <v>(福)愛の園福祉会</v>
          </cell>
          <cell r="D15" t="str">
            <v>堀口   路加</v>
          </cell>
          <cell r="E15" t="str">
            <v>八千代市米本1359米本団地 4-39</v>
          </cell>
          <cell r="F15">
            <v>3916800</v>
          </cell>
          <cell r="G15">
            <v>775368</v>
          </cell>
          <cell r="H15">
            <v>298000</v>
          </cell>
          <cell r="I15">
            <v>32601</v>
          </cell>
          <cell r="J15">
            <v>9525</v>
          </cell>
          <cell r="K15">
            <v>58429</v>
          </cell>
          <cell r="L15">
            <v>197317</v>
          </cell>
        </row>
        <row r="16">
          <cell r="A16">
            <v>13</v>
          </cell>
          <cell r="B16" t="str">
            <v>みつわ台保育園</v>
          </cell>
          <cell r="C16" t="str">
            <v xml:space="preserve">(福)豊福祉会 </v>
          </cell>
          <cell r="D16" t="str">
            <v>池田　一男</v>
          </cell>
          <cell r="E16" t="str">
            <v>若葉区みつわ台5-8-8</v>
          </cell>
          <cell r="F16">
            <v>4118400</v>
          </cell>
          <cell r="G16">
            <v>818928</v>
          </cell>
          <cell r="H16">
            <v>342700</v>
          </cell>
          <cell r="I16">
            <v>35380</v>
          </cell>
          <cell r="J16">
            <v>10500</v>
          </cell>
          <cell r="K16">
            <v>27792</v>
          </cell>
          <cell r="L16">
            <v>213271</v>
          </cell>
        </row>
        <row r="17">
          <cell r="A17">
            <v>14</v>
          </cell>
          <cell r="B17" t="str">
            <v>まどか保育園</v>
          </cell>
          <cell r="C17" t="str">
            <v>(福)高洲福祉会</v>
          </cell>
          <cell r="D17" t="str">
            <v>樋口　正春</v>
          </cell>
          <cell r="E17" t="str">
            <v>美浜区高洲1-15-2</v>
          </cell>
          <cell r="F17">
            <v>2647200</v>
          </cell>
          <cell r="G17">
            <v>466092</v>
          </cell>
          <cell r="H17">
            <v>417200</v>
          </cell>
          <cell r="I17">
            <v>22936</v>
          </cell>
          <cell r="J17">
            <v>7650</v>
          </cell>
          <cell r="K17">
            <v>93850</v>
          </cell>
          <cell r="L17">
            <v>0</v>
          </cell>
        </row>
        <row r="18">
          <cell r="A18">
            <v>15</v>
          </cell>
          <cell r="B18" t="str">
            <v>わかくさ保育園</v>
          </cell>
          <cell r="C18" t="str">
            <v>(福)如水福祉会</v>
          </cell>
          <cell r="D18" t="str">
            <v>行木　道嗣</v>
          </cell>
          <cell r="E18" t="str">
            <v>緑区大椎町1199-2</v>
          </cell>
          <cell r="F18">
            <v>3388800</v>
          </cell>
          <cell r="G18">
            <v>644688</v>
          </cell>
          <cell r="H18">
            <v>283100</v>
          </cell>
          <cell r="I18">
            <v>29833</v>
          </cell>
          <cell r="J18">
            <v>9000</v>
          </cell>
          <cell r="K18">
            <v>138340</v>
          </cell>
          <cell r="L18">
            <v>179206</v>
          </cell>
        </row>
        <row r="19">
          <cell r="A19">
            <v>16</v>
          </cell>
          <cell r="B19" t="str">
            <v>たいよう保育園</v>
          </cell>
          <cell r="C19" t="str">
            <v>(福)千葉福祉会</v>
          </cell>
          <cell r="D19" t="str">
            <v>中村  くに子</v>
          </cell>
          <cell r="E19" t="str">
            <v>若葉区みつわ台3-12-1</v>
          </cell>
          <cell r="F19">
            <v>3194400</v>
          </cell>
          <cell r="G19">
            <v>572814</v>
          </cell>
          <cell r="H19">
            <v>268200</v>
          </cell>
          <cell r="I19">
            <v>29577</v>
          </cell>
          <cell r="J19">
            <v>8250</v>
          </cell>
          <cell r="K19">
            <v>128080</v>
          </cell>
          <cell r="L19">
            <v>243392</v>
          </cell>
        </row>
        <row r="20">
          <cell r="A20">
            <v>17</v>
          </cell>
          <cell r="B20" t="str">
            <v>松ケ丘保育園</v>
          </cell>
          <cell r="C20" t="str">
            <v>(福)清流福祉会</v>
          </cell>
          <cell r="D20" t="str">
            <v>渡辺   光範</v>
          </cell>
          <cell r="E20" t="str">
            <v>中央区松ケ丘町563-1</v>
          </cell>
          <cell r="F20">
            <v>2884800</v>
          </cell>
          <cell r="G20">
            <v>519090</v>
          </cell>
          <cell r="H20">
            <v>253300</v>
          </cell>
          <cell r="I20">
            <v>26441</v>
          </cell>
          <cell r="J20">
            <v>7200</v>
          </cell>
          <cell r="K20">
            <v>107270</v>
          </cell>
          <cell r="L20">
            <v>165818</v>
          </cell>
        </row>
        <row r="21">
          <cell r="A21">
            <v>18</v>
          </cell>
          <cell r="B21" t="str">
            <v>作草部保育園</v>
          </cell>
          <cell r="C21" t="str">
            <v>(福)扶葉福祉会</v>
          </cell>
          <cell r="D21" t="str">
            <v>竝木     清</v>
          </cell>
          <cell r="E21" t="str">
            <v>稲毛区作草部町698-3</v>
          </cell>
          <cell r="F21">
            <v>2776800</v>
          </cell>
          <cell r="G21">
            <v>523446</v>
          </cell>
          <cell r="H21">
            <v>283100</v>
          </cell>
          <cell r="I21">
            <v>25441</v>
          </cell>
          <cell r="J21">
            <v>6975</v>
          </cell>
          <cell r="K21">
            <v>113850</v>
          </cell>
          <cell r="L21">
            <v>133763</v>
          </cell>
        </row>
        <row r="22">
          <cell r="A22">
            <v>19</v>
          </cell>
          <cell r="B22" t="str">
            <v>すずらん保育園</v>
          </cell>
          <cell r="C22" t="str">
            <v>(福)精粋福祉会</v>
          </cell>
          <cell r="D22" t="str">
            <v>林    栄子</v>
          </cell>
          <cell r="E22" t="str">
            <v>若葉区若松町2106-3</v>
          </cell>
          <cell r="F22">
            <v>3093600</v>
          </cell>
          <cell r="G22">
            <v>542322</v>
          </cell>
          <cell r="H22">
            <v>268200</v>
          </cell>
          <cell r="I22">
            <v>27626</v>
          </cell>
          <cell r="J22">
            <v>8100</v>
          </cell>
          <cell r="K22">
            <v>97270</v>
          </cell>
          <cell r="L22">
            <v>83456</v>
          </cell>
        </row>
        <row r="23">
          <cell r="A23">
            <v>20</v>
          </cell>
          <cell r="B23" t="str">
            <v>なぎさ保育園</v>
          </cell>
          <cell r="C23" t="str">
            <v>(福)愛誠福祉会</v>
          </cell>
          <cell r="D23" t="str">
            <v>森田  喜代八</v>
          </cell>
          <cell r="E23" t="str">
            <v>美浜区高浜4-4-1</v>
          </cell>
          <cell r="F23">
            <v>2896800</v>
          </cell>
          <cell r="G23">
            <v>477708</v>
          </cell>
          <cell r="H23">
            <v>357600</v>
          </cell>
          <cell r="I23">
            <v>29686</v>
          </cell>
          <cell r="J23">
            <v>8100</v>
          </cell>
          <cell r="K23">
            <v>130690</v>
          </cell>
          <cell r="L23">
            <v>8849</v>
          </cell>
        </row>
        <row r="24">
          <cell r="A24">
            <v>21</v>
          </cell>
          <cell r="B24" t="str">
            <v>南小中台保育園</v>
          </cell>
          <cell r="C24" t="str">
            <v>(福)南小中台福祉会</v>
          </cell>
          <cell r="D24" t="str">
            <v>原   八代重</v>
          </cell>
          <cell r="E24" t="str">
            <v>稲毛区小仲台8-21-1</v>
          </cell>
          <cell r="F24">
            <v>3076800</v>
          </cell>
          <cell r="G24">
            <v>506748</v>
          </cell>
          <cell r="H24">
            <v>342700</v>
          </cell>
          <cell r="I24">
            <v>29090</v>
          </cell>
          <cell r="J24">
            <v>8100</v>
          </cell>
          <cell r="K24">
            <v>95120</v>
          </cell>
          <cell r="L24">
            <v>232240</v>
          </cell>
        </row>
        <row r="25">
          <cell r="A25">
            <v>22</v>
          </cell>
          <cell r="B25" t="str">
            <v>もみじ保育園</v>
          </cell>
          <cell r="C25" t="str">
            <v>(福)光楓福祉会</v>
          </cell>
          <cell r="D25" t="str">
            <v>大川   さ己</v>
          </cell>
          <cell r="E25" t="str">
            <v>美浜区磯辺5-14-5</v>
          </cell>
          <cell r="F25">
            <v>3660000</v>
          </cell>
          <cell r="G25">
            <v>646140</v>
          </cell>
          <cell r="H25">
            <v>253300</v>
          </cell>
          <cell r="I25">
            <v>32844</v>
          </cell>
          <cell r="J25">
            <v>9525</v>
          </cell>
          <cell r="K25">
            <v>128080</v>
          </cell>
          <cell r="L25">
            <v>207552</v>
          </cell>
        </row>
        <row r="26">
          <cell r="A26">
            <v>23</v>
          </cell>
          <cell r="B26" t="str">
            <v>おゆみ野保育園</v>
          </cell>
          <cell r="C26" t="str">
            <v>(福)おゆみ野福祉会</v>
          </cell>
          <cell r="D26" t="str">
            <v>長谷川 光男</v>
          </cell>
          <cell r="E26" t="str">
            <v>緑区おゆみ野2-7</v>
          </cell>
          <cell r="F26">
            <v>3098400</v>
          </cell>
          <cell r="G26">
            <v>524172</v>
          </cell>
          <cell r="H26">
            <v>372500</v>
          </cell>
          <cell r="I26">
            <v>27721</v>
          </cell>
          <cell r="J26">
            <v>8250</v>
          </cell>
          <cell r="K26">
            <v>102530</v>
          </cell>
          <cell r="L26">
            <v>133054</v>
          </cell>
        </row>
        <row r="27">
          <cell r="A27">
            <v>24</v>
          </cell>
          <cell r="B27" t="str">
            <v>ナーセリー鏡戸</v>
          </cell>
          <cell r="C27" t="str">
            <v>(福)鏡明福祉会</v>
          </cell>
          <cell r="D27" t="str">
            <v>片岡   明</v>
          </cell>
          <cell r="E27" t="str">
            <v>緑区あすみが丘4-21-1</v>
          </cell>
          <cell r="F27">
            <v>3559200</v>
          </cell>
          <cell r="G27">
            <v>748506</v>
          </cell>
          <cell r="H27">
            <v>298000</v>
          </cell>
          <cell r="I27">
            <v>32452</v>
          </cell>
          <cell r="J27">
            <v>10500</v>
          </cell>
          <cell r="K27">
            <v>169120</v>
          </cell>
          <cell r="L27">
            <v>169751</v>
          </cell>
        </row>
        <row r="28">
          <cell r="A28">
            <v>25</v>
          </cell>
          <cell r="B28" t="str">
            <v>打瀬保育園</v>
          </cell>
          <cell r="C28" t="str">
            <v>(福)健育会</v>
          </cell>
          <cell r="D28" t="str">
            <v>畑佐  新次郎</v>
          </cell>
          <cell r="E28" t="str">
            <v>美浜区打瀬1-3-5</v>
          </cell>
          <cell r="F28">
            <v>3741600</v>
          </cell>
          <cell r="G28">
            <v>685344</v>
          </cell>
          <cell r="H28">
            <v>432100</v>
          </cell>
          <cell r="I28">
            <v>0</v>
          </cell>
          <cell r="J28">
            <v>9975</v>
          </cell>
          <cell r="K28">
            <v>141760</v>
          </cell>
          <cell r="L28">
            <v>148154</v>
          </cell>
        </row>
        <row r="29">
          <cell r="A29">
            <v>26</v>
          </cell>
          <cell r="B29" t="str">
            <v>ふたば保育園</v>
          </cell>
          <cell r="C29" t="str">
            <v>(福)あかね福祉会</v>
          </cell>
          <cell r="D29" t="str">
            <v>篠原  昇一</v>
          </cell>
          <cell r="E29" t="str">
            <v>緑区刈田子町308-10</v>
          </cell>
          <cell r="F29">
            <v>3645600</v>
          </cell>
          <cell r="G29">
            <v>676632</v>
          </cell>
          <cell r="H29">
            <v>327800</v>
          </cell>
          <cell r="I29">
            <v>33184</v>
          </cell>
          <cell r="J29">
            <v>9750</v>
          </cell>
          <cell r="K29">
            <v>145420</v>
          </cell>
          <cell r="L29">
            <v>36587</v>
          </cell>
        </row>
        <row r="30">
          <cell r="A30">
            <v>27</v>
          </cell>
          <cell r="B30" t="str">
            <v>明和輝保育園</v>
          </cell>
          <cell r="C30" t="str">
            <v>(福)健善富会</v>
          </cell>
          <cell r="D30" t="str">
            <v>井上  悟</v>
          </cell>
          <cell r="E30" t="str">
            <v>緑区おゆみ野中央7-30</v>
          </cell>
          <cell r="F30">
            <v>2956800</v>
          </cell>
          <cell r="G30">
            <v>480612</v>
          </cell>
          <cell r="H30">
            <v>298000</v>
          </cell>
          <cell r="I30">
            <v>23424</v>
          </cell>
          <cell r="J30">
            <v>7875</v>
          </cell>
          <cell r="K30">
            <v>169120</v>
          </cell>
          <cell r="L30">
            <v>0</v>
          </cell>
        </row>
        <row r="31">
          <cell r="A31">
            <v>28</v>
          </cell>
          <cell r="B31" t="str">
            <v>山王保育園</v>
          </cell>
          <cell r="C31" t="str">
            <v>(福)豊樹園</v>
          </cell>
          <cell r="D31" t="str">
            <v>伊藤  年夫</v>
          </cell>
          <cell r="E31" t="str">
            <v>稲毛区山王町153-16</v>
          </cell>
          <cell r="F31">
            <v>1452000</v>
          </cell>
          <cell r="G31">
            <v>242484</v>
          </cell>
          <cell r="H31">
            <v>149000</v>
          </cell>
          <cell r="I31">
            <v>11972</v>
          </cell>
          <cell r="J31">
            <v>3525</v>
          </cell>
          <cell r="K31">
            <v>0</v>
          </cell>
          <cell r="L31">
            <v>92287</v>
          </cell>
        </row>
        <row r="32">
          <cell r="A32">
            <v>29</v>
          </cell>
          <cell r="B32" t="str">
            <v>ﾁｬｲﾙﾄﾞｶﾞｰﾃﾞﾝ保育園</v>
          </cell>
          <cell r="C32" t="str">
            <v>(学)誠真学園</v>
          </cell>
          <cell r="D32" t="str">
            <v>中村  喜一郎</v>
          </cell>
          <cell r="E32" t="str">
            <v>稲毛区小仲台8-20-1</v>
          </cell>
          <cell r="F32">
            <v>3273600</v>
          </cell>
          <cell r="G32">
            <v>582252</v>
          </cell>
          <cell r="H32">
            <v>0</v>
          </cell>
          <cell r="I32">
            <v>26107</v>
          </cell>
          <cell r="J32">
            <v>9000</v>
          </cell>
          <cell r="K32">
            <v>148600</v>
          </cell>
          <cell r="L32">
            <v>94767</v>
          </cell>
        </row>
        <row r="33">
          <cell r="A33">
            <v>30</v>
          </cell>
          <cell r="B33" t="str">
            <v>明徳土気保育園</v>
          </cell>
          <cell r="C33" t="str">
            <v>(福)千葉明徳会</v>
          </cell>
          <cell r="D33" t="str">
            <v>福中  儀明</v>
          </cell>
          <cell r="E33" t="str">
            <v>緑区土気町1626-5</v>
          </cell>
          <cell r="F33">
            <v>3928800</v>
          </cell>
          <cell r="G33">
            <v>717288</v>
          </cell>
          <cell r="H33">
            <v>432100</v>
          </cell>
          <cell r="I33">
            <v>32696</v>
          </cell>
          <cell r="J33">
            <v>14250</v>
          </cell>
          <cell r="K33">
            <v>134920</v>
          </cell>
          <cell r="L33">
            <v>196991</v>
          </cell>
        </row>
        <row r="34">
          <cell r="A34">
            <v>31</v>
          </cell>
          <cell r="B34" t="str">
            <v>グレース保育園</v>
          </cell>
          <cell r="C34" t="str">
            <v>(福)小ばと会</v>
          </cell>
          <cell r="D34" t="str">
            <v>村松　重彦</v>
          </cell>
          <cell r="E34" t="str">
            <v>緑区おゆみ野中央2-7-7</v>
          </cell>
          <cell r="F34">
            <v>3852000</v>
          </cell>
          <cell r="G34">
            <v>688248</v>
          </cell>
          <cell r="H34">
            <v>372500</v>
          </cell>
          <cell r="I34">
            <v>35244</v>
          </cell>
          <cell r="J34">
            <v>10125</v>
          </cell>
          <cell r="K34">
            <v>26495</v>
          </cell>
          <cell r="L34">
            <v>237684</v>
          </cell>
        </row>
        <row r="35">
          <cell r="A35">
            <v>32</v>
          </cell>
          <cell r="B35" t="str">
            <v>みらい保育園</v>
          </cell>
          <cell r="C35" t="str">
            <v>(福)天祐会</v>
          </cell>
          <cell r="D35" t="str">
            <v>江口　進</v>
          </cell>
          <cell r="E35" t="str">
            <v>中央区港町13-30</v>
          </cell>
          <cell r="F35">
            <v>3633600</v>
          </cell>
          <cell r="G35">
            <v>629442</v>
          </cell>
          <cell r="H35">
            <v>0</v>
          </cell>
          <cell r="I35">
            <v>0</v>
          </cell>
          <cell r="J35">
            <v>12375</v>
          </cell>
          <cell r="K35">
            <v>121240</v>
          </cell>
          <cell r="L35">
            <v>122242</v>
          </cell>
        </row>
        <row r="36">
          <cell r="A36">
            <v>33</v>
          </cell>
          <cell r="B36" t="str">
            <v>かまとり保育園</v>
          </cell>
          <cell r="C36" t="str">
            <v>(学)アゼリー学園</v>
          </cell>
          <cell r="D36" t="str">
            <v>来栖　宏二</v>
          </cell>
          <cell r="E36" t="str">
            <v>東京都江戸川区中央1-8-21</v>
          </cell>
          <cell r="F36">
            <v>2906400</v>
          </cell>
          <cell r="G36">
            <v>519090</v>
          </cell>
          <cell r="H36">
            <v>0</v>
          </cell>
          <cell r="I36">
            <v>24423</v>
          </cell>
          <cell r="J36">
            <v>7500</v>
          </cell>
          <cell r="K36">
            <v>113590</v>
          </cell>
          <cell r="L36">
            <v>143016</v>
          </cell>
        </row>
        <row r="37">
          <cell r="A37">
            <v>34</v>
          </cell>
          <cell r="B37" t="str">
            <v>植草弁天保育園</v>
          </cell>
          <cell r="C37" t="str">
            <v>（学）植草学園</v>
          </cell>
          <cell r="D37" t="str">
            <v>植草　昭</v>
          </cell>
          <cell r="E37" t="str">
            <v>中央区弁天2-8-9</v>
          </cell>
          <cell r="F37">
            <v>1387200</v>
          </cell>
          <cell r="G37">
            <v>169884</v>
          </cell>
          <cell r="H37">
            <v>0</v>
          </cell>
          <cell r="I37">
            <v>13682</v>
          </cell>
          <cell r="J37">
            <v>3675</v>
          </cell>
          <cell r="K37">
            <v>124660</v>
          </cell>
          <cell r="L37">
            <v>54298</v>
          </cell>
        </row>
        <row r="38">
          <cell r="A38">
            <v>35</v>
          </cell>
          <cell r="B38" t="str">
            <v>ひなたぼっこ保育園</v>
          </cell>
          <cell r="C38" t="str">
            <v>（社）千葉市民間保育園協議会</v>
          </cell>
          <cell r="D38" t="str">
            <v>山﨑　淳一</v>
          </cell>
          <cell r="E38" t="str">
            <v>中央区中央4-5-1</v>
          </cell>
          <cell r="F38">
            <v>1060800</v>
          </cell>
          <cell r="G38">
            <v>165528</v>
          </cell>
          <cell r="H38">
            <v>0</v>
          </cell>
          <cell r="I38">
            <v>9796</v>
          </cell>
          <cell r="J38">
            <v>2550</v>
          </cell>
          <cell r="K38">
            <v>79143</v>
          </cell>
          <cell r="L38">
            <v>50836</v>
          </cell>
        </row>
        <row r="39">
          <cell r="A39">
            <v>36</v>
          </cell>
          <cell r="B39" t="str">
            <v>はまかぜ保育園</v>
          </cell>
          <cell r="C39" t="str">
            <v>（福）愛誠福祉会</v>
          </cell>
          <cell r="D39" t="str">
            <v>森田  喜代八</v>
          </cell>
          <cell r="E39" t="str">
            <v>中央区中央港１－２４－１４
シースケープ千葉みなと１階</v>
          </cell>
          <cell r="F39">
            <v>988800</v>
          </cell>
          <cell r="G39">
            <v>93654</v>
          </cell>
          <cell r="H39">
            <v>193700</v>
          </cell>
          <cell r="I39">
            <v>10022</v>
          </cell>
          <cell r="J39">
            <v>2475</v>
          </cell>
          <cell r="K39">
            <v>123850</v>
          </cell>
          <cell r="L39">
            <v>0</v>
          </cell>
        </row>
        <row r="40">
          <cell r="A40">
            <v>37</v>
          </cell>
          <cell r="B40" t="str">
            <v>いなほ保育園</v>
          </cell>
          <cell r="C40" t="str">
            <v>（株）こどもの森</v>
          </cell>
          <cell r="D40" t="str">
            <v>久芳　一裕</v>
          </cell>
          <cell r="E40" t="str">
            <v>東京都国分寺市光町2-5-1</v>
          </cell>
          <cell r="F40">
            <v>1420800</v>
          </cell>
          <cell r="G40">
            <v>205458</v>
          </cell>
          <cell r="H40">
            <v>0</v>
          </cell>
          <cell r="I40">
            <v>0</v>
          </cell>
          <cell r="J40">
            <v>3750</v>
          </cell>
          <cell r="K40">
            <v>33590</v>
          </cell>
          <cell r="L40">
            <v>0</v>
          </cell>
        </row>
        <row r="41">
          <cell r="A41">
            <v>38</v>
          </cell>
          <cell r="B41" t="str">
            <v>キッズマーム保育園</v>
          </cell>
          <cell r="C41" t="str">
            <v>イングレソ（株）</v>
          </cell>
          <cell r="D41" t="str">
            <v>南雲　典子</v>
          </cell>
          <cell r="E41" t="str">
            <v>若葉区西都賀3－17－11</v>
          </cell>
          <cell r="F41">
            <v>1003200</v>
          </cell>
          <cell r="G41">
            <v>180048</v>
          </cell>
          <cell r="H41">
            <v>0</v>
          </cell>
          <cell r="I41">
            <v>0</v>
          </cell>
          <cell r="J41">
            <v>2625</v>
          </cell>
          <cell r="K41">
            <v>0</v>
          </cell>
          <cell r="L41">
            <v>47300</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1879200</v>
          </cell>
          <cell r="G42">
            <v>315810</v>
          </cell>
          <cell r="H42">
            <v>0</v>
          </cell>
          <cell r="I42">
            <v>0</v>
          </cell>
          <cell r="J42">
            <v>0</v>
          </cell>
          <cell r="K42">
            <v>77680</v>
          </cell>
          <cell r="L42">
            <v>0</v>
          </cell>
        </row>
        <row r="43">
          <cell r="A43">
            <v>40</v>
          </cell>
          <cell r="B43" t="str">
            <v>明徳浜野駅保育園</v>
          </cell>
          <cell r="C43" t="str">
            <v>(学)千葉明徳学園</v>
          </cell>
          <cell r="D43" t="str">
            <v>福中　儀明</v>
          </cell>
          <cell r="E43" t="str">
            <v>中央区南生実町1412番地</v>
          </cell>
          <cell r="F43">
            <v>1200000</v>
          </cell>
          <cell r="G43">
            <v>162624</v>
          </cell>
          <cell r="H43">
            <v>0</v>
          </cell>
          <cell r="I43">
            <v>10170</v>
          </cell>
          <cell r="J43">
            <v>3075</v>
          </cell>
          <cell r="K43">
            <v>131500</v>
          </cell>
          <cell r="L43">
            <v>0</v>
          </cell>
        </row>
        <row r="44">
          <cell r="A44">
            <v>41</v>
          </cell>
          <cell r="B44" t="str">
            <v>幕張いもっこ保育園</v>
          </cell>
          <cell r="C44" t="str">
            <v>(福)まくはり福志会</v>
          </cell>
          <cell r="D44" t="str">
            <v>大越　淑子</v>
          </cell>
          <cell r="E44" t="str">
            <v>花見川区幕張町4-608-1</v>
          </cell>
          <cell r="F44">
            <v>2013600</v>
          </cell>
          <cell r="G44">
            <v>216348</v>
          </cell>
          <cell r="H44">
            <v>283100</v>
          </cell>
          <cell r="I44">
            <v>18544</v>
          </cell>
          <cell r="J44">
            <v>0</v>
          </cell>
          <cell r="K44">
            <v>23590</v>
          </cell>
          <cell r="L44">
            <v>0</v>
          </cell>
        </row>
        <row r="45">
          <cell r="A45">
            <v>42</v>
          </cell>
          <cell r="B45" t="str">
            <v>稲毛すきっぷ保育園</v>
          </cell>
          <cell r="C45" t="str">
            <v>(株)俊英館</v>
          </cell>
          <cell r="D45" t="str">
            <v>田村　幸之</v>
          </cell>
          <cell r="E45" t="str">
            <v>東京都板橋区小茂根4-9-2</v>
          </cell>
          <cell r="F45">
            <v>852000</v>
          </cell>
          <cell r="G45">
            <v>120516</v>
          </cell>
          <cell r="H45">
            <v>0</v>
          </cell>
          <cell r="I45">
            <v>9272</v>
          </cell>
          <cell r="J45">
            <v>2250</v>
          </cell>
          <cell r="K45">
            <v>23590</v>
          </cell>
          <cell r="L45">
            <v>0</v>
          </cell>
        </row>
        <row r="46">
          <cell r="A46">
            <v>43</v>
          </cell>
          <cell r="B46" t="str">
            <v>千葉聖心保育園</v>
          </cell>
          <cell r="C46" t="str">
            <v>(福)弘恕会</v>
          </cell>
          <cell r="D46" t="str">
            <v>森島　弘道</v>
          </cell>
          <cell r="E46" t="str">
            <v>若葉区若松町531-197</v>
          </cell>
          <cell r="F46">
            <v>1377600</v>
          </cell>
          <cell r="G46">
            <v>240306</v>
          </cell>
          <cell r="H46">
            <v>0</v>
          </cell>
          <cell r="I46">
            <v>11802</v>
          </cell>
          <cell r="J46">
            <v>3600</v>
          </cell>
          <cell r="K46">
            <v>0</v>
          </cell>
          <cell r="L46">
            <v>0</v>
          </cell>
        </row>
        <row r="47">
          <cell r="A47">
            <v>44</v>
          </cell>
          <cell r="B47" t="str">
            <v>真生保育園</v>
          </cell>
          <cell r="C47" t="str">
            <v>(福)健善富会</v>
          </cell>
          <cell r="D47" t="str">
            <v>井上　悟</v>
          </cell>
          <cell r="E47" t="str">
            <v>緑区おゆみ野中央7-30</v>
          </cell>
          <cell r="F47">
            <v>3213600</v>
          </cell>
          <cell r="G47">
            <v>511104</v>
          </cell>
          <cell r="H47">
            <v>268200</v>
          </cell>
          <cell r="I47">
            <v>26596</v>
          </cell>
          <cell r="J47">
            <v>8175</v>
          </cell>
          <cell r="K47">
            <v>128080</v>
          </cell>
          <cell r="L47">
            <v>0</v>
          </cell>
        </row>
        <row r="48">
          <cell r="A48">
            <v>45</v>
          </cell>
          <cell r="B48" t="str">
            <v>ｱｯﾌﾟﾙﾅｰｽﾘｰ検見川浜保育園</v>
          </cell>
          <cell r="C48" t="str">
            <v>(有)もっくもっく</v>
          </cell>
          <cell r="D48" t="str">
            <v>河口　知子</v>
          </cell>
          <cell r="E48" t="str">
            <v>浦安市当代島1-1-23林ビル3Ｆ</v>
          </cell>
          <cell r="F48">
            <v>880800</v>
          </cell>
          <cell r="G48">
            <v>100914</v>
          </cell>
          <cell r="H48">
            <v>0</v>
          </cell>
          <cell r="I48">
            <v>11373</v>
          </cell>
          <cell r="J48">
            <v>0</v>
          </cell>
          <cell r="K48">
            <v>6840</v>
          </cell>
          <cell r="L48">
            <v>0</v>
          </cell>
        </row>
        <row r="49">
          <cell r="A49">
            <v>46</v>
          </cell>
          <cell r="B49" t="str">
            <v>千葉みなとのぞみ保育園</v>
          </cell>
          <cell r="C49" t="str">
            <v>テンプスタッフ・ウィッシュ(株)</v>
          </cell>
          <cell r="D49" t="str">
            <v>笠松　健太郎</v>
          </cell>
          <cell r="E49" t="str">
            <v>東京都渋谷区代々木2-1-1新宿マインズタワー</v>
          </cell>
          <cell r="F49">
            <v>585600</v>
          </cell>
          <cell r="G49">
            <v>35574</v>
          </cell>
          <cell r="H49">
            <v>0</v>
          </cell>
          <cell r="I49">
            <v>0</v>
          </cell>
          <cell r="J49">
            <v>0</v>
          </cell>
          <cell r="K49">
            <v>43880</v>
          </cell>
          <cell r="L49">
            <v>0</v>
          </cell>
        </row>
        <row r="50">
          <cell r="A50">
            <v>47</v>
          </cell>
          <cell r="B50" t="str">
            <v>いろは保育園</v>
          </cell>
          <cell r="C50" t="str">
            <v>ＮＰＯ法人　自然塾たくみん</v>
          </cell>
          <cell r="D50" t="str">
            <v>間山　有子</v>
          </cell>
          <cell r="E50" t="str">
            <v>若葉区小倉町1737-15</v>
          </cell>
          <cell r="F50">
            <v>880800</v>
          </cell>
          <cell r="G50">
            <v>84216</v>
          </cell>
          <cell r="H50">
            <v>0</v>
          </cell>
          <cell r="I50">
            <v>6539</v>
          </cell>
          <cell r="J50">
            <v>2250</v>
          </cell>
          <cell r="K50">
            <v>74255</v>
          </cell>
          <cell r="L50">
            <v>46163</v>
          </cell>
        </row>
        <row r="51">
          <cell r="A51">
            <v>48</v>
          </cell>
          <cell r="B51" t="str">
            <v>稲毛ひだまり保育園</v>
          </cell>
          <cell r="C51" t="str">
            <v>(福)千葉県厚生事業団</v>
          </cell>
          <cell r="D51" t="str">
            <v>佐藤　悦光</v>
          </cell>
          <cell r="E51" t="str">
            <v>柏市十余二175-42</v>
          </cell>
          <cell r="F51">
            <v>1305600</v>
          </cell>
          <cell r="G51">
            <v>155364</v>
          </cell>
          <cell r="H51">
            <v>163900</v>
          </cell>
          <cell r="I51">
            <v>10706</v>
          </cell>
          <cell r="J51">
            <v>3225</v>
          </cell>
          <cell r="K51">
            <v>73590</v>
          </cell>
          <cell r="L51">
            <v>74879</v>
          </cell>
        </row>
        <row r="52">
          <cell r="A52">
            <v>49</v>
          </cell>
          <cell r="B52" t="str">
            <v>茶々まくはり保育園</v>
          </cell>
          <cell r="C52" t="str">
            <v>(福)あすみ福祉会</v>
          </cell>
          <cell r="D52" t="str">
            <v>迫田　圭子</v>
          </cell>
          <cell r="E52" t="str">
            <v>埼玉県入間市小谷田上ノ台64</v>
          </cell>
          <cell r="F52">
            <v>2582400</v>
          </cell>
          <cell r="G52">
            <v>407286</v>
          </cell>
          <cell r="H52">
            <v>283100</v>
          </cell>
          <cell r="I52">
            <v>21359</v>
          </cell>
          <cell r="J52">
            <v>6750</v>
          </cell>
          <cell r="K52">
            <v>141760</v>
          </cell>
          <cell r="L52">
            <v>116470</v>
          </cell>
        </row>
        <row r="53">
          <cell r="A53">
            <v>50</v>
          </cell>
          <cell r="B53" t="str">
            <v>計</v>
          </cell>
          <cell r="C53">
            <v>135115200</v>
          </cell>
          <cell r="D53">
            <v>23294436</v>
          </cell>
          <cell r="E53">
            <v>11026000</v>
          </cell>
          <cell r="F53">
            <v>135115200</v>
          </cell>
          <cell r="G53">
            <v>23294436</v>
          </cell>
          <cell r="H53">
            <v>11026000</v>
          </cell>
          <cell r="I53">
            <v>1083461</v>
          </cell>
          <cell r="J53">
            <v>350100</v>
          </cell>
          <cell r="K53">
            <v>4971050</v>
          </cell>
          <cell r="L53">
            <v>5496928</v>
          </cell>
        </row>
        <row r="54">
          <cell r="B54" t="str">
            <v>この行は使わないこと</v>
          </cell>
        </row>
      </sheetData>
      <sheetData sheetId="12"/>
      <sheetData sheetId="13"/>
      <sheetData sheetId="14"/>
      <sheetData sheetId="15"/>
      <sheetData sheetId="16"/>
      <sheetData sheetId="17"/>
      <sheetData sheetId="18"/>
      <sheetData sheetId="19"/>
      <sheetData sheetId="20">
        <row r="4">
          <cell r="A4">
            <v>1</v>
          </cell>
          <cell r="B4" t="str">
            <v>院内保育園</v>
          </cell>
          <cell r="C4">
            <v>0</v>
          </cell>
          <cell r="D4">
            <v>2517000</v>
          </cell>
          <cell r="E4">
            <v>4116000</v>
          </cell>
          <cell r="F4">
            <v>0</v>
          </cell>
          <cell r="G4">
            <v>1502000</v>
          </cell>
          <cell r="H4">
            <v>0</v>
          </cell>
          <cell r="I4">
            <v>8135000</v>
          </cell>
          <cell r="J4">
            <v>0</v>
          </cell>
          <cell r="K4">
            <v>629250</v>
          </cell>
          <cell r="L4">
            <v>1029000</v>
          </cell>
          <cell r="M4">
            <v>0</v>
          </cell>
          <cell r="N4">
            <v>375500</v>
          </cell>
          <cell r="O4">
            <v>0</v>
          </cell>
          <cell r="P4">
            <v>2033750</v>
          </cell>
        </row>
        <row r="5">
          <cell r="A5">
            <v>2</v>
          </cell>
          <cell r="B5" t="str">
            <v>旭ケ丘保育園</v>
          </cell>
          <cell r="C5">
            <v>0</v>
          </cell>
          <cell r="D5">
            <v>2517000</v>
          </cell>
          <cell r="E5">
            <v>4116000</v>
          </cell>
          <cell r="F5">
            <v>467000</v>
          </cell>
          <cell r="G5">
            <v>1588000</v>
          </cell>
          <cell r="H5">
            <v>2352000</v>
          </cell>
          <cell r="I5">
            <v>11040000</v>
          </cell>
          <cell r="J5">
            <v>0</v>
          </cell>
          <cell r="K5">
            <v>629250</v>
          </cell>
          <cell r="L5">
            <v>1029000</v>
          </cell>
          <cell r="M5">
            <v>116750</v>
          </cell>
          <cell r="N5">
            <v>397000</v>
          </cell>
          <cell r="O5">
            <v>588000</v>
          </cell>
          <cell r="P5">
            <v>2760000</v>
          </cell>
        </row>
        <row r="6">
          <cell r="A6">
            <v>3</v>
          </cell>
          <cell r="B6" t="str">
            <v>稲毛保育園</v>
          </cell>
          <cell r="C6">
            <v>0</v>
          </cell>
          <cell r="D6">
            <v>2517000</v>
          </cell>
          <cell r="E6">
            <v>4116000</v>
          </cell>
          <cell r="F6">
            <v>0</v>
          </cell>
          <cell r="G6">
            <v>1588000</v>
          </cell>
          <cell r="H6">
            <v>2352000</v>
          </cell>
          <cell r="I6">
            <v>10573000</v>
          </cell>
          <cell r="J6">
            <v>0</v>
          </cell>
          <cell r="K6">
            <v>629250</v>
          </cell>
          <cell r="L6">
            <v>1029000</v>
          </cell>
          <cell r="M6">
            <v>0</v>
          </cell>
          <cell r="N6">
            <v>397000</v>
          </cell>
          <cell r="O6">
            <v>588000</v>
          </cell>
          <cell r="P6">
            <v>2643250</v>
          </cell>
        </row>
        <row r="7">
          <cell r="A7">
            <v>4</v>
          </cell>
          <cell r="B7" t="str">
            <v>みどり学園附属保育園</v>
          </cell>
          <cell r="C7">
            <v>0</v>
          </cell>
          <cell r="D7">
            <v>2517000</v>
          </cell>
          <cell r="E7">
            <v>4116000</v>
          </cell>
          <cell r="F7">
            <v>0</v>
          </cell>
          <cell r="G7">
            <v>1588000</v>
          </cell>
          <cell r="H7">
            <v>0</v>
          </cell>
          <cell r="I7">
            <v>8221000</v>
          </cell>
          <cell r="J7">
            <v>0</v>
          </cell>
          <cell r="K7">
            <v>629250</v>
          </cell>
          <cell r="L7">
            <v>1029000</v>
          </cell>
          <cell r="M7">
            <v>0</v>
          </cell>
          <cell r="N7">
            <v>397000</v>
          </cell>
          <cell r="O7">
            <v>0</v>
          </cell>
          <cell r="P7">
            <v>2055250</v>
          </cell>
        </row>
        <row r="8">
          <cell r="A8">
            <v>5</v>
          </cell>
          <cell r="B8" t="str">
            <v>ちどり保育園</v>
          </cell>
          <cell r="C8">
            <v>0</v>
          </cell>
          <cell r="D8">
            <v>2517000</v>
          </cell>
          <cell r="E8">
            <v>4116000</v>
          </cell>
          <cell r="F8">
            <v>467000</v>
          </cell>
          <cell r="G8">
            <v>1584000</v>
          </cell>
          <cell r="H8">
            <v>0</v>
          </cell>
          <cell r="I8">
            <v>8684000</v>
          </cell>
          <cell r="J8">
            <v>0</v>
          </cell>
          <cell r="K8">
            <v>629250</v>
          </cell>
          <cell r="L8">
            <v>1029000</v>
          </cell>
          <cell r="M8">
            <v>116750</v>
          </cell>
          <cell r="N8">
            <v>396000</v>
          </cell>
          <cell r="O8">
            <v>0</v>
          </cell>
          <cell r="P8">
            <v>2171000</v>
          </cell>
        </row>
        <row r="9">
          <cell r="A9">
            <v>6</v>
          </cell>
          <cell r="B9" t="str">
            <v>今井保育園</v>
          </cell>
          <cell r="C9">
            <v>935000</v>
          </cell>
          <cell r="D9">
            <v>2517000</v>
          </cell>
          <cell r="E9">
            <v>4116000</v>
          </cell>
          <cell r="F9">
            <v>467000</v>
          </cell>
          <cell r="G9">
            <v>1588000</v>
          </cell>
          <cell r="H9">
            <v>2352000</v>
          </cell>
          <cell r="I9">
            <v>11975000</v>
          </cell>
          <cell r="J9">
            <v>233750</v>
          </cell>
          <cell r="K9">
            <v>629250</v>
          </cell>
          <cell r="L9">
            <v>1029000</v>
          </cell>
          <cell r="M9">
            <v>116750</v>
          </cell>
          <cell r="N9">
            <v>397000</v>
          </cell>
          <cell r="O9">
            <v>588000</v>
          </cell>
          <cell r="P9">
            <v>2993750</v>
          </cell>
        </row>
        <row r="10">
          <cell r="A10">
            <v>7</v>
          </cell>
          <cell r="B10" t="str">
            <v>若竹保育園</v>
          </cell>
          <cell r="C10">
            <v>0</v>
          </cell>
          <cell r="D10">
            <v>2517000</v>
          </cell>
          <cell r="E10">
            <v>4116000</v>
          </cell>
          <cell r="F10">
            <v>467000</v>
          </cell>
          <cell r="G10">
            <v>1588000</v>
          </cell>
          <cell r="H10">
            <v>2352000</v>
          </cell>
          <cell r="I10">
            <v>11040000</v>
          </cell>
          <cell r="J10">
            <v>0</v>
          </cell>
          <cell r="K10">
            <v>629250</v>
          </cell>
          <cell r="L10">
            <v>1029000</v>
          </cell>
          <cell r="M10">
            <v>116750</v>
          </cell>
          <cell r="N10">
            <v>397000</v>
          </cell>
          <cell r="O10">
            <v>588000</v>
          </cell>
          <cell r="P10">
            <v>2760000</v>
          </cell>
        </row>
        <row r="11">
          <cell r="A11">
            <v>8</v>
          </cell>
          <cell r="B11" t="str">
            <v>千葉寺保育園</v>
          </cell>
          <cell r="C11">
            <v>0</v>
          </cell>
          <cell r="D11">
            <v>2517000</v>
          </cell>
          <cell r="E11">
            <v>4116000</v>
          </cell>
          <cell r="F11">
            <v>0</v>
          </cell>
          <cell r="G11">
            <v>1588000</v>
          </cell>
          <cell r="H11">
            <v>2352000</v>
          </cell>
          <cell r="I11">
            <v>10573000</v>
          </cell>
          <cell r="J11">
            <v>0</v>
          </cell>
          <cell r="K11">
            <v>629250</v>
          </cell>
          <cell r="L11">
            <v>1029000</v>
          </cell>
          <cell r="M11">
            <v>0</v>
          </cell>
          <cell r="N11">
            <v>397000</v>
          </cell>
          <cell r="O11">
            <v>588000</v>
          </cell>
          <cell r="P11">
            <v>2643250</v>
          </cell>
        </row>
        <row r="12">
          <cell r="A12">
            <v>9</v>
          </cell>
          <cell r="B12" t="str">
            <v>慈光保育園</v>
          </cell>
          <cell r="C12">
            <v>0</v>
          </cell>
          <cell r="D12">
            <v>2517000</v>
          </cell>
          <cell r="E12">
            <v>4116000</v>
          </cell>
          <cell r="F12">
            <v>467000</v>
          </cell>
          <cell r="G12">
            <v>1588000</v>
          </cell>
          <cell r="H12">
            <v>2352000</v>
          </cell>
          <cell r="I12">
            <v>11040000</v>
          </cell>
          <cell r="J12">
            <v>0</v>
          </cell>
          <cell r="K12">
            <v>629250</v>
          </cell>
          <cell r="L12">
            <v>1029000</v>
          </cell>
          <cell r="M12">
            <v>116750</v>
          </cell>
          <cell r="N12">
            <v>397000</v>
          </cell>
          <cell r="O12">
            <v>588000</v>
          </cell>
          <cell r="P12">
            <v>2760000</v>
          </cell>
        </row>
        <row r="13">
          <cell r="A13">
            <v>10</v>
          </cell>
          <cell r="B13" t="str">
            <v>若梅保育園</v>
          </cell>
          <cell r="C13">
            <v>0</v>
          </cell>
          <cell r="D13">
            <v>2517000</v>
          </cell>
          <cell r="E13">
            <v>4116000</v>
          </cell>
          <cell r="F13">
            <v>467000</v>
          </cell>
          <cell r="G13">
            <v>1588000</v>
          </cell>
          <cell r="H13">
            <v>2352000</v>
          </cell>
          <cell r="I13">
            <v>11040000</v>
          </cell>
          <cell r="J13">
            <v>0</v>
          </cell>
          <cell r="K13">
            <v>629250</v>
          </cell>
          <cell r="L13">
            <v>1029000</v>
          </cell>
          <cell r="M13">
            <v>116750</v>
          </cell>
          <cell r="N13">
            <v>397000</v>
          </cell>
          <cell r="O13">
            <v>588000</v>
          </cell>
          <cell r="P13">
            <v>2760000</v>
          </cell>
        </row>
        <row r="14">
          <cell r="A14">
            <v>11</v>
          </cell>
          <cell r="B14" t="str">
            <v>チューリップ保育園</v>
          </cell>
          <cell r="C14">
            <v>0</v>
          </cell>
          <cell r="D14">
            <v>2517000</v>
          </cell>
          <cell r="E14">
            <v>4116000</v>
          </cell>
          <cell r="F14">
            <v>0</v>
          </cell>
          <cell r="G14">
            <v>1077000</v>
          </cell>
          <cell r="H14">
            <v>2352000</v>
          </cell>
          <cell r="I14">
            <v>10062000</v>
          </cell>
          <cell r="J14">
            <v>0</v>
          </cell>
          <cell r="K14">
            <v>629250</v>
          </cell>
          <cell r="L14">
            <v>1029000</v>
          </cell>
          <cell r="M14">
            <v>0</v>
          </cell>
          <cell r="N14">
            <v>269250</v>
          </cell>
          <cell r="O14">
            <v>588000</v>
          </cell>
          <cell r="P14">
            <v>2515500</v>
          </cell>
        </row>
        <row r="15">
          <cell r="A15">
            <v>12</v>
          </cell>
          <cell r="B15" t="str">
            <v>幕張海浜保育園</v>
          </cell>
          <cell r="C15">
            <v>0</v>
          </cell>
          <cell r="D15">
            <v>2517000</v>
          </cell>
          <cell r="E15">
            <v>4116000</v>
          </cell>
          <cell r="F15">
            <v>467000</v>
          </cell>
          <cell r="G15">
            <v>1588000</v>
          </cell>
          <cell r="H15">
            <v>0</v>
          </cell>
          <cell r="I15">
            <v>8688000</v>
          </cell>
          <cell r="J15">
            <v>0</v>
          </cell>
          <cell r="K15">
            <v>629250</v>
          </cell>
          <cell r="L15">
            <v>1029000</v>
          </cell>
          <cell r="M15">
            <v>116750</v>
          </cell>
          <cell r="N15">
            <v>397000</v>
          </cell>
          <cell r="O15">
            <v>0</v>
          </cell>
          <cell r="P15">
            <v>2172000</v>
          </cell>
        </row>
        <row r="16">
          <cell r="A16">
            <v>13</v>
          </cell>
          <cell r="B16" t="str">
            <v>みつわ台保育園</v>
          </cell>
          <cell r="C16">
            <v>0</v>
          </cell>
          <cell r="D16">
            <v>2517000</v>
          </cell>
          <cell r="E16">
            <v>4116000</v>
          </cell>
          <cell r="F16">
            <v>467000</v>
          </cell>
          <cell r="G16">
            <v>1588000</v>
          </cell>
          <cell r="H16">
            <v>7056000</v>
          </cell>
          <cell r="I16">
            <v>15744000</v>
          </cell>
          <cell r="J16">
            <v>0</v>
          </cell>
          <cell r="K16">
            <v>629250</v>
          </cell>
          <cell r="L16">
            <v>1029000</v>
          </cell>
          <cell r="M16">
            <v>116750</v>
          </cell>
          <cell r="N16">
            <v>397000</v>
          </cell>
          <cell r="O16">
            <v>1764000</v>
          </cell>
          <cell r="P16">
            <v>3936000</v>
          </cell>
        </row>
        <row r="17">
          <cell r="A17">
            <v>14</v>
          </cell>
          <cell r="B17" t="str">
            <v>まどか保育園</v>
          </cell>
          <cell r="C17">
            <v>0</v>
          </cell>
          <cell r="D17">
            <v>2517000</v>
          </cell>
          <cell r="E17">
            <v>4116000</v>
          </cell>
          <cell r="F17">
            <v>467000</v>
          </cell>
          <cell r="G17">
            <v>1588000</v>
          </cell>
          <cell r="H17">
            <v>0</v>
          </cell>
          <cell r="I17">
            <v>8688000</v>
          </cell>
          <cell r="J17">
            <v>0</v>
          </cell>
          <cell r="K17">
            <v>629250</v>
          </cell>
          <cell r="L17">
            <v>1029000</v>
          </cell>
          <cell r="M17">
            <v>116750</v>
          </cell>
          <cell r="N17">
            <v>397000</v>
          </cell>
          <cell r="O17">
            <v>0</v>
          </cell>
          <cell r="P17">
            <v>2172000</v>
          </cell>
        </row>
        <row r="18">
          <cell r="A18">
            <v>15</v>
          </cell>
          <cell r="B18" t="str">
            <v>わかくさ保育園</v>
          </cell>
          <cell r="C18">
            <v>0</v>
          </cell>
          <cell r="D18">
            <v>2517000</v>
          </cell>
          <cell r="E18">
            <v>4116000</v>
          </cell>
          <cell r="F18">
            <v>467000</v>
          </cell>
          <cell r="G18">
            <v>1588000</v>
          </cell>
          <cell r="H18">
            <v>0</v>
          </cell>
          <cell r="I18">
            <v>8688000</v>
          </cell>
          <cell r="J18">
            <v>0</v>
          </cell>
          <cell r="K18">
            <v>629250</v>
          </cell>
          <cell r="L18">
            <v>1029000</v>
          </cell>
          <cell r="M18">
            <v>116750</v>
          </cell>
          <cell r="N18">
            <v>397000</v>
          </cell>
          <cell r="O18">
            <v>0</v>
          </cell>
          <cell r="P18">
            <v>2172000</v>
          </cell>
        </row>
        <row r="19">
          <cell r="A19">
            <v>16</v>
          </cell>
          <cell r="B19" t="str">
            <v>たいよう保育園</v>
          </cell>
          <cell r="C19">
            <v>0</v>
          </cell>
          <cell r="D19">
            <v>2517000</v>
          </cell>
          <cell r="E19">
            <v>4116000</v>
          </cell>
          <cell r="F19">
            <v>467000</v>
          </cell>
          <cell r="G19">
            <v>1588000</v>
          </cell>
          <cell r="H19">
            <v>0</v>
          </cell>
          <cell r="I19">
            <v>8688000</v>
          </cell>
          <cell r="J19">
            <v>0</v>
          </cell>
          <cell r="K19">
            <v>629250</v>
          </cell>
          <cell r="L19">
            <v>1029000</v>
          </cell>
          <cell r="M19">
            <v>116750</v>
          </cell>
          <cell r="N19">
            <v>397000</v>
          </cell>
          <cell r="O19">
            <v>0</v>
          </cell>
          <cell r="P19">
            <v>2172000</v>
          </cell>
        </row>
        <row r="20">
          <cell r="A20">
            <v>17</v>
          </cell>
          <cell r="B20" t="str">
            <v>松ケ丘保育園</v>
          </cell>
          <cell r="C20">
            <v>0</v>
          </cell>
          <cell r="D20">
            <v>2517000</v>
          </cell>
          <cell r="E20">
            <v>4116000</v>
          </cell>
          <cell r="F20">
            <v>467000</v>
          </cell>
          <cell r="G20">
            <v>1288000</v>
          </cell>
          <cell r="H20">
            <v>2352000</v>
          </cell>
          <cell r="I20">
            <v>10740000</v>
          </cell>
          <cell r="J20">
            <v>0</v>
          </cell>
          <cell r="K20">
            <v>629250</v>
          </cell>
          <cell r="L20">
            <v>1029000</v>
          </cell>
          <cell r="M20">
            <v>116750</v>
          </cell>
          <cell r="N20">
            <v>322000</v>
          </cell>
          <cell r="O20">
            <v>588000</v>
          </cell>
          <cell r="P20">
            <v>2685000</v>
          </cell>
        </row>
        <row r="21">
          <cell r="A21">
            <v>18</v>
          </cell>
          <cell r="B21" t="str">
            <v>作草部保育園</v>
          </cell>
          <cell r="C21">
            <v>0</v>
          </cell>
          <cell r="D21">
            <v>2517000</v>
          </cell>
          <cell r="E21">
            <v>4116000</v>
          </cell>
          <cell r="F21">
            <v>467000</v>
          </cell>
          <cell r="G21">
            <v>1588000</v>
          </cell>
          <cell r="H21">
            <v>2352000</v>
          </cell>
          <cell r="I21">
            <v>11040000</v>
          </cell>
          <cell r="J21">
            <v>0</v>
          </cell>
          <cell r="K21">
            <v>629250</v>
          </cell>
          <cell r="L21">
            <v>1029000</v>
          </cell>
          <cell r="M21">
            <v>116750</v>
          </cell>
          <cell r="N21">
            <v>397000</v>
          </cell>
          <cell r="O21">
            <v>588000</v>
          </cell>
          <cell r="P21">
            <v>2760000</v>
          </cell>
        </row>
        <row r="22">
          <cell r="A22">
            <v>19</v>
          </cell>
          <cell r="B22" t="str">
            <v>すずらん保育園</v>
          </cell>
          <cell r="C22">
            <v>0</v>
          </cell>
          <cell r="D22">
            <v>2517000</v>
          </cell>
          <cell r="E22">
            <v>4116000</v>
          </cell>
          <cell r="F22">
            <v>467000</v>
          </cell>
          <cell r="G22">
            <v>1588000</v>
          </cell>
          <cell r="H22">
            <v>2352000</v>
          </cell>
          <cell r="I22">
            <v>11040000</v>
          </cell>
          <cell r="J22">
            <v>0</v>
          </cell>
          <cell r="K22">
            <v>629250</v>
          </cell>
          <cell r="L22">
            <v>1029000</v>
          </cell>
          <cell r="M22">
            <v>116750</v>
          </cell>
          <cell r="N22">
            <v>397000</v>
          </cell>
          <cell r="O22">
            <v>588000</v>
          </cell>
          <cell r="P22">
            <v>2760000</v>
          </cell>
        </row>
        <row r="23">
          <cell r="A23">
            <v>20</v>
          </cell>
          <cell r="B23" t="str">
            <v>なぎさ保育園</v>
          </cell>
          <cell r="C23">
            <v>0</v>
          </cell>
          <cell r="D23">
            <v>2517000</v>
          </cell>
          <cell r="E23">
            <v>4116000</v>
          </cell>
          <cell r="F23">
            <v>467000</v>
          </cell>
          <cell r="G23">
            <v>1588000</v>
          </cell>
          <cell r="H23">
            <v>0</v>
          </cell>
          <cell r="I23">
            <v>8688000</v>
          </cell>
          <cell r="J23">
            <v>0</v>
          </cell>
          <cell r="K23">
            <v>629250</v>
          </cell>
          <cell r="L23">
            <v>1029000</v>
          </cell>
          <cell r="M23">
            <v>116750</v>
          </cell>
          <cell r="N23">
            <v>397000</v>
          </cell>
          <cell r="O23">
            <v>0</v>
          </cell>
          <cell r="P23">
            <v>2172000</v>
          </cell>
        </row>
        <row r="24">
          <cell r="A24">
            <v>21</v>
          </cell>
          <cell r="B24" t="str">
            <v>南小中台保育園</v>
          </cell>
          <cell r="C24">
            <v>0</v>
          </cell>
          <cell r="D24">
            <v>2517000</v>
          </cell>
          <cell r="E24">
            <v>4116000</v>
          </cell>
          <cell r="F24">
            <v>467000</v>
          </cell>
          <cell r="G24">
            <v>1588000</v>
          </cell>
          <cell r="H24">
            <v>2352000</v>
          </cell>
          <cell r="I24">
            <v>11040000</v>
          </cell>
          <cell r="J24">
            <v>0</v>
          </cell>
          <cell r="K24">
            <v>629250</v>
          </cell>
          <cell r="L24">
            <v>1029000</v>
          </cell>
          <cell r="M24">
            <v>116750</v>
          </cell>
          <cell r="N24">
            <v>397000</v>
          </cell>
          <cell r="O24">
            <v>588000</v>
          </cell>
          <cell r="P24">
            <v>2760000</v>
          </cell>
        </row>
        <row r="25">
          <cell r="A25">
            <v>22</v>
          </cell>
          <cell r="B25" t="str">
            <v>もみじ保育園</v>
          </cell>
          <cell r="C25">
            <v>0</v>
          </cell>
          <cell r="D25">
            <v>2517000</v>
          </cell>
          <cell r="E25">
            <v>4116000</v>
          </cell>
          <cell r="F25">
            <v>0</v>
          </cell>
          <cell r="G25">
            <v>1588000</v>
          </cell>
          <cell r="H25">
            <v>2352000</v>
          </cell>
          <cell r="I25">
            <v>10573000</v>
          </cell>
          <cell r="J25">
            <v>0</v>
          </cell>
          <cell r="K25">
            <v>629250</v>
          </cell>
          <cell r="L25">
            <v>1029000</v>
          </cell>
          <cell r="M25">
            <v>0</v>
          </cell>
          <cell r="N25">
            <v>397000</v>
          </cell>
          <cell r="O25">
            <v>588000</v>
          </cell>
          <cell r="P25">
            <v>2643250</v>
          </cell>
        </row>
        <row r="26">
          <cell r="A26">
            <v>23</v>
          </cell>
          <cell r="B26" t="str">
            <v>おゆみ野保育園</v>
          </cell>
          <cell r="C26">
            <v>0</v>
          </cell>
          <cell r="D26">
            <v>2517000</v>
          </cell>
          <cell r="E26">
            <v>4116000</v>
          </cell>
          <cell r="F26">
            <v>467000</v>
          </cell>
          <cell r="G26">
            <v>1588000</v>
          </cell>
          <cell r="H26">
            <v>2352000</v>
          </cell>
          <cell r="I26">
            <v>11040000</v>
          </cell>
          <cell r="J26">
            <v>0</v>
          </cell>
          <cell r="K26">
            <v>629250</v>
          </cell>
          <cell r="L26">
            <v>1029000</v>
          </cell>
          <cell r="M26">
            <v>116750</v>
          </cell>
          <cell r="N26">
            <v>397000</v>
          </cell>
          <cell r="O26">
            <v>588000</v>
          </cell>
          <cell r="P26">
            <v>2760000</v>
          </cell>
        </row>
        <row r="27">
          <cell r="A27">
            <v>24</v>
          </cell>
          <cell r="B27" t="str">
            <v>ナーセリー鏡戸</v>
          </cell>
          <cell r="C27">
            <v>935000</v>
          </cell>
          <cell r="D27">
            <v>2517000</v>
          </cell>
          <cell r="E27">
            <v>4116000</v>
          </cell>
          <cell r="F27">
            <v>467000</v>
          </cell>
          <cell r="G27">
            <v>1588000</v>
          </cell>
          <cell r="H27">
            <v>0</v>
          </cell>
          <cell r="I27">
            <v>9623000</v>
          </cell>
          <cell r="J27">
            <v>233750</v>
          </cell>
          <cell r="K27">
            <v>629250</v>
          </cell>
          <cell r="L27">
            <v>1029000</v>
          </cell>
          <cell r="M27">
            <v>116750</v>
          </cell>
          <cell r="N27">
            <v>397000</v>
          </cell>
          <cell r="O27">
            <v>0</v>
          </cell>
          <cell r="P27">
            <v>2405750</v>
          </cell>
        </row>
        <row r="28">
          <cell r="A28">
            <v>25</v>
          </cell>
          <cell r="B28" t="str">
            <v>打瀬保育園</v>
          </cell>
          <cell r="C28">
            <v>0</v>
          </cell>
          <cell r="D28">
            <v>2517000</v>
          </cell>
          <cell r="E28">
            <v>4116000</v>
          </cell>
          <cell r="F28">
            <v>467000</v>
          </cell>
          <cell r="G28">
            <v>1588000</v>
          </cell>
          <cell r="H28">
            <v>0</v>
          </cell>
          <cell r="I28">
            <v>8688000</v>
          </cell>
          <cell r="J28">
            <v>0</v>
          </cell>
          <cell r="K28">
            <v>629250</v>
          </cell>
          <cell r="L28">
            <v>1029000</v>
          </cell>
          <cell r="M28">
            <v>116750</v>
          </cell>
          <cell r="N28">
            <v>397000</v>
          </cell>
          <cell r="O28">
            <v>0</v>
          </cell>
          <cell r="P28">
            <v>2172000</v>
          </cell>
        </row>
        <row r="29">
          <cell r="A29">
            <v>26</v>
          </cell>
          <cell r="B29" t="str">
            <v>ふたば保育園</v>
          </cell>
          <cell r="C29">
            <v>0</v>
          </cell>
          <cell r="D29">
            <v>2517000</v>
          </cell>
          <cell r="E29">
            <v>4116000</v>
          </cell>
          <cell r="F29">
            <v>467000</v>
          </cell>
          <cell r="G29">
            <v>1588000</v>
          </cell>
          <cell r="H29">
            <v>4704000</v>
          </cell>
          <cell r="I29">
            <v>13392000</v>
          </cell>
          <cell r="J29">
            <v>0</v>
          </cell>
          <cell r="K29">
            <v>629250</v>
          </cell>
          <cell r="L29">
            <v>1029000</v>
          </cell>
          <cell r="M29">
            <v>116750</v>
          </cell>
          <cell r="N29">
            <v>397000</v>
          </cell>
          <cell r="O29">
            <v>1176000</v>
          </cell>
          <cell r="P29">
            <v>3348000</v>
          </cell>
        </row>
        <row r="30">
          <cell r="A30">
            <v>27</v>
          </cell>
          <cell r="B30" t="str">
            <v>明和輝保育園</v>
          </cell>
          <cell r="C30">
            <v>935000</v>
          </cell>
          <cell r="D30">
            <v>2517000</v>
          </cell>
          <cell r="E30">
            <v>4116000</v>
          </cell>
          <cell r="F30">
            <v>0</v>
          </cell>
          <cell r="G30">
            <v>1588000</v>
          </cell>
          <cell r="H30">
            <v>2352000</v>
          </cell>
          <cell r="I30">
            <v>11508000</v>
          </cell>
          <cell r="J30">
            <v>233750</v>
          </cell>
          <cell r="K30">
            <v>629250</v>
          </cell>
          <cell r="L30">
            <v>1029000</v>
          </cell>
          <cell r="M30">
            <v>0</v>
          </cell>
          <cell r="N30">
            <v>397000</v>
          </cell>
          <cell r="O30">
            <v>588000</v>
          </cell>
          <cell r="P30">
            <v>2877000</v>
          </cell>
        </row>
        <row r="31">
          <cell r="A31">
            <v>28</v>
          </cell>
          <cell r="B31" t="str">
            <v>山王保育園</v>
          </cell>
          <cell r="C31">
            <v>0</v>
          </cell>
          <cell r="D31">
            <v>2517000</v>
          </cell>
          <cell r="E31">
            <v>4116000</v>
          </cell>
          <cell r="F31">
            <v>467000</v>
          </cell>
          <cell r="G31">
            <v>1588000</v>
          </cell>
          <cell r="H31">
            <v>0</v>
          </cell>
          <cell r="I31">
            <v>8688000</v>
          </cell>
          <cell r="J31">
            <v>0</v>
          </cell>
          <cell r="K31">
            <v>629250</v>
          </cell>
          <cell r="L31">
            <v>1029000</v>
          </cell>
          <cell r="M31">
            <v>116750</v>
          </cell>
          <cell r="N31">
            <v>397000</v>
          </cell>
          <cell r="O31">
            <v>0</v>
          </cell>
          <cell r="P31">
            <v>2172000</v>
          </cell>
        </row>
        <row r="32">
          <cell r="A32">
            <v>29</v>
          </cell>
          <cell r="B32" t="str">
            <v>チャイルド・ガーデン保育園</v>
          </cell>
          <cell r="C32">
            <v>0</v>
          </cell>
          <cell r="D32">
            <v>2517000</v>
          </cell>
          <cell r="E32">
            <v>4116000</v>
          </cell>
          <cell r="F32">
            <v>0</v>
          </cell>
          <cell r="G32">
            <v>1588000</v>
          </cell>
          <cell r="H32">
            <v>0</v>
          </cell>
          <cell r="I32">
            <v>8221000</v>
          </cell>
          <cell r="J32">
            <v>0</v>
          </cell>
          <cell r="K32">
            <v>629250</v>
          </cell>
          <cell r="L32">
            <v>1029000</v>
          </cell>
          <cell r="M32">
            <v>0</v>
          </cell>
          <cell r="N32">
            <v>397000</v>
          </cell>
          <cell r="O32">
            <v>0</v>
          </cell>
          <cell r="P32">
            <v>2055250</v>
          </cell>
        </row>
        <row r="33">
          <cell r="A33">
            <v>30</v>
          </cell>
          <cell r="B33" t="str">
            <v>明徳土気保育園</v>
          </cell>
          <cell r="C33">
            <v>0</v>
          </cell>
          <cell r="D33">
            <v>2517000</v>
          </cell>
          <cell r="E33">
            <v>4116000</v>
          </cell>
          <cell r="F33">
            <v>467000</v>
          </cell>
          <cell r="G33">
            <v>1588000</v>
          </cell>
          <cell r="H33">
            <v>4704000</v>
          </cell>
          <cell r="I33">
            <v>13392000</v>
          </cell>
          <cell r="J33">
            <v>0</v>
          </cell>
          <cell r="K33">
            <v>629250</v>
          </cell>
          <cell r="L33">
            <v>1029000</v>
          </cell>
          <cell r="M33">
            <v>116750</v>
          </cell>
          <cell r="N33">
            <v>397000</v>
          </cell>
          <cell r="O33">
            <v>1176000</v>
          </cell>
          <cell r="P33">
            <v>3348000</v>
          </cell>
        </row>
        <row r="34">
          <cell r="A34">
            <v>31</v>
          </cell>
          <cell r="B34" t="str">
            <v>グレース保育園</v>
          </cell>
          <cell r="C34">
            <v>0</v>
          </cell>
          <cell r="D34">
            <v>2517000</v>
          </cell>
          <cell r="E34">
            <v>4116000</v>
          </cell>
          <cell r="F34">
            <v>0</v>
          </cell>
          <cell r="G34">
            <v>1588000</v>
          </cell>
          <cell r="H34">
            <v>2352000</v>
          </cell>
          <cell r="I34">
            <v>10573000</v>
          </cell>
          <cell r="J34">
            <v>0</v>
          </cell>
          <cell r="K34">
            <v>629250</v>
          </cell>
          <cell r="L34">
            <v>1029000</v>
          </cell>
          <cell r="M34">
            <v>0</v>
          </cell>
          <cell r="N34">
            <v>397000</v>
          </cell>
          <cell r="O34">
            <v>588000</v>
          </cell>
          <cell r="P34">
            <v>2643250</v>
          </cell>
        </row>
        <row r="35">
          <cell r="A35">
            <v>32</v>
          </cell>
          <cell r="B35" t="str">
            <v>みらい保育園</v>
          </cell>
          <cell r="C35">
            <v>0</v>
          </cell>
          <cell r="D35">
            <v>2517000</v>
          </cell>
          <cell r="E35">
            <v>4116000</v>
          </cell>
          <cell r="F35">
            <v>0</v>
          </cell>
          <cell r="G35">
            <v>1588000</v>
          </cell>
          <cell r="H35">
            <v>2352000</v>
          </cell>
          <cell r="I35">
            <v>10573000</v>
          </cell>
          <cell r="J35">
            <v>0</v>
          </cell>
          <cell r="K35">
            <v>629250</v>
          </cell>
          <cell r="L35">
            <v>1029000</v>
          </cell>
          <cell r="M35">
            <v>0</v>
          </cell>
          <cell r="N35">
            <v>397000</v>
          </cell>
          <cell r="O35">
            <v>588000</v>
          </cell>
          <cell r="P35">
            <v>2643250</v>
          </cell>
        </row>
        <row r="36">
          <cell r="A36">
            <v>33</v>
          </cell>
          <cell r="B36" t="str">
            <v>かまとり保育園</v>
          </cell>
          <cell r="C36">
            <v>0</v>
          </cell>
          <cell r="D36">
            <v>2517000</v>
          </cell>
          <cell r="E36">
            <v>4116000</v>
          </cell>
          <cell r="F36">
            <v>0</v>
          </cell>
          <cell r="G36">
            <v>1588000</v>
          </cell>
          <cell r="H36">
            <v>2352000</v>
          </cell>
          <cell r="I36">
            <v>10573000</v>
          </cell>
          <cell r="J36">
            <v>0</v>
          </cell>
          <cell r="K36">
            <v>629250</v>
          </cell>
          <cell r="L36">
            <v>1029000</v>
          </cell>
          <cell r="M36">
            <v>0</v>
          </cell>
          <cell r="N36">
            <v>397000</v>
          </cell>
          <cell r="O36">
            <v>588000</v>
          </cell>
          <cell r="P36">
            <v>2643250</v>
          </cell>
        </row>
        <row r="37">
          <cell r="A37">
            <v>34</v>
          </cell>
          <cell r="B37" t="str">
            <v>植草弁天保育園</v>
          </cell>
          <cell r="C37">
            <v>935000</v>
          </cell>
          <cell r="D37">
            <v>2517000</v>
          </cell>
          <cell r="E37">
            <v>4116000</v>
          </cell>
          <cell r="F37">
            <v>467000</v>
          </cell>
          <cell r="G37">
            <v>1588000</v>
          </cell>
          <cell r="H37">
            <v>0</v>
          </cell>
          <cell r="I37">
            <v>9623000</v>
          </cell>
          <cell r="J37">
            <v>233750</v>
          </cell>
          <cell r="K37">
            <v>629250</v>
          </cell>
          <cell r="L37">
            <v>1029000</v>
          </cell>
          <cell r="M37">
            <v>116750</v>
          </cell>
          <cell r="N37">
            <v>397000</v>
          </cell>
          <cell r="O37">
            <v>0</v>
          </cell>
          <cell r="P37">
            <v>2405750</v>
          </cell>
        </row>
        <row r="38">
          <cell r="A38">
            <v>35</v>
          </cell>
          <cell r="B38" t="str">
            <v>ひなたぼっこ保育園</v>
          </cell>
          <cell r="C38">
            <v>0</v>
          </cell>
          <cell r="D38">
            <v>2517000</v>
          </cell>
          <cell r="E38">
            <v>4116000</v>
          </cell>
          <cell r="F38">
            <v>467000</v>
          </cell>
          <cell r="G38">
            <v>1588000</v>
          </cell>
          <cell r="H38">
            <v>0</v>
          </cell>
          <cell r="I38">
            <v>8688000</v>
          </cell>
          <cell r="J38">
            <v>0</v>
          </cell>
          <cell r="K38">
            <v>629250</v>
          </cell>
          <cell r="L38">
            <v>1029000</v>
          </cell>
          <cell r="M38">
            <v>116750</v>
          </cell>
          <cell r="N38">
            <v>397000</v>
          </cell>
          <cell r="O38">
            <v>0</v>
          </cell>
          <cell r="P38">
            <v>2172000</v>
          </cell>
        </row>
        <row r="39">
          <cell r="A39">
            <v>36</v>
          </cell>
          <cell r="B39" t="str">
            <v>はまかぜ保育園</v>
          </cell>
          <cell r="C39">
            <v>0</v>
          </cell>
          <cell r="D39">
            <v>2517000</v>
          </cell>
          <cell r="E39">
            <v>4116000</v>
          </cell>
          <cell r="F39">
            <v>467000</v>
          </cell>
          <cell r="G39">
            <v>1588000</v>
          </cell>
          <cell r="H39">
            <v>0</v>
          </cell>
          <cell r="I39">
            <v>8688000</v>
          </cell>
          <cell r="J39">
            <v>0</v>
          </cell>
          <cell r="K39">
            <v>629250</v>
          </cell>
          <cell r="L39">
            <v>1029000</v>
          </cell>
          <cell r="M39">
            <v>116750</v>
          </cell>
          <cell r="N39">
            <v>397000</v>
          </cell>
          <cell r="O39">
            <v>0</v>
          </cell>
          <cell r="P39">
            <v>2172000</v>
          </cell>
        </row>
        <row r="40">
          <cell r="A40">
            <v>37</v>
          </cell>
          <cell r="B40" t="str">
            <v>いなほ保育園</v>
          </cell>
          <cell r="C40">
            <v>0</v>
          </cell>
          <cell r="D40">
            <v>2517000</v>
          </cell>
          <cell r="E40">
            <v>4116000</v>
          </cell>
          <cell r="F40">
            <v>467000</v>
          </cell>
          <cell r="G40">
            <v>1588000</v>
          </cell>
          <cell r="H40">
            <v>0</v>
          </cell>
          <cell r="I40">
            <v>8688000</v>
          </cell>
          <cell r="J40">
            <v>0</v>
          </cell>
          <cell r="K40">
            <v>629250</v>
          </cell>
          <cell r="L40">
            <v>1029000</v>
          </cell>
          <cell r="M40">
            <v>116750</v>
          </cell>
          <cell r="N40">
            <v>397000</v>
          </cell>
          <cell r="O40">
            <v>0</v>
          </cell>
          <cell r="P40">
            <v>2172000</v>
          </cell>
        </row>
        <row r="41">
          <cell r="A41">
            <v>38</v>
          </cell>
          <cell r="B41" t="str">
            <v>キッズマーム保育園</v>
          </cell>
          <cell r="C41">
            <v>0</v>
          </cell>
          <cell r="D41">
            <v>2517000</v>
          </cell>
          <cell r="E41">
            <v>4116000</v>
          </cell>
          <cell r="F41">
            <v>0</v>
          </cell>
          <cell r="G41">
            <v>1588000</v>
          </cell>
          <cell r="H41">
            <v>2352000</v>
          </cell>
          <cell r="I41">
            <v>10573000</v>
          </cell>
          <cell r="J41">
            <v>0</v>
          </cell>
          <cell r="K41">
            <v>629250</v>
          </cell>
          <cell r="L41">
            <v>1029000</v>
          </cell>
          <cell r="M41">
            <v>0</v>
          </cell>
          <cell r="N41">
            <v>397000</v>
          </cell>
          <cell r="O41">
            <v>588000</v>
          </cell>
          <cell r="P41">
            <v>2643250</v>
          </cell>
        </row>
        <row r="42">
          <cell r="A42">
            <v>39</v>
          </cell>
          <cell r="B42" t="str">
            <v>アスク海浜幕張保育園</v>
          </cell>
          <cell r="C42">
            <v>0</v>
          </cell>
          <cell r="D42">
            <v>2517000</v>
          </cell>
          <cell r="E42">
            <v>4116000</v>
          </cell>
          <cell r="F42">
            <v>467000</v>
          </cell>
          <cell r="G42">
            <v>0</v>
          </cell>
          <cell r="H42">
            <v>0</v>
          </cell>
          <cell r="I42">
            <v>7100000</v>
          </cell>
          <cell r="J42">
            <v>0</v>
          </cell>
          <cell r="K42">
            <v>629250</v>
          </cell>
          <cell r="L42">
            <v>1029000</v>
          </cell>
          <cell r="M42">
            <v>116750</v>
          </cell>
          <cell r="N42">
            <v>0</v>
          </cell>
          <cell r="O42">
            <v>0</v>
          </cell>
          <cell r="P42">
            <v>1775000</v>
          </cell>
        </row>
        <row r="43">
          <cell r="A43">
            <v>40</v>
          </cell>
          <cell r="B43" t="str">
            <v>明徳浜野駅保育園</v>
          </cell>
          <cell r="C43">
            <v>0</v>
          </cell>
          <cell r="D43">
            <v>2517000</v>
          </cell>
          <cell r="E43">
            <v>4116000</v>
          </cell>
          <cell r="F43">
            <v>0</v>
          </cell>
          <cell r="G43">
            <v>1588000</v>
          </cell>
          <cell r="H43">
            <v>0</v>
          </cell>
          <cell r="I43">
            <v>8221000</v>
          </cell>
          <cell r="J43">
            <v>0</v>
          </cell>
          <cell r="K43">
            <v>629250</v>
          </cell>
          <cell r="L43">
            <v>1029000</v>
          </cell>
          <cell r="M43">
            <v>0</v>
          </cell>
          <cell r="N43">
            <v>397000</v>
          </cell>
          <cell r="O43">
            <v>0</v>
          </cell>
          <cell r="P43">
            <v>2055250</v>
          </cell>
        </row>
        <row r="44">
          <cell r="A44">
            <v>41</v>
          </cell>
          <cell r="B44" t="str">
            <v>幕張いもっこ保育園</v>
          </cell>
          <cell r="C44">
            <v>0</v>
          </cell>
          <cell r="D44">
            <v>2517000</v>
          </cell>
          <cell r="E44">
            <v>4116000</v>
          </cell>
          <cell r="F44">
            <v>467000</v>
          </cell>
          <cell r="G44">
            <v>1122000</v>
          </cell>
          <cell r="H44">
            <v>0</v>
          </cell>
          <cell r="I44">
            <v>8222000</v>
          </cell>
          <cell r="J44">
            <v>0</v>
          </cell>
          <cell r="K44">
            <v>629250</v>
          </cell>
          <cell r="L44">
            <v>1029000</v>
          </cell>
          <cell r="M44">
            <v>116750</v>
          </cell>
          <cell r="N44">
            <v>280500</v>
          </cell>
          <cell r="O44">
            <v>0</v>
          </cell>
          <cell r="P44">
            <v>2055500</v>
          </cell>
        </row>
        <row r="45">
          <cell r="A45">
            <v>42</v>
          </cell>
          <cell r="B45" t="str">
            <v>稲毛すきっぷ保育園</v>
          </cell>
          <cell r="C45">
            <v>0</v>
          </cell>
          <cell r="D45">
            <v>2517000</v>
          </cell>
          <cell r="E45">
            <v>4116000</v>
          </cell>
          <cell r="F45">
            <v>467000</v>
          </cell>
          <cell r="G45">
            <v>0</v>
          </cell>
          <cell r="H45">
            <v>0</v>
          </cell>
          <cell r="I45">
            <v>7100000</v>
          </cell>
          <cell r="J45">
            <v>0</v>
          </cell>
          <cell r="K45">
            <v>629250</v>
          </cell>
          <cell r="L45">
            <v>1029000</v>
          </cell>
          <cell r="M45">
            <v>116750</v>
          </cell>
          <cell r="N45">
            <v>0</v>
          </cell>
          <cell r="O45">
            <v>0</v>
          </cell>
          <cell r="P45">
            <v>1775000</v>
          </cell>
        </row>
        <row r="46">
          <cell r="A46">
            <v>43</v>
          </cell>
          <cell r="B46" t="str">
            <v>千葉聖心保育園</v>
          </cell>
          <cell r="C46">
            <v>935000</v>
          </cell>
          <cell r="D46">
            <v>2517000</v>
          </cell>
          <cell r="E46">
            <v>4116000</v>
          </cell>
          <cell r="F46">
            <v>0</v>
          </cell>
          <cell r="G46">
            <v>0</v>
          </cell>
          <cell r="H46">
            <v>0</v>
          </cell>
          <cell r="I46">
            <v>7568000</v>
          </cell>
          <cell r="J46">
            <v>233750</v>
          </cell>
          <cell r="K46">
            <v>629250</v>
          </cell>
          <cell r="L46">
            <v>1029000</v>
          </cell>
          <cell r="M46">
            <v>0</v>
          </cell>
          <cell r="N46">
            <v>0</v>
          </cell>
          <cell r="O46">
            <v>0</v>
          </cell>
          <cell r="P46">
            <v>1892000</v>
          </cell>
        </row>
        <row r="47">
          <cell r="A47">
            <v>44</v>
          </cell>
          <cell r="B47" t="str">
            <v>真生保育園</v>
          </cell>
          <cell r="C47">
            <v>0</v>
          </cell>
          <cell r="D47">
            <v>2517000</v>
          </cell>
          <cell r="E47">
            <v>4116000</v>
          </cell>
          <cell r="F47">
            <v>467000</v>
          </cell>
          <cell r="G47">
            <v>1588000</v>
          </cell>
          <cell r="H47">
            <v>0</v>
          </cell>
          <cell r="I47">
            <v>8688000</v>
          </cell>
          <cell r="J47">
            <v>0</v>
          </cell>
          <cell r="K47">
            <v>629250</v>
          </cell>
          <cell r="L47">
            <v>1029000</v>
          </cell>
          <cell r="M47">
            <v>116750</v>
          </cell>
          <cell r="N47">
            <v>397000</v>
          </cell>
          <cell r="O47">
            <v>0</v>
          </cell>
          <cell r="P47">
            <v>2172000</v>
          </cell>
        </row>
        <row r="48">
          <cell r="A48">
            <v>45</v>
          </cell>
          <cell r="B48" t="str">
            <v>アップルナースリー検見川浜保育園</v>
          </cell>
          <cell r="C48">
            <v>0</v>
          </cell>
          <cell r="D48">
            <v>2517000</v>
          </cell>
          <cell r="E48">
            <v>4116000</v>
          </cell>
          <cell r="F48">
            <v>467000</v>
          </cell>
          <cell r="G48">
            <v>1588000</v>
          </cell>
          <cell r="H48">
            <v>0</v>
          </cell>
          <cell r="I48">
            <v>8688000</v>
          </cell>
          <cell r="J48">
            <v>0</v>
          </cell>
          <cell r="K48">
            <v>629250</v>
          </cell>
          <cell r="L48">
            <v>1029000</v>
          </cell>
          <cell r="M48">
            <v>116750</v>
          </cell>
          <cell r="N48">
            <v>397000</v>
          </cell>
          <cell r="O48">
            <v>0</v>
          </cell>
          <cell r="P48">
            <v>2172000</v>
          </cell>
        </row>
        <row r="49">
          <cell r="A49">
            <v>46</v>
          </cell>
        </row>
        <row r="50">
          <cell r="A50">
            <v>47</v>
          </cell>
        </row>
        <row r="51">
          <cell r="A51">
            <v>48</v>
          </cell>
        </row>
        <row r="52">
          <cell r="A52">
            <v>49</v>
          </cell>
        </row>
        <row r="53">
          <cell r="A53">
            <v>50</v>
          </cell>
        </row>
        <row r="54">
          <cell r="B54" t="str">
            <v>この行は使わないこと</v>
          </cell>
        </row>
        <row r="55">
          <cell r="B55" t="str">
            <v>計</v>
          </cell>
          <cell r="C55">
            <v>4675000</v>
          </cell>
          <cell r="D55">
            <v>113265000</v>
          </cell>
          <cell r="E55">
            <v>185220000</v>
          </cell>
          <cell r="F55">
            <v>14477000</v>
          </cell>
          <cell r="G55">
            <v>65329000</v>
          </cell>
          <cell r="H55">
            <v>61152000</v>
          </cell>
          <cell r="I55">
            <v>444118000</v>
          </cell>
          <cell r="J55">
            <v>1168750</v>
          </cell>
          <cell r="K55">
            <v>28316250</v>
          </cell>
          <cell r="L55">
            <v>46305000</v>
          </cell>
          <cell r="M55">
            <v>3619250</v>
          </cell>
          <cell r="N55">
            <v>16332250</v>
          </cell>
          <cell r="O55">
            <v>15288000</v>
          </cell>
          <cell r="P55">
            <v>111029500</v>
          </cell>
        </row>
        <row r="59">
          <cell r="A59">
            <v>1</v>
          </cell>
          <cell r="B59" t="str">
            <v>院内保育園</v>
          </cell>
          <cell r="C59">
            <v>0</v>
          </cell>
          <cell r="D59">
            <v>629250</v>
          </cell>
          <cell r="E59">
            <v>1029000</v>
          </cell>
          <cell r="F59">
            <v>0</v>
          </cell>
          <cell r="G59">
            <v>375500</v>
          </cell>
          <cell r="H59">
            <v>0</v>
          </cell>
          <cell r="I59">
            <v>2033750</v>
          </cell>
          <cell r="J59">
            <v>0</v>
          </cell>
          <cell r="K59">
            <v>629250</v>
          </cell>
          <cell r="L59">
            <v>1029000</v>
          </cell>
          <cell r="M59">
            <v>0</v>
          </cell>
          <cell r="N59">
            <v>375500</v>
          </cell>
          <cell r="O59">
            <v>0</v>
          </cell>
          <cell r="P59">
            <v>2033750</v>
          </cell>
        </row>
        <row r="60">
          <cell r="A60">
            <v>2</v>
          </cell>
          <cell r="B60" t="str">
            <v>旭ケ丘保育園</v>
          </cell>
          <cell r="C60">
            <v>0</v>
          </cell>
          <cell r="D60">
            <v>629250</v>
          </cell>
          <cell r="E60">
            <v>1029000</v>
          </cell>
          <cell r="F60">
            <v>116750</v>
          </cell>
          <cell r="G60">
            <v>397000</v>
          </cell>
          <cell r="H60">
            <v>588000</v>
          </cell>
          <cell r="I60">
            <v>2760000</v>
          </cell>
          <cell r="J60">
            <v>0</v>
          </cell>
          <cell r="K60">
            <v>629250</v>
          </cell>
          <cell r="L60">
            <v>1029000</v>
          </cell>
          <cell r="M60">
            <v>116750</v>
          </cell>
          <cell r="N60">
            <v>397000</v>
          </cell>
          <cell r="O60">
            <v>588000</v>
          </cell>
          <cell r="P60">
            <v>2760000</v>
          </cell>
        </row>
        <row r="61">
          <cell r="A61">
            <v>3</v>
          </cell>
          <cell r="B61" t="str">
            <v>稲毛保育園</v>
          </cell>
          <cell r="C61">
            <v>0</v>
          </cell>
          <cell r="D61">
            <v>629250</v>
          </cell>
          <cell r="E61">
            <v>1029000</v>
          </cell>
          <cell r="F61">
            <v>0</v>
          </cell>
          <cell r="G61">
            <v>397000</v>
          </cell>
          <cell r="H61">
            <v>588000</v>
          </cell>
          <cell r="I61">
            <v>2643250</v>
          </cell>
          <cell r="J61">
            <v>0</v>
          </cell>
          <cell r="K61">
            <v>629250</v>
          </cell>
          <cell r="L61">
            <v>1029000</v>
          </cell>
          <cell r="M61">
            <v>0</v>
          </cell>
          <cell r="N61">
            <v>397000</v>
          </cell>
          <cell r="O61">
            <v>588000</v>
          </cell>
          <cell r="P61">
            <v>2643250</v>
          </cell>
        </row>
        <row r="62">
          <cell r="A62">
            <v>4</v>
          </cell>
          <cell r="B62" t="str">
            <v>みどり学園附属保育園</v>
          </cell>
          <cell r="C62">
            <v>0</v>
          </cell>
          <cell r="D62">
            <v>629250</v>
          </cell>
          <cell r="E62">
            <v>1029000</v>
          </cell>
          <cell r="F62">
            <v>0</v>
          </cell>
          <cell r="G62">
            <v>397000</v>
          </cell>
          <cell r="H62">
            <v>0</v>
          </cell>
          <cell r="I62">
            <v>2055250</v>
          </cell>
          <cell r="J62">
            <v>0</v>
          </cell>
          <cell r="K62">
            <v>629250</v>
          </cell>
          <cell r="L62">
            <v>1029000</v>
          </cell>
          <cell r="M62">
            <v>0</v>
          </cell>
          <cell r="N62">
            <v>397000</v>
          </cell>
          <cell r="O62">
            <v>0</v>
          </cell>
          <cell r="P62">
            <v>2055250</v>
          </cell>
        </row>
        <row r="63">
          <cell r="A63">
            <v>5</v>
          </cell>
          <cell r="B63" t="str">
            <v>ちどり保育園</v>
          </cell>
          <cell r="C63">
            <v>0</v>
          </cell>
          <cell r="D63">
            <v>629250</v>
          </cell>
          <cell r="E63">
            <v>1029000</v>
          </cell>
          <cell r="F63">
            <v>116750</v>
          </cell>
          <cell r="G63">
            <v>396000</v>
          </cell>
          <cell r="H63">
            <v>0</v>
          </cell>
          <cell r="I63">
            <v>2171000</v>
          </cell>
          <cell r="J63">
            <v>0</v>
          </cell>
          <cell r="K63">
            <v>629250</v>
          </cell>
          <cell r="L63">
            <v>1029000</v>
          </cell>
          <cell r="M63">
            <v>116750</v>
          </cell>
          <cell r="N63">
            <v>396000</v>
          </cell>
          <cell r="O63">
            <v>0</v>
          </cell>
          <cell r="P63">
            <v>2171000</v>
          </cell>
        </row>
        <row r="64">
          <cell r="A64">
            <v>6</v>
          </cell>
          <cell r="B64" t="str">
            <v>今井保育園</v>
          </cell>
          <cell r="C64">
            <v>233750</v>
          </cell>
          <cell r="D64">
            <v>629250</v>
          </cell>
          <cell r="E64">
            <v>1029000</v>
          </cell>
          <cell r="F64">
            <v>116750</v>
          </cell>
          <cell r="G64">
            <v>397000</v>
          </cell>
          <cell r="H64">
            <v>588000</v>
          </cell>
          <cell r="I64">
            <v>2993750</v>
          </cell>
          <cell r="J64">
            <v>233750</v>
          </cell>
          <cell r="K64">
            <v>629250</v>
          </cell>
          <cell r="L64">
            <v>1029000</v>
          </cell>
          <cell r="M64">
            <v>116750</v>
          </cell>
          <cell r="N64">
            <v>397000</v>
          </cell>
          <cell r="O64">
            <v>588000</v>
          </cell>
          <cell r="P64">
            <v>2993750</v>
          </cell>
        </row>
        <row r="65">
          <cell r="A65">
            <v>7</v>
          </cell>
          <cell r="B65" t="str">
            <v>若竹保育園</v>
          </cell>
          <cell r="C65">
            <v>0</v>
          </cell>
          <cell r="D65">
            <v>629250</v>
          </cell>
          <cell r="E65">
            <v>1029000</v>
          </cell>
          <cell r="F65">
            <v>116750</v>
          </cell>
          <cell r="G65">
            <v>397000</v>
          </cell>
          <cell r="H65">
            <v>588000</v>
          </cell>
          <cell r="I65">
            <v>2760000</v>
          </cell>
          <cell r="J65">
            <v>0</v>
          </cell>
          <cell r="K65">
            <v>629250</v>
          </cell>
          <cell r="L65">
            <v>1029000</v>
          </cell>
          <cell r="M65">
            <v>116750</v>
          </cell>
          <cell r="N65">
            <v>397000</v>
          </cell>
          <cell r="O65">
            <v>588000</v>
          </cell>
          <cell r="P65">
            <v>2760000</v>
          </cell>
        </row>
        <row r="66">
          <cell r="A66">
            <v>8</v>
          </cell>
          <cell r="B66" t="str">
            <v>千葉寺保育園</v>
          </cell>
          <cell r="C66">
            <v>0</v>
          </cell>
          <cell r="D66">
            <v>629250</v>
          </cell>
          <cell r="E66">
            <v>1029000</v>
          </cell>
          <cell r="F66">
            <v>0</v>
          </cell>
          <cell r="G66">
            <v>397000</v>
          </cell>
          <cell r="H66">
            <v>588000</v>
          </cell>
          <cell r="I66">
            <v>2643250</v>
          </cell>
          <cell r="J66">
            <v>0</v>
          </cell>
          <cell r="K66">
            <v>629250</v>
          </cell>
          <cell r="L66">
            <v>1029000</v>
          </cell>
          <cell r="M66">
            <v>0</v>
          </cell>
          <cell r="N66">
            <v>397000</v>
          </cell>
          <cell r="O66">
            <v>588000</v>
          </cell>
          <cell r="P66">
            <v>2643250</v>
          </cell>
        </row>
        <row r="67">
          <cell r="A67">
            <v>9</v>
          </cell>
          <cell r="B67" t="str">
            <v>慈光保育園</v>
          </cell>
          <cell r="C67">
            <v>0</v>
          </cell>
          <cell r="D67">
            <v>629250</v>
          </cell>
          <cell r="E67">
            <v>1029000</v>
          </cell>
          <cell r="F67">
            <v>116750</v>
          </cell>
          <cell r="G67">
            <v>397000</v>
          </cell>
          <cell r="H67">
            <v>588000</v>
          </cell>
          <cell r="I67">
            <v>2760000</v>
          </cell>
          <cell r="J67">
            <v>0</v>
          </cell>
          <cell r="K67">
            <v>629250</v>
          </cell>
          <cell r="L67">
            <v>1029000</v>
          </cell>
          <cell r="M67">
            <v>116750</v>
          </cell>
          <cell r="N67">
            <v>397000</v>
          </cell>
          <cell r="O67">
            <v>588000</v>
          </cell>
          <cell r="P67">
            <v>2760000</v>
          </cell>
        </row>
        <row r="68">
          <cell r="A68">
            <v>10</v>
          </cell>
          <cell r="B68" t="str">
            <v>若梅保育園</v>
          </cell>
          <cell r="C68">
            <v>0</v>
          </cell>
          <cell r="D68">
            <v>629250</v>
          </cell>
          <cell r="E68">
            <v>1029000</v>
          </cell>
          <cell r="F68">
            <v>116750</v>
          </cell>
          <cell r="G68">
            <v>397000</v>
          </cell>
          <cell r="H68">
            <v>588000</v>
          </cell>
          <cell r="I68">
            <v>2760000</v>
          </cell>
          <cell r="J68">
            <v>0</v>
          </cell>
          <cell r="K68">
            <v>629250</v>
          </cell>
          <cell r="L68">
            <v>1029000</v>
          </cell>
          <cell r="M68">
            <v>116750</v>
          </cell>
          <cell r="N68">
            <v>397000</v>
          </cell>
          <cell r="O68">
            <v>588000</v>
          </cell>
          <cell r="P68">
            <v>2760000</v>
          </cell>
        </row>
        <row r="69">
          <cell r="A69">
            <v>11</v>
          </cell>
          <cell r="B69" t="str">
            <v>チューリップ保育園</v>
          </cell>
          <cell r="C69">
            <v>0</v>
          </cell>
          <cell r="D69">
            <v>629250</v>
          </cell>
          <cell r="E69">
            <v>1029000</v>
          </cell>
          <cell r="F69">
            <v>0</v>
          </cell>
          <cell r="G69">
            <v>269250</v>
          </cell>
          <cell r="H69">
            <v>588000</v>
          </cell>
          <cell r="I69">
            <v>2515500</v>
          </cell>
          <cell r="J69">
            <v>0</v>
          </cell>
          <cell r="K69">
            <v>629250</v>
          </cell>
          <cell r="L69">
            <v>1029000</v>
          </cell>
          <cell r="M69">
            <v>0</v>
          </cell>
          <cell r="N69">
            <v>269250</v>
          </cell>
          <cell r="O69">
            <v>588000</v>
          </cell>
          <cell r="P69">
            <v>2515500</v>
          </cell>
        </row>
        <row r="70">
          <cell r="A70">
            <v>12</v>
          </cell>
          <cell r="B70" t="str">
            <v>幕張海浜保育園</v>
          </cell>
          <cell r="C70">
            <v>0</v>
          </cell>
          <cell r="D70">
            <v>629250</v>
          </cell>
          <cell r="E70">
            <v>1029000</v>
          </cell>
          <cell r="F70">
            <v>116750</v>
          </cell>
          <cell r="G70">
            <v>397000</v>
          </cell>
          <cell r="H70">
            <v>0</v>
          </cell>
          <cell r="I70">
            <v>2172000</v>
          </cell>
          <cell r="J70">
            <v>0</v>
          </cell>
          <cell r="K70">
            <v>629250</v>
          </cell>
          <cell r="L70">
            <v>1029000</v>
          </cell>
          <cell r="M70">
            <v>116750</v>
          </cell>
          <cell r="N70">
            <v>397000</v>
          </cell>
          <cell r="O70">
            <v>0</v>
          </cell>
          <cell r="P70">
            <v>2172000</v>
          </cell>
        </row>
        <row r="71">
          <cell r="A71">
            <v>13</v>
          </cell>
          <cell r="B71" t="str">
            <v>みつわ台保育園</v>
          </cell>
          <cell r="C71">
            <v>0</v>
          </cell>
          <cell r="D71">
            <v>629250</v>
          </cell>
          <cell r="E71">
            <v>1029000</v>
          </cell>
          <cell r="F71">
            <v>116750</v>
          </cell>
          <cell r="G71">
            <v>397000</v>
          </cell>
          <cell r="H71">
            <v>1764000</v>
          </cell>
          <cell r="I71">
            <v>3936000</v>
          </cell>
          <cell r="J71">
            <v>0</v>
          </cell>
          <cell r="K71">
            <v>629250</v>
          </cell>
          <cell r="L71">
            <v>1029000</v>
          </cell>
          <cell r="M71">
            <v>116750</v>
          </cell>
          <cell r="N71">
            <v>397000</v>
          </cell>
          <cell r="O71">
            <v>1764000</v>
          </cell>
          <cell r="P71">
            <v>3936000</v>
          </cell>
        </row>
        <row r="72">
          <cell r="A72">
            <v>14</v>
          </cell>
          <cell r="B72" t="str">
            <v>まどか保育園</v>
          </cell>
          <cell r="C72">
            <v>0</v>
          </cell>
          <cell r="D72">
            <v>629250</v>
          </cell>
          <cell r="E72">
            <v>1029000</v>
          </cell>
          <cell r="F72">
            <v>116750</v>
          </cell>
          <cell r="G72">
            <v>397000</v>
          </cell>
          <cell r="H72">
            <v>0</v>
          </cell>
          <cell r="I72">
            <v>2172000</v>
          </cell>
          <cell r="J72">
            <v>0</v>
          </cell>
          <cell r="K72">
            <v>629250</v>
          </cell>
          <cell r="L72">
            <v>1029000</v>
          </cell>
          <cell r="M72">
            <v>116750</v>
          </cell>
          <cell r="N72">
            <v>397000</v>
          </cell>
          <cell r="O72">
            <v>0</v>
          </cell>
          <cell r="P72">
            <v>2172000</v>
          </cell>
        </row>
        <row r="73">
          <cell r="A73">
            <v>15</v>
          </cell>
          <cell r="B73" t="str">
            <v>わかくさ保育園</v>
          </cell>
          <cell r="C73">
            <v>0</v>
          </cell>
          <cell r="D73">
            <v>629250</v>
          </cell>
          <cell r="E73">
            <v>1029000</v>
          </cell>
          <cell r="F73">
            <v>116750</v>
          </cell>
          <cell r="G73">
            <v>397000</v>
          </cell>
          <cell r="H73">
            <v>0</v>
          </cell>
          <cell r="I73">
            <v>2172000</v>
          </cell>
          <cell r="J73">
            <v>0</v>
          </cell>
          <cell r="K73">
            <v>629250</v>
          </cell>
          <cell r="L73">
            <v>1029000</v>
          </cell>
          <cell r="M73">
            <v>116750</v>
          </cell>
          <cell r="N73">
            <v>397000</v>
          </cell>
          <cell r="O73">
            <v>0</v>
          </cell>
          <cell r="P73">
            <v>2172000</v>
          </cell>
        </row>
        <row r="74">
          <cell r="A74">
            <v>16</v>
          </cell>
          <cell r="B74" t="str">
            <v>たいよう保育園</v>
          </cell>
          <cell r="C74">
            <v>0</v>
          </cell>
          <cell r="D74">
            <v>629250</v>
          </cell>
          <cell r="E74">
            <v>1029000</v>
          </cell>
          <cell r="F74">
            <v>116750</v>
          </cell>
          <cell r="G74">
            <v>397000</v>
          </cell>
          <cell r="H74">
            <v>0</v>
          </cell>
          <cell r="I74">
            <v>2172000</v>
          </cell>
          <cell r="J74">
            <v>0</v>
          </cell>
          <cell r="K74">
            <v>629250</v>
          </cell>
          <cell r="L74">
            <v>1029000</v>
          </cell>
          <cell r="M74">
            <v>116750</v>
          </cell>
          <cell r="N74">
            <v>397000</v>
          </cell>
          <cell r="O74">
            <v>0</v>
          </cell>
          <cell r="P74">
            <v>2172000</v>
          </cell>
        </row>
        <row r="75">
          <cell r="A75">
            <v>17</v>
          </cell>
          <cell r="B75" t="str">
            <v>松ケ丘保育園</v>
          </cell>
          <cell r="C75">
            <v>0</v>
          </cell>
          <cell r="D75">
            <v>629250</v>
          </cell>
          <cell r="E75">
            <v>1029000</v>
          </cell>
          <cell r="F75">
            <v>116750</v>
          </cell>
          <cell r="G75">
            <v>322000</v>
          </cell>
          <cell r="H75">
            <v>588000</v>
          </cell>
          <cell r="I75">
            <v>2685000</v>
          </cell>
          <cell r="J75">
            <v>0</v>
          </cell>
          <cell r="K75">
            <v>629250</v>
          </cell>
          <cell r="L75">
            <v>1029000</v>
          </cell>
          <cell r="M75">
            <v>116750</v>
          </cell>
          <cell r="N75">
            <v>322000</v>
          </cell>
          <cell r="O75">
            <v>588000</v>
          </cell>
          <cell r="P75">
            <v>2685000</v>
          </cell>
        </row>
        <row r="76">
          <cell r="A76">
            <v>18</v>
          </cell>
          <cell r="B76" t="str">
            <v>作草部保育園</v>
          </cell>
          <cell r="C76">
            <v>0</v>
          </cell>
          <cell r="D76">
            <v>629250</v>
          </cell>
          <cell r="E76">
            <v>1029000</v>
          </cell>
          <cell r="F76">
            <v>116750</v>
          </cell>
          <cell r="G76">
            <v>397000</v>
          </cell>
          <cell r="H76">
            <v>588000</v>
          </cell>
          <cell r="I76">
            <v>2760000</v>
          </cell>
          <cell r="J76">
            <v>0</v>
          </cell>
          <cell r="K76">
            <v>629250</v>
          </cell>
          <cell r="L76">
            <v>1029000</v>
          </cell>
          <cell r="M76">
            <v>116750</v>
          </cell>
          <cell r="N76">
            <v>397000</v>
          </cell>
          <cell r="O76">
            <v>588000</v>
          </cell>
          <cell r="P76">
            <v>2760000</v>
          </cell>
        </row>
        <row r="77">
          <cell r="A77">
            <v>19</v>
          </cell>
          <cell r="B77" t="str">
            <v>すずらん保育園</v>
          </cell>
          <cell r="C77">
            <v>0</v>
          </cell>
          <cell r="D77">
            <v>629250</v>
          </cell>
          <cell r="E77">
            <v>1029000</v>
          </cell>
          <cell r="F77">
            <v>116750</v>
          </cell>
          <cell r="G77">
            <v>397000</v>
          </cell>
          <cell r="H77">
            <v>588000</v>
          </cell>
          <cell r="I77">
            <v>2760000</v>
          </cell>
          <cell r="J77">
            <v>0</v>
          </cell>
          <cell r="K77">
            <v>629250</v>
          </cell>
          <cell r="L77">
            <v>1029000</v>
          </cell>
          <cell r="M77">
            <v>116750</v>
          </cell>
          <cell r="N77">
            <v>397000</v>
          </cell>
          <cell r="O77">
            <v>588000</v>
          </cell>
          <cell r="P77">
            <v>2760000</v>
          </cell>
        </row>
        <row r="78">
          <cell r="A78">
            <v>20</v>
          </cell>
          <cell r="B78" t="str">
            <v>なぎさ保育園</v>
          </cell>
          <cell r="C78">
            <v>0</v>
          </cell>
          <cell r="D78">
            <v>629250</v>
          </cell>
          <cell r="E78">
            <v>1029000</v>
          </cell>
          <cell r="F78">
            <v>116750</v>
          </cell>
          <cell r="G78">
            <v>397000</v>
          </cell>
          <cell r="H78">
            <v>0</v>
          </cell>
          <cell r="I78">
            <v>2172000</v>
          </cell>
          <cell r="J78">
            <v>0</v>
          </cell>
          <cell r="K78">
            <v>629250</v>
          </cell>
          <cell r="L78">
            <v>1029000</v>
          </cell>
          <cell r="M78">
            <v>116750</v>
          </cell>
          <cell r="N78">
            <v>397000</v>
          </cell>
          <cell r="O78">
            <v>0</v>
          </cell>
          <cell r="P78">
            <v>2172000</v>
          </cell>
        </row>
        <row r="79">
          <cell r="A79">
            <v>21</v>
          </cell>
          <cell r="B79" t="str">
            <v>南小中台保育園</v>
          </cell>
          <cell r="C79">
            <v>0</v>
          </cell>
          <cell r="D79">
            <v>629250</v>
          </cell>
          <cell r="E79">
            <v>1029000</v>
          </cell>
          <cell r="F79">
            <v>116750</v>
          </cell>
          <cell r="G79">
            <v>397000</v>
          </cell>
          <cell r="H79">
            <v>588000</v>
          </cell>
          <cell r="I79">
            <v>2760000</v>
          </cell>
          <cell r="J79">
            <v>0</v>
          </cell>
          <cell r="K79">
            <v>629250</v>
          </cell>
          <cell r="L79">
            <v>1029000</v>
          </cell>
          <cell r="M79">
            <v>116750</v>
          </cell>
          <cell r="N79">
            <v>397000</v>
          </cell>
          <cell r="O79">
            <v>588000</v>
          </cell>
          <cell r="P79">
            <v>2760000</v>
          </cell>
        </row>
        <row r="80">
          <cell r="A80">
            <v>22</v>
          </cell>
          <cell r="B80" t="str">
            <v>もみじ保育園</v>
          </cell>
          <cell r="C80">
            <v>0</v>
          </cell>
          <cell r="D80">
            <v>629250</v>
          </cell>
          <cell r="E80">
            <v>1029000</v>
          </cell>
          <cell r="F80">
            <v>0</v>
          </cell>
          <cell r="G80">
            <v>397000</v>
          </cell>
          <cell r="H80">
            <v>588000</v>
          </cell>
          <cell r="I80">
            <v>2643250</v>
          </cell>
          <cell r="J80">
            <v>0</v>
          </cell>
          <cell r="K80">
            <v>629250</v>
          </cell>
          <cell r="L80">
            <v>1029000</v>
          </cell>
          <cell r="M80">
            <v>0</v>
          </cell>
          <cell r="N80">
            <v>397000</v>
          </cell>
          <cell r="O80">
            <v>588000</v>
          </cell>
          <cell r="P80">
            <v>2643250</v>
          </cell>
        </row>
        <row r="81">
          <cell r="A81">
            <v>23</v>
          </cell>
          <cell r="B81" t="str">
            <v>おゆみ野保育園</v>
          </cell>
          <cell r="C81">
            <v>0</v>
          </cell>
          <cell r="D81">
            <v>629250</v>
          </cell>
          <cell r="E81">
            <v>1029000</v>
          </cell>
          <cell r="F81">
            <v>116750</v>
          </cell>
          <cell r="G81">
            <v>397000</v>
          </cell>
          <cell r="H81">
            <v>588000</v>
          </cell>
          <cell r="I81">
            <v>2760000</v>
          </cell>
          <cell r="J81">
            <v>0</v>
          </cell>
          <cell r="K81">
            <v>629250</v>
          </cell>
          <cell r="L81">
            <v>1029000</v>
          </cell>
          <cell r="M81">
            <v>116750</v>
          </cell>
          <cell r="N81">
            <v>397000</v>
          </cell>
          <cell r="O81">
            <v>588000</v>
          </cell>
          <cell r="P81">
            <v>2760000</v>
          </cell>
        </row>
        <row r="82">
          <cell r="A82">
            <v>24</v>
          </cell>
          <cell r="B82" t="str">
            <v>ナーセリー鏡戸</v>
          </cell>
          <cell r="C82">
            <v>233750</v>
          </cell>
          <cell r="D82">
            <v>629250</v>
          </cell>
          <cell r="E82">
            <v>1029000</v>
          </cell>
          <cell r="F82">
            <v>116750</v>
          </cell>
          <cell r="G82">
            <v>397000</v>
          </cell>
          <cell r="H82">
            <v>0</v>
          </cell>
          <cell r="I82">
            <v>2405750</v>
          </cell>
          <cell r="J82">
            <v>233750</v>
          </cell>
          <cell r="K82">
            <v>629250</v>
          </cell>
          <cell r="L82">
            <v>1029000</v>
          </cell>
          <cell r="M82">
            <v>116750</v>
          </cell>
          <cell r="N82">
            <v>397000</v>
          </cell>
          <cell r="O82">
            <v>0</v>
          </cell>
          <cell r="P82">
            <v>2405750</v>
          </cell>
        </row>
        <row r="83">
          <cell r="A83">
            <v>25</v>
          </cell>
          <cell r="B83" t="str">
            <v>打瀬保育園</v>
          </cell>
          <cell r="C83">
            <v>0</v>
          </cell>
          <cell r="D83">
            <v>629250</v>
          </cell>
          <cell r="E83">
            <v>1029000</v>
          </cell>
          <cell r="F83">
            <v>116750</v>
          </cell>
          <cell r="G83">
            <v>397000</v>
          </cell>
          <cell r="H83">
            <v>0</v>
          </cell>
          <cell r="I83">
            <v>2172000</v>
          </cell>
          <cell r="J83">
            <v>0</v>
          </cell>
          <cell r="K83">
            <v>629250</v>
          </cell>
          <cell r="L83">
            <v>1029000</v>
          </cell>
          <cell r="M83">
            <v>116750</v>
          </cell>
          <cell r="N83">
            <v>397000</v>
          </cell>
          <cell r="O83">
            <v>0</v>
          </cell>
          <cell r="P83">
            <v>2172000</v>
          </cell>
        </row>
        <row r="84">
          <cell r="A84">
            <v>26</v>
          </cell>
          <cell r="B84" t="str">
            <v>ふたば保育園</v>
          </cell>
          <cell r="C84">
            <v>0</v>
          </cell>
          <cell r="D84">
            <v>629250</v>
          </cell>
          <cell r="E84">
            <v>1029000</v>
          </cell>
          <cell r="F84">
            <v>116750</v>
          </cell>
          <cell r="G84">
            <v>397000</v>
          </cell>
          <cell r="H84">
            <v>1176000</v>
          </cell>
          <cell r="I84">
            <v>3348000</v>
          </cell>
          <cell r="J84">
            <v>0</v>
          </cell>
          <cell r="K84">
            <v>629250</v>
          </cell>
          <cell r="L84">
            <v>1029000</v>
          </cell>
          <cell r="M84">
            <v>116750</v>
          </cell>
          <cell r="N84">
            <v>397000</v>
          </cell>
          <cell r="O84">
            <v>1176000</v>
          </cell>
          <cell r="P84">
            <v>3348000</v>
          </cell>
        </row>
        <row r="85">
          <cell r="A85">
            <v>27</v>
          </cell>
          <cell r="B85" t="str">
            <v>明和輝保育園</v>
          </cell>
          <cell r="C85">
            <v>233750</v>
          </cell>
          <cell r="D85">
            <v>629250</v>
          </cell>
          <cell r="E85">
            <v>1029000</v>
          </cell>
          <cell r="F85">
            <v>0</v>
          </cell>
          <cell r="G85">
            <v>397000</v>
          </cell>
          <cell r="H85">
            <v>588000</v>
          </cell>
          <cell r="I85">
            <v>2877000</v>
          </cell>
          <cell r="J85">
            <v>233750</v>
          </cell>
          <cell r="K85">
            <v>629250</v>
          </cell>
          <cell r="L85">
            <v>1029000</v>
          </cell>
          <cell r="M85">
            <v>0</v>
          </cell>
          <cell r="N85">
            <v>397000</v>
          </cell>
          <cell r="O85">
            <v>588000</v>
          </cell>
          <cell r="P85">
            <v>2877000</v>
          </cell>
        </row>
        <row r="86">
          <cell r="A86">
            <v>28</v>
          </cell>
          <cell r="B86" t="str">
            <v>山王保育園</v>
          </cell>
          <cell r="C86">
            <v>0</v>
          </cell>
          <cell r="D86">
            <v>629250</v>
          </cell>
          <cell r="E86">
            <v>1029000</v>
          </cell>
          <cell r="F86">
            <v>116750</v>
          </cell>
          <cell r="G86">
            <v>397000</v>
          </cell>
          <cell r="H86">
            <v>0</v>
          </cell>
          <cell r="I86">
            <v>2172000</v>
          </cell>
          <cell r="J86">
            <v>0</v>
          </cell>
          <cell r="K86">
            <v>629250</v>
          </cell>
          <cell r="L86">
            <v>1029000</v>
          </cell>
          <cell r="M86">
            <v>116750</v>
          </cell>
          <cell r="N86">
            <v>397000</v>
          </cell>
          <cell r="O86">
            <v>0</v>
          </cell>
          <cell r="P86">
            <v>2172000</v>
          </cell>
        </row>
        <row r="87">
          <cell r="A87">
            <v>29</v>
          </cell>
          <cell r="B87" t="str">
            <v>チャイルド・ガーデン保育園</v>
          </cell>
          <cell r="C87">
            <v>0</v>
          </cell>
          <cell r="D87">
            <v>629250</v>
          </cell>
          <cell r="E87">
            <v>1029000</v>
          </cell>
          <cell r="F87">
            <v>0</v>
          </cell>
          <cell r="G87">
            <v>397000</v>
          </cell>
          <cell r="H87">
            <v>0</v>
          </cell>
          <cell r="I87">
            <v>2055250</v>
          </cell>
          <cell r="J87">
            <v>0</v>
          </cell>
          <cell r="K87">
            <v>629250</v>
          </cell>
          <cell r="L87">
            <v>1029000</v>
          </cell>
          <cell r="M87">
            <v>0</v>
          </cell>
          <cell r="N87">
            <v>397000</v>
          </cell>
          <cell r="O87">
            <v>0</v>
          </cell>
          <cell r="P87">
            <v>2055250</v>
          </cell>
        </row>
        <row r="88">
          <cell r="A88">
            <v>30</v>
          </cell>
          <cell r="B88" t="str">
            <v>明徳土気保育園</v>
          </cell>
          <cell r="C88">
            <v>0</v>
          </cell>
          <cell r="D88">
            <v>629250</v>
          </cell>
          <cell r="E88">
            <v>1029000</v>
          </cell>
          <cell r="F88">
            <v>116750</v>
          </cell>
          <cell r="G88">
            <v>397000</v>
          </cell>
          <cell r="H88">
            <v>1176000</v>
          </cell>
          <cell r="I88">
            <v>3348000</v>
          </cell>
          <cell r="J88">
            <v>0</v>
          </cell>
          <cell r="K88">
            <v>629250</v>
          </cell>
          <cell r="L88">
            <v>1029000</v>
          </cell>
          <cell r="M88">
            <v>116750</v>
          </cell>
          <cell r="N88">
            <v>397000</v>
          </cell>
          <cell r="O88">
            <v>1176000</v>
          </cell>
          <cell r="P88">
            <v>3348000</v>
          </cell>
        </row>
        <row r="89">
          <cell r="A89">
            <v>31</v>
          </cell>
          <cell r="B89" t="str">
            <v>グレース保育園</v>
          </cell>
          <cell r="C89">
            <v>0</v>
          </cell>
          <cell r="D89">
            <v>629250</v>
          </cell>
          <cell r="E89">
            <v>1029000</v>
          </cell>
          <cell r="F89">
            <v>0</v>
          </cell>
          <cell r="G89">
            <v>397000</v>
          </cell>
          <cell r="H89">
            <v>588000</v>
          </cell>
          <cell r="I89">
            <v>2643250</v>
          </cell>
          <cell r="J89">
            <v>0</v>
          </cell>
          <cell r="K89">
            <v>629250</v>
          </cell>
          <cell r="L89">
            <v>1029000</v>
          </cell>
          <cell r="M89">
            <v>0</v>
          </cell>
          <cell r="N89">
            <v>397000</v>
          </cell>
          <cell r="O89">
            <v>588000</v>
          </cell>
          <cell r="P89">
            <v>2643250</v>
          </cell>
        </row>
        <row r="90">
          <cell r="A90">
            <v>32</v>
          </cell>
          <cell r="B90" t="str">
            <v>みらい保育園</v>
          </cell>
          <cell r="C90">
            <v>0</v>
          </cell>
          <cell r="D90">
            <v>629250</v>
          </cell>
          <cell r="E90">
            <v>1029000</v>
          </cell>
          <cell r="F90">
            <v>0</v>
          </cell>
          <cell r="G90">
            <v>397000</v>
          </cell>
          <cell r="H90">
            <v>588000</v>
          </cell>
          <cell r="I90">
            <v>2643250</v>
          </cell>
          <cell r="J90">
            <v>0</v>
          </cell>
          <cell r="K90">
            <v>629250</v>
          </cell>
          <cell r="L90">
            <v>1029000</v>
          </cell>
          <cell r="M90">
            <v>0</v>
          </cell>
          <cell r="N90">
            <v>397000</v>
          </cell>
          <cell r="O90">
            <v>588000</v>
          </cell>
          <cell r="P90">
            <v>2643250</v>
          </cell>
        </row>
        <row r="91">
          <cell r="A91">
            <v>33</v>
          </cell>
          <cell r="B91" t="str">
            <v>かまとり保育園</v>
          </cell>
          <cell r="C91">
            <v>0</v>
          </cell>
          <cell r="D91">
            <v>629250</v>
          </cell>
          <cell r="E91">
            <v>1029000</v>
          </cell>
          <cell r="F91">
            <v>0</v>
          </cell>
          <cell r="G91">
            <v>397000</v>
          </cell>
          <cell r="H91">
            <v>588000</v>
          </cell>
          <cell r="I91">
            <v>2643250</v>
          </cell>
          <cell r="J91">
            <v>0</v>
          </cell>
          <cell r="K91">
            <v>629250</v>
          </cell>
          <cell r="L91">
            <v>1029000</v>
          </cell>
          <cell r="M91">
            <v>0</v>
          </cell>
          <cell r="N91">
            <v>397000</v>
          </cell>
          <cell r="O91">
            <v>588000</v>
          </cell>
          <cell r="P91">
            <v>2643250</v>
          </cell>
        </row>
        <row r="92">
          <cell r="A92">
            <v>34</v>
          </cell>
          <cell r="B92" t="str">
            <v>植草弁天保育園</v>
          </cell>
          <cell r="C92">
            <v>233750</v>
          </cell>
          <cell r="D92">
            <v>629250</v>
          </cell>
          <cell r="E92">
            <v>1029000</v>
          </cell>
          <cell r="F92">
            <v>116750</v>
          </cell>
          <cell r="G92">
            <v>397000</v>
          </cell>
          <cell r="H92">
            <v>0</v>
          </cell>
          <cell r="I92">
            <v>2405750</v>
          </cell>
          <cell r="J92">
            <v>233750</v>
          </cell>
          <cell r="K92">
            <v>629250</v>
          </cell>
          <cell r="L92">
            <v>1029000</v>
          </cell>
          <cell r="M92">
            <v>116750</v>
          </cell>
          <cell r="N92">
            <v>397000</v>
          </cell>
          <cell r="O92">
            <v>0</v>
          </cell>
          <cell r="P92">
            <v>2405750</v>
          </cell>
        </row>
        <row r="93">
          <cell r="A93">
            <v>35</v>
          </cell>
          <cell r="B93" t="str">
            <v>ひなたぼっこ保育園</v>
          </cell>
          <cell r="C93">
            <v>0</v>
          </cell>
          <cell r="D93">
            <v>629250</v>
          </cell>
          <cell r="E93">
            <v>1029000</v>
          </cell>
          <cell r="F93">
            <v>116750</v>
          </cell>
          <cell r="G93">
            <v>397000</v>
          </cell>
          <cell r="H93">
            <v>0</v>
          </cell>
          <cell r="I93">
            <v>2172000</v>
          </cell>
          <cell r="J93">
            <v>0</v>
          </cell>
          <cell r="K93">
            <v>629250</v>
          </cell>
          <cell r="L93">
            <v>1029000</v>
          </cell>
          <cell r="M93">
            <v>116750</v>
          </cell>
          <cell r="N93">
            <v>397000</v>
          </cell>
          <cell r="O93">
            <v>0</v>
          </cell>
          <cell r="P93">
            <v>2172000</v>
          </cell>
        </row>
        <row r="94">
          <cell r="A94">
            <v>36</v>
          </cell>
          <cell r="B94" t="str">
            <v>はまかぜ保育園</v>
          </cell>
          <cell r="C94">
            <v>0</v>
          </cell>
          <cell r="D94">
            <v>629250</v>
          </cell>
          <cell r="E94">
            <v>1029000</v>
          </cell>
          <cell r="F94">
            <v>116750</v>
          </cell>
          <cell r="G94">
            <v>397000</v>
          </cell>
          <cell r="H94">
            <v>0</v>
          </cell>
          <cell r="I94">
            <v>2172000</v>
          </cell>
          <cell r="J94">
            <v>0</v>
          </cell>
          <cell r="K94">
            <v>629250</v>
          </cell>
          <cell r="L94">
            <v>1029000</v>
          </cell>
          <cell r="M94">
            <v>116750</v>
          </cell>
          <cell r="N94">
            <v>397000</v>
          </cell>
          <cell r="O94">
            <v>0</v>
          </cell>
          <cell r="P94">
            <v>2172000</v>
          </cell>
        </row>
        <row r="95">
          <cell r="A95">
            <v>37</v>
          </cell>
          <cell r="B95" t="str">
            <v>いなほ保育園</v>
          </cell>
          <cell r="C95">
            <v>0</v>
          </cell>
          <cell r="D95">
            <v>629250</v>
          </cell>
          <cell r="E95">
            <v>1029000</v>
          </cell>
          <cell r="F95">
            <v>116750</v>
          </cell>
          <cell r="G95">
            <v>397000</v>
          </cell>
          <cell r="H95">
            <v>0</v>
          </cell>
          <cell r="I95">
            <v>2172000</v>
          </cell>
          <cell r="J95">
            <v>0</v>
          </cell>
          <cell r="K95">
            <v>629250</v>
          </cell>
          <cell r="L95">
            <v>1029000</v>
          </cell>
          <cell r="M95">
            <v>116750</v>
          </cell>
          <cell r="N95">
            <v>397000</v>
          </cell>
          <cell r="O95">
            <v>0</v>
          </cell>
          <cell r="P95">
            <v>2172000</v>
          </cell>
        </row>
        <row r="96">
          <cell r="A96">
            <v>38</v>
          </cell>
          <cell r="B96" t="str">
            <v>キッズマーム保育園</v>
          </cell>
          <cell r="C96">
            <v>0</v>
          </cell>
          <cell r="D96">
            <v>629250</v>
          </cell>
          <cell r="E96">
            <v>1029000</v>
          </cell>
          <cell r="F96">
            <v>0</v>
          </cell>
          <cell r="G96">
            <v>397000</v>
          </cell>
          <cell r="H96">
            <v>588000</v>
          </cell>
          <cell r="I96">
            <v>2643250</v>
          </cell>
          <cell r="J96">
            <v>0</v>
          </cell>
          <cell r="K96">
            <v>629250</v>
          </cell>
          <cell r="L96">
            <v>1029000</v>
          </cell>
          <cell r="M96">
            <v>0</v>
          </cell>
          <cell r="N96">
            <v>397000</v>
          </cell>
          <cell r="O96">
            <v>588000</v>
          </cell>
          <cell r="P96">
            <v>2643250</v>
          </cell>
        </row>
        <row r="97">
          <cell r="A97">
            <v>39</v>
          </cell>
          <cell r="B97" t="str">
            <v>アスク海浜幕張保育園</v>
          </cell>
          <cell r="C97">
            <v>0</v>
          </cell>
          <cell r="D97">
            <v>629250</v>
          </cell>
          <cell r="E97">
            <v>1029000</v>
          </cell>
          <cell r="F97">
            <v>116750</v>
          </cell>
          <cell r="G97">
            <v>0</v>
          </cell>
          <cell r="H97">
            <v>0</v>
          </cell>
          <cell r="I97">
            <v>1775000</v>
          </cell>
          <cell r="J97">
            <v>0</v>
          </cell>
          <cell r="K97">
            <v>629250</v>
          </cell>
          <cell r="L97">
            <v>1029000</v>
          </cell>
          <cell r="M97">
            <v>116750</v>
          </cell>
          <cell r="N97">
            <v>0</v>
          </cell>
          <cell r="O97">
            <v>0</v>
          </cell>
          <cell r="P97">
            <v>1775000</v>
          </cell>
        </row>
        <row r="98">
          <cell r="A98">
            <v>40</v>
          </cell>
          <cell r="B98" t="str">
            <v>明徳浜野駅保育園</v>
          </cell>
          <cell r="C98">
            <v>0</v>
          </cell>
          <cell r="D98">
            <v>629250</v>
          </cell>
          <cell r="E98">
            <v>1029000</v>
          </cell>
          <cell r="F98">
            <v>0</v>
          </cell>
          <cell r="G98">
            <v>397000</v>
          </cell>
          <cell r="H98">
            <v>0</v>
          </cell>
          <cell r="I98">
            <v>2055250</v>
          </cell>
          <cell r="J98">
            <v>0</v>
          </cell>
          <cell r="K98">
            <v>629250</v>
          </cell>
          <cell r="L98">
            <v>1029000</v>
          </cell>
          <cell r="M98">
            <v>0</v>
          </cell>
          <cell r="N98">
            <v>397000</v>
          </cell>
          <cell r="O98">
            <v>0</v>
          </cell>
          <cell r="P98">
            <v>2055250</v>
          </cell>
        </row>
        <row r="99">
          <cell r="A99">
            <v>41</v>
          </cell>
          <cell r="B99" t="str">
            <v>幕張いもっこ保育園</v>
          </cell>
          <cell r="C99">
            <v>0</v>
          </cell>
          <cell r="D99">
            <v>629250</v>
          </cell>
          <cell r="E99">
            <v>1029000</v>
          </cell>
          <cell r="F99">
            <v>116750</v>
          </cell>
          <cell r="G99">
            <v>280500</v>
          </cell>
          <cell r="H99">
            <v>0</v>
          </cell>
          <cell r="I99">
            <v>2055500</v>
          </cell>
          <cell r="J99">
            <v>0</v>
          </cell>
          <cell r="K99">
            <v>629250</v>
          </cell>
          <cell r="L99">
            <v>1029000</v>
          </cell>
          <cell r="M99">
            <v>116750</v>
          </cell>
          <cell r="N99">
            <v>280500</v>
          </cell>
          <cell r="O99">
            <v>0</v>
          </cell>
          <cell r="P99">
            <v>2055500</v>
          </cell>
        </row>
        <row r="100">
          <cell r="A100">
            <v>42</v>
          </cell>
          <cell r="B100" t="str">
            <v>稲毛すきっぷ保育園</v>
          </cell>
          <cell r="C100">
            <v>0</v>
          </cell>
          <cell r="D100">
            <v>629250</v>
          </cell>
          <cell r="E100">
            <v>1029000</v>
          </cell>
          <cell r="F100">
            <v>116750</v>
          </cell>
          <cell r="G100">
            <v>0</v>
          </cell>
          <cell r="H100">
            <v>0</v>
          </cell>
          <cell r="I100">
            <v>1775000</v>
          </cell>
          <cell r="J100">
            <v>0</v>
          </cell>
          <cell r="K100">
            <v>629250</v>
          </cell>
          <cell r="L100">
            <v>1029000</v>
          </cell>
          <cell r="M100">
            <v>116750</v>
          </cell>
          <cell r="N100">
            <v>0</v>
          </cell>
          <cell r="O100">
            <v>0</v>
          </cell>
          <cell r="P100">
            <v>1775000</v>
          </cell>
        </row>
        <row r="101">
          <cell r="A101">
            <v>43</v>
          </cell>
          <cell r="B101" t="str">
            <v>千葉聖心保育園</v>
          </cell>
          <cell r="C101">
            <v>233750</v>
          </cell>
          <cell r="D101">
            <v>629250</v>
          </cell>
          <cell r="E101">
            <v>1029000</v>
          </cell>
          <cell r="F101">
            <v>0</v>
          </cell>
          <cell r="G101">
            <v>0</v>
          </cell>
          <cell r="H101">
            <v>0</v>
          </cell>
          <cell r="I101">
            <v>1892000</v>
          </cell>
          <cell r="J101">
            <v>233750</v>
          </cell>
          <cell r="K101">
            <v>629250</v>
          </cell>
          <cell r="L101">
            <v>1029000</v>
          </cell>
          <cell r="M101">
            <v>0</v>
          </cell>
          <cell r="N101">
            <v>0</v>
          </cell>
          <cell r="O101">
            <v>0</v>
          </cell>
          <cell r="P101">
            <v>1892000</v>
          </cell>
        </row>
        <row r="102">
          <cell r="A102">
            <v>44</v>
          </cell>
          <cell r="B102" t="str">
            <v>真生保育園</v>
          </cell>
          <cell r="C102">
            <v>0</v>
          </cell>
          <cell r="D102">
            <v>629250</v>
          </cell>
          <cell r="E102">
            <v>1029000</v>
          </cell>
          <cell r="F102">
            <v>116750</v>
          </cell>
          <cell r="G102">
            <v>397000</v>
          </cell>
          <cell r="H102">
            <v>0</v>
          </cell>
          <cell r="I102">
            <v>2172000</v>
          </cell>
          <cell r="J102">
            <v>0</v>
          </cell>
          <cell r="K102">
            <v>629250</v>
          </cell>
          <cell r="L102">
            <v>1029000</v>
          </cell>
          <cell r="M102">
            <v>116750</v>
          </cell>
          <cell r="N102">
            <v>397000</v>
          </cell>
          <cell r="O102">
            <v>0</v>
          </cell>
          <cell r="P102">
            <v>2172000</v>
          </cell>
        </row>
        <row r="103">
          <cell r="A103">
            <v>45</v>
          </cell>
          <cell r="B103" t="str">
            <v>アップルナースリー検見川浜保育園</v>
          </cell>
          <cell r="C103">
            <v>0</v>
          </cell>
          <cell r="D103">
            <v>629250</v>
          </cell>
          <cell r="E103">
            <v>1029000</v>
          </cell>
          <cell r="F103">
            <v>116750</v>
          </cell>
          <cell r="G103">
            <v>397000</v>
          </cell>
          <cell r="H103">
            <v>0</v>
          </cell>
          <cell r="I103">
            <v>2172000</v>
          </cell>
          <cell r="J103">
            <v>0</v>
          </cell>
          <cell r="K103">
            <v>629250</v>
          </cell>
          <cell r="L103">
            <v>1029000</v>
          </cell>
          <cell r="M103">
            <v>116750</v>
          </cell>
          <cell r="N103">
            <v>397000</v>
          </cell>
          <cell r="O103">
            <v>0</v>
          </cell>
          <cell r="P103">
            <v>2172000</v>
          </cell>
        </row>
        <row r="104">
          <cell r="A104">
            <v>46</v>
          </cell>
        </row>
        <row r="105">
          <cell r="A105">
            <v>47</v>
          </cell>
        </row>
        <row r="106">
          <cell r="A106">
            <v>48</v>
          </cell>
        </row>
        <row r="107">
          <cell r="A107">
            <v>49</v>
          </cell>
        </row>
        <row r="108">
          <cell r="A108">
            <v>50</v>
          </cell>
        </row>
        <row r="109">
          <cell r="B109" t="str">
            <v>この行は使わないこと</v>
          </cell>
        </row>
        <row r="110">
          <cell r="B110" t="str">
            <v>計</v>
          </cell>
          <cell r="C110">
            <v>1168750</v>
          </cell>
          <cell r="D110">
            <v>28316250</v>
          </cell>
          <cell r="E110">
            <v>46305000</v>
          </cell>
          <cell r="F110">
            <v>3619250</v>
          </cell>
          <cell r="G110">
            <v>16332250</v>
          </cell>
          <cell r="H110">
            <v>15288000</v>
          </cell>
          <cell r="I110">
            <v>111029500</v>
          </cell>
          <cell r="J110">
            <v>1168750</v>
          </cell>
          <cell r="K110">
            <v>28316250</v>
          </cell>
          <cell r="L110">
            <v>46305000</v>
          </cell>
          <cell r="M110">
            <v>3619250</v>
          </cell>
          <cell r="N110">
            <v>16332250</v>
          </cell>
          <cell r="O110">
            <v>15288000</v>
          </cell>
          <cell r="P110">
            <v>111029500</v>
          </cell>
        </row>
        <row r="114">
          <cell r="A114">
            <v>1</v>
          </cell>
          <cell r="B114" t="str">
            <v>院内保育園</v>
          </cell>
          <cell r="C114">
            <v>0</v>
          </cell>
          <cell r="D114">
            <v>1258500</v>
          </cell>
          <cell r="E114">
            <v>2058000</v>
          </cell>
          <cell r="F114">
            <v>0</v>
          </cell>
          <cell r="G114">
            <v>751000</v>
          </cell>
          <cell r="H114">
            <v>0</v>
          </cell>
          <cell r="I114">
            <v>4067500</v>
          </cell>
          <cell r="J114">
            <v>0</v>
          </cell>
          <cell r="K114">
            <v>629250</v>
          </cell>
          <cell r="L114">
            <v>1029000</v>
          </cell>
          <cell r="M114">
            <v>0</v>
          </cell>
          <cell r="N114">
            <v>375500</v>
          </cell>
          <cell r="O114">
            <v>0</v>
          </cell>
          <cell r="P114">
            <v>2033750</v>
          </cell>
        </row>
        <row r="115">
          <cell r="A115">
            <v>2</v>
          </cell>
          <cell r="B115" t="str">
            <v>旭ケ丘保育園</v>
          </cell>
          <cell r="C115">
            <v>0</v>
          </cell>
          <cell r="D115">
            <v>1258500</v>
          </cell>
          <cell r="E115">
            <v>2058000</v>
          </cell>
          <cell r="F115">
            <v>233500</v>
          </cell>
          <cell r="G115">
            <v>794000</v>
          </cell>
          <cell r="H115">
            <v>1176000</v>
          </cell>
          <cell r="I115">
            <v>5520000</v>
          </cell>
          <cell r="J115">
            <v>0</v>
          </cell>
          <cell r="K115">
            <v>629250</v>
          </cell>
          <cell r="L115">
            <v>1029000</v>
          </cell>
          <cell r="M115">
            <v>116750</v>
          </cell>
          <cell r="N115">
            <v>397000</v>
          </cell>
          <cell r="O115">
            <v>588000</v>
          </cell>
          <cell r="P115">
            <v>2760000</v>
          </cell>
        </row>
        <row r="116">
          <cell r="A116">
            <v>3</v>
          </cell>
          <cell r="B116" t="str">
            <v>稲毛保育園</v>
          </cell>
          <cell r="C116">
            <v>0</v>
          </cell>
          <cell r="D116">
            <v>1258500</v>
          </cell>
          <cell r="E116">
            <v>2058000</v>
          </cell>
          <cell r="F116">
            <v>0</v>
          </cell>
          <cell r="G116">
            <v>794000</v>
          </cell>
          <cell r="H116">
            <v>1176000</v>
          </cell>
          <cell r="I116">
            <v>5286500</v>
          </cell>
          <cell r="J116">
            <v>0</v>
          </cell>
          <cell r="K116">
            <v>629250</v>
          </cell>
          <cell r="L116">
            <v>1029000</v>
          </cell>
          <cell r="M116">
            <v>0</v>
          </cell>
          <cell r="N116">
            <v>397000</v>
          </cell>
          <cell r="O116">
            <v>588000</v>
          </cell>
          <cell r="P116">
            <v>2643250</v>
          </cell>
        </row>
        <row r="117">
          <cell r="A117">
            <v>4</v>
          </cell>
          <cell r="B117" t="str">
            <v>みどり学園附属保育園</v>
          </cell>
          <cell r="C117">
            <v>0</v>
          </cell>
          <cell r="D117">
            <v>1258500</v>
          </cell>
          <cell r="E117">
            <v>2058000</v>
          </cell>
          <cell r="F117">
            <v>0</v>
          </cell>
          <cell r="G117">
            <v>794000</v>
          </cell>
          <cell r="H117">
            <v>0</v>
          </cell>
          <cell r="I117">
            <v>4110500</v>
          </cell>
          <cell r="J117">
            <v>0</v>
          </cell>
          <cell r="K117">
            <v>629250</v>
          </cell>
          <cell r="L117">
            <v>1029000</v>
          </cell>
          <cell r="M117">
            <v>0</v>
          </cell>
          <cell r="N117">
            <v>397000</v>
          </cell>
          <cell r="O117">
            <v>0</v>
          </cell>
          <cell r="P117">
            <v>2055250</v>
          </cell>
        </row>
        <row r="118">
          <cell r="A118">
            <v>5</v>
          </cell>
          <cell r="B118" t="str">
            <v>ちどり保育園</v>
          </cell>
          <cell r="C118">
            <v>0</v>
          </cell>
          <cell r="D118">
            <v>1258500</v>
          </cell>
          <cell r="E118">
            <v>2058000</v>
          </cell>
          <cell r="F118">
            <v>233500</v>
          </cell>
          <cell r="G118">
            <v>792000</v>
          </cell>
          <cell r="H118">
            <v>0</v>
          </cell>
          <cell r="I118">
            <v>4342000</v>
          </cell>
          <cell r="J118">
            <v>0</v>
          </cell>
          <cell r="K118">
            <v>629250</v>
          </cell>
          <cell r="L118">
            <v>1029000</v>
          </cell>
          <cell r="M118">
            <v>116750</v>
          </cell>
          <cell r="N118">
            <v>396000</v>
          </cell>
          <cell r="O118">
            <v>0</v>
          </cell>
          <cell r="P118">
            <v>2171000</v>
          </cell>
        </row>
        <row r="119">
          <cell r="A119">
            <v>6</v>
          </cell>
          <cell r="B119" t="str">
            <v>今井保育園</v>
          </cell>
          <cell r="C119">
            <v>467500</v>
          </cell>
          <cell r="D119">
            <v>1258500</v>
          </cell>
          <cell r="E119">
            <v>2058000</v>
          </cell>
          <cell r="F119">
            <v>233500</v>
          </cell>
          <cell r="G119">
            <v>794000</v>
          </cell>
          <cell r="H119">
            <v>1176000</v>
          </cell>
          <cell r="I119">
            <v>5987500</v>
          </cell>
          <cell r="J119">
            <v>233750</v>
          </cell>
          <cell r="K119">
            <v>629250</v>
          </cell>
          <cell r="L119">
            <v>1029000</v>
          </cell>
          <cell r="M119">
            <v>116750</v>
          </cell>
          <cell r="N119">
            <v>397000</v>
          </cell>
          <cell r="O119">
            <v>588000</v>
          </cell>
          <cell r="P119">
            <v>2993750</v>
          </cell>
        </row>
        <row r="120">
          <cell r="A120">
            <v>7</v>
          </cell>
          <cell r="B120" t="str">
            <v>若竹保育園</v>
          </cell>
          <cell r="C120">
            <v>0</v>
          </cell>
          <cell r="D120">
            <v>1258500</v>
          </cell>
          <cell r="E120">
            <v>2058000</v>
          </cell>
          <cell r="F120">
            <v>233500</v>
          </cell>
          <cell r="G120">
            <v>794000</v>
          </cell>
          <cell r="H120">
            <v>1176000</v>
          </cell>
          <cell r="I120">
            <v>5520000</v>
          </cell>
          <cell r="J120">
            <v>0</v>
          </cell>
          <cell r="K120">
            <v>629250</v>
          </cell>
          <cell r="L120">
            <v>1029000</v>
          </cell>
          <cell r="M120">
            <v>116750</v>
          </cell>
          <cell r="N120">
            <v>397000</v>
          </cell>
          <cell r="O120">
            <v>588000</v>
          </cell>
          <cell r="P120">
            <v>2760000</v>
          </cell>
        </row>
        <row r="121">
          <cell r="A121">
            <v>8</v>
          </cell>
          <cell r="B121" t="str">
            <v>千葉寺保育園</v>
          </cell>
          <cell r="C121">
            <v>0</v>
          </cell>
          <cell r="D121">
            <v>1258500</v>
          </cell>
          <cell r="E121">
            <v>2058000</v>
          </cell>
          <cell r="F121">
            <v>0</v>
          </cell>
          <cell r="G121">
            <v>794000</v>
          </cell>
          <cell r="H121">
            <v>1176000</v>
          </cell>
          <cell r="I121">
            <v>5286500</v>
          </cell>
          <cell r="J121">
            <v>0</v>
          </cell>
          <cell r="K121">
            <v>629250</v>
          </cell>
          <cell r="L121">
            <v>1029000</v>
          </cell>
          <cell r="M121">
            <v>0</v>
          </cell>
          <cell r="N121">
            <v>397000</v>
          </cell>
          <cell r="O121">
            <v>588000</v>
          </cell>
          <cell r="P121">
            <v>2643250</v>
          </cell>
        </row>
        <row r="122">
          <cell r="A122">
            <v>9</v>
          </cell>
          <cell r="B122" t="str">
            <v>慈光保育園</v>
          </cell>
          <cell r="C122">
            <v>0</v>
          </cell>
          <cell r="D122">
            <v>1258500</v>
          </cell>
          <cell r="E122">
            <v>2058000</v>
          </cell>
          <cell r="F122">
            <v>233500</v>
          </cell>
          <cell r="G122">
            <v>794000</v>
          </cell>
          <cell r="H122">
            <v>1176000</v>
          </cell>
          <cell r="I122">
            <v>5520000</v>
          </cell>
          <cell r="J122">
            <v>0</v>
          </cell>
          <cell r="K122">
            <v>629250</v>
          </cell>
          <cell r="L122">
            <v>1029000</v>
          </cell>
          <cell r="M122">
            <v>116750</v>
          </cell>
          <cell r="N122">
            <v>397000</v>
          </cell>
          <cell r="O122">
            <v>588000</v>
          </cell>
          <cell r="P122">
            <v>2760000</v>
          </cell>
        </row>
        <row r="123">
          <cell r="A123">
            <v>10</v>
          </cell>
          <cell r="B123" t="str">
            <v>若梅保育園</v>
          </cell>
          <cell r="C123">
            <v>0</v>
          </cell>
          <cell r="D123">
            <v>1258500</v>
          </cell>
          <cell r="E123">
            <v>2058000</v>
          </cell>
          <cell r="F123">
            <v>233500</v>
          </cell>
          <cell r="G123">
            <v>794000</v>
          </cell>
          <cell r="H123">
            <v>1176000</v>
          </cell>
          <cell r="I123">
            <v>5520000</v>
          </cell>
          <cell r="J123">
            <v>0</v>
          </cell>
          <cell r="K123">
            <v>629250</v>
          </cell>
          <cell r="L123">
            <v>1029000</v>
          </cell>
          <cell r="M123">
            <v>116750</v>
          </cell>
          <cell r="N123">
            <v>397000</v>
          </cell>
          <cell r="O123">
            <v>588000</v>
          </cell>
          <cell r="P123">
            <v>2760000</v>
          </cell>
        </row>
        <row r="124">
          <cell r="A124">
            <v>11</v>
          </cell>
          <cell r="B124" t="str">
            <v>チューリップ保育園</v>
          </cell>
          <cell r="C124">
            <v>0</v>
          </cell>
          <cell r="D124">
            <v>1258500</v>
          </cell>
          <cell r="E124">
            <v>2058000</v>
          </cell>
          <cell r="F124">
            <v>0</v>
          </cell>
          <cell r="G124">
            <v>538500</v>
          </cell>
          <cell r="H124">
            <v>1176000</v>
          </cell>
          <cell r="I124">
            <v>5031000</v>
          </cell>
          <cell r="J124">
            <v>0</v>
          </cell>
          <cell r="K124">
            <v>629250</v>
          </cell>
          <cell r="L124">
            <v>1029000</v>
          </cell>
          <cell r="M124">
            <v>0</v>
          </cell>
          <cell r="N124">
            <v>269250</v>
          </cell>
          <cell r="O124">
            <v>588000</v>
          </cell>
          <cell r="P124">
            <v>2515500</v>
          </cell>
        </row>
        <row r="125">
          <cell r="A125">
            <v>12</v>
          </cell>
          <cell r="B125" t="str">
            <v>幕張海浜保育園</v>
          </cell>
          <cell r="C125">
            <v>0</v>
          </cell>
          <cell r="D125">
            <v>1258500</v>
          </cell>
          <cell r="E125">
            <v>2058000</v>
          </cell>
          <cell r="F125">
            <v>233500</v>
          </cell>
          <cell r="G125">
            <v>794000</v>
          </cell>
          <cell r="H125">
            <v>0</v>
          </cell>
          <cell r="I125">
            <v>4344000</v>
          </cell>
          <cell r="J125">
            <v>0</v>
          </cell>
          <cell r="K125">
            <v>629250</v>
          </cell>
          <cell r="L125">
            <v>1029000</v>
          </cell>
          <cell r="M125">
            <v>116750</v>
          </cell>
          <cell r="N125">
            <v>397000</v>
          </cell>
          <cell r="O125">
            <v>0</v>
          </cell>
          <cell r="P125">
            <v>2172000</v>
          </cell>
        </row>
        <row r="126">
          <cell r="A126">
            <v>13</v>
          </cell>
          <cell r="B126" t="str">
            <v>みつわ台保育園</v>
          </cell>
          <cell r="C126">
            <v>0</v>
          </cell>
          <cell r="D126">
            <v>1258500</v>
          </cell>
          <cell r="E126">
            <v>2058000</v>
          </cell>
          <cell r="F126">
            <v>233500</v>
          </cell>
          <cell r="G126">
            <v>794000</v>
          </cell>
          <cell r="H126">
            <v>3528000</v>
          </cell>
          <cell r="I126">
            <v>7872000</v>
          </cell>
          <cell r="J126">
            <v>0</v>
          </cell>
          <cell r="K126">
            <v>629250</v>
          </cell>
          <cell r="L126">
            <v>1029000</v>
          </cell>
          <cell r="M126">
            <v>116750</v>
          </cell>
          <cell r="N126">
            <v>397000</v>
          </cell>
          <cell r="O126">
            <v>1764000</v>
          </cell>
          <cell r="P126">
            <v>3936000</v>
          </cell>
        </row>
        <row r="127">
          <cell r="A127">
            <v>14</v>
          </cell>
          <cell r="B127" t="str">
            <v>まどか保育園</v>
          </cell>
          <cell r="C127">
            <v>0</v>
          </cell>
          <cell r="D127">
            <v>1258500</v>
          </cell>
          <cell r="E127">
            <v>2058000</v>
          </cell>
          <cell r="F127">
            <v>233500</v>
          </cell>
          <cell r="G127">
            <v>794000</v>
          </cell>
          <cell r="H127">
            <v>0</v>
          </cell>
          <cell r="I127">
            <v>4344000</v>
          </cell>
          <cell r="J127">
            <v>0</v>
          </cell>
          <cell r="K127">
            <v>629250</v>
          </cell>
          <cell r="L127">
            <v>1029000</v>
          </cell>
          <cell r="M127">
            <v>116750</v>
          </cell>
          <cell r="N127">
            <v>397000</v>
          </cell>
          <cell r="O127">
            <v>0</v>
          </cell>
          <cell r="P127">
            <v>2172000</v>
          </cell>
        </row>
        <row r="128">
          <cell r="A128">
            <v>15</v>
          </cell>
          <cell r="B128" t="str">
            <v>わかくさ保育園</v>
          </cell>
          <cell r="C128">
            <v>0</v>
          </cell>
          <cell r="D128">
            <v>1258500</v>
          </cell>
          <cell r="E128">
            <v>2058000</v>
          </cell>
          <cell r="F128">
            <v>233500</v>
          </cell>
          <cell r="G128">
            <v>794000</v>
          </cell>
          <cell r="H128">
            <v>0</v>
          </cell>
          <cell r="I128">
            <v>4344000</v>
          </cell>
          <cell r="J128">
            <v>0</v>
          </cell>
          <cell r="K128">
            <v>629250</v>
          </cell>
          <cell r="L128">
            <v>1029000</v>
          </cell>
          <cell r="M128">
            <v>116750</v>
          </cell>
          <cell r="N128">
            <v>397000</v>
          </cell>
          <cell r="O128">
            <v>0</v>
          </cell>
          <cell r="P128">
            <v>2172000</v>
          </cell>
        </row>
        <row r="129">
          <cell r="A129">
            <v>16</v>
          </cell>
          <cell r="B129" t="str">
            <v>たいよう保育園</v>
          </cell>
          <cell r="C129">
            <v>0</v>
          </cell>
          <cell r="D129">
            <v>1258500</v>
          </cell>
          <cell r="E129">
            <v>2058000</v>
          </cell>
          <cell r="F129">
            <v>233500</v>
          </cell>
          <cell r="G129">
            <v>794000</v>
          </cell>
          <cell r="H129">
            <v>0</v>
          </cell>
          <cell r="I129">
            <v>4344000</v>
          </cell>
          <cell r="J129">
            <v>0</v>
          </cell>
          <cell r="K129">
            <v>629250</v>
          </cell>
          <cell r="L129">
            <v>1029000</v>
          </cell>
          <cell r="M129">
            <v>116750</v>
          </cell>
          <cell r="N129">
            <v>397000</v>
          </cell>
          <cell r="O129">
            <v>0</v>
          </cell>
          <cell r="P129">
            <v>2172000</v>
          </cell>
        </row>
        <row r="130">
          <cell r="A130">
            <v>17</v>
          </cell>
          <cell r="B130" t="str">
            <v>松ケ丘保育園</v>
          </cell>
          <cell r="C130">
            <v>0</v>
          </cell>
          <cell r="D130">
            <v>1258500</v>
          </cell>
          <cell r="E130">
            <v>2058000</v>
          </cell>
          <cell r="F130">
            <v>233500</v>
          </cell>
          <cell r="G130">
            <v>644000</v>
          </cell>
          <cell r="H130">
            <v>1176000</v>
          </cell>
          <cell r="I130">
            <v>5370000</v>
          </cell>
          <cell r="J130">
            <v>0</v>
          </cell>
          <cell r="K130">
            <v>629250</v>
          </cell>
          <cell r="L130">
            <v>1029000</v>
          </cell>
          <cell r="M130">
            <v>116750</v>
          </cell>
          <cell r="N130">
            <v>322000</v>
          </cell>
          <cell r="O130">
            <v>588000</v>
          </cell>
          <cell r="P130">
            <v>2685000</v>
          </cell>
        </row>
        <row r="131">
          <cell r="A131">
            <v>18</v>
          </cell>
          <cell r="B131" t="str">
            <v>作草部保育園</v>
          </cell>
          <cell r="C131">
            <v>0</v>
          </cell>
          <cell r="D131">
            <v>1258500</v>
          </cell>
          <cell r="E131">
            <v>2058000</v>
          </cell>
          <cell r="F131">
            <v>233500</v>
          </cell>
          <cell r="G131">
            <v>794000</v>
          </cell>
          <cell r="H131">
            <v>1176000</v>
          </cell>
          <cell r="I131">
            <v>5520000</v>
          </cell>
          <cell r="J131">
            <v>0</v>
          </cell>
          <cell r="K131">
            <v>629250</v>
          </cell>
          <cell r="L131">
            <v>1029000</v>
          </cell>
          <cell r="M131">
            <v>116750</v>
          </cell>
          <cell r="N131">
            <v>397000</v>
          </cell>
          <cell r="O131">
            <v>588000</v>
          </cell>
          <cell r="P131">
            <v>2760000</v>
          </cell>
        </row>
        <row r="132">
          <cell r="A132">
            <v>19</v>
          </cell>
          <cell r="B132" t="str">
            <v>すずらん保育園</v>
          </cell>
          <cell r="C132">
            <v>0</v>
          </cell>
          <cell r="D132">
            <v>1258500</v>
          </cell>
          <cell r="E132">
            <v>2058000</v>
          </cell>
          <cell r="F132">
            <v>233500</v>
          </cell>
          <cell r="G132">
            <v>794000</v>
          </cell>
          <cell r="H132">
            <v>1176000</v>
          </cell>
          <cell r="I132">
            <v>5520000</v>
          </cell>
          <cell r="J132">
            <v>0</v>
          </cell>
          <cell r="K132">
            <v>629250</v>
          </cell>
          <cell r="L132">
            <v>1029000</v>
          </cell>
          <cell r="M132">
            <v>116750</v>
          </cell>
          <cell r="N132">
            <v>397000</v>
          </cell>
          <cell r="O132">
            <v>588000</v>
          </cell>
          <cell r="P132">
            <v>2760000</v>
          </cell>
        </row>
        <row r="133">
          <cell r="A133">
            <v>20</v>
          </cell>
          <cell r="B133" t="str">
            <v>なぎさ保育園</v>
          </cell>
          <cell r="C133">
            <v>0</v>
          </cell>
          <cell r="D133">
            <v>1258500</v>
          </cell>
          <cell r="E133">
            <v>2058000</v>
          </cell>
          <cell r="F133">
            <v>233500</v>
          </cell>
          <cell r="G133">
            <v>794000</v>
          </cell>
          <cell r="H133">
            <v>0</v>
          </cell>
          <cell r="I133">
            <v>4344000</v>
          </cell>
          <cell r="J133">
            <v>0</v>
          </cell>
          <cell r="K133">
            <v>629250</v>
          </cell>
          <cell r="L133">
            <v>1029000</v>
          </cell>
          <cell r="M133">
            <v>116750</v>
          </cell>
          <cell r="N133">
            <v>397000</v>
          </cell>
          <cell r="O133">
            <v>0</v>
          </cell>
          <cell r="P133">
            <v>2172000</v>
          </cell>
        </row>
        <row r="134">
          <cell r="A134">
            <v>21</v>
          </cell>
          <cell r="B134" t="str">
            <v>南小中台保育園</v>
          </cell>
          <cell r="C134">
            <v>0</v>
          </cell>
          <cell r="D134">
            <v>1258500</v>
          </cell>
          <cell r="E134">
            <v>2058000</v>
          </cell>
          <cell r="F134">
            <v>233500</v>
          </cell>
          <cell r="G134">
            <v>794000</v>
          </cell>
          <cell r="H134">
            <v>1176000</v>
          </cell>
          <cell r="I134">
            <v>5520000</v>
          </cell>
          <cell r="J134">
            <v>0</v>
          </cell>
          <cell r="K134">
            <v>629250</v>
          </cell>
          <cell r="L134">
            <v>1029000</v>
          </cell>
          <cell r="M134">
            <v>116750</v>
          </cell>
          <cell r="N134">
            <v>397000</v>
          </cell>
          <cell r="O134">
            <v>588000</v>
          </cell>
          <cell r="P134">
            <v>2760000</v>
          </cell>
        </row>
        <row r="135">
          <cell r="A135">
            <v>22</v>
          </cell>
          <cell r="B135" t="str">
            <v>もみじ保育園</v>
          </cell>
          <cell r="C135">
            <v>0</v>
          </cell>
          <cell r="D135">
            <v>1258500</v>
          </cell>
          <cell r="E135">
            <v>2058000</v>
          </cell>
          <cell r="F135">
            <v>0</v>
          </cell>
          <cell r="G135">
            <v>794000</v>
          </cell>
          <cell r="H135">
            <v>1176000</v>
          </cell>
          <cell r="I135">
            <v>5286500</v>
          </cell>
          <cell r="J135">
            <v>0</v>
          </cell>
          <cell r="K135">
            <v>629250</v>
          </cell>
          <cell r="L135">
            <v>1029000</v>
          </cell>
          <cell r="M135">
            <v>0</v>
          </cell>
          <cell r="N135">
            <v>397000</v>
          </cell>
          <cell r="O135">
            <v>588000</v>
          </cell>
          <cell r="P135">
            <v>2643250</v>
          </cell>
        </row>
        <row r="136">
          <cell r="A136">
            <v>23</v>
          </cell>
          <cell r="B136" t="str">
            <v>おゆみ野保育園</v>
          </cell>
          <cell r="C136">
            <v>0</v>
          </cell>
          <cell r="D136">
            <v>1258500</v>
          </cell>
          <cell r="E136">
            <v>2058000</v>
          </cell>
          <cell r="F136">
            <v>233500</v>
          </cell>
          <cell r="G136">
            <v>794000</v>
          </cell>
          <cell r="H136">
            <v>1176000</v>
          </cell>
          <cell r="I136">
            <v>5520000</v>
          </cell>
          <cell r="J136">
            <v>0</v>
          </cell>
          <cell r="K136">
            <v>629250</v>
          </cell>
          <cell r="L136">
            <v>1029000</v>
          </cell>
          <cell r="M136">
            <v>116750</v>
          </cell>
          <cell r="N136">
            <v>397000</v>
          </cell>
          <cell r="O136">
            <v>588000</v>
          </cell>
          <cell r="P136">
            <v>2760000</v>
          </cell>
        </row>
        <row r="137">
          <cell r="A137">
            <v>24</v>
          </cell>
          <cell r="B137" t="str">
            <v>ナーセリー鏡戸</v>
          </cell>
          <cell r="C137">
            <v>467500</v>
          </cell>
          <cell r="D137">
            <v>1258500</v>
          </cell>
          <cell r="E137">
            <v>2058000</v>
          </cell>
          <cell r="F137">
            <v>233500</v>
          </cell>
          <cell r="G137">
            <v>794000</v>
          </cell>
          <cell r="H137">
            <v>0</v>
          </cell>
          <cell r="I137">
            <v>4811500</v>
          </cell>
          <cell r="J137">
            <v>233750</v>
          </cell>
          <cell r="K137">
            <v>629250</v>
          </cell>
          <cell r="L137">
            <v>1029000</v>
          </cell>
          <cell r="M137">
            <v>116750</v>
          </cell>
          <cell r="N137">
            <v>397000</v>
          </cell>
          <cell r="O137">
            <v>0</v>
          </cell>
          <cell r="P137">
            <v>2405750</v>
          </cell>
        </row>
        <row r="138">
          <cell r="A138">
            <v>25</v>
          </cell>
          <cell r="B138" t="str">
            <v>打瀬保育園</v>
          </cell>
          <cell r="C138">
            <v>0</v>
          </cell>
          <cell r="D138">
            <v>1258500</v>
          </cell>
          <cell r="E138">
            <v>2058000</v>
          </cell>
          <cell r="F138">
            <v>233500</v>
          </cell>
          <cell r="G138">
            <v>794000</v>
          </cell>
          <cell r="H138">
            <v>0</v>
          </cell>
          <cell r="I138">
            <v>4344000</v>
          </cell>
          <cell r="J138">
            <v>0</v>
          </cell>
          <cell r="K138">
            <v>629250</v>
          </cell>
          <cell r="L138">
            <v>1029000</v>
          </cell>
          <cell r="M138">
            <v>116750</v>
          </cell>
          <cell r="N138">
            <v>397000</v>
          </cell>
          <cell r="O138">
            <v>0</v>
          </cell>
          <cell r="P138">
            <v>2172000</v>
          </cell>
        </row>
        <row r="139">
          <cell r="A139">
            <v>26</v>
          </cell>
          <cell r="B139" t="str">
            <v>ふたば保育園</v>
          </cell>
          <cell r="C139">
            <v>0</v>
          </cell>
          <cell r="D139">
            <v>1258500</v>
          </cell>
          <cell r="E139">
            <v>2058000</v>
          </cell>
          <cell r="F139">
            <v>233500</v>
          </cell>
          <cell r="G139">
            <v>794000</v>
          </cell>
          <cell r="H139">
            <v>2352000</v>
          </cell>
          <cell r="I139">
            <v>6696000</v>
          </cell>
          <cell r="J139">
            <v>0</v>
          </cell>
          <cell r="K139">
            <v>629250</v>
          </cell>
          <cell r="L139">
            <v>1029000</v>
          </cell>
          <cell r="M139">
            <v>116750</v>
          </cell>
          <cell r="N139">
            <v>397000</v>
          </cell>
          <cell r="O139">
            <v>1176000</v>
          </cell>
          <cell r="P139">
            <v>3348000</v>
          </cell>
        </row>
        <row r="140">
          <cell r="A140">
            <v>27</v>
          </cell>
          <cell r="B140" t="str">
            <v>明和輝保育園</v>
          </cell>
          <cell r="C140">
            <v>467500</v>
          </cell>
          <cell r="D140">
            <v>1258500</v>
          </cell>
          <cell r="E140">
            <v>2058000</v>
          </cell>
          <cell r="F140">
            <v>0</v>
          </cell>
          <cell r="G140">
            <v>794000</v>
          </cell>
          <cell r="H140">
            <v>1176000</v>
          </cell>
          <cell r="I140">
            <v>5754000</v>
          </cell>
          <cell r="J140">
            <v>233750</v>
          </cell>
          <cell r="K140">
            <v>629250</v>
          </cell>
          <cell r="L140">
            <v>1029000</v>
          </cell>
          <cell r="M140">
            <v>0</v>
          </cell>
          <cell r="N140">
            <v>397000</v>
          </cell>
          <cell r="O140">
            <v>588000</v>
          </cell>
          <cell r="P140">
            <v>2877000</v>
          </cell>
        </row>
        <row r="141">
          <cell r="A141">
            <v>28</v>
          </cell>
          <cell r="B141" t="str">
            <v>山王保育園</v>
          </cell>
          <cell r="C141">
            <v>0</v>
          </cell>
          <cell r="D141">
            <v>1258500</v>
          </cell>
          <cell r="E141">
            <v>2058000</v>
          </cell>
          <cell r="F141">
            <v>233500</v>
          </cell>
          <cell r="G141">
            <v>794000</v>
          </cell>
          <cell r="H141">
            <v>0</v>
          </cell>
          <cell r="I141">
            <v>4344000</v>
          </cell>
          <cell r="J141">
            <v>0</v>
          </cell>
          <cell r="K141">
            <v>629250</v>
          </cell>
          <cell r="L141">
            <v>1029000</v>
          </cell>
          <cell r="M141">
            <v>116750</v>
          </cell>
          <cell r="N141">
            <v>397000</v>
          </cell>
          <cell r="O141">
            <v>0</v>
          </cell>
          <cell r="P141">
            <v>2172000</v>
          </cell>
        </row>
        <row r="142">
          <cell r="A142">
            <v>29</v>
          </cell>
          <cell r="B142" t="str">
            <v>チャイルド・ガーデン保育園</v>
          </cell>
          <cell r="C142">
            <v>0</v>
          </cell>
          <cell r="D142">
            <v>1258500</v>
          </cell>
          <cell r="E142">
            <v>2058000</v>
          </cell>
          <cell r="F142">
            <v>0</v>
          </cell>
          <cell r="G142">
            <v>794000</v>
          </cell>
          <cell r="H142">
            <v>0</v>
          </cell>
          <cell r="I142">
            <v>4110500</v>
          </cell>
          <cell r="J142">
            <v>0</v>
          </cell>
          <cell r="K142">
            <v>629250</v>
          </cell>
          <cell r="L142">
            <v>1029000</v>
          </cell>
          <cell r="M142">
            <v>0</v>
          </cell>
          <cell r="N142">
            <v>397000</v>
          </cell>
          <cell r="O142">
            <v>0</v>
          </cell>
          <cell r="P142">
            <v>2055250</v>
          </cell>
        </row>
        <row r="143">
          <cell r="A143">
            <v>30</v>
          </cell>
          <cell r="B143" t="str">
            <v>明徳土気保育園</v>
          </cell>
          <cell r="C143">
            <v>0</v>
          </cell>
          <cell r="D143">
            <v>1258500</v>
          </cell>
          <cell r="E143">
            <v>2058000</v>
          </cell>
          <cell r="F143">
            <v>233500</v>
          </cell>
          <cell r="G143">
            <v>794000</v>
          </cell>
          <cell r="H143">
            <v>2352000</v>
          </cell>
          <cell r="I143">
            <v>6696000</v>
          </cell>
          <cell r="J143">
            <v>0</v>
          </cell>
          <cell r="K143">
            <v>629250</v>
          </cell>
          <cell r="L143">
            <v>1029000</v>
          </cell>
          <cell r="M143">
            <v>116750</v>
          </cell>
          <cell r="N143">
            <v>397000</v>
          </cell>
          <cell r="O143">
            <v>1176000</v>
          </cell>
          <cell r="P143">
            <v>3348000</v>
          </cell>
        </row>
        <row r="144">
          <cell r="A144">
            <v>31</v>
          </cell>
          <cell r="B144" t="str">
            <v>グレース保育園</v>
          </cell>
          <cell r="C144">
            <v>0</v>
          </cell>
          <cell r="D144">
            <v>1258500</v>
          </cell>
          <cell r="E144">
            <v>2058000</v>
          </cell>
          <cell r="F144">
            <v>0</v>
          </cell>
          <cell r="G144">
            <v>794000</v>
          </cell>
          <cell r="H144">
            <v>1176000</v>
          </cell>
          <cell r="I144">
            <v>5286500</v>
          </cell>
          <cell r="J144">
            <v>0</v>
          </cell>
          <cell r="K144">
            <v>629250</v>
          </cell>
          <cell r="L144">
            <v>1029000</v>
          </cell>
          <cell r="M144">
            <v>0</v>
          </cell>
          <cell r="N144">
            <v>397000</v>
          </cell>
          <cell r="O144">
            <v>588000</v>
          </cell>
          <cell r="P144">
            <v>2643250</v>
          </cell>
        </row>
        <row r="145">
          <cell r="A145">
            <v>32</v>
          </cell>
          <cell r="B145" t="str">
            <v>みらい保育園</v>
          </cell>
          <cell r="C145">
            <v>0</v>
          </cell>
          <cell r="D145">
            <v>1258500</v>
          </cell>
          <cell r="E145">
            <v>2058000</v>
          </cell>
          <cell r="F145">
            <v>0</v>
          </cell>
          <cell r="G145">
            <v>794000</v>
          </cell>
          <cell r="H145">
            <v>1176000</v>
          </cell>
          <cell r="I145">
            <v>5286500</v>
          </cell>
          <cell r="J145">
            <v>0</v>
          </cell>
          <cell r="K145">
            <v>629250</v>
          </cell>
          <cell r="L145">
            <v>1029000</v>
          </cell>
          <cell r="M145">
            <v>0</v>
          </cell>
          <cell r="N145">
            <v>397000</v>
          </cell>
          <cell r="O145">
            <v>588000</v>
          </cell>
          <cell r="P145">
            <v>2643250</v>
          </cell>
        </row>
        <row r="146">
          <cell r="A146">
            <v>33</v>
          </cell>
          <cell r="B146" t="str">
            <v>かまとり保育園</v>
          </cell>
          <cell r="C146">
            <v>0</v>
          </cell>
          <cell r="D146">
            <v>1258500</v>
          </cell>
          <cell r="E146">
            <v>2058000</v>
          </cell>
          <cell r="F146">
            <v>0</v>
          </cell>
          <cell r="G146">
            <v>794000</v>
          </cell>
          <cell r="H146">
            <v>1176000</v>
          </cell>
          <cell r="I146">
            <v>5286500</v>
          </cell>
          <cell r="J146">
            <v>0</v>
          </cell>
          <cell r="K146">
            <v>629250</v>
          </cell>
          <cell r="L146">
            <v>1029000</v>
          </cell>
          <cell r="M146">
            <v>0</v>
          </cell>
          <cell r="N146">
            <v>397000</v>
          </cell>
          <cell r="O146">
            <v>588000</v>
          </cell>
          <cell r="P146">
            <v>2643250</v>
          </cell>
        </row>
        <row r="147">
          <cell r="A147">
            <v>34</v>
          </cell>
          <cell r="B147" t="str">
            <v>植草弁天保育園</v>
          </cell>
          <cell r="C147">
            <v>467500</v>
          </cell>
          <cell r="D147">
            <v>1258500</v>
          </cell>
          <cell r="E147">
            <v>2058000</v>
          </cell>
          <cell r="F147">
            <v>233500</v>
          </cell>
          <cell r="G147">
            <v>794000</v>
          </cell>
          <cell r="H147">
            <v>0</v>
          </cell>
          <cell r="I147">
            <v>4811500</v>
          </cell>
          <cell r="J147">
            <v>233750</v>
          </cell>
          <cell r="K147">
            <v>629250</v>
          </cell>
          <cell r="L147">
            <v>1029000</v>
          </cell>
          <cell r="M147">
            <v>116750</v>
          </cell>
          <cell r="N147">
            <v>397000</v>
          </cell>
          <cell r="O147">
            <v>0</v>
          </cell>
          <cell r="P147">
            <v>2405750</v>
          </cell>
        </row>
        <row r="148">
          <cell r="A148">
            <v>35</v>
          </cell>
          <cell r="B148" t="str">
            <v>ひなたぼっこ保育園</v>
          </cell>
          <cell r="C148">
            <v>0</v>
          </cell>
          <cell r="D148">
            <v>1258500</v>
          </cell>
          <cell r="E148">
            <v>2058000</v>
          </cell>
          <cell r="F148">
            <v>233500</v>
          </cell>
          <cell r="G148">
            <v>794000</v>
          </cell>
          <cell r="H148">
            <v>0</v>
          </cell>
          <cell r="I148">
            <v>4344000</v>
          </cell>
          <cell r="J148">
            <v>0</v>
          </cell>
          <cell r="K148">
            <v>629250</v>
          </cell>
          <cell r="L148">
            <v>1029000</v>
          </cell>
          <cell r="M148">
            <v>116750</v>
          </cell>
          <cell r="N148">
            <v>397000</v>
          </cell>
          <cell r="O148">
            <v>0</v>
          </cell>
          <cell r="P148">
            <v>2172000</v>
          </cell>
        </row>
        <row r="149">
          <cell r="A149">
            <v>36</v>
          </cell>
          <cell r="B149" t="str">
            <v>はまかぜ保育園</v>
          </cell>
          <cell r="C149">
            <v>0</v>
          </cell>
          <cell r="D149">
            <v>1258500</v>
          </cell>
          <cell r="E149">
            <v>2058000</v>
          </cell>
          <cell r="F149">
            <v>233500</v>
          </cell>
          <cell r="G149">
            <v>794000</v>
          </cell>
          <cell r="H149">
            <v>0</v>
          </cell>
          <cell r="I149">
            <v>4344000</v>
          </cell>
          <cell r="J149">
            <v>0</v>
          </cell>
          <cell r="K149">
            <v>629250</v>
          </cell>
          <cell r="L149">
            <v>1029000</v>
          </cell>
          <cell r="M149">
            <v>116750</v>
          </cell>
          <cell r="N149">
            <v>397000</v>
          </cell>
          <cell r="O149">
            <v>0</v>
          </cell>
          <cell r="P149">
            <v>2172000</v>
          </cell>
        </row>
        <row r="150">
          <cell r="A150">
            <v>37</v>
          </cell>
          <cell r="B150" t="str">
            <v>いなほ保育園</v>
          </cell>
          <cell r="C150">
            <v>0</v>
          </cell>
          <cell r="D150">
            <v>1258500</v>
          </cell>
          <cell r="E150">
            <v>2058000</v>
          </cell>
          <cell r="F150">
            <v>233500</v>
          </cell>
          <cell r="G150">
            <v>794000</v>
          </cell>
          <cell r="H150">
            <v>0</v>
          </cell>
          <cell r="I150">
            <v>4344000</v>
          </cell>
          <cell r="J150">
            <v>0</v>
          </cell>
          <cell r="K150">
            <v>629250</v>
          </cell>
          <cell r="L150">
            <v>1029000</v>
          </cell>
          <cell r="M150">
            <v>116750</v>
          </cell>
          <cell r="N150">
            <v>397000</v>
          </cell>
          <cell r="O150">
            <v>0</v>
          </cell>
          <cell r="P150">
            <v>2172000</v>
          </cell>
        </row>
        <row r="151">
          <cell r="A151">
            <v>38</v>
          </cell>
          <cell r="B151" t="str">
            <v>キッズマーム保育園</v>
          </cell>
          <cell r="C151">
            <v>0</v>
          </cell>
          <cell r="D151">
            <v>1258500</v>
          </cell>
          <cell r="E151">
            <v>2058000</v>
          </cell>
          <cell r="F151">
            <v>0</v>
          </cell>
          <cell r="G151">
            <v>794000</v>
          </cell>
          <cell r="H151">
            <v>1176000</v>
          </cell>
          <cell r="I151">
            <v>5286500</v>
          </cell>
          <cell r="J151">
            <v>0</v>
          </cell>
          <cell r="K151">
            <v>629250</v>
          </cell>
          <cell r="L151">
            <v>1029000</v>
          </cell>
          <cell r="M151">
            <v>0</v>
          </cell>
          <cell r="N151">
            <v>397000</v>
          </cell>
          <cell r="O151">
            <v>588000</v>
          </cell>
          <cell r="P151">
            <v>2643250</v>
          </cell>
        </row>
        <row r="152">
          <cell r="A152">
            <v>39</v>
          </cell>
          <cell r="B152" t="str">
            <v>アスク海浜幕張保育園</v>
          </cell>
          <cell r="C152">
            <v>0</v>
          </cell>
          <cell r="D152">
            <v>1258500</v>
          </cell>
          <cell r="E152">
            <v>2058000</v>
          </cell>
          <cell r="F152">
            <v>233500</v>
          </cell>
          <cell r="G152">
            <v>0</v>
          </cell>
          <cell r="H152">
            <v>0</v>
          </cell>
          <cell r="I152">
            <v>3550000</v>
          </cell>
          <cell r="J152">
            <v>0</v>
          </cell>
          <cell r="K152">
            <v>629250</v>
          </cell>
          <cell r="L152">
            <v>1029000</v>
          </cell>
          <cell r="M152">
            <v>116750</v>
          </cell>
          <cell r="N152">
            <v>0</v>
          </cell>
          <cell r="O152">
            <v>0</v>
          </cell>
          <cell r="P152">
            <v>1775000</v>
          </cell>
        </row>
        <row r="153">
          <cell r="A153">
            <v>40</v>
          </cell>
          <cell r="B153" t="str">
            <v>明徳浜野駅保育園</v>
          </cell>
          <cell r="C153">
            <v>0</v>
          </cell>
          <cell r="D153">
            <v>1258500</v>
          </cell>
          <cell r="E153">
            <v>2058000</v>
          </cell>
          <cell r="F153">
            <v>0</v>
          </cell>
          <cell r="G153">
            <v>794000</v>
          </cell>
          <cell r="H153">
            <v>0</v>
          </cell>
          <cell r="I153">
            <v>4110500</v>
          </cell>
          <cell r="J153">
            <v>0</v>
          </cell>
          <cell r="K153">
            <v>629250</v>
          </cell>
          <cell r="L153">
            <v>1029000</v>
          </cell>
          <cell r="M153">
            <v>0</v>
          </cell>
          <cell r="N153">
            <v>397000</v>
          </cell>
          <cell r="O153">
            <v>0</v>
          </cell>
          <cell r="P153">
            <v>2055250</v>
          </cell>
        </row>
        <row r="154">
          <cell r="A154">
            <v>41</v>
          </cell>
          <cell r="B154" t="str">
            <v>幕張いもっこ保育園</v>
          </cell>
          <cell r="C154">
            <v>0</v>
          </cell>
          <cell r="D154">
            <v>1258500</v>
          </cell>
          <cell r="E154">
            <v>2058000</v>
          </cell>
          <cell r="F154">
            <v>233500</v>
          </cell>
          <cell r="G154">
            <v>561000</v>
          </cell>
          <cell r="H154">
            <v>0</v>
          </cell>
          <cell r="I154">
            <v>4111000</v>
          </cell>
          <cell r="J154">
            <v>0</v>
          </cell>
          <cell r="K154">
            <v>629250</v>
          </cell>
          <cell r="L154">
            <v>1029000</v>
          </cell>
          <cell r="M154">
            <v>116750</v>
          </cell>
          <cell r="N154">
            <v>280500</v>
          </cell>
          <cell r="O154">
            <v>0</v>
          </cell>
          <cell r="P154">
            <v>2055500</v>
          </cell>
        </row>
        <row r="155">
          <cell r="A155">
            <v>42</v>
          </cell>
          <cell r="B155" t="str">
            <v>稲毛すきっぷ保育園</v>
          </cell>
          <cell r="C155">
            <v>0</v>
          </cell>
          <cell r="D155">
            <v>1258500</v>
          </cell>
          <cell r="E155">
            <v>2058000</v>
          </cell>
          <cell r="F155">
            <v>233500</v>
          </cell>
          <cell r="G155">
            <v>0</v>
          </cell>
          <cell r="H155">
            <v>0</v>
          </cell>
          <cell r="I155">
            <v>3550000</v>
          </cell>
          <cell r="J155">
            <v>0</v>
          </cell>
          <cell r="K155">
            <v>629250</v>
          </cell>
          <cell r="L155">
            <v>1029000</v>
          </cell>
          <cell r="M155">
            <v>116750</v>
          </cell>
          <cell r="N155">
            <v>0</v>
          </cell>
          <cell r="O155">
            <v>0</v>
          </cell>
          <cell r="P155">
            <v>1775000</v>
          </cell>
        </row>
        <row r="156">
          <cell r="A156">
            <v>43</v>
          </cell>
          <cell r="B156" t="str">
            <v>千葉聖心保育園</v>
          </cell>
          <cell r="C156">
            <v>467500</v>
          </cell>
          <cell r="D156">
            <v>1258500</v>
          </cell>
          <cell r="E156">
            <v>2058000</v>
          </cell>
          <cell r="F156">
            <v>0</v>
          </cell>
          <cell r="G156">
            <v>0</v>
          </cell>
          <cell r="H156">
            <v>0</v>
          </cell>
          <cell r="I156">
            <v>3784000</v>
          </cell>
          <cell r="J156">
            <v>233750</v>
          </cell>
          <cell r="K156">
            <v>629250</v>
          </cell>
          <cell r="L156">
            <v>1029000</v>
          </cell>
          <cell r="M156">
            <v>0</v>
          </cell>
          <cell r="N156">
            <v>0</v>
          </cell>
          <cell r="O156">
            <v>0</v>
          </cell>
          <cell r="P156">
            <v>1892000</v>
          </cell>
        </row>
        <row r="157">
          <cell r="A157">
            <v>44</v>
          </cell>
          <cell r="B157" t="str">
            <v>真生保育園</v>
          </cell>
          <cell r="C157">
            <v>0</v>
          </cell>
          <cell r="D157">
            <v>1258500</v>
          </cell>
          <cell r="E157">
            <v>2058000</v>
          </cell>
          <cell r="F157">
            <v>233500</v>
          </cell>
          <cell r="G157">
            <v>794000</v>
          </cell>
          <cell r="H157">
            <v>0</v>
          </cell>
          <cell r="I157">
            <v>4344000</v>
          </cell>
          <cell r="J157">
            <v>0</v>
          </cell>
          <cell r="K157">
            <v>629250</v>
          </cell>
          <cell r="L157">
            <v>1029000</v>
          </cell>
          <cell r="M157">
            <v>116750</v>
          </cell>
          <cell r="N157">
            <v>397000</v>
          </cell>
          <cell r="O157">
            <v>0</v>
          </cell>
          <cell r="P157">
            <v>2172000</v>
          </cell>
        </row>
        <row r="158">
          <cell r="A158">
            <v>45</v>
          </cell>
          <cell r="B158" t="str">
            <v>アップルナースリー検見川浜保育園</v>
          </cell>
          <cell r="C158">
            <v>0</v>
          </cell>
          <cell r="D158">
            <v>1258500</v>
          </cell>
          <cell r="E158">
            <v>2058000</v>
          </cell>
          <cell r="F158">
            <v>233500</v>
          </cell>
          <cell r="G158">
            <v>794000</v>
          </cell>
          <cell r="H158">
            <v>0</v>
          </cell>
          <cell r="I158">
            <v>4344000</v>
          </cell>
          <cell r="J158">
            <v>0</v>
          </cell>
          <cell r="K158">
            <v>629250</v>
          </cell>
          <cell r="L158">
            <v>1029000</v>
          </cell>
          <cell r="M158">
            <v>116750</v>
          </cell>
          <cell r="N158">
            <v>397000</v>
          </cell>
          <cell r="O158">
            <v>0</v>
          </cell>
          <cell r="P158">
            <v>2172000</v>
          </cell>
        </row>
        <row r="159">
          <cell r="A159">
            <v>46</v>
          </cell>
        </row>
        <row r="160">
          <cell r="A160">
            <v>47</v>
          </cell>
        </row>
        <row r="161">
          <cell r="A161">
            <v>48</v>
          </cell>
        </row>
        <row r="162">
          <cell r="A162">
            <v>49</v>
          </cell>
        </row>
        <row r="163">
          <cell r="A163">
            <v>50</v>
          </cell>
        </row>
        <row r="164">
          <cell r="B164" t="str">
            <v>この行は使わないこと</v>
          </cell>
        </row>
        <row r="165">
          <cell r="B165" t="str">
            <v>計</v>
          </cell>
          <cell r="C165">
            <v>2337500</v>
          </cell>
          <cell r="D165">
            <v>56632500</v>
          </cell>
          <cell r="E165">
            <v>92610000</v>
          </cell>
          <cell r="F165">
            <v>7238500</v>
          </cell>
          <cell r="G165">
            <v>32664500</v>
          </cell>
          <cell r="H165">
            <v>30576000</v>
          </cell>
          <cell r="I165">
            <v>222059000</v>
          </cell>
          <cell r="J165">
            <v>1168750</v>
          </cell>
          <cell r="K165">
            <v>28316250</v>
          </cell>
          <cell r="L165">
            <v>46305000</v>
          </cell>
          <cell r="M165">
            <v>3619250</v>
          </cell>
          <cell r="N165">
            <v>16332250</v>
          </cell>
          <cell r="O165">
            <v>15288000</v>
          </cell>
          <cell r="P165">
            <v>111029500</v>
          </cell>
        </row>
        <row r="166">
          <cell r="B166">
            <v>23</v>
          </cell>
          <cell r="C166" t="str">
            <v>民間保育園保育士等配置基準改善事業補助金差額請求分一覧</v>
          </cell>
        </row>
        <row r="167">
          <cell r="B167" t="str">
            <v xml:space="preserve">保育園名 </v>
          </cell>
          <cell r="C167" t="str">
            <v>第１・２・３四半期既交付額</v>
          </cell>
          <cell r="D167" t="str">
            <v>　　　　　　　　　　　　　　　差額請求</v>
          </cell>
          <cell r="E167" t="str">
            <v>　　　　　　　　　　　　　　　差額請求</v>
          </cell>
          <cell r="F167" t="str">
            <v>　　　　　　　　　　　　　　　差額請求</v>
          </cell>
          <cell r="J167" t="str">
            <v>　　　　　　　　　　　　　　　差額請求</v>
          </cell>
        </row>
        <row r="168">
          <cell r="C168" t="str">
            <v>乳児保育</v>
          </cell>
          <cell r="D168" t="str">
            <v>予備保育士</v>
          </cell>
          <cell r="E168" t="str">
            <v>３未保育士</v>
          </cell>
          <cell r="F168" t="str">
            <v>産休明け</v>
          </cell>
          <cell r="G168" t="str">
            <v>調理員等</v>
          </cell>
          <cell r="H168" t="str">
            <v>障害児</v>
          </cell>
          <cell r="I168" t="str">
            <v>合計</v>
          </cell>
          <cell r="J168" t="str">
            <v>乳児保育</v>
          </cell>
          <cell r="K168" t="str">
            <v>予備保育士</v>
          </cell>
          <cell r="L168" t="str">
            <v>３未保育士</v>
          </cell>
          <cell r="M168" t="str">
            <v>産休明け</v>
          </cell>
          <cell r="N168" t="str">
            <v>調理員等</v>
          </cell>
          <cell r="O168" t="str">
            <v>障害児</v>
          </cell>
          <cell r="P168" t="str">
            <v>合計</v>
          </cell>
        </row>
        <row r="169">
          <cell r="A169">
            <v>1</v>
          </cell>
          <cell r="B169" t="str">
            <v>院内保育園</v>
          </cell>
          <cell r="C169">
            <v>0</v>
          </cell>
          <cell r="D169">
            <v>1887750</v>
          </cell>
          <cell r="E169">
            <v>3087000</v>
          </cell>
          <cell r="F169">
            <v>0</v>
          </cell>
          <cell r="G169">
            <v>1126500</v>
          </cell>
          <cell r="H169">
            <v>0</v>
          </cell>
          <cell r="I169">
            <v>6101250</v>
          </cell>
          <cell r="J169">
            <v>935000</v>
          </cell>
          <cell r="K169">
            <v>684250</v>
          </cell>
          <cell r="L169">
            <v>72000</v>
          </cell>
          <cell r="M169">
            <v>0</v>
          </cell>
          <cell r="N169">
            <v>461500</v>
          </cell>
          <cell r="O169">
            <v>0</v>
          </cell>
          <cell r="P169">
            <v>2152750</v>
          </cell>
        </row>
        <row r="170">
          <cell r="A170">
            <v>2</v>
          </cell>
          <cell r="B170" t="str">
            <v>旭ケ丘保育園</v>
          </cell>
          <cell r="C170">
            <v>0</v>
          </cell>
          <cell r="D170">
            <v>1887750</v>
          </cell>
          <cell r="E170">
            <v>3087000</v>
          </cell>
          <cell r="F170">
            <v>350250</v>
          </cell>
          <cell r="G170">
            <v>1191000</v>
          </cell>
          <cell r="H170">
            <v>1764000</v>
          </cell>
          <cell r="I170">
            <v>8280000</v>
          </cell>
          <cell r="J170">
            <v>0</v>
          </cell>
          <cell r="K170">
            <v>684250</v>
          </cell>
          <cell r="L170">
            <v>1125000</v>
          </cell>
          <cell r="M170">
            <v>116750</v>
          </cell>
          <cell r="N170">
            <v>397000</v>
          </cell>
          <cell r="O170">
            <v>588000</v>
          </cell>
          <cell r="P170">
            <v>2911000</v>
          </cell>
        </row>
        <row r="171">
          <cell r="A171">
            <v>3</v>
          </cell>
          <cell r="B171" t="str">
            <v>稲毛保育園</v>
          </cell>
          <cell r="C171">
            <v>0</v>
          </cell>
          <cell r="D171">
            <v>1887750</v>
          </cell>
          <cell r="E171">
            <v>3087000</v>
          </cell>
          <cell r="F171">
            <v>0</v>
          </cell>
          <cell r="G171">
            <v>1191000</v>
          </cell>
          <cell r="H171">
            <v>1764000</v>
          </cell>
          <cell r="I171">
            <v>7929750</v>
          </cell>
          <cell r="J171">
            <v>0</v>
          </cell>
          <cell r="K171">
            <v>469250</v>
          </cell>
          <cell r="L171">
            <v>423000</v>
          </cell>
          <cell r="M171">
            <v>0</v>
          </cell>
          <cell r="N171">
            <v>397000</v>
          </cell>
          <cell r="O171">
            <v>588000</v>
          </cell>
          <cell r="P171">
            <v>1877250</v>
          </cell>
        </row>
        <row r="172">
          <cell r="A172">
            <v>4</v>
          </cell>
          <cell r="B172" t="str">
            <v>みどり学園附属保育園</v>
          </cell>
          <cell r="C172">
            <v>0</v>
          </cell>
          <cell r="D172">
            <v>1887750</v>
          </cell>
          <cell r="E172">
            <v>3087000</v>
          </cell>
          <cell r="F172">
            <v>0</v>
          </cell>
          <cell r="G172">
            <v>1191000</v>
          </cell>
          <cell r="H172">
            <v>0</v>
          </cell>
          <cell r="I172">
            <v>6165750</v>
          </cell>
          <cell r="J172">
            <v>0</v>
          </cell>
          <cell r="K172">
            <v>684250</v>
          </cell>
          <cell r="L172">
            <v>1125000</v>
          </cell>
          <cell r="M172">
            <v>467000</v>
          </cell>
          <cell r="N172">
            <v>397000</v>
          </cell>
          <cell r="O172">
            <v>0</v>
          </cell>
          <cell r="P172">
            <v>2673250</v>
          </cell>
        </row>
        <row r="173">
          <cell r="A173">
            <v>5</v>
          </cell>
          <cell r="B173" t="str">
            <v>ちどり保育園</v>
          </cell>
          <cell r="C173">
            <v>0</v>
          </cell>
          <cell r="D173">
            <v>1887750</v>
          </cell>
          <cell r="E173">
            <v>3087000</v>
          </cell>
          <cell r="F173">
            <v>350250</v>
          </cell>
          <cell r="G173">
            <v>1188000</v>
          </cell>
          <cell r="H173">
            <v>0</v>
          </cell>
          <cell r="I173">
            <v>6513000</v>
          </cell>
          <cell r="J173">
            <v>1870000</v>
          </cell>
          <cell r="K173">
            <v>684250</v>
          </cell>
          <cell r="L173">
            <v>1125000</v>
          </cell>
          <cell r="M173">
            <v>116750</v>
          </cell>
          <cell r="N173">
            <v>400000</v>
          </cell>
          <cell r="O173">
            <v>2352000</v>
          </cell>
          <cell r="P173">
            <v>6548000</v>
          </cell>
        </row>
        <row r="174">
          <cell r="A174">
            <v>6</v>
          </cell>
          <cell r="B174" t="str">
            <v>今井保育園</v>
          </cell>
          <cell r="C174">
            <v>701250</v>
          </cell>
          <cell r="D174">
            <v>1887750</v>
          </cell>
          <cell r="E174">
            <v>3087000</v>
          </cell>
          <cell r="F174">
            <v>350250</v>
          </cell>
          <cell r="G174">
            <v>1191000</v>
          </cell>
          <cell r="H174">
            <v>1764000</v>
          </cell>
          <cell r="I174">
            <v>8981250</v>
          </cell>
          <cell r="J174">
            <v>233750</v>
          </cell>
          <cell r="K174">
            <v>684250</v>
          </cell>
          <cell r="L174">
            <v>1125000</v>
          </cell>
          <cell r="M174">
            <v>116750</v>
          </cell>
          <cell r="N174">
            <v>397000</v>
          </cell>
          <cell r="O174">
            <v>588000</v>
          </cell>
          <cell r="P174">
            <v>3144750</v>
          </cell>
        </row>
        <row r="175">
          <cell r="A175">
            <v>7</v>
          </cell>
          <cell r="B175" t="str">
            <v>若竹保育園</v>
          </cell>
          <cell r="C175">
            <v>0</v>
          </cell>
          <cell r="D175">
            <v>1887750</v>
          </cell>
          <cell r="E175">
            <v>3087000</v>
          </cell>
          <cell r="F175">
            <v>350250</v>
          </cell>
          <cell r="G175">
            <v>1191000</v>
          </cell>
          <cell r="H175">
            <v>1764000</v>
          </cell>
          <cell r="I175">
            <v>8280000</v>
          </cell>
          <cell r="J175">
            <v>935000</v>
          </cell>
          <cell r="K175">
            <v>684250</v>
          </cell>
          <cell r="L175">
            <v>1125000</v>
          </cell>
          <cell r="M175">
            <v>116750</v>
          </cell>
          <cell r="N175">
            <v>397000</v>
          </cell>
          <cell r="O175">
            <v>588000</v>
          </cell>
          <cell r="P175">
            <v>3846000</v>
          </cell>
        </row>
        <row r="176">
          <cell r="A176">
            <v>8</v>
          </cell>
          <cell r="B176" t="str">
            <v>千葉寺保育園</v>
          </cell>
          <cell r="C176">
            <v>0</v>
          </cell>
          <cell r="D176">
            <v>1887750</v>
          </cell>
          <cell r="E176">
            <v>3087000</v>
          </cell>
          <cell r="F176">
            <v>0</v>
          </cell>
          <cell r="G176">
            <v>1191000</v>
          </cell>
          <cell r="H176">
            <v>1764000</v>
          </cell>
          <cell r="I176">
            <v>7929750</v>
          </cell>
          <cell r="J176">
            <v>935000</v>
          </cell>
          <cell r="K176">
            <v>684250</v>
          </cell>
          <cell r="L176">
            <v>1125000</v>
          </cell>
          <cell r="M176">
            <v>467000</v>
          </cell>
          <cell r="N176">
            <v>397000</v>
          </cell>
          <cell r="O176">
            <v>588000</v>
          </cell>
          <cell r="P176">
            <v>4196250</v>
          </cell>
        </row>
        <row r="177">
          <cell r="A177">
            <v>9</v>
          </cell>
          <cell r="B177" t="str">
            <v>慈光保育園</v>
          </cell>
          <cell r="C177">
            <v>0</v>
          </cell>
          <cell r="D177">
            <v>1887750</v>
          </cell>
          <cell r="E177">
            <v>3087000</v>
          </cell>
          <cell r="F177">
            <v>350250</v>
          </cell>
          <cell r="G177">
            <v>1191000</v>
          </cell>
          <cell r="H177">
            <v>1764000</v>
          </cell>
          <cell r="I177">
            <v>8280000</v>
          </cell>
          <cell r="J177">
            <v>0</v>
          </cell>
          <cell r="K177">
            <v>684250</v>
          </cell>
          <cell r="L177">
            <v>1125000</v>
          </cell>
          <cell r="M177">
            <v>116750</v>
          </cell>
          <cell r="N177">
            <v>-297000</v>
          </cell>
          <cell r="O177">
            <v>588000</v>
          </cell>
          <cell r="P177">
            <v>2217000</v>
          </cell>
        </row>
        <row r="178">
          <cell r="A178">
            <v>10</v>
          </cell>
          <cell r="B178" t="str">
            <v>若梅保育園</v>
          </cell>
          <cell r="C178">
            <v>0</v>
          </cell>
          <cell r="D178">
            <v>1887750</v>
          </cell>
          <cell r="E178">
            <v>3087000</v>
          </cell>
          <cell r="F178">
            <v>350250</v>
          </cell>
          <cell r="G178">
            <v>1191000</v>
          </cell>
          <cell r="H178">
            <v>1764000</v>
          </cell>
          <cell r="I178">
            <v>8280000</v>
          </cell>
          <cell r="J178">
            <v>0</v>
          </cell>
          <cell r="K178">
            <v>684250</v>
          </cell>
          <cell r="L178">
            <v>1125000</v>
          </cell>
          <cell r="M178">
            <v>116750</v>
          </cell>
          <cell r="N178">
            <v>397000</v>
          </cell>
          <cell r="O178">
            <v>588000</v>
          </cell>
          <cell r="P178">
            <v>2911000</v>
          </cell>
        </row>
        <row r="179">
          <cell r="A179">
            <v>11</v>
          </cell>
          <cell r="B179" t="str">
            <v>チューリップ保育園</v>
          </cell>
          <cell r="C179">
            <v>0</v>
          </cell>
          <cell r="D179">
            <v>1887750</v>
          </cell>
          <cell r="E179">
            <v>3087000</v>
          </cell>
          <cell r="F179">
            <v>0</v>
          </cell>
          <cell r="G179">
            <v>807750</v>
          </cell>
          <cell r="H179">
            <v>1764000</v>
          </cell>
          <cell r="I179">
            <v>7546500</v>
          </cell>
          <cell r="J179">
            <v>935000</v>
          </cell>
          <cell r="K179">
            <v>684250</v>
          </cell>
          <cell r="L179">
            <v>1125000</v>
          </cell>
          <cell r="M179">
            <v>467000</v>
          </cell>
          <cell r="N179">
            <v>147250</v>
          </cell>
          <cell r="O179">
            <v>588000</v>
          </cell>
          <cell r="P179">
            <v>3946500</v>
          </cell>
        </row>
        <row r="180">
          <cell r="A180">
            <v>12</v>
          </cell>
          <cell r="B180" t="str">
            <v>幕張海浜保育園</v>
          </cell>
          <cell r="C180">
            <v>0</v>
          </cell>
          <cell r="D180">
            <v>1887750</v>
          </cell>
          <cell r="E180">
            <v>3087000</v>
          </cell>
          <cell r="F180">
            <v>350250</v>
          </cell>
          <cell r="G180">
            <v>1191000</v>
          </cell>
          <cell r="H180">
            <v>0</v>
          </cell>
          <cell r="I180">
            <v>6516000</v>
          </cell>
          <cell r="J180">
            <v>0</v>
          </cell>
          <cell r="K180">
            <v>684250</v>
          </cell>
          <cell r="L180">
            <v>1125000</v>
          </cell>
          <cell r="M180">
            <v>116750</v>
          </cell>
          <cell r="N180">
            <v>397000</v>
          </cell>
          <cell r="O180">
            <v>2352000</v>
          </cell>
          <cell r="P180">
            <v>4675000</v>
          </cell>
        </row>
        <row r="181">
          <cell r="A181">
            <v>13</v>
          </cell>
          <cell r="B181" t="str">
            <v>みつわ台保育園</v>
          </cell>
          <cell r="C181">
            <v>0</v>
          </cell>
          <cell r="D181">
            <v>1887750</v>
          </cell>
          <cell r="E181">
            <v>3087000</v>
          </cell>
          <cell r="F181">
            <v>350250</v>
          </cell>
          <cell r="G181">
            <v>1191000</v>
          </cell>
          <cell r="H181">
            <v>5292000</v>
          </cell>
          <cell r="I181">
            <v>11808000</v>
          </cell>
          <cell r="J181">
            <v>0</v>
          </cell>
          <cell r="K181">
            <v>684250</v>
          </cell>
          <cell r="L181">
            <v>1125000</v>
          </cell>
          <cell r="M181">
            <v>116750</v>
          </cell>
          <cell r="N181">
            <v>397000</v>
          </cell>
          <cell r="O181">
            <v>-588000</v>
          </cell>
          <cell r="P181">
            <v>1735000</v>
          </cell>
        </row>
        <row r="182">
          <cell r="A182">
            <v>14</v>
          </cell>
          <cell r="B182" t="str">
            <v>まどか保育園</v>
          </cell>
          <cell r="C182">
            <v>0</v>
          </cell>
          <cell r="D182">
            <v>1887750</v>
          </cell>
          <cell r="E182">
            <v>3087000</v>
          </cell>
          <cell r="F182">
            <v>350250</v>
          </cell>
          <cell r="G182">
            <v>1191000</v>
          </cell>
          <cell r="H182">
            <v>0</v>
          </cell>
          <cell r="I182">
            <v>6516000</v>
          </cell>
          <cell r="J182">
            <v>935000</v>
          </cell>
          <cell r="K182">
            <v>684250</v>
          </cell>
          <cell r="L182">
            <v>1125000</v>
          </cell>
          <cell r="M182">
            <v>116750</v>
          </cell>
          <cell r="N182">
            <v>265000</v>
          </cell>
          <cell r="O182">
            <v>0</v>
          </cell>
          <cell r="P182">
            <v>3126000</v>
          </cell>
        </row>
        <row r="183">
          <cell r="A183">
            <v>15</v>
          </cell>
          <cell r="B183" t="str">
            <v>わかくさ保育園</v>
          </cell>
          <cell r="C183">
            <v>0</v>
          </cell>
          <cell r="D183">
            <v>1887750</v>
          </cell>
          <cell r="E183">
            <v>3087000</v>
          </cell>
          <cell r="F183">
            <v>350250</v>
          </cell>
          <cell r="G183">
            <v>1191000</v>
          </cell>
          <cell r="H183">
            <v>0</v>
          </cell>
          <cell r="I183">
            <v>6516000</v>
          </cell>
          <cell r="J183">
            <v>0</v>
          </cell>
          <cell r="K183">
            <v>684250</v>
          </cell>
          <cell r="L183">
            <v>423000</v>
          </cell>
          <cell r="M183">
            <v>116750</v>
          </cell>
          <cell r="N183">
            <v>-43000</v>
          </cell>
          <cell r="O183">
            <v>0</v>
          </cell>
          <cell r="P183">
            <v>1181000</v>
          </cell>
        </row>
        <row r="184">
          <cell r="A184">
            <v>16</v>
          </cell>
          <cell r="B184" t="str">
            <v>たいよう保育園</v>
          </cell>
          <cell r="C184">
            <v>0</v>
          </cell>
          <cell r="D184">
            <v>1887750</v>
          </cell>
          <cell r="E184">
            <v>3087000</v>
          </cell>
          <cell r="F184">
            <v>350250</v>
          </cell>
          <cell r="G184">
            <v>1191000</v>
          </cell>
          <cell r="H184">
            <v>0</v>
          </cell>
          <cell r="I184">
            <v>6516000</v>
          </cell>
          <cell r="J184">
            <v>935000</v>
          </cell>
          <cell r="K184">
            <v>684250</v>
          </cell>
          <cell r="L184">
            <v>1125000</v>
          </cell>
          <cell r="M184">
            <v>116750</v>
          </cell>
          <cell r="N184">
            <v>397000</v>
          </cell>
          <cell r="O184">
            <v>0</v>
          </cell>
          <cell r="P184">
            <v>3258000</v>
          </cell>
        </row>
        <row r="185">
          <cell r="A185">
            <v>17</v>
          </cell>
          <cell r="B185" t="str">
            <v>松ケ丘保育園</v>
          </cell>
          <cell r="C185">
            <v>0</v>
          </cell>
          <cell r="D185">
            <v>1887750</v>
          </cell>
          <cell r="E185">
            <v>3087000</v>
          </cell>
          <cell r="F185">
            <v>350250</v>
          </cell>
          <cell r="G185">
            <v>966000</v>
          </cell>
          <cell r="H185">
            <v>1764000</v>
          </cell>
          <cell r="I185">
            <v>8055000</v>
          </cell>
          <cell r="J185">
            <v>0</v>
          </cell>
          <cell r="K185">
            <v>684250</v>
          </cell>
          <cell r="L185">
            <v>1125000</v>
          </cell>
          <cell r="M185">
            <v>116750</v>
          </cell>
          <cell r="N185">
            <v>77000</v>
          </cell>
          <cell r="O185">
            <v>588000</v>
          </cell>
          <cell r="P185">
            <v>2591000</v>
          </cell>
        </row>
        <row r="186">
          <cell r="A186">
            <v>18</v>
          </cell>
          <cell r="B186" t="str">
            <v>作草部保育園</v>
          </cell>
          <cell r="C186">
            <v>0</v>
          </cell>
          <cell r="D186">
            <v>1887750</v>
          </cell>
          <cell r="E186">
            <v>3087000</v>
          </cell>
          <cell r="F186">
            <v>350250</v>
          </cell>
          <cell r="G186">
            <v>1191000</v>
          </cell>
          <cell r="H186">
            <v>1764000</v>
          </cell>
          <cell r="I186">
            <v>8280000</v>
          </cell>
          <cell r="J186">
            <v>0</v>
          </cell>
          <cell r="K186">
            <v>684250</v>
          </cell>
          <cell r="L186">
            <v>1125000</v>
          </cell>
          <cell r="M186">
            <v>116750</v>
          </cell>
          <cell r="N186">
            <v>397000</v>
          </cell>
          <cell r="O186">
            <v>-1764000</v>
          </cell>
          <cell r="P186">
            <v>559000</v>
          </cell>
        </row>
        <row r="187">
          <cell r="A187">
            <v>19</v>
          </cell>
          <cell r="B187" t="str">
            <v>すずらん保育園</v>
          </cell>
          <cell r="C187">
            <v>0</v>
          </cell>
          <cell r="D187">
            <v>1887750</v>
          </cell>
          <cell r="E187">
            <v>3087000</v>
          </cell>
          <cell r="F187">
            <v>350250</v>
          </cell>
          <cell r="G187">
            <v>1191000</v>
          </cell>
          <cell r="H187">
            <v>1764000</v>
          </cell>
          <cell r="I187">
            <v>8280000</v>
          </cell>
          <cell r="J187">
            <v>0</v>
          </cell>
          <cell r="K187">
            <v>684250</v>
          </cell>
          <cell r="L187">
            <v>1125000</v>
          </cell>
          <cell r="M187">
            <v>116750</v>
          </cell>
          <cell r="N187">
            <v>397000</v>
          </cell>
          <cell r="O187">
            <v>588000</v>
          </cell>
          <cell r="P187">
            <v>2911000</v>
          </cell>
        </row>
        <row r="188">
          <cell r="A188">
            <v>20</v>
          </cell>
          <cell r="B188" t="str">
            <v>なぎさ保育園</v>
          </cell>
          <cell r="C188">
            <v>0</v>
          </cell>
          <cell r="D188">
            <v>1887750</v>
          </cell>
          <cell r="E188">
            <v>3087000</v>
          </cell>
          <cell r="F188">
            <v>350250</v>
          </cell>
          <cell r="G188">
            <v>1191000</v>
          </cell>
          <cell r="H188">
            <v>0</v>
          </cell>
          <cell r="I188">
            <v>6516000</v>
          </cell>
          <cell r="J188">
            <v>0</v>
          </cell>
          <cell r="K188">
            <v>684250</v>
          </cell>
          <cell r="L188">
            <v>1125000</v>
          </cell>
          <cell r="M188">
            <v>116750</v>
          </cell>
          <cell r="N188">
            <v>397000</v>
          </cell>
          <cell r="O188">
            <v>0</v>
          </cell>
          <cell r="P188">
            <v>2323000</v>
          </cell>
        </row>
        <row r="189">
          <cell r="A189">
            <v>21</v>
          </cell>
          <cell r="B189" t="str">
            <v>南小中台保育園</v>
          </cell>
          <cell r="C189">
            <v>0</v>
          </cell>
          <cell r="D189">
            <v>1887750</v>
          </cell>
          <cell r="E189">
            <v>3087000</v>
          </cell>
          <cell r="F189">
            <v>350250</v>
          </cell>
          <cell r="G189">
            <v>1191000</v>
          </cell>
          <cell r="H189">
            <v>1764000</v>
          </cell>
          <cell r="I189">
            <v>8280000</v>
          </cell>
          <cell r="J189">
            <v>0</v>
          </cell>
          <cell r="K189">
            <v>684250</v>
          </cell>
          <cell r="L189">
            <v>774000</v>
          </cell>
          <cell r="M189">
            <v>116750</v>
          </cell>
          <cell r="N189">
            <v>397000</v>
          </cell>
          <cell r="O189">
            <v>588000</v>
          </cell>
          <cell r="P189">
            <v>2560000</v>
          </cell>
        </row>
        <row r="190">
          <cell r="A190">
            <v>22</v>
          </cell>
          <cell r="B190" t="str">
            <v>もみじ保育園</v>
          </cell>
          <cell r="C190">
            <v>0</v>
          </cell>
          <cell r="D190">
            <v>1887750</v>
          </cell>
          <cell r="E190">
            <v>3087000</v>
          </cell>
          <cell r="F190">
            <v>0</v>
          </cell>
          <cell r="G190">
            <v>1191000</v>
          </cell>
          <cell r="H190">
            <v>1764000</v>
          </cell>
          <cell r="I190">
            <v>7929750</v>
          </cell>
          <cell r="J190">
            <v>935000</v>
          </cell>
          <cell r="K190">
            <v>684250</v>
          </cell>
          <cell r="L190">
            <v>1125000</v>
          </cell>
          <cell r="M190">
            <v>467000</v>
          </cell>
          <cell r="N190">
            <v>397000</v>
          </cell>
          <cell r="O190">
            <v>588000</v>
          </cell>
          <cell r="P190">
            <v>4196250</v>
          </cell>
        </row>
        <row r="191">
          <cell r="A191">
            <v>23</v>
          </cell>
          <cell r="B191" t="str">
            <v>おゆみ野保育園</v>
          </cell>
          <cell r="C191">
            <v>0</v>
          </cell>
          <cell r="D191">
            <v>1887750</v>
          </cell>
          <cell r="E191">
            <v>3087000</v>
          </cell>
          <cell r="F191">
            <v>350250</v>
          </cell>
          <cell r="G191">
            <v>1191000</v>
          </cell>
          <cell r="H191">
            <v>1764000</v>
          </cell>
          <cell r="I191">
            <v>8280000</v>
          </cell>
          <cell r="J191">
            <v>0</v>
          </cell>
          <cell r="K191">
            <v>684250</v>
          </cell>
          <cell r="L191">
            <v>1125000</v>
          </cell>
          <cell r="M191">
            <v>116750</v>
          </cell>
          <cell r="N191">
            <v>397000</v>
          </cell>
          <cell r="O191">
            <v>588000</v>
          </cell>
          <cell r="P191">
            <v>2911000</v>
          </cell>
        </row>
        <row r="192">
          <cell r="A192">
            <v>24</v>
          </cell>
          <cell r="B192" t="str">
            <v>ナーセリー鏡戸</v>
          </cell>
          <cell r="C192">
            <v>701250</v>
          </cell>
          <cell r="D192">
            <v>1887750</v>
          </cell>
          <cell r="E192">
            <v>3087000</v>
          </cell>
          <cell r="F192">
            <v>350250</v>
          </cell>
          <cell r="G192">
            <v>1191000</v>
          </cell>
          <cell r="H192">
            <v>0</v>
          </cell>
          <cell r="I192">
            <v>7217250</v>
          </cell>
          <cell r="J192">
            <v>-701250</v>
          </cell>
          <cell r="K192">
            <v>684250</v>
          </cell>
          <cell r="L192">
            <v>1125000</v>
          </cell>
          <cell r="M192">
            <v>116750</v>
          </cell>
          <cell r="N192">
            <v>397000</v>
          </cell>
          <cell r="O192">
            <v>0</v>
          </cell>
          <cell r="P192">
            <v>1621750</v>
          </cell>
        </row>
        <row r="193">
          <cell r="A193">
            <v>25</v>
          </cell>
          <cell r="B193" t="str">
            <v>打瀬保育園</v>
          </cell>
          <cell r="C193">
            <v>0</v>
          </cell>
          <cell r="D193">
            <v>1887750</v>
          </cell>
          <cell r="E193">
            <v>3087000</v>
          </cell>
          <cell r="F193">
            <v>350250</v>
          </cell>
          <cell r="G193">
            <v>1191000</v>
          </cell>
          <cell r="H193">
            <v>0</v>
          </cell>
          <cell r="I193">
            <v>6516000</v>
          </cell>
          <cell r="J193">
            <v>0</v>
          </cell>
          <cell r="K193">
            <v>684250</v>
          </cell>
          <cell r="L193">
            <v>1125000</v>
          </cell>
          <cell r="M193">
            <v>116750</v>
          </cell>
          <cell r="N193">
            <v>397000</v>
          </cell>
          <cell r="O193">
            <v>0</v>
          </cell>
          <cell r="P193">
            <v>2323000</v>
          </cell>
        </row>
        <row r="194">
          <cell r="A194">
            <v>26</v>
          </cell>
          <cell r="B194" t="str">
            <v>ふたば保育園</v>
          </cell>
          <cell r="C194">
            <v>0</v>
          </cell>
          <cell r="D194">
            <v>1887750</v>
          </cell>
          <cell r="E194">
            <v>3087000</v>
          </cell>
          <cell r="F194">
            <v>350250</v>
          </cell>
          <cell r="G194">
            <v>1191000</v>
          </cell>
          <cell r="H194">
            <v>3528000</v>
          </cell>
          <cell r="I194">
            <v>10044000</v>
          </cell>
          <cell r="J194">
            <v>0</v>
          </cell>
          <cell r="K194">
            <v>684250</v>
          </cell>
          <cell r="L194">
            <v>1125000</v>
          </cell>
          <cell r="M194">
            <v>116750</v>
          </cell>
          <cell r="N194">
            <v>397000</v>
          </cell>
          <cell r="O194">
            <v>1176000</v>
          </cell>
          <cell r="P194">
            <v>3499000</v>
          </cell>
        </row>
        <row r="195">
          <cell r="A195">
            <v>27</v>
          </cell>
          <cell r="B195" t="str">
            <v>明和輝保育園</v>
          </cell>
          <cell r="C195">
            <v>701250</v>
          </cell>
          <cell r="D195">
            <v>1887750</v>
          </cell>
          <cell r="E195">
            <v>3087000</v>
          </cell>
          <cell r="F195">
            <v>0</v>
          </cell>
          <cell r="G195">
            <v>1191000</v>
          </cell>
          <cell r="H195">
            <v>1764000</v>
          </cell>
          <cell r="I195">
            <v>8631000</v>
          </cell>
          <cell r="J195">
            <v>-701250</v>
          </cell>
          <cell r="K195">
            <v>684250</v>
          </cell>
          <cell r="L195">
            <v>1125000</v>
          </cell>
          <cell r="M195">
            <v>467000</v>
          </cell>
          <cell r="N195">
            <v>397000</v>
          </cell>
          <cell r="O195">
            <v>588000</v>
          </cell>
          <cell r="P195">
            <v>2560000</v>
          </cell>
        </row>
        <row r="196">
          <cell r="A196">
            <v>28</v>
          </cell>
          <cell r="B196" t="str">
            <v>山王保育園</v>
          </cell>
          <cell r="C196">
            <v>0</v>
          </cell>
          <cell r="D196">
            <v>1887750</v>
          </cell>
          <cell r="E196">
            <v>3087000</v>
          </cell>
          <cell r="F196">
            <v>350250</v>
          </cell>
          <cell r="G196">
            <v>1191000</v>
          </cell>
          <cell r="H196">
            <v>0</v>
          </cell>
          <cell r="I196">
            <v>6516000</v>
          </cell>
          <cell r="J196">
            <v>0</v>
          </cell>
          <cell r="K196">
            <v>684250</v>
          </cell>
          <cell r="L196">
            <v>1125000</v>
          </cell>
          <cell r="M196">
            <v>116750</v>
          </cell>
          <cell r="N196">
            <v>397000</v>
          </cell>
          <cell r="O196">
            <v>2352000</v>
          </cell>
          <cell r="P196">
            <v>4675000</v>
          </cell>
        </row>
        <row r="197">
          <cell r="A197">
            <v>29</v>
          </cell>
          <cell r="B197" t="str">
            <v>チャイルド・ガーデン保育園</v>
          </cell>
          <cell r="C197">
            <v>0</v>
          </cell>
          <cell r="D197">
            <v>1887750</v>
          </cell>
          <cell r="E197">
            <v>3087000</v>
          </cell>
          <cell r="F197">
            <v>0</v>
          </cell>
          <cell r="G197">
            <v>1191000</v>
          </cell>
          <cell r="H197">
            <v>0</v>
          </cell>
          <cell r="I197">
            <v>6165750</v>
          </cell>
          <cell r="J197">
            <v>0</v>
          </cell>
          <cell r="K197">
            <v>684250</v>
          </cell>
          <cell r="L197">
            <v>774000</v>
          </cell>
          <cell r="M197">
            <v>467000</v>
          </cell>
          <cell r="N197">
            <v>397000</v>
          </cell>
          <cell r="O197">
            <v>392000</v>
          </cell>
          <cell r="P197">
            <v>2714250</v>
          </cell>
        </row>
        <row r="198">
          <cell r="A198">
            <v>30</v>
          </cell>
          <cell r="B198" t="str">
            <v>明徳土気保育園</v>
          </cell>
          <cell r="C198">
            <v>0</v>
          </cell>
          <cell r="D198">
            <v>1887750</v>
          </cell>
          <cell r="E198">
            <v>3087000</v>
          </cell>
          <cell r="F198">
            <v>350250</v>
          </cell>
          <cell r="G198">
            <v>1191000</v>
          </cell>
          <cell r="H198">
            <v>3528000</v>
          </cell>
          <cell r="I198">
            <v>10044000</v>
          </cell>
          <cell r="J198">
            <v>0</v>
          </cell>
          <cell r="K198">
            <v>684250</v>
          </cell>
          <cell r="L198">
            <v>1125000</v>
          </cell>
          <cell r="M198">
            <v>116750</v>
          </cell>
          <cell r="N198">
            <v>397000</v>
          </cell>
          <cell r="O198">
            <v>1176000</v>
          </cell>
          <cell r="P198">
            <v>3499000</v>
          </cell>
        </row>
        <row r="199">
          <cell r="A199">
            <v>31</v>
          </cell>
          <cell r="B199" t="str">
            <v>グレース保育園</v>
          </cell>
          <cell r="C199">
            <v>0</v>
          </cell>
          <cell r="D199">
            <v>1887750</v>
          </cell>
          <cell r="E199">
            <v>3087000</v>
          </cell>
          <cell r="F199">
            <v>0</v>
          </cell>
          <cell r="G199">
            <v>1191000</v>
          </cell>
          <cell r="H199">
            <v>1764000</v>
          </cell>
          <cell r="I199">
            <v>7929750</v>
          </cell>
          <cell r="J199">
            <v>0</v>
          </cell>
          <cell r="K199">
            <v>684250</v>
          </cell>
          <cell r="L199">
            <v>1125000</v>
          </cell>
          <cell r="M199">
            <v>467000</v>
          </cell>
          <cell r="N199">
            <v>-138000</v>
          </cell>
          <cell r="O199">
            <v>2940000</v>
          </cell>
          <cell r="P199">
            <v>5078250</v>
          </cell>
        </row>
        <row r="200">
          <cell r="A200">
            <v>32</v>
          </cell>
          <cell r="B200" t="str">
            <v>みらい保育園</v>
          </cell>
          <cell r="C200">
            <v>0</v>
          </cell>
          <cell r="D200">
            <v>1887750</v>
          </cell>
          <cell r="E200">
            <v>3087000</v>
          </cell>
          <cell r="F200">
            <v>0</v>
          </cell>
          <cell r="G200">
            <v>1191000</v>
          </cell>
          <cell r="H200">
            <v>1764000</v>
          </cell>
          <cell r="I200">
            <v>7929750</v>
          </cell>
          <cell r="J200">
            <v>0</v>
          </cell>
          <cell r="K200">
            <v>684250</v>
          </cell>
          <cell r="L200">
            <v>1125000</v>
          </cell>
          <cell r="M200">
            <v>467000</v>
          </cell>
          <cell r="N200">
            <v>397000</v>
          </cell>
          <cell r="O200">
            <v>-1764000</v>
          </cell>
          <cell r="P200">
            <v>909250</v>
          </cell>
        </row>
        <row r="201">
          <cell r="A201">
            <v>33</v>
          </cell>
          <cell r="B201" t="str">
            <v>かまとり保育園</v>
          </cell>
          <cell r="C201">
            <v>0</v>
          </cell>
          <cell r="D201">
            <v>1887750</v>
          </cell>
          <cell r="E201">
            <v>3087000</v>
          </cell>
          <cell r="F201">
            <v>0</v>
          </cell>
          <cell r="G201">
            <v>1191000</v>
          </cell>
          <cell r="H201">
            <v>1764000</v>
          </cell>
          <cell r="I201">
            <v>7929750</v>
          </cell>
          <cell r="J201">
            <v>0</v>
          </cell>
          <cell r="K201">
            <v>684250</v>
          </cell>
          <cell r="L201">
            <v>1125000</v>
          </cell>
          <cell r="M201">
            <v>467000</v>
          </cell>
          <cell r="N201">
            <v>397000</v>
          </cell>
          <cell r="O201">
            <v>588000</v>
          </cell>
          <cell r="P201">
            <v>3261250</v>
          </cell>
        </row>
        <row r="202">
          <cell r="A202">
            <v>34</v>
          </cell>
          <cell r="B202" t="str">
            <v>植草弁天保育園</v>
          </cell>
          <cell r="C202">
            <v>701250</v>
          </cell>
          <cell r="D202">
            <v>1887750</v>
          </cell>
          <cell r="E202">
            <v>3087000</v>
          </cell>
          <cell r="F202">
            <v>350250</v>
          </cell>
          <cell r="G202">
            <v>1191000</v>
          </cell>
          <cell r="H202">
            <v>0</v>
          </cell>
          <cell r="I202">
            <v>7217250</v>
          </cell>
          <cell r="J202">
            <v>233750</v>
          </cell>
          <cell r="K202">
            <v>255250</v>
          </cell>
          <cell r="L202">
            <v>-1332000</v>
          </cell>
          <cell r="M202">
            <v>-350250</v>
          </cell>
          <cell r="N202">
            <v>397000</v>
          </cell>
          <cell r="O202">
            <v>0</v>
          </cell>
          <cell r="P202">
            <v>-796250</v>
          </cell>
        </row>
        <row r="203">
          <cell r="A203">
            <v>35</v>
          </cell>
          <cell r="B203" t="str">
            <v>ひなたぼっこ保育園</v>
          </cell>
          <cell r="C203">
            <v>0</v>
          </cell>
          <cell r="D203">
            <v>1887750</v>
          </cell>
          <cell r="E203">
            <v>3087000</v>
          </cell>
          <cell r="F203">
            <v>350250</v>
          </cell>
          <cell r="G203">
            <v>1191000</v>
          </cell>
          <cell r="H203">
            <v>0</v>
          </cell>
          <cell r="I203">
            <v>6516000</v>
          </cell>
          <cell r="J203">
            <v>0</v>
          </cell>
          <cell r="K203">
            <v>684250</v>
          </cell>
          <cell r="L203">
            <v>1125000</v>
          </cell>
          <cell r="M203">
            <v>-39250</v>
          </cell>
          <cell r="N203">
            <v>397000</v>
          </cell>
          <cell r="O203">
            <v>0</v>
          </cell>
          <cell r="P203">
            <v>2167000</v>
          </cell>
        </row>
        <row r="204">
          <cell r="A204">
            <v>36</v>
          </cell>
          <cell r="B204" t="str">
            <v>はまかぜ保育園</v>
          </cell>
          <cell r="C204">
            <v>0</v>
          </cell>
          <cell r="D204">
            <v>1887750</v>
          </cell>
          <cell r="E204">
            <v>3087000</v>
          </cell>
          <cell r="F204">
            <v>350250</v>
          </cell>
          <cell r="G204">
            <v>1191000</v>
          </cell>
          <cell r="H204">
            <v>0</v>
          </cell>
          <cell r="I204">
            <v>6516000</v>
          </cell>
          <cell r="J204">
            <v>935000</v>
          </cell>
          <cell r="K204">
            <v>684250</v>
          </cell>
          <cell r="L204">
            <v>1125000</v>
          </cell>
          <cell r="M204">
            <v>-195250</v>
          </cell>
          <cell r="N204">
            <v>397000</v>
          </cell>
          <cell r="O204">
            <v>0</v>
          </cell>
          <cell r="P204">
            <v>2946000</v>
          </cell>
        </row>
        <row r="205">
          <cell r="A205">
            <v>37</v>
          </cell>
          <cell r="B205" t="str">
            <v>いなほ保育園</v>
          </cell>
          <cell r="C205">
            <v>0</v>
          </cell>
          <cell r="D205">
            <v>1887750</v>
          </cell>
          <cell r="E205">
            <v>3087000</v>
          </cell>
          <cell r="F205">
            <v>350250</v>
          </cell>
          <cell r="G205">
            <v>1191000</v>
          </cell>
          <cell r="H205">
            <v>0</v>
          </cell>
          <cell r="I205">
            <v>6516000</v>
          </cell>
          <cell r="J205">
            <v>0</v>
          </cell>
          <cell r="K205">
            <v>684250</v>
          </cell>
          <cell r="L205">
            <v>1125000</v>
          </cell>
          <cell r="M205">
            <v>-39250</v>
          </cell>
          <cell r="N205">
            <v>-382000</v>
          </cell>
          <cell r="O205">
            <v>0</v>
          </cell>
          <cell r="P205">
            <v>1388000</v>
          </cell>
        </row>
        <row r="206">
          <cell r="A206">
            <v>38</v>
          </cell>
          <cell r="B206" t="str">
            <v>キッズマーム保育園</v>
          </cell>
          <cell r="C206">
            <v>0</v>
          </cell>
          <cell r="D206">
            <v>1887750</v>
          </cell>
          <cell r="E206">
            <v>3087000</v>
          </cell>
          <cell r="F206">
            <v>0</v>
          </cell>
          <cell r="G206">
            <v>1191000</v>
          </cell>
          <cell r="H206">
            <v>1764000</v>
          </cell>
          <cell r="I206">
            <v>7929750</v>
          </cell>
          <cell r="J206">
            <v>0</v>
          </cell>
          <cell r="K206">
            <v>684250</v>
          </cell>
          <cell r="L206">
            <v>1125000</v>
          </cell>
          <cell r="M206">
            <v>0</v>
          </cell>
          <cell r="N206">
            <v>397000</v>
          </cell>
          <cell r="O206">
            <v>0</v>
          </cell>
          <cell r="P206">
            <v>2206250</v>
          </cell>
        </row>
        <row r="207">
          <cell r="A207">
            <v>39</v>
          </cell>
          <cell r="B207" t="str">
            <v>アスク海浜幕張保育園</v>
          </cell>
          <cell r="C207">
            <v>0</v>
          </cell>
          <cell r="D207">
            <v>1887750</v>
          </cell>
          <cell r="E207">
            <v>3087000</v>
          </cell>
          <cell r="F207">
            <v>350250</v>
          </cell>
          <cell r="G207">
            <v>0</v>
          </cell>
          <cell r="H207">
            <v>0</v>
          </cell>
          <cell r="I207">
            <v>5325000</v>
          </cell>
          <cell r="J207">
            <v>935000</v>
          </cell>
          <cell r="K207">
            <v>684250</v>
          </cell>
          <cell r="L207">
            <v>72000</v>
          </cell>
          <cell r="M207">
            <v>-350250</v>
          </cell>
          <cell r="N207">
            <v>0</v>
          </cell>
          <cell r="O207">
            <v>0</v>
          </cell>
          <cell r="P207">
            <v>1341000</v>
          </cell>
        </row>
        <row r="208">
          <cell r="A208">
            <v>40</v>
          </cell>
          <cell r="B208" t="str">
            <v>明徳浜野駅保育園</v>
          </cell>
          <cell r="C208">
            <v>0</v>
          </cell>
          <cell r="D208">
            <v>1887750</v>
          </cell>
          <cell r="E208">
            <v>3087000</v>
          </cell>
          <cell r="F208">
            <v>0</v>
          </cell>
          <cell r="G208">
            <v>1191000</v>
          </cell>
          <cell r="H208">
            <v>0</v>
          </cell>
          <cell r="I208">
            <v>6165750</v>
          </cell>
          <cell r="J208">
            <v>0</v>
          </cell>
          <cell r="K208">
            <v>-1887750</v>
          </cell>
          <cell r="L208">
            <v>-3087000</v>
          </cell>
          <cell r="M208">
            <v>0</v>
          </cell>
          <cell r="N208">
            <v>-1191000</v>
          </cell>
          <cell r="O208">
            <v>0</v>
          </cell>
          <cell r="P208">
            <v>-6165750</v>
          </cell>
        </row>
        <row r="209">
          <cell r="A209">
            <v>41</v>
          </cell>
          <cell r="B209" t="str">
            <v>幕張いもっこ保育園</v>
          </cell>
          <cell r="C209">
            <v>0</v>
          </cell>
          <cell r="D209">
            <v>1887750</v>
          </cell>
          <cell r="E209">
            <v>3087000</v>
          </cell>
          <cell r="F209">
            <v>350250</v>
          </cell>
          <cell r="G209">
            <v>841500</v>
          </cell>
          <cell r="H209">
            <v>0</v>
          </cell>
          <cell r="I209">
            <v>6166500</v>
          </cell>
          <cell r="J209">
            <v>0</v>
          </cell>
          <cell r="K209">
            <v>-1887750</v>
          </cell>
          <cell r="L209">
            <v>-3087000</v>
          </cell>
          <cell r="M209">
            <v>-350250</v>
          </cell>
          <cell r="N209">
            <v>-841500</v>
          </cell>
          <cell r="O209">
            <v>0</v>
          </cell>
          <cell r="P209">
            <v>-6166500</v>
          </cell>
        </row>
        <row r="210">
          <cell r="A210">
            <v>42</v>
          </cell>
          <cell r="B210" t="str">
            <v>稲毛すきっぷ保育園</v>
          </cell>
          <cell r="C210">
            <v>0</v>
          </cell>
          <cell r="D210">
            <v>1887750</v>
          </cell>
          <cell r="E210">
            <v>3087000</v>
          </cell>
          <cell r="F210">
            <v>350250</v>
          </cell>
          <cell r="G210">
            <v>0</v>
          </cell>
          <cell r="H210">
            <v>0</v>
          </cell>
          <cell r="I210">
            <v>5325000</v>
          </cell>
          <cell r="J210">
            <v>0</v>
          </cell>
          <cell r="K210">
            <v>-1887750</v>
          </cell>
          <cell r="L210">
            <v>-3087000</v>
          </cell>
          <cell r="M210">
            <v>-350250</v>
          </cell>
          <cell r="N210">
            <v>0</v>
          </cell>
          <cell r="O210">
            <v>0</v>
          </cell>
          <cell r="P210">
            <v>-5325000</v>
          </cell>
        </row>
        <row r="211">
          <cell r="A211">
            <v>43</v>
          </cell>
          <cell r="B211" t="str">
            <v>千葉聖心保育園</v>
          </cell>
          <cell r="C211">
            <v>701250</v>
          </cell>
          <cell r="D211">
            <v>1887750</v>
          </cell>
          <cell r="E211">
            <v>3087000</v>
          </cell>
          <cell r="F211">
            <v>0</v>
          </cell>
          <cell r="G211">
            <v>0</v>
          </cell>
          <cell r="H211">
            <v>0</v>
          </cell>
          <cell r="I211">
            <v>5676000</v>
          </cell>
          <cell r="J211">
            <v>-701250</v>
          </cell>
          <cell r="K211">
            <v>-1887750</v>
          </cell>
          <cell r="L211">
            <v>-3087000</v>
          </cell>
          <cell r="M211">
            <v>0</v>
          </cell>
          <cell r="N211">
            <v>0</v>
          </cell>
          <cell r="O211">
            <v>0</v>
          </cell>
          <cell r="P211">
            <v>-5676000</v>
          </cell>
        </row>
        <row r="212">
          <cell r="A212">
            <v>44</v>
          </cell>
          <cell r="B212" t="str">
            <v>真生保育園</v>
          </cell>
          <cell r="C212">
            <v>0</v>
          </cell>
          <cell r="D212">
            <v>1887750</v>
          </cell>
          <cell r="E212">
            <v>3087000</v>
          </cell>
          <cell r="F212">
            <v>350250</v>
          </cell>
          <cell r="G212">
            <v>1191000</v>
          </cell>
          <cell r="H212">
            <v>0</v>
          </cell>
          <cell r="I212">
            <v>6516000</v>
          </cell>
          <cell r="J212">
            <v>0</v>
          </cell>
          <cell r="K212">
            <v>-1887750</v>
          </cell>
          <cell r="L212">
            <v>-3087000</v>
          </cell>
          <cell r="M212">
            <v>-350250</v>
          </cell>
          <cell r="N212">
            <v>-1191000</v>
          </cell>
          <cell r="O212">
            <v>0</v>
          </cell>
          <cell r="P212">
            <v>-6516000</v>
          </cell>
        </row>
        <row r="213">
          <cell r="A213">
            <v>45</v>
          </cell>
          <cell r="B213" t="str">
            <v>アップルナースリー検見川浜保育園</v>
          </cell>
          <cell r="C213">
            <v>0</v>
          </cell>
          <cell r="D213">
            <v>1887750</v>
          </cell>
          <cell r="E213">
            <v>3087000</v>
          </cell>
          <cell r="F213">
            <v>350250</v>
          </cell>
          <cell r="G213">
            <v>1191000</v>
          </cell>
          <cell r="H213">
            <v>0</v>
          </cell>
          <cell r="I213">
            <v>6516000</v>
          </cell>
          <cell r="J213">
            <v>0</v>
          </cell>
          <cell r="K213">
            <v>-1887750</v>
          </cell>
          <cell r="L213">
            <v>-3087000</v>
          </cell>
          <cell r="M213">
            <v>-350250</v>
          </cell>
          <cell r="N213">
            <v>-1191000</v>
          </cell>
          <cell r="O213">
            <v>0</v>
          </cell>
          <cell r="P213">
            <v>-6516000</v>
          </cell>
        </row>
        <row r="214">
          <cell r="A214">
            <v>46</v>
          </cell>
        </row>
        <row r="215">
          <cell r="A215">
            <v>47</v>
          </cell>
        </row>
        <row r="216">
          <cell r="A216">
            <v>48</v>
          </cell>
        </row>
        <row r="217">
          <cell r="A217">
            <v>49</v>
          </cell>
        </row>
        <row r="218">
          <cell r="A218">
            <v>50</v>
          </cell>
        </row>
        <row r="219">
          <cell r="B219" t="str">
            <v>この行は使わないこと</v>
          </cell>
        </row>
        <row r="220">
          <cell r="B220" t="str">
            <v>計</v>
          </cell>
          <cell r="C220">
            <v>3506250</v>
          </cell>
          <cell r="D220">
            <v>84948750</v>
          </cell>
          <cell r="E220">
            <v>138915000</v>
          </cell>
          <cell r="F220">
            <v>10857750</v>
          </cell>
          <cell r="G220">
            <v>48996750</v>
          </cell>
          <cell r="H220">
            <v>45864000</v>
          </cell>
          <cell r="I220">
            <v>333088500</v>
          </cell>
          <cell r="J220">
            <v>8648750</v>
          </cell>
          <cell r="K220">
            <v>14715250</v>
          </cell>
          <cell r="L220">
            <v>18684000</v>
          </cell>
          <cell r="M220">
            <v>4396250</v>
          </cell>
          <cell r="N220">
            <v>7589250</v>
          </cell>
          <cell r="O220">
            <v>17444000</v>
          </cell>
          <cell r="P220">
            <v>71477500</v>
          </cell>
        </row>
      </sheetData>
      <sheetData sheetId="21"/>
      <sheetData sheetId="22"/>
      <sheetData sheetId="23">
        <row r="160">
          <cell r="F160" t="str">
            <v>01_中央区</v>
          </cell>
        </row>
      </sheetData>
      <sheetData sheetId="24"/>
      <sheetData sheetId="25"/>
      <sheetData sheetId="26"/>
      <sheetData sheetId="27"/>
      <sheetData sheetId="28"/>
      <sheetData sheetId="29">
        <row r="1">
          <cell r="A1" t="str">
            <v>平成27年度　千葉市保育ルーム認定施設一覧</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3">
          <cell r="G3">
            <v>56</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row r="5">
          <cell r="A5">
            <v>1</v>
          </cell>
        </row>
      </sheetData>
      <sheetData sheetId="68"/>
      <sheetData sheetId="69">
        <row r="3">
          <cell r="M3">
            <v>38</v>
          </cell>
        </row>
      </sheetData>
      <sheetData sheetId="70"/>
      <sheetData sheetId="71"/>
      <sheetData sheetId="72"/>
      <sheetData sheetId="73"/>
      <sheetData sheetId="74"/>
      <sheetData sheetId="75"/>
      <sheetData sheetId="7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s>
    <sheetDataSet>
      <sheetData sheetId="0"/>
      <sheetData sheetId="1">
        <row r="4">
          <cell r="A4">
            <v>1</v>
          </cell>
          <cell r="B4" t="str">
            <v>院内保育園</v>
          </cell>
          <cell r="C4">
            <v>0</v>
          </cell>
          <cell r="D4">
            <v>2517000</v>
          </cell>
          <cell r="E4">
            <v>4116000</v>
          </cell>
          <cell r="F4">
            <v>0</v>
          </cell>
          <cell r="G4">
            <v>1502000</v>
          </cell>
          <cell r="H4">
            <v>0</v>
          </cell>
          <cell r="I4">
            <v>8135000</v>
          </cell>
        </row>
        <row r="5">
          <cell r="A5">
            <v>2</v>
          </cell>
          <cell r="B5" t="str">
            <v>旭ケ丘保育園</v>
          </cell>
          <cell r="C5">
            <v>0</v>
          </cell>
          <cell r="D5">
            <v>2517000</v>
          </cell>
          <cell r="E5">
            <v>4116000</v>
          </cell>
          <cell r="F5">
            <v>467000</v>
          </cell>
          <cell r="G5">
            <v>1588000</v>
          </cell>
          <cell r="H5">
            <v>2352000</v>
          </cell>
          <cell r="I5">
            <v>11040000</v>
          </cell>
        </row>
        <row r="6">
          <cell r="A6">
            <v>3</v>
          </cell>
          <cell r="B6" t="str">
            <v>稲毛保育園</v>
          </cell>
          <cell r="C6">
            <v>0</v>
          </cell>
          <cell r="D6">
            <v>2517000</v>
          </cell>
          <cell r="E6">
            <v>4116000</v>
          </cell>
          <cell r="F6">
            <v>0</v>
          </cell>
          <cell r="G6">
            <v>1588000</v>
          </cell>
          <cell r="H6">
            <v>2352000</v>
          </cell>
          <cell r="I6">
            <v>10573000</v>
          </cell>
        </row>
        <row r="7">
          <cell r="A7">
            <v>4</v>
          </cell>
          <cell r="B7" t="str">
            <v>みどり学園附属保育園</v>
          </cell>
          <cell r="C7">
            <v>0</v>
          </cell>
          <cell r="D7">
            <v>2517000</v>
          </cell>
          <cell r="E7">
            <v>4116000</v>
          </cell>
          <cell r="F7">
            <v>0</v>
          </cell>
          <cell r="G7">
            <v>1588000</v>
          </cell>
          <cell r="H7">
            <v>0</v>
          </cell>
          <cell r="I7">
            <v>8221000</v>
          </cell>
        </row>
        <row r="8">
          <cell r="A8">
            <v>5</v>
          </cell>
          <cell r="B8" t="str">
            <v>ちどり保育園</v>
          </cell>
          <cell r="C8">
            <v>0</v>
          </cell>
          <cell r="D8">
            <v>2517000</v>
          </cell>
          <cell r="E8">
            <v>4116000</v>
          </cell>
          <cell r="F8">
            <v>467000</v>
          </cell>
          <cell r="G8">
            <v>1584000</v>
          </cell>
          <cell r="H8">
            <v>0</v>
          </cell>
          <cell r="I8">
            <v>8684000</v>
          </cell>
        </row>
        <row r="9">
          <cell r="A9">
            <v>6</v>
          </cell>
          <cell r="B9" t="str">
            <v>今井保育園</v>
          </cell>
          <cell r="C9">
            <v>935000</v>
          </cell>
          <cell r="D9">
            <v>2517000</v>
          </cell>
          <cell r="E9">
            <v>4116000</v>
          </cell>
          <cell r="F9">
            <v>467000</v>
          </cell>
          <cell r="G9">
            <v>1588000</v>
          </cell>
          <cell r="H9">
            <v>2352000</v>
          </cell>
          <cell r="I9">
            <v>11975000</v>
          </cell>
        </row>
        <row r="10">
          <cell r="A10">
            <v>7</v>
          </cell>
          <cell r="B10" t="str">
            <v>若竹保育園</v>
          </cell>
          <cell r="C10">
            <v>0</v>
          </cell>
          <cell r="D10">
            <v>2517000</v>
          </cell>
          <cell r="E10">
            <v>4116000</v>
          </cell>
          <cell r="F10">
            <v>467000</v>
          </cell>
          <cell r="G10">
            <v>1588000</v>
          </cell>
          <cell r="H10">
            <v>2352000</v>
          </cell>
          <cell r="I10">
            <v>11040000</v>
          </cell>
        </row>
        <row r="11">
          <cell r="A11">
            <v>8</v>
          </cell>
          <cell r="B11" t="str">
            <v>千葉寺保育園</v>
          </cell>
          <cell r="C11">
            <v>0</v>
          </cell>
          <cell r="D11">
            <v>2517000</v>
          </cell>
          <cell r="E11">
            <v>4116000</v>
          </cell>
          <cell r="F11">
            <v>0</v>
          </cell>
          <cell r="G11">
            <v>1588000</v>
          </cell>
          <cell r="H11">
            <v>2352000</v>
          </cell>
          <cell r="I11">
            <v>10573000</v>
          </cell>
        </row>
        <row r="12">
          <cell r="A12">
            <v>9</v>
          </cell>
          <cell r="B12" t="str">
            <v>慈光保育園</v>
          </cell>
          <cell r="C12">
            <v>0</v>
          </cell>
          <cell r="D12">
            <v>2517000</v>
          </cell>
          <cell r="E12">
            <v>4116000</v>
          </cell>
          <cell r="F12">
            <v>467000</v>
          </cell>
          <cell r="G12">
            <v>1588000</v>
          </cell>
          <cell r="H12">
            <v>2352000</v>
          </cell>
          <cell r="I12">
            <v>11040000</v>
          </cell>
        </row>
        <row r="13">
          <cell r="A13">
            <v>10</v>
          </cell>
          <cell r="B13" t="str">
            <v>若梅保育園</v>
          </cell>
          <cell r="C13">
            <v>0</v>
          </cell>
          <cell r="D13">
            <v>2517000</v>
          </cell>
          <cell r="E13">
            <v>4116000</v>
          </cell>
          <cell r="F13">
            <v>467000</v>
          </cell>
          <cell r="G13">
            <v>1588000</v>
          </cell>
          <cell r="H13">
            <v>2352000</v>
          </cell>
          <cell r="I13">
            <v>11040000</v>
          </cell>
        </row>
        <row r="14">
          <cell r="A14">
            <v>11</v>
          </cell>
          <cell r="B14" t="str">
            <v>チューリップ保育園</v>
          </cell>
          <cell r="C14">
            <v>0</v>
          </cell>
          <cell r="D14">
            <v>2517000</v>
          </cell>
          <cell r="E14">
            <v>4116000</v>
          </cell>
          <cell r="F14">
            <v>0</v>
          </cell>
          <cell r="G14">
            <v>1077000</v>
          </cell>
          <cell r="H14">
            <v>2352000</v>
          </cell>
          <cell r="I14">
            <v>10062000</v>
          </cell>
        </row>
        <row r="15">
          <cell r="A15">
            <v>12</v>
          </cell>
          <cell r="B15" t="str">
            <v>幕張海浜保育園</v>
          </cell>
          <cell r="C15">
            <v>0</v>
          </cell>
          <cell r="D15">
            <v>2517000</v>
          </cell>
          <cell r="E15">
            <v>4116000</v>
          </cell>
          <cell r="F15">
            <v>467000</v>
          </cell>
          <cell r="G15">
            <v>1588000</v>
          </cell>
          <cell r="H15">
            <v>0</v>
          </cell>
          <cell r="I15">
            <v>8688000</v>
          </cell>
        </row>
        <row r="16">
          <cell r="A16">
            <v>13</v>
          </cell>
          <cell r="B16" t="str">
            <v>みつわ台保育園</v>
          </cell>
          <cell r="C16">
            <v>0</v>
          </cell>
          <cell r="D16">
            <v>2517000</v>
          </cell>
          <cell r="E16">
            <v>4116000</v>
          </cell>
          <cell r="F16">
            <v>467000</v>
          </cell>
          <cell r="G16">
            <v>1588000</v>
          </cell>
          <cell r="H16">
            <v>7056000</v>
          </cell>
          <cell r="I16">
            <v>15744000</v>
          </cell>
        </row>
        <row r="17">
          <cell r="A17">
            <v>14</v>
          </cell>
          <cell r="B17" t="str">
            <v>まどか保育園</v>
          </cell>
          <cell r="C17">
            <v>0</v>
          </cell>
          <cell r="D17">
            <v>2517000</v>
          </cell>
          <cell r="E17">
            <v>4116000</v>
          </cell>
          <cell r="F17">
            <v>467000</v>
          </cell>
          <cell r="G17">
            <v>1588000</v>
          </cell>
          <cell r="H17">
            <v>0</v>
          </cell>
          <cell r="I17">
            <v>8688000</v>
          </cell>
        </row>
        <row r="18">
          <cell r="A18">
            <v>15</v>
          </cell>
          <cell r="B18" t="str">
            <v>わかくさ保育園</v>
          </cell>
          <cell r="C18">
            <v>0</v>
          </cell>
          <cell r="D18">
            <v>2517000</v>
          </cell>
          <cell r="E18">
            <v>4116000</v>
          </cell>
          <cell r="F18">
            <v>467000</v>
          </cell>
          <cell r="G18">
            <v>1588000</v>
          </cell>
          <cell r="H18">
            <v>0</v>
          </cell>
          <cell r="I18">
            <v>8688000</v>
          </cell>
        </row>
        <row r="19">
          <cell r="A19">
            <v>16</v>
          </cell>
          <cell r="B19" t="str">
            <v>たいよう保育園</v>
          </cell>
          <cell r="C19">
            <v>0</v>
          </cell>
          <cell r="D19">
            <v>2517000</v>
          </cell>
          <cell r="E19">
            <v>4116000</v>
          </cell>
          <cell r="F19">
            <v>467000</v>
          </cell>
          <cell r="G19">
            <v>1588000</v>
          </cell>
          <cell r="H19">
            <v>0</v>
          </cell>
          <cell r="I19">
            <v>8688000</v>
          </cell>
        </row>
        <row r="20">
          <cell r="A20">
            <v>17</v>
          </cell>
          <cell r="B20" t="str">
            <v>松ケ丘保育園</v>
          </cell>
          <cell r="C20">
            <v>0</v>
          </cell>
          <cell r="D20">
            <v>2517000</v>
          </cell>
          <cell r="E20">
            <v>4116000</v>
          </cell>
          <cell r="F20">
            <v>467000</v>
          </cell>
          <cell r="G20">
            <v>1288000</v>
          </cell>
          <cell r="H20">
            <v>2352000</v>
          </cell>
          <cell r="I20">
            <v>10740000</v>
          </cell>
        </row>
        <row r="21">
          <cell r="A21">
            <v>18</v>
          </cell>
          <cell r="B21" t="str">
            <v>作草部保育園</v>
          </cell>
          <cell r="C21">
            <v>0</v>
          </cell>
          <cell r="D21">
            <v>2517000</v>
          </cell>
          <cell r="E21">
            <v>4116000</v>
          </cell>
          <cell r="F21">
            <v>467000</v>
          </cell>
          <cell r="G21">
            <v>1588000</v>
          </cell>
          <cell r="H21">
            <v>2352000</v>
          </cell>
          <cell r="I21">
            <v>11040000</v>
          </cell>
        </row>
        <row r="22">
          <cell r="A22">
            <v>19</v>
          </cell>
          <cell r="B22" t="str">
            <v>すずらん保育園</v>
          </cell>
          <cell r="C22">
            <v>0</v>
          </cell>
          <cell r="D22">
            <v>2517000</v>
          </cell>
          <cell r="E22">
            <v>4116000</v>
          </cell>
          <cell r="F22">
            <v>467000</v>
          </cell>
          <cell r="G22">
            <v>1588000</v>
          </cell>
          <cell r="H22">
            <v>2352000</v>
          </cell>
          <cell r="I22">
            <v>11040000</v>
          </cell>
        </row>
        <row r="23">
          <cell r="A23">
            <v>20</v>
          </cell>
          <cell r="B23" t="str">
            <v>なぎさ保育園</v>
          </cell>
          <cell r="C23">
            <v>0</v>
          </cell>
          <cell r="D23">
            <v>2517000</v>
          </cell>
          <cell r="E23">
            <v>4116000</v>
          </cell>
          <cell r="F23">
            <v>467000</v>
          </cell>
          <cell r="G23">
            <v>1588000</v>
          </cell>
          <cell r="H23">
            <v>0</v>
          </cell>
          <cell r="I23">
            <v>8688000</v>
          </cell>
        </row>
        <row r="24">
          <cell r="A24">
            <v>21</v>
          </cell>
          <cell r="B24" t="str">
            <v>南小中台保育園</v>
          </cell>
          <cell r="C24">
            <v>0</v>
          </cell>
          <cell r="D24">
            <v>2517000</v>
          </cell>
          <cell r="E24">
            <v>4116000</v>
          </cell>
          <cell r="F24">
            <v>467000</v>
          </cell>
          <cell r="G24">
            <v>1588000</v>
          </cell>
          <cell r="H24">
            <v>2352000</v>
          </cell>
          <cell r="I24">
            <v>11040000</v>
          </cell>
        </row>
        <row r="25">
          <cell r="A25">
            <v>22</v>
          </cell>
          <cell r="B25" t="str">
            <v>もみじ保育園</v>
          </cell>
          <cell r="C25">
            <v>0</v>
          </cell>
          <cell r="D25">
            <v>2517000</v>
          </cell>
          <cell r="E25">
            <v>4116000</v>
          </cell>
          <cell r="F25">
            <v>0</v>
          </cell>
          <cell r="G25">
            <v>1588000</v>
          </cell>
          <cell r="H25">
            <v>2352000</v>
          </cell>
          <cell r="I25">
            <v>10573000</v>
          </cell>
        </row>
        <row r="26">
          <cell r="A26">
            <v>23</v>
          </cell>
          <cell r="B26" t="str">
            <v>おゆみ野保育園</v>
          </cell>
          <cell r="C26">
            <v>0</v>
          </cell>
          <cell r="D26">
            <v>2517000</v>
          </cell>
          <cell r="E26">
            <v>4116000</v>
          </cell>
          <cell r="F26">
            <v>467000</v>
          </cell>
          <cell r="G26">
            <v>1588000</v>
          </cell>
          <cell r="H26">
            <v>2352000</v>
          </cell>
          <cell r="I26">
            <v>11040000</v>
          </cell>
        </row>
        <row r="27">
          <cell r="A27">
            <v>24</v>
          </cell>
          <cell r="B27" t="str">
            <v>ナーセリー鏡戸</v>
          </cell>
          <cell r="C27">
            <v>935000</v>
          </cell>
          <cell r="D27">
            <v>2517000</v>
          </cell>
          <cell r="E27">
            <v>4116000</v>
          </cell>
          <cell r="F27">
            <v>467000</v>
          </cell>
          <cell r="G27">
            <v>1588000</v>
          </cell>
          <cell r="H27">
            <v>0</v>
          </cell>
          <cell r="I27">
            <v>9623000</v>
          </cell>
        </row>
        <row r="28">
          <cell r="A28">
            <v>25</v>
          </cell>
          <cell r="B28" t="str">
            <v>打瀬保育園</v>
          </cell>
          <cell r="C28">
            <v>0</v>
          </cell>
          <cell r="D28">
            <v>2517000</v>
          </cell>
          <cell r="E28">
            <v>4116000</v>
          </cell>
          <cell r="F28">
            <v>467000</v>
          </cell>
          <cell r="G28">
            <v>1588000</v>
          </cell>
          <cell r="H28">
            <v>0</v>
          </cell>
          <cell r="I28">
            <v>8688000</v>
          </cell>
        </row>
        <row r="29">
          <cell r="A29">
            <v>26</v>
          </cell>
          <cell r="B29" t="str">
            <v>ふたば保育園</v>
          </cell>
          <cell r="C29">
            <v>0</v>
          </cell>
          <cell r="D29">
            <v>2517000</v>
          </cell>
          <cell r="E29">
            <v>4116000</v>
          </cell>
          <cell r="F29">
            <v>467000</v>
          </cell>
          <cell r="G29">
            <v>1588000</v>
          </cell>
          <cell r="H29">
            <v>4704000</v>
          </cell>
          <cell r="I29">
            <v>13392000</v>
          </cell>
        </row>
        <row r="30">
          <cell r="A30">
            <v>27</v>
          </cell>
          <cell r="B30" t="str">
            <v>明和輝保育園</v>
          </cell>
          <cell r="C30">
            <v>935000</v>
          </cell>
          <cell r="D30">
            <v>2517000</v>
          </cell>
          <cell r="E30">
            <v>4116000</v>
          </cell>
          <cell r="F30">
            <v>0</v>
          </cell>
          <cell r="G30">
            <v>1588000</v>
          </cell>
          <cell r="H30">
            <v>2352000</v>
          </cell>
          <cell r="I30">
            <v>11508000</v>
          </cell>
        </row>
        <row r="31">
          <cell r="A31">
            <v>28</v>
          </cell>
          <cell r="B31" t="str">
            <v>山王保育園</v>
          </cell>
          <cell r="C31">
            <v>0</v>
          </cell>
          <cell r="D31">
            <v>2517000</v>
          </cell>
          <cell r="E31">
            <v>4116000</v>
          </cell>
          <cell r="F31">
            <v>467000</v>
          </cell>
          <cell r="G31">
            <v>1588000</v>
          </cell>
          <cell r="H31">
            <v>0</v>
          </cell>
          <cell r="I31">
            <v>8688000</v>
          </cell>
        </row>
        <row r="32">
          <cell r="A32">
            <v>29</v>
          </cell>
          <cell r="B32" t="str">
            <v>チャイルド・ガーデン保育園</v>
          </cell>
          <cell r="C32">
            <v>0</v>
          </cell>
          <cell r="D32">
            <v>2517000</v>
          </cell>
          <cell r="E32">
            <v>4116000</v>
          </cell>
          <cell r="F32">
            <v>0</v>
          </cell>
          <cell r="G32">
            <v>1588000</v>
          </cell>
          <cell r="H32">
            <v>0</v>
          </cell>
          <cell r="I32">
            <v>8221000</v>
          </cell>
        </row>
        <row r="33">
          <cell r="A33">
            <v>30</v>
          </cell>
          <cell r="B33" t="str">
            <v>明徳土気保育園</v>
          </cell>
          <cell r="C33">
            <v>0</v>
          </cell>
          <cell r="D33">
            <v>2517000</v>
          </cell>
          <cell r="E33">
            <v>4116000</v>
          </cell>
          <cell r="F33">
            <v>467000</v>
          </cell>
          <cell r="G33">
            <v>1588000</v>
          </cell>
          <cell r="H33">
            <v>4704000</v>
          </cell>
          <cell r="I33">
            <v>13392000</v>
          </cell>
        </row>
        <row r="34">
          <cell r="A34">
            <v>31</v>
          </cell>
          <cell r="B34" t="str">
            <v>グレース保育園</v>
          </cell>
          <cell r="C34">
            <v>0</v>
          </cell>
          <cell r="D34">
            <v>2517000</v>
          </cell>
          <cell r="E34">
            <v>4116000</v>
          </cell>
          <cell r="F34">
            <v>0</v>
          </cell>
          <cell r="G34">
            <v>1588000</v>
          </cell>
          <cell r="H34">
            <v>2352000</v>
          </cell>
          <cell r="I34">
            <v>10573000</v>
          </cell>
        </row>
        <row r="35">
          <cell r="A35">
            <v>32</v>
          </cell>
          <cell r="B35" t="str">
            <v>みらい保育園</v>
          </cell>
          <cell r="C35">
            <v>0</v>
          </cell>
          <cell r="D35">
            <v>2517000</v>
          </cell>
          <cell r="E35">
            <v>4116000</v>
          </cell>
          <cell r="F35">
            <v>0</v>
          </cell>
          <cell r="G35">
            <v>1588000</v>
          </cell>
          <cell r="H35">
            <v>2352000</v>
          </cell>
          <cell r="I35">
            <v>10573000</v>
          </cell>
        </row>
        <row r="36">
          <cell r="A36">
            <v>33</v>
          </cell>
          <cell r="B36" t="str">
            <v>かまとり保育園</v>
          </cell>
          <cell r="C36">
            <v>0</v>
          </cell>
          <cell r="D36">
            <v>2517000</v>
          </cell>
          <cell r="E36">
            <v>4116000</v>
          </cell>
          <cell r="F36">
            <v>0</v>
          </cell>
          <cell r="G36">
            <v>1588000</v>
          </cell>
          <cell r="H36">
            <v>2352000</v>
          </cell>
          <cell r="I36">
            <v>10573000</v>
          </cell>
        </row>
        <row r="37">
          <cell r="A37">
            <v>34</v>
          </cell>
          <cell r="B37" t="str">
            <v>植草弁天保育園</v>
          </cell>
          <cell r="C37">
            <v>935000</v>
          </cell>
          <cell r="D37">
            <v>2517000</v>
          </cell>
          <cell r="E37">
            <v>4116000</v>
          </cell>
          <cell r="F37">
            <v>467000</v>
          </cell>
          <cell r="G37">
            <v>1588000</v>
          </cell>
          <cell r="H37">
            <v>0</v>
          </cell>
          <cell r="I37">
            <v>9623000</v>
          </cell>
        </row>
        <row r="38">
          <cell r="A38">
            <v>35</v>
          </cell>
          <cell r="B38" t="str">
            <v>ひなたぼっこ保育園</v>
          </cell>
          <cell r="C38">
            <v>0</v>
          </cell>
          <cell r="D38">
            <v>2517000</v>
          </cell>
          <cell r="E38">
            <v>4116000</v>
          </cell>
          <cell r="F38">
            <v>467000</v>
          </cell>
          <cell r="G38">
            <v>1588000</v>
          </cell>
          <cell r="H38">
            <v>0</v>
          </cell>
          <cell r="I38">
            <v>8688000</v>
          </cell>
        </row>
        <row r="39">
          <cell r="A39">
            <v>36</v>
          </cell>
          <cell r="B39" t="str">
            <v>はまかぜ保育園</v>
          </cell>
          <cell r="C39">
            <v>0</v>
          </cell>
          <cell r="D39">
            <v>2517000</v>
          </cell>
          <cell r="E39">
            <v>4116000</v>
          </cell>
          <cell r="F39">
            <v>467000</v>
          </cell>
          <cell r="G39">
            <v>1588000</v>
          </cell>
          <cell r="H39">
            <v>0</v>
          </cell>
          <cell r="I39">
            <v>8688000</v>
          </cell>
        </row>
        <row r="40">
          <cell r="A40">
            <v>37</v>
          </cell>
          <cell r="B40" t="str">
            <v>いなほ保育園</v>
          </cell>
          <cell r="C40">
            <v>0</v>
          </cell>
          <cell r="D40">
            <v>2517000</v>
          </cell>
          <cell r="E40">
            <v>4116000</v>
          </cell>
          <cell r="F40">
            <v>467000</v>
          </cell>
          <cell r="G40">
            <v>1588000</v>
          </cell>
          <cell r="H40">
            <v>0</v>
          </cell>
          <cell r="I40">
            <v>8688000</v>
          </cell>
        </row>
        <row r="41">
          <cell r="A41">
            <v>38</v>
          </cell>
          <cell r="B41" t="str">
            <v>キッズマーム保育園</v>
          </cell>
          <cell r="C41">
            <v>0</v>
          </cell>
          <cell r="D41">
            <v>2517000</v>
          </cell>
          <cell r="E41">
            <v>4116000</v>
          </cell>
          <cell r="F41">
            <v>0</v>
          </cell>
          <cell r="G41">
            <v>1588000</v>
          </cell>
          <cell r="H41">
            <v>2352000</v>
          </cell>
          <cell r="I41">
            <v>10573000</v>
          </cell>
        </row>
        <row r="42">
          <cell r="A42">
            <v>39</v>
          </cell>
          <cell r="B42" t="str">
            <v>アスク海浜幕張保育園</v>
          </cell>
          <cell r="C42">
            <v>0</v>
          </cell>
          <cell r="D42">
            <v>2517000</v>
          </cell>
          <cell r="E42">
            <v>4116000</v>
          </cell>
          <cell r="F42">
            <v>467000</v>
          </cell>
          <cell r="G42">
            <v>0</v>
          </cell>
          <cell r="H42">
            <v>0</v>
          </cell>
          <cell r="I42">
            <v>7100000</v>
          </cell>
        </row>
        <row r="43">
          <cell r="A43">
            <v>40</v>
          </cell>
          <cell r="B43" t="str">
            <v>明徳浜野駅保育園</v>
          </cell>
          <cell r="C43">
            <v>0</v>
          </cell>
          <cell r="D43">
            <v>2517000</v>
          </cell>
          <cell r="E43">
            <v>4116000</v>
          </cell>
          <cell r="F43">
            <v>0</v>
          </cell>
          <cell r="G43">
            <v>1588000</v>
          </cell>
          <cell r="H43">
            <v>0</v>
          </cell>
          <cell r="I43">
            <v>8221000</v>
          </cell>
        </row>
        <row r="44">
          <cell r="A44">
            <v>41</v>
          </cell>
          <cell r="B44" t="str">
            <v>幕張いもっこ保育園</v>
          </cell>
          <cell r="C44">
            <v>0</v>
          </cell>
          <cell r="D44">
            <v>2517000</v>
          </cell>
          <cell r="E44">
            <v>4116000</v>
          </cell>
          <cell r="F44">
            <v>467000</v>
          </cell>
          <cell r="G44">
            <v>1122000</v>
          </cell>
          <cell r="H44">
            <v>0</v>
          </cell>
          <cell r="I44">
            <v>8222000</v>
          </cell>
        </row>
        <row r="45">
          <cell r="A45">
            <v>42</v>
          </cell>
          <cell r="B45" t="str">
            <v>稲毛すきっぷ保育園</v>
          </cell>
          <cell r="C45">
            <v>0</v>
          </cell>
          <cell r="D45">
            <v>2517000</v>
          </cell>
          <cell r="E45">
            <v>4116000</v>
          </cell>
          <cell r="F45">
            <v>467000</v>
          </cell>
          <cell r="G45">
            <v>0</v>
          </cell>
          <cell r="H45">
            <v>0</v>
          </cell>
          <cell r="I45">
            <v>7100000</v>
          </cell>
        </row>
        <row r="46">
          <cell r="A46">
            <v>43</v>
          </cell>
          <cell r="B46" t="str">
            <v>千葉聖心保育園</v>
          </cell>
          <cell r="C46">
            <v>935000</v>
          </cell>
          <cell r="D46">
            <v>2517000</v>
          </cell>
          <cell r="E46">
            <v>4116000</v>
          </cell>
          <cell r="F46">
            <v>0</v>
          </cell>
          <cell r="G46">
            <v>0</v>
          </cell>
          <cell r="H46">
            <v>0</v>
          </cell>
          <cell r="I46">
            <v>7568000</v>
          </cell>
        </row>
        <row r="47">
          <cell r="A47">
            <v>44</v>
          </cell>
          <cell r="B47" t="str">
            <v>真生保育園</v>
          </cell>
          <cell r="C47">
            <v>0</v>
          </cell>
          <cell r="D47">
            <v>2517000</v>
          </cell>
          <cell r="E47">
            <v>4116000</v>
          </cell>
          <cell r="F47">
            <v>467000</v>
          </cell>
          <cell r="G47">
            <v>1588000</v>
          </cell>
          <cell r="H47">
            <v>0</v>
          </cell>
          <cell r="I47">
            <v>8688000</v>
          </cell>
        </row>
        <row r="48">
          <cell r="A48">
            <v>45</v>
          </cell>
          <cell r="B48" t="str">
            <v>アップルナースリー検見川浜保育園</v>
          </cell>
          <cell r="C48">
            <v>0</v>
          </cell>
          <cell r="D48">
            <v>2517000</v>
          </cell>
          <cell r="E48">
            <v>4116000</v>
          </cell>
          <cell r="F48">
            <v>467000</v>
          </cell>
          <cell r="G48">
            <v>1588000</v>
          </cell>
          <cell r="H48">
            <v>0</v>
          </cell>
          <cell r="I48">
            <v>8688000</v>
          </cell>
        </row>
        <row r="49">
          <cell r="A49">
            <v>46</v>
          </cell>
          <cell r="B49">
            <v>0</v>
          </cell>
          <cell r="C49">
            <v>0</v>
          </cell>
          <cell r="D49">
            <v>0</v>
          </cell>
          <cell r="E49">
            <v>0</v>
          </cell>
          <cell r="I49">
            <v>0</v>
          </cell>
        </row>
        <row r="50">
          <cell r="A50">
            <v>47</v>
          </cell>
          <cell r="B50">
            <v>0</v>
          </cell>
          <cell r="C50">
            <v>0</v>
          </cell>
          <cell r="D50">
            <v>0</v>
          </cell>
          <cell r="E50">
            <v>0</v>
          </cell>
          <cell r="I50">
            <v>0</v>
          </cell>
        </row>
        <row r="51">
          <cell r="A51">
            <v>48</v>
          </cell>
          <cell r="B51">
            <v>0</v>
          </cell>
          <cell r="C51">
            <v>0</v>
          </cell>
          <cell r="D51">
            <v>0</v>
          </cell>
          <cell r="E51">
            <v>0</v>
          </cell>
          <cell r="I51">
            <v>0</v>
          </cell>
        </row>
        <row r="52">
          <cell r="A52">
            <v>49</v>
          </cell>
          <cell r="B52">
            <v>0</v>
          </cell>
          <cell r="C52">
            <v>0</v>
          </cell>
          <cell r="D52">
            <v>0</v>
          </cell>
          <cell r="E52">
            <v>0</v>
          </cell>
          <cell r="I52">
            <v>0</v>
          </cell>
        </row>
        <row r="53">
          <cell r="A53">
            <v>50</v>
          </cell>
          <cell r="B53">
            <v>0</v>
          </cell>
          <cell r="C53">
            <v>0</v>
          </cell>
          <cell r="D53">
            <v>0</v>
          </cell>
          <cell r="E53">
            <v>0</v>
          </cell>
          <cell r="I53">
            <v>0</v>
          </cell>
        </row>
        <row r="54">
          <cell r="B54" t="str">
            <v>この行は使わないこと</v>
          </cell>
        </row>
        <row r="55">
          <cell r="B55" t="str">
            <v>合計</v>
          </cell>
          <cell r="C55">
            <v>4675000</v>
          </cell>
          <cell r="D55">
            <v>113265000</v>
          </cell>
          <cell r="E55">
            <v>185220000</v>
          </cell>
          <cell r="F55">
            <v>14477000</v>
          </cell>
          <cell r="G55">
            <v>65329000</v>
          </cell>
          <cell r="H55">
            <v>61152000</v>
          </cell>
          <cell r="I55">
            <v>444118000</v>
          </cell>
        </row>
      </sheetData>
      <sheetData sheetId="2"/>
      <sheetData sheetId="3"/>
      <sheetData sheetId="4"/>
      <sheetData sheetId="5"/>
      <sheetData sheetId="6"/>
      <sheetData sheetId="7"/>
      <sheetData sheetId="8"/>
      <sheetData sheetId="9"/>
      <sheetData sheetId="10"/>
      <sheetData sheetId="11">
        <row r="4">
          <cell r="A4">
            <v>1</v>
          </cell>
          <cell r="B4" t="str">
            <v>院内保育園</v>
          </cell>
          <cell r="C4" t="str">
            <v>(財)千葉愛育会</v>
          </cell>
          <cell r="D4" t="str">
            <v>日高   正和</v>
          </cell>
          <cell r="E4" t="str">
            <v>千葉市中央区院内2-5-6</v>
          </cell>
          <cell r="F4">
            <v>935000</v>
          </cell>
          <cell r="G4">
            <v>2572000</v>
          </cell>
          <cell r="H4">
            <v>3159000</v>
          </cell>
          <cell r="I4">
            <v>0</v>
          </cell>
          <cell r="J4">
            <v>1588000</v>
          </cell>
          <cell r="K4">
            <v>8254000</v>
          </cell>
          <cell r="L4">
            <v>8254000</v>
          </cell>
        </row>
        <row r="5">
          <cell r="A5">
            <v>2</v>
          </cell>
          <cell r="B5" t="str">
            <v>旭ケ丘保育園</v>
          </cell>
          <cell r="C5" t="str">
            <v>(福)千葉ベタニヤホーム</v>
          </cell>
          <cell r="D5" t="str">
            <v>中島　康文</v>
          </cell>
          <cell r="E5" t="str">
            <v>市川市国府台2-9-13</v>
          </cell>
          <cell r="F5">
            <v>2572000</v>
          </cell>
          <cell r="G5">
            <v>2572000</v>
          </cell>
          <cell r="H5">
            <v>4212000</v>
          </cell>
          <cell r="I5">
            <v>467000</v>
          </cell>
          <cell r="J5">
            <v>1588000</v>
          </cell>
          <cell r="K5">
            <v>2352000</v>
          </cell>
          <cell r="L5">
            <v>11191000</v>
          </cell>
        </row>
        <row r="6">
          <cell r="A6">
            <v>3</v>
          </cell>
          <cell r="B6" t="str">
            <v>稲毛保育園</v>
          </cell>
          <cell r="C6" t="str">
            <v>(福)千葉県厚生事業団</v>
          </cell>
          <cell r="D6" t="str">
            <v>佐藤 悦光</v>
          </cell>
          <cell r="E6" t="str">
            <v>柏市十余二175-42</v>
          </cell>
          <cell r="F6">
            <v>0</v>
          </cell>
          <cell r="G6">
            <v>2357000</v>
          </cell>
          <cell r="H6">
            <v>3510000</v>
          </cell>
          <cell r="I6">
            <v>0</v>
          </cell>
          <cell r="J6">
            <v>1588000</v>
          </cell>
          <cell r="K6">
            <v>2352000</v>
          </cell>
          <cell r="L6">
            <v>9807000</v>
          </cell>
        </row>
        <row r="7">
          <cell r="A7">
            <v>4</v>
          </cell>
          <cell r="B7" t="str">
            <v>みどり学園附属保育園</v>
          </cell>
          <cell r="C7" t="str">
            <v>(財)みどり学園附属保育園</v>
          </cell>
          <cell r="D7" t="str">
            <v>相原 美知江</v>
          </cell>
          <cell r="E7" t="str">
            <v>千葉市花見川区幕張町2-972</v>
          </cell>
          <cell r="F7">
            <v>0</v>
          </cell>
          <cell r="G7">
            <v>2572000</v>
          </cell>
          <cell r="H7">
            <v>4212000</v>
          </cell>
          <cell r="I7">
            <v>467000</v>
          </cell>
          <cell r="J7">
            <v>1588000</v>
          </cell>
          <cell r="K7">
            <v>0</v>
          </cell>
          <cell r="L7">
            <v>8839000</v>
          </cell>
        </row>
        <row r="8">
          <cell r="A8">
            <v>5</v>
          </cell>
          <cell r="B8" t="str">
            <v>ちどり保育園</v>
          </cell>
          <cell r="C8" t="str">
            <v>(財)ちどり保育園</v>
          </cell>
          <cell r="D8" t="str">
            <v>吉岡   正夫</v>
          </cell>
          <cell r="E8" t="str">
            <v>千葉市花見川区検見川町3-331-4</v>
          </cell>
          <cell r="F8">
            <v>1870000</v>
          </cell>
          <cell r="G8">
            <v>2572000</v>
          </cell>
          <cell r="H8">
            <v>4212000</v>
          </cell>
          <cell r="I8">
            <v>467000</v>
          </cell>
          <cell r="J8">
            <v>1588000</v>
          </cell>
          <cell r="K8">
            <v>2352000</v>
          </cell>
          <cell r="L8">
            <v>13061000</v>
          </cell>
        </row>
        <row r="9">
          <cell r="A9">
            <v>6</v>
          </cell>
          <cell r="B9" t="str">
            <v>今井保育園</v>
          </cell>
          <cell r="C9" t="str">
            <v>(財)今井保育園</v>
          </cell>
          <cell r="D9" t="str">
            <v>大森 権四郎</v>
          </cell>
          <cell r="E9" t="str">
            <v>千葉市中央区今井2-12-7</v>
          </cell>
          <cell r="F9">
            <v>935000</v>
          </cell>
          <cell r="G9">
            <v>2572000</v>
          </cell>
          <cell r="H9">
            <v>4212000</v>
          </cell>
          <cell r="I9">
            <v>467000</v>
          </cell>
          <cell r="J9">
            <v>1588000</v>
          </cell>
          <cell r="K9">
            <v>2352000</v>
          </cell>
          <cell r="L9">
            <v>12126000</v>
          </cell>
        </row>
        <row r="10">
          <cell r="A10">
            <v>7</v>
          </cell>
          <cell r="B10" t="str">
            <v>若竹保育園</v>
          </cell>
          <cell r="C10" t="str">
            <v>(福)恵福祉会</v>
          </cell>
          <cell r="D10" t="str">
            <v>片倉  憲太郎</v>
          </cell>
          <cell r="E10" t="str">
            <v>袖ケ浦市蔵波2598-1</v>
          </cell>
          <cell r="F10">
            <v>935000</v>
          </cell>
          <cell r="G10">
            <v>2572000</v>
          </cell>
          <cell r="H10">
            <v>4212000</v>
          </cell>
          <cell r="I10">
            <v>467000</v>
          </cell>
          <cell r="J10">
            <v>1588000</v>
          </cell>
          <cell r="K10">
            <v>2352000</v>
          </cell>
          <cell r="L10">
            <v>12126000</v>
          </cell>
        </row>
        <row r="11">
          <cell r="A11">
            <v>8</v>
          </cell>
          <cell r="B11" t="str">
            <v>千葉寺保育園</v>
          </cell>
          <cell r="C11" t="str">
            <v>(福)千葉寺福祉会</v>
          </cell>
          <cell r="D11" t="str">
            <v>鈴木敏弘</v>
          </cell>
          <cell r="E11" t="str">
            <v>千葉市中央区末広4-17-3</v>
          </cell>
          <cell r="F11">
            <v>935000</v>
          </cell>
          <cell r="G11">
            <v>2572000</v>
          </cell>
          <cell r="H11">
            <v>4212000</v>
          </cell>
          <cell r="I11">
            <v>467000</v>
          </cell>
          <cell r="J11">
            <v>1588000</v>
          </cell>
          <cell r="K11">
            <v>2352000</v>
          </cell>
          <cell r="L11">
            <v>12126000</v>
          </cell>
        </row>
        <row r="12">
          <cell r="A12">
            <v>9</v>
          </cell>
          <cell r="B12" t="str">
            <v>慈光保育園</v>
          </cell>
          <cell r="C12" t="str">
            <v>(福)龍澤園</v>
          </cell>
          <cell r="D12" t="str">
            <v>長谷川 和世</v>
          </cell>
          <cell r="E12" t="str">
            <v>千葉市中央区大巌寺町457-5</v>
          </cell>
          <cell r="F12">
            <v>0</v>
          </cell>
          <cell r="G12">
            <v>2572000</v>
          </cell>
          <cell r="H12">
            <v>4212000</v>
          </cell>
          <cell r="I12">
            <v>467000</v>
          </cell>
          <cell r="J12">
            <v>894000</v>
          </cell>
          <cell r="K12">
            <v>2352000</v>
          </cell>
          <cell r="L12">
            <v>10497000</v>
          </cell>
        </row>
        <row r="13">
          <cell r="A13">
            <v>10</v>
          </cell>
          <cell r="B13" t="str">
            <v>若梅保育園</v>
          </cell>
          <cell r="C13" t="str">
            <v>(福)恵福祉会</v>
          </cell>
          <cell r="D13" t="str">
            <v>片倉  憲太郎</v>
          </cell>
          <cell r="E13" t="str">
            <v>袖ケ浦市蔵波2598-1</v>
          </cell>
          <cell r="F13">
            <v>0</v>
          </cell>
          <cell r="G13">
            <v>2572000</v>
          </cell>
          <cell r="H13">
            <v>4212000</v>
          </cell>
          <cell r="I13">
            <v>467000</v>
          </cell>
          <cell r="J13">
            <v>1588000</v>
          </cell>
          <cell r="K13">
            <v>2352000</v>
          </cell>
          <cell r="L13">
            <v>11191000</v>
          </cell>
        </row>
        <row r="14">
          <cell r="A14">
            <v>11</v>
          </cell>
          <cell r="B14" t="str">
            <v>チューリップ保育園</v>
          </cell>
          <cell r="C14" t="str">
            <v>(福)聖心福祉会</v>
          </cell>
          <cell r="D14" t="str">
            <v>藤井 二佐枝</v>
          </cell>
          <cell r="E14" t="str">
            <v>千葉市美浜区真砂3-15-14</v>
          </cell>
          <cell r="F14">
            <v>935000</v>
          </cell>
          <cell r="G14">
            <v>2572000</v>
          </cell>
          <cell r="H14">
            <v>4212000</v>
          </cell>
          <cell r="I14">
            <v>467000</v>
          </cell>
          <cell r="J14">
            <v>955000</v>
          </cell>
          <cell r="K14">
            <v>2352000</v>
          </cell>
          <cell r="L14">
            <v>11493000</v>
          </cell>
        </row>
        <row r="15">
          <cell r="A15">
            <v>12</v>
          </cell>
          <cell r="B15" t="str">
            <v>幕張海浜保育園</v>
          </cell>
          <cell r="C15" t="str">
            <v>(福)愛の園福祉会</v>
          </cell>
          <cell r="D15" t="str">
            <v>堀口   路加</v>
          </cell>
          <cell r="E15" t="str">
            <v>八千代市大字米本1359米本団地4-39</v>
          </cell>
          <cell r="F15">
            <v>0</v>
          </cell>
          <cell r="G15">
            <v>2572000</v>
          </cell>
          <cell r="H15">
            <v>4212000</v>
          </cell>
          <cell r="I15">
            <v>467000</v>
          </cell>
          <cell r="J15">
            <v>1588000</v>
          </cell>
          <cell r="K15">
            <v>2352000</v>
          </cell>
          <cell r="L15">
            <v>11191000</v>
          </cell>
        </row>
        <row r="16">
          <cell r="A16">
            <v>13</v>
          </cell>
          <cell r="B16" t="str">
            <v>みつわ台保育園</v>
          </cell>
          <cell r="C16" t="str">
            <v xml:space="preserve">(福)豊福祉会 </v>
          </cell>
          <cell r="D16" t="str">
            <v>御園　愛子</v>
          </cell>
          <cell r="E16" t="str">
            <v>千葉市若葉区みつわ台5-8-8</v>
          </cell>
          <cell r="F16">
            <v>0</v>
          </cell>
          <cell r="G16">
            <v>2572000</v>
          </cell>
          <cell r="H16">
            <v>4212000</v>
          </cell>
          <cell r="I16">
            <v>467000</v>
          </cell>
          <cell r="J16">
            <v>1588000</v>
          </cell>
          <cell r="K16">
            <v>4704000</v>
          </cell>
          <cell r="L16">
            <v>13543000</v>
          </cell>
        </row>
        <row r="17">
          <cell r="A17">
            <v>14</v>
          </cell>
          <cell r="B17" t="str">
            <v>まどか保育園</v>
          </cell>
          <cell r="C17" t="str">
            <v>(福)高洲福祉会</v>
          </cell>
          <cell r="D17" t="str">
            <v>樋口　正春</v>
          </cell>
          <cell r="E17" t="str">
            <v>千葉市美浜区高洲1-15-2</v>
          </cell>
          <cell r="F17">
            <v>935000</v>
          </cell>
          <cell r="G17">
            <v>2572000</v>
          </cell>
          <cell r="H17">
            <v>4212000</v>
          </cell>
          <cell r="I17">
            <v>467000</v>
          </cell>
          <cell r="J17">
            <v>1456000</v>
          </cell>
          <cell r="K17">
            <v>0</v>
          </cell>
          <cell r="L17">
            <v>9642000</v>
          </cell>
        </row>
        <row r="18">
          <cell r="A18">
            <v>15</v>
          </cell>
          <cell r="B18" t="str">
            <v>わかくさ保育園</v>
          </cell>
          <cell r="C18" t="str">
            <v>(福)如水福祉会</v>
          </cell>
          <cell r="D18" t="str">
            <v>行木　道嗣</v>
          </cell>
          <cell r="E18" t="str">
            <v>千葉市緑区大椎町1199-2</v>
          </cell>
          <cell r="F18">
            <v>0</v>
          </cell>
          <cell r="G18">
            <v>2572000</v>
          </cell>
          <cell r="H18">
            <v>3510000</v>
          </cell>
          <cell r="I18">
            <v>467000</v>
          </cell>
          <cell r="J18">
            <v>1148000</v>
          </cell>
          <cell r="K18">
            <v>0</v>
          </cell>
          <cell r="L18">
            <v>7697000</v>
          </cell>
        </row>
        <row r="19">
          <cell r="A19">
            <v>16</v>
          </cell>
          <cell r="B19" t="str">
            <v>たいよう保育園</v>
          </cell>
          <cell r="C19" t="str">
            <v>(福)千葉福祉会</v>
          </cell>
          <cell r="D19" t="str">
            <v>中村　くに子</v>
          </cell>
          <cell r="E19" t="str">
            <v>千葉市若葉区みつわ台3-12-1</v>
          </cell>
          <cell r="F19">
            <v>935000</v>
          </cell>
          <cell r="G19">
            <v>2572000</v>
          </cell>
          <cell r="H19">
            <v>4212000</v>
          </cell>
          <cell r="I19">
            <v>467000</v>
          </cell>
          <cell r="J19">
            <v>1588000</v>
          </cell>
          <cell r="K19">
            <v>0</v>
          </cell>
          <cell r="L19">
            <v>9774000</v>
          </cell>
        </row>
        <row r="20">
          <cell r="A20">
            <v>17</v>
          </cell>
          <cell r="B20" t="str">
            <v>松ケ丘保育園</v>
          </cell>
          <cell r="C20" t="str">
            <v>(福)清流福祉会</v>
          </cell>
          <cell r="D20" t="str">
            <v>渡辺   光範</v>
          </cell>
          <cell r="E20" t="str">
            <v>千葉市中央区松ケ丘町563-1</v>
          </cell>
          <cell r="F20">
            <v>0</v>
          </cell>
          <cell r="G20">
            <v>2572000</v>
          </cell>
          <cell r="H20">
            <v>4212000</v>
          </cell>
          <cell r="I20">
            <v>467000</v>
          </cell>
          <cell r="J20">
            <v>1043000</v>
          </cell>
          <cell r="K20">
            <v>2352000</v>
          </cell>
          <cell r="L20">
            <v>10646000</v>
          </cell>
        </row>
        <row r="21">
          <cell r="A21">
            <v>18</v>
          </cell>
          <cell r="B21" t="str">
            <v>作草部保育園</v>
          </cell>
          <cell r="C21" t="str">
            <v>(福)扶葉福祉会</v>
          </cell>
          <cell r="D21" t="str">
            <v>竝木     清</v>
          </cell>
          <cell r="E21" t="str">
            <v>千葉市稲毛区作草部町698-3</v>
          </cell>
          <cell r="F21">
            <v>0</v>
          </cell>
          <cell r="G21">
            <v>2572000</v>
          </cell>
          <cell r="H21">
            <v>4212000</v>
          </cell>
          <cell r="I21">
            <v>467000</v>
          </cell>
          <cell r="J21">
            <v>1588000</v>
          </cell>
          <cell r="K21">
            <v>0</v>
          </cell>
          <cell r="L21">
            <v>8839000</v>
          </cell>
        </row>
        <row r="22">
          <cell r="A22">
            <v>19</v>
          </cell>
          <cell r="B22" t="str">
            <v>すずらん保育園</v>
          </cell>
          <cell r="C22" t="str">
            <v>(福)精粋福祉会</v>
          </cell>
          <cell r="D22" t="str">
            <v>林      榮子</v>
          </cell>
          <cell r="E22" t="str">
            <v>千葉市若葉区若松町2106-3</v>
          </cell>
          <cell r="F22">
            <v>0</v>
          </cell>
          <cell r="G22">
            <v>2572000</v>
          </cell>
          <cell r="H22">
            <v>4212000</v>
          </cell>
          <cell r="I22">
            <v>467000</v>
          </cell>
          <cell r="J22">
            <v>1588000</v>
          </cell>
          <cell r="K22">
            <v>2352000</v>
          </cell>
          <cell r="L22">
            <v>11191000</v>
          </cell>
        </row>
        <row r="23">
          <cell r="A23">
            <v>20</v>
          </cell>
          <cell r="B23" t="str">
            <v>なぎさ保育園</v>
          </cell>
          <cell r="C23" t="str">
            <v>(福)愛誠福祉会</v>
          </cell>
          <cell r="D23" t="str">
            <v>森田  喜代八</v>
          </cell>
          <cell r="E23" t="str">
            <v>千葉市美浜区高浜4-4-1</v>
          </cell>
          <cell r="F23">
            <v>0</v>
          </cell>
          <cell r="G23">
            <v>2572000</v>
          </cell>
          <cell r="H23">
            <v>4212000</v>
          </cell>
          <cell r="I23">
            <v>467000</v>
          </cell>
          <cell r="J23">
            <v>1588000</v>
          </cell>
          <cell r="K23">
            <v>0</v>
          </cell>
          <cell r="L23">
            <v>8839000</v>
          </cell>
        </row>
        <row r="24">
          <cell r="A24">
            <v>21</v>
          </cell>
          <cell r="B24" t="str">
            <v>南小中台保育園</v>
          </cell>
          <cell r="C24" t="str">
            <v>(福)南小中台福祉会</v>
          </cell>
          <cell r="D24" t="str">
            <v>原   八代重</v>
          </cell>
          <cell r="E24" t="str">
            <v>千葉市稲毛区小仲台8-21-1</v>
          </cell>
          <cell r="F24">
            <v>0</v>
          </cell>
          <cell r="G24">
            <v>2572000</v>
          </cell>
          <cell r="H24">
            <v>3861000</v>
          </cell>
          <cell r="I24">
            <v>467000</v>
          </cell>
          <cell r="J24">
            <v>1588000</v>
          </cell>
          <cell r="K24">
            <v>2352000</v>
          </cell>
          <cell r="L24">
            <v>10840000</v>
          </cell>
        </row>
        <row r="25">
          <cell r="A25">
            <v>22</v>
          </cell>
          <cell r="B25" t="str">
            <v>もみじ保育園</v>
          </cell>
          <cell r="C25" t="str">
            <v>(福)光楓福祉会</v>
          </cell>
          <cell r="D25" t="str">
            <v>大川   さ己</v>
          </cell>
          <cell r="E25" t="str">
            <v>千葉市美浜区磯辺5-14-5</v>
          </cell>
          <cell r="F25">
            <v>935000</v>
          </cell>
          <cell r="G25">
            <v>2572000</v>
          </cell>
          <cell r="H25">
            <v>4212000</v>
          </cell>
          <cell r="I25">
            <v>467000</v>
          </cell>
          <cell r="J25">
            <v>1588000</v>
          </cell>
          <cell r="K25">
            <v>2352000</v>
          </cell>
          <cell r="L25">
            <v>12126000</v>
          </cell>
        </row>
        <row r="26">
          <cell r="A26">
            <v>23</v>
          </cell>
          <cell r="B26" t="str">
            <v>おゆみ野保育園</v>
          </cell>
          <cell r="C26" t="str">
            <v>(福)おゆみ野福祉会</v>
          </cell>
          <cell r="D26" t="str">
            <v>長谷川 光男</v>
          </cell>
          <cell r="E26" t="str">
            <v>千葉市緑区おゆみ野２－７</v>
          </cell>
          <cell r="F26">
            <v>0</v>
          </cell>
          <cell r="G26">
            <v>2572000</v>
          </cell>
          <cell r="H26">
            <v>4212000</v>
          </cell>
          <cell r="I26">
            <v>467000</v>
          </cell>
          <cell r="J26">
            <v>1588000</v>
          </cell>
          <cell r="K26">
            <v>2352000</v>
          </cell>
          <cell r="L26">
            <v>11191000</v>
          </cell>
        </row>
        <row r="27">
          <cell r="A27">
            <v>24</v>
          </cell>
          <cell r="B27" t="str">
            <v>ナーセリー鏡戸</v>
          </cell>
          <cell r="C27" t="str">
            <v>(福)鏡明福祉会</v>
          </cell>
          <cell r="D27" t="str">
            <v>片岡  明</v>
          </cell>
          <cell r="E27" t="str">
            <v>千葉市緑区あすみが丘4-21-1</v>
          </cell>
          <cell r="F27">
            <v>0</v>
          </cell>
          <cell r="G27">
            <v>2572000</v>
          </cell>
          <cell r="H27">
            <v>4212000</v>
          </cell>
          <cell r="I27">
            <v>467000</v>
          </cell>
          <cell r="J27">
            <v>1588000</v>
          </cell>
          <cell r="K27">
            <v>0</v>
          </cell>
          <cell r="L27">
            <v>8839000</v>
          </cell>
        </row>
        <row r="28">
          <cell r="A28">
            <v>25</v>
          </cell>
          <cell r="B28" t="str">
            <v>打瀬保育園</v>
          </cell>
          <cell r="C28" t="str">
            <v>(福)健育会</v>
          </cell>
          <cell r="D28" t="str">
            <v>畑佐　新次郎</v>
          </cell>
          <cell r="E28" t="str">
            <v>千葉市美浜区打瀬1-3-5</v>
          </cell>
          <cell r="F28">
            <v>0</v>
          </cell>
          <cell r="G28">
            <v>2572000</v>
          </cell>
          <cell r="H28">
            <v>4212000</v>
          </cell>
          <cell r="I28">
            <v>467000</v>
          </cell>
          <cell r="J28">
            <v>1588000</v>
          </cell>
          <cell r="K28">
            <v>0</v>
          </cell>
          <cell r="L28">
            <v>8839000</v>
          </cell>
        </row>
        <row r="29">
          <cell r="A29">
            <v>26</v>
          </cell>
          <cell r="B29" t="str">
            <v>ふたば保育園</v>
          </cell>
          <cell r="C29" t="str">
            <v>(福)あかね福祉会</v>
          </cell>
          <cell r="D29" t="str">
            <v>篠原　昇一</v>
          </cell>
          <cell r="E29" t="str">
            <v>千葉市緑区刈田子町３０８-10</v>
          </cell>
          <cell r="F29">
            <v>0</v>
          </cell>
          <cell r="G29">
            <v>2572000</v>
          </cell>
          <cell r="H29">
            <v>4212000</v>
          </cell>
          <cell r="I29">
            <v>467000</v>
          </cell>
          <cell r="J29">
            <v>1588000</v>
          </cell>
          <cell r="K29">
            <v>4704000</v>
          </cell>
          <cell r="L29">
            <v>13543000</v>
          </cell>
        </row>
        <row r="30">
          <cell r="A30">
            <v>27</v>
          </cell>
          <cell r="B30" t="str">
            <v>明和輝保育園</v>
          </cell>
          <cell r="C30" t="str">
            <v>(福)健善富会</v>
          </cell>
          <cell r="D30" t="str">
            <v>井上　　悟</v>
          </cell>
          <cell r="E30" t="str">
            <v>千葉市緑区おゆみ野中央7-30</v>
          </cell>
          <cell r="F30">
            <v>0</v>
          </cell>
          <cell r="G30">
            <v>2572000</v>
          </cell>
          <cell r="H30">
            <v>4212000</v>
          </cell>
          <cell r="I30">
            <v>467000</v>
          </cell>
          <cell r="J30">
            <v>1588000</v>
          </cell>
          <cell r="K30">
            <v>2352000</v>
          </cell>
          <cell r="L30">
            <v>11191000</v>
          </cell>
        </row>
        <row r="31">
          <cell r="A31">
            <v>28</v>
          </cell>
          <cell r="B31" t="str">
            <v>山王保育園</v>
          </cell>
          <cell r="C31" t="str">
            <v>(福)豊樹園</v>
          </cell>
          <cell r="D31" t="str">
            <v>伊藤　年夫</v>
          </cell>
          <cell r="E31" t="str">
            <v>千葉市稲毛区山王町153-16</v>
          </cell>
          <cell r="F31">
            <v>0</v>
          </cell>
          <cell r="G31">
            <v>2572000</v>
          </cell>
          <cell r="H31">
            <v>4212000</v>
          </cell>
          <cell r="I31">
            <v>467000</v>
          </cell>
          <cell r="J31">
            <v>1588000</v>
          </cell>
          <cell r="K31">
            <v>2352000</v>
          </cell>
          <cell r="L31">
            <v>11191000</v>
          </cell>
        </row>
        <row r="32">
          <cell r="A32">
            <v>29</v>
          </cell>
          <cell r="B32" t="str">
            <v>チャイルド・ガーデン保育園</v>
          </cell>
          <cell r="C32" t="str">
            <v>(学)誠真学園</v>
          </cell>
          <cell r="D32" t="str">
            <v>中村　喜一郎</v>
          </cell>
          <cell r="E32" t="str">
            <v>千葉市稲毛区小仲台8-20-1</v>
          </cell>
          <cell r="F32">
            <v>0</v>
          </cell>
          <cell r="G32">
            <v>2572000</v>
          </cell>
          <cell r="H32">
            <v>3861000</v>
          </cell>
          <cell r="I32">
            <v>467000</v>
          </cell>
          <cell r="J32">
            <v>1588000</v>
          </cell>
          <cell r="K32">
            <v>392000</v>
          </cell>
          <cell r="L32">
            <v>8880000</v>
          </cell>
        </row>
        <row r="33">
          <cell r="A33">
            <v>30</v>
          </cell>
          <cell r="B33" t="str">
            <v>明徳土気保育園</v>
          </cell>
          <cell r="C33" t="str">
            <v>(福)千葉明徳会</v>
          </cell>
          <cell r="D33" t="str">
            <v>福中　儀明</v>
          </cell>
          <cell r="E33" t="str">
            <v>千葉市緑区土気町1626-5</v>
          </cell>
          <cell r="F33">
            <v>0</v>
          </cell>
          <cell r="G33">
            <v>2572000</v>
          </cell>
          <cell r="H33">
            <v>4212000</v>
          </cell>
          <cell r="I33">
            <v>467000</v>
          </cell>
          <cell r="J33">
            <v>1588000</v>
          </cell>
          <cell r="K33">
            <v>4704000</v>
          </cell>
          <cell r="L33">
            <v>13543000</v>
          </cell>
        </row>
        <row r="34">
          <cell r="A34">
            <v>31</v>
          </cell>
          <cell r="B34" t="str">
            <v>グレース保育園</v>
          </cell>
          <cell r="C34" t="str">
            <v>(福)小ばと会</v>
          </cell>
          <cell r="D34" t="str">
            <v>村松　重彦</v>
          </cell>
          <cell r="E34" t="str">
            <v>千葉市緑区おゆみ野中央2-7-7</v>
          </cell>
          <cell r="F34">
            <v>0</v>
          </cell>
          <cell r="G34">
            <v>2572000</v>
          </cell>
          <cell r="H34">
            <v>4212000</v>
          </cell>
          <cell r="I34">
            <v>467000</v>
          </cell>
          <cell r="J34">
            <v>1053000</v>
          </cell>
          <cell r="K34">
            <v>4704000</v>
          </cell>
          <cell r="L34">
            <v>13008000</v>
          </cell>
        </row>
        <row r="35">
          <cell r="A35">
            <v>32</v>
          </cell>
          <cell r="B35" t="str">
            <v>みらい保育園</v>
          </cell>
          <cell r="C35" t="str">
            <v>(福)天祐会</v>
          </cell>
          <cell r="D35" t="str">
            <v>江口　　進</v>
          </cell>
          <cell r="E35" t="str">
            <v>千葉市中央区港町13-30</v>
          </cell>
          <cell r="F35">
            <v>0</v>
          </cell>
          <cell r="G35">
            <v>2572000</v>
          </cell>
          <cell r="H35">
            <v>4212000</v>
          </cell>
          <cell r="I35">
            <v>467000</v>
          </cell>
          <cell r="J35">
            <v>1588000</v>
          </cell>
          <cell r="K35">
            <v>0</v>
          </cell>
          <cell r="L35">
            <v>8839000</v>
          </cell>
        </row>
        <row r="36">
          <cell r="A36">
            <v>33</v>
          </cell>
          <cell r="B36" t="str">
            <v>かまとり保育園</v>
          </cell>
          <cell r="C36" t="str">
            <v>(学）アゼリー学園</v>
          </cell>
          <cell r="D36" t="str">
            <v>来栖　宏二</v>
          </cell>
          <cell r="E36" t="str">
            <v>東京都江戸川区中央1－8－21</v>
          </cell>
          <cell r="F36">
            <v>0</v>
          </cell>
          <cell r="G36">
            <v>2572000</v>
          </cell>
          <cell r="H36">
            <v>4212000</v>
          </cell>
          <cell r="I36">
            <v>467000</v>
          </cell>
          <cell r="J36">
            <v>1588000</v>
          </cell>
          <cell r="K36">
            <v>2352000</v>
          </cell>
          <cell r="L36">
            <v>11191000</v>
          </cell>
        </row>
        <row r="37">
          <cell r="A37">
            <v>34</v>
          </cell>
          <cell r="B37" t="str">
            <v>植草弁天保育園</v>
          </cell>
          <cell r="C37" t="str">
            <v>(学)植草学園</v>
          </cell>
          <cell r="D37" t="str">
            <v>植草　昭</v>
          </cell>
          <cell r="E37" t="str">
            <v>千葉市中央区弁天2-8-9</v>
          </cell>
          <cell r="F37">
            <v>935000</v>
          </cell>
          <cell r="G37">
            <v>2143000</v>
          </cell>
          <cell r="H37">
            <v>1755000</v>
          </cell>
          <cell r="I37">
            <v>0</v>
          </cell>
          <cell r="J37">
            <v>1588000</v>
          </cell>
          <cell r="K37">
            <v>0</v>
          </cell>
          <cell r="L37">
            <v>6421000</v>
          </cell>
        </row>
        <row r="38">
          <cell r="A38">
            <v>35</v>
          </cell>
          <cell r="B38" t="str">
            <v>ひなたぼっこ保育園</v>
          </cell>
          <cell r="C38" t="str">
            <v>(社)千葉市民間保育園協議会</v>
          </cell>
          <cell r="D38" t="str">
            <v>山﨑　淳一</v>
          </cell>
          <cell r="E38" t="str">
            <v>千葉市中央区中央4-5-1</v>
          </cell>
          <cell r="F38">
            <v>0</v>
          </cell>
          <cell r="G38">
            <v>2572000</v>
          </cell>
          <cell r="H38">
            <v>4212000</v>
          </cell>
          <cell r="I38">
            <v>311000</v>
          </cell>
          <cell r="J38">
            <v>1588000</v>
          </cell>
          <cell r="K38">
            <v>0</v>
          </cell>
          <cell r="L38">
            <v>8683000</v>
          </cell>
        </row>
        <row r="39">
          <cell r="A39">
            <v>36</v>
          </cell>
          <cell r="B39" t="str">
            <v>はまかぜ保育園</v>
          </cell>
          <cell r="C39" t="str">
            <v>(福)愛誠福祉会</v>
          </cell>
          <cell r="D39" t="str">
            <v>森田喜代八</v>
          </cell>
          <cell r="E39" t="str">
            <v xml:space="preserve">千葉市中央区中央港1-24-14 </v>
          </cell>
          <cell r="F39">
            <v>935000</v>
          </cell>
          <cell r="G39">
            <v>2572000</v>
          </cell>
          <cell r="H39">
            <v>4212000</v>
          </cell>
          <cell r="I39">
            <v>155000</v>
          </cell>
          <cell r="J39">
            <v>1588000</v>
          </cell>
          <cell r="K39">
            <v>0</v>
          </cell>
          <cell r="L39">
            <v>9462000</v>
          </cell>
        </row>
        <row r="40">
          <cell r="A40">
            <v>37</v>
          </cell>
          <cell r="B40" t="str">
            <v>いなほ保育園</v>
          </cell>
          <cell r="C40" t="str">
            <v>(株)こどもの森</v>
          </cell>
          <cell r="D40" t="str">
            <v>久芳一裕</v>
          </cell>
          <cell r="E40" t="str">
            <v>東京都国分寺市光町2-5-1</v>
          </cell>
          <cell r="F40">
            <v>0</v>
          </cell>
          <cell r="G40">
            <v>2572000</v>
          </cell>
          <cell r="H40">
            <v>4212000</v>
          </cell>
          <cell r="I40">
            <v>311000</v>
          </cell>
          <cell r="J40">
            <v>809000</v>
          </cell>
          <cell r="K40">
            <v>0</v>
          </cell>
          <cell r="L40">
            <v>7904000</v>
          </cell>
        </row>
        <row r="41">
          <cell r="A41">
            <v>38</v>
          </cell>
          <cell r="B41" t="str">
            <v>キッズマーム保育園</v>
          </cell>
          <cell r="C41" t="str">
            <v>イングレソ（株）</v>
          </cell>
          <cell r="D41" t="str">
            <v>西村　妙子</v>
          </cell>
          <cell r="E41" t="str">
            <v>千葉市若葉区西都賀3-17-11</v>
          </cell>
          <cell r="F41">
            <v>0</v>
          </cell>
          <cell r="G41">
            <v>2572000</v>
          </cell>
          <cell r="H41">
            <v>4212000</v>
          </cell>
          <cell r="I41">
            <v>0</v>
          </cell>
          <cell r="J41">
            <v>1588000</v>
          </cell>
          <cell r="K41">
            <v>1764000</v>
          </cell>
          <cell r="L41">
            <v>10136000</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935000</v>
          </cell>
          <cell r="G42">
            <v>2572000</v>
          </cell>
          <cell r="H42">
            <v>3159000</v>
          </cell>
          <cell r="I42">
            <v>0</v>
          </cell>
          <cell r="J42">
            <v>0</v>
          </cell>
          <cell r="K42">
            <v>0</v>
          </cell>
          <cell r="L42">
            <v>6666000</v>
          </cell>
        </row>
        <row r="43">
          <cell r="A43">
            <v>40</v>
          </cell>
          <cell r="B43" t="str">
            <v>明徳浜野駅保育園</v>
          </cell>
          <cell r="C43" t="str">
            <v>（学）千葉明徳学園</v>
          </cell>
          <cell r="D43" t="str">
            <v>福中　儀明</v>
          </cell>
          <cell r="E43" t="str">
            <v>千葉市中央区南生実町1412番地</v>
          </cell>
          <cell r="F43">
            <v>0</v>
          </cell>
          <cell r="G43">
            <v>0</v>
          </cell>
          <cell r="H43">
            <v>0</v>
          </cell>
          <cell r="I43">
            <v>0</v>
          </cell>
          <cell r="J43">
            <v>0</v>
          </cell>
          <cell r="L43">
            <v>0</v>
          </cell>
        </row>
        <row r="44">
          <cell r="A44">
            <v>41</v>
          </cell>
          <cell r="B44" t="str">
            <v>幕張いもっこ保育園</v>
          </cell>
          <cell r="C44" t="str">
            <v>（福）まくはり福志会</v>
          </cell>
          <cell r="D44" t="str">
            <v>大越　淑子</v>
          </cell>
          <cell r="E44" t="str">
            <v>千葉市花見川区幕張町4-608-1</v>
          </cell>
          <cell r="F44">
            <v>0</v>
          </cell>
          <cell r="G44">
            <v>0</v>
          </cell>
          <cell r="H44">
            <v>0</v>
          </cell>
          <cell r="I44">
            <v>0</v>
          </cell>
          <cell r="L44">
            <v>0</v>
          </cell>
        </row>
        <row r="45">
          <cell r="A45">
            <v>42</v>
          </cell>
          <cell r="B45" t="str">
            <v>稲毛すきっぷ保育園</v>
          </cell>
          <cell r="C45" t="str">
            <v>（株）俊英館</v>
          </cell>
          <cell r="D45" t="str">
            <v>田村　幸之</v>
          </cell>
          <cell r="E45" t="str">
            <v>東京都板橋区小茂根4-9-2　セガミビル3F</v>
          </cell>
          <cell r="F45">
            <v>0</v>
          </cell>
          <cell r="G45">
            <v>0</v>
          </cell>
          <cell r="H45">
            <v>0</v>
          </cell>
          <cell r="I45">
            <v>0</v>
          </cell>
          <cell r="L45">
            <v>0</v>
          </cell>
        </row>
        <row r="46">
          <cell r="A46">
            <v>43</v>
          </cell>
          <cell r="B46" t="str">
            <v>千葉聖心保育園</v>
          </cell>
          <cell r="C46" t="str">
            <v>（福）弘恕会</v>
          </cell>
          <cell r="D46" t="str">
            <v>森島　弘道</v>
          </cell>
          <cell r="E46" t="str">
            <v>千葉市若葉区若松町531-197</v>
          </cell>
          <cell r="F46">
            <v>0</v>
          </cell>
          <cell r="G46">
            <v>0</v>
          </cell>
          <cell r="H46">
            <v>0</v>
          </cell>
          <cell r="I46">
            <v>0</v>
          </cell>
          <cell r="L46">
            <v>0</v>
          </cell>
        </row>
        <row r="47">
          <cell r="A47">
            <v>44</v>
          </cell>
          <cell r="B47" t="str">
            <v>真生保育園</v>
          </cell>
          <cell r="C47" t="str">
            <v>（福）健善富会</v>
          </cell>
          <cell r="D47" t="str">
            <v>井上　　悟</v>
          </cell>
          <cell r="E47" t="str">
            <v>千葉市緑区おゆみ野南5-29-1</v>
          </cell>
          <cell r="F47">
            <v>0</v>
          </cell>
          <cell r="G47">
            <v>0</v>
          </cell>
          <cell r="H47">
            <v>0</v>
          </cell>
          <cell r="I47">
            <v>0</v>
          </cell>
          <cell r="L47">
            <v>0</v>
          </cell>
        </row>
        <row r="48">
          <cell r="A48">
            <v>45</v>
          </cell>
          <cell r="B48" t="str">
            <v>アップルナースリー検見川浜保育園</v>
          </cell>
          <cell r="C48" t="str">
            <v>（有）もっくもっく</v>
          </cell>
          <cell r="D48" t="str">
            <v>河口　知子</v>
          </cell>
          <cell r="E48" t="str">
            <v>浦安市当代島1-1-23　林ビル3F</v>
          </cell>
          <cell r="F48">
            <v>0</v>
          </cell>
          <cell r="G48">
            <v>0</v>
          </cell>
          <cell r="H48">
            <v>0</v>
          </cell>
          <cell r="I48">
            <v>0</v>
          </cell>
          <cell r="L48">
            <v>0</v>
          </cell>
        </row>
        <row r="49">
          <cell r="A49">
            <v>46</v>
          </cell>
        </row>
        <row r="50">
          <cell r="A50">
            <v>47</v>
          </cell>
        </row>
        <row r="51">
          <cell r="A51">
            <v>48</v>
          </cell>
        </row>
        <row r="52">
          <cell r="A52">
            <v>49</v>
          </cell>
        </row>
        <row r="53">
          <cell r="A53">
            <v>50</v>
          </cell>
        </row>
        <row r="54">
          <cell r="B54" t="str">
            <v>この行は使わないこと</v>
          </cell>
        </row>
      </sheetData>
      <sheetData sheetId="12"/>
      <sheetData sheetId="13"/>
      <sheetData sheetId="14"/>
      <sheetData sheetId="15"/>
      <sheetData sheetId="16"/>
      <sheetData sheetId="17"/>
      <sheetData sheetId="18"/>
      <sheetData sheetId="19"/>
      <sheetData sheetId="20">
        <row r="4">
          <cell r="A4">
            <v>1</v>
          </cell>
          <cell r="B4" t="str">
            <v>院内保育園</v>
          </cell>
          <cell r="C4">
            <v>0</v>
          </cell>
          <cell r="D4">
            <v>2517000</v>
          </cell>
          <cell r="E4">
            <v>4116000</v>
          </cell>
          <cell r="F4">
            <v>0</v>
          </cell>
          <cell r="G4">
            <v>1502000</v>
          </cell>
          <cell r="H4">
            <v>0</v>
          </cell>
          <cell r="I4">
            <v>8135000</v>
          </cell>
          <cell r="J4">
            <v>0</v>
          </cell>
          <cell r="K4">
            <v>629250</v>
          </cell>
          <cell r="L4">
            <v>1029000</v>
          </cell>
          <cell r="M4">
            <v>0</v>
          </cell>
          <cell r="N4">
            <v>375500</v>
          </cell>
          <cell r="O4">
            <v>0</v>
          </cell>
          <cell r="P4">
            <v>2033750</v>
          </cell>
        </row>
        <row r="5">
          <cell r="A5">
            <v>2</v>
          </cell>
          <cell r="B5" t="str">
            <v>旭ケ丘保育園</v>
          </cell>
          <cell r="C5">
            <v>0</v>
          </cell>
          <cell r="D5">
            <v>2517000</v>
          </cell>
          <cell r="E5">
            <v>4116000</v>
          </cell>
          <cell r="F5">
            <v>467000</v>
          </cell>
          <cell r="G5">
            <v>1588000</v>
          </cell>
          <cell r="H5">
            <v>2352000</v>
          </cell>
          <cell r="I5">
            <v>11040000</v>
          </cell>
          <cell r="J5">
            <v>0</v>
          </cell>
          <cell r="K5">
            <v>629250</v>
          </cell>
          <cell r="L5">
            <v>1029000</v>
          </cell>
          <cell r="M5">
            <v>116750</v>
          </cell>
          <cell r="N5">
            <v>397000</v>
          </cell>
          <cell r="O5">
            <v>588000</v>
          </cell>
          <cell r="P5">
            <v>2760000</v>
          </cell>
        </row>
        <row r="6">
          <cell r="A6">
            <v>3</v>
          </cell>
          <cell r="B6" t="str">
            <v>稲毛保育園</v>
          </cell>
          <cell r="C6">
            <v>0</v>
          </cell>
          <cell r="D6">
            <v>2517000</v>
          </cell>
          <cell r="E6">
            <v>4116000</v>
          </cell>
          <cell r="F6">
            <v>0</v>
          </cell>
          <cell r="G6">
            <v>1588000</v>
          </cell>
          <cell r="H6">
            <v>2352000</v>
          </cell>
          <cell r="I6">
            <v>10573000</v>
          </cell>
          <cell r="J6">
            <v>0</v>
          </cell>
          <cell r="K6">
            <v>629250</v>
          </cell>
          <cell r="L6">
            <v>1029000</v>
          </cell>
          <cell r="M6">
            <v>0</v>
          </cell>
          <cell r="N6">
            <v>397000</v>
          </cell>
          <cell r="O6">
            <v>588000</v>
          </cell>
          <cell r="P6">
            <v>2643250</v>
          </cell>
        </row>
        <row r="7">
          <cell r="A7">
            <v>4</v>
          </cell>
          <cell r="B7" t="str">
            <v>みどり学園附属保育園</v>
          </cell>
          <cell r="C7">
            <v>0</v>
          </cell>
          <cell r="D7">
            <v>2517000</v>
          </cell>
          <cell r="E7">
            <v>4116000</v>
          </cell>
          <cell r="F7">
            <v>0</v>
          </cell>
          <cell r="G7">
            <v>1588000</v>
          </cell>
          <cell r="H7">
            <v>0</v>
          </cell>
          <cell r="I7">
            <v>8221000</v>
          </cell>
          <cell r="J7">
            <v>0</v>
          </cell>
          <cell r="K7">
            <v>629250</v>
          </cell>
          <cell r="L7">
            <v>1029000</v>
          </cell>
          <cell r="M7">
            <v>0</v>
          </cell>
          <cell r="N7">
            <v>397000</v>
          </cell>
          <cell r="O7">
            <v>0</v>
          </cell>
          <cell r="P7">
            <v>2055250</v>
          </cell>
        </row>
        <row r="8">
          <cell r="A8">
            <v>5</v>
          </cell>
          <cell r="B8" t="str">
            <v>ちどり保育園</v>
          </cell>
          <cell r="C8">
            <v>0</v>
          </cell>
          <cell r="D8">
            <v>2517000</v>
          </cell>
          <cell r="E8">
            <v>4116000</v>
          </cell>
          <cell r="F8">
            <v>467000</v>
          </cell>
          <cell r="G8">
            <v>1584000</v>
          </cell>
          <cell r="H8">
            <v>0</v>
          </cell>
          <cell r="I8">
            <v>8684000</v>
          </cell>
          <cell r="J8">
            <v>0</v>
          </cell>
          <cell r="K8">
            <v>629250</v>
          </cell>
          <cell r="L8">
            <v>1029000</v>
          </cell>
          <cell r="M8">
            <v>116750</v>
          </cell>
          <cell r="N8">
            <v>396000</v>
          </cell>
          <cell r="O8">
            <v>0</v>
          </cell>
          <cell r="P8">
            <v>2171000</v>
          </cell>
        </row>
        <row r="9">
          <cell r="A9">
            <v>6</v>
          </cell>
          <cell r="B9" t="str">
            <v>今井保育園</v>
          </cell>
          <cell r="C9">
            <v>935000</v>
          </cell>
          <cell r="D9">
            <v>2517000</v>
          </cell>
          <cell r="E9">
            <v>4116000</v>
          </cell>
          <cell r="F9">
            <v>467000</v>
          </cell>
          <cell r="G9">
            <v>1588000</v>
          </cell>
          <cell r="H9">
            <v>2352000</v>
          </cell>
          <cell r="I9">
            <v>11975000</v>
          </cell>
          <cell r="J9">
            <v>233750</v>
          </cell>
          <cell r="K9">
            <v>629250</v>
          </cell>
          <cell r="L9">
            <v>1029000</v>
          </cell>
          <cell r="M9">
            <v>116750</v>
          </cell>
          <cell r="N9">
            <v>397000</v>
          </cell>
          <cell r="O9">
            <v>588000</v>
          </cell>
          <cell r="P9">
            <v>2993750</v>
          </cell>
        </row>
        <row r="10">
          <cell r="A10">
            <v>7</v>
          </cell>
          <cell r="B10" t="str">
            <v>若竹保育園</v>
          </cell>
          <cell r="C10">
            <v>0</v>
          </cell>
          <cell r="D10">
            <v>2517000</v>
          </cell>
          <cell r="E10">
            <v>4116000</v>
          </cell>
          <cell r="F10">
            <v>467000</v>
          </cell>
          <cell r="G10">
            <v>1588000</v>
          </cell>
          <cell r="H10">
            <v>2352000</v>
          </cell>
          <cell r="I10">
            <v>11040000</v>
          </cell>
          <cell r="J10">
            <v>0</v>
          </cell>
          <cell r="K10">
            <v>629250</v>
          </cell>
          <cell r="L10">
            <v>1029000</v>
          </cell>
          <cell r="M10">
            <v>116750</v>
          </cell>
          <cell r="N10">
            <v>397000</v>
          </cell>
          <cell r="O10">
            <v>588000</v>
          </cell>
          <cell r="P10">
            <v>2760000</v>
          </cell>
        </row>
        <row r="11">
          <cell r="A11">
            <v>8</v>
          </cell>
          <cell r="B11" t="str">
            <v>千葉寺保育園</v>
          </cell>
          <cell r="C11">
            <v>0</v>
          </cell>
          <cell r="D11">
            <v>2517000</v>
          </cell>
          <cell r="E11">
            <v>4116000</v>
          </cell>
          <cell r="F11">
            <v>0</v>
          </cell>
          <cell r="G11">
            <v>1588000</v>
          </cell>
          <cell r="H11">
            <v>2352000</v>
          </cell>
          <cell r="I11">
            <v>10573000</v>
          </cell>
          <cell r="J11">
            <v>0</v>
          </cell>
          <cell r="K11">
            <v>629250</v>
          </cell>
          <cell r="L11">
            <v>1029000</v>
          </cell>
          <cell r="M11">
            <v>0</v>
          </cell>
          <cell r="N11">
            <v>397000</v>
          </cell>
          <cell r="O11">
            <v>588000</v>
          </cell>
          <cell r="P11">
            <v>2643250</v>
          </cell>
        </row>
        <row r="12">
          <cell r="A12">
            <v>9</v>
          </cell>
          <cell r="B12" t="str">
            <v>慈光保育園</v>
          </cell>
          <cell r="C12">
            <v>0</v>
          </cell>
          <cell r="D12">
            <v>2517000</v>
          </cell>
          <cell r="E12">
            <v>4116000</v>
          </cell>
          <cell r="F12">
            <v>467000</v>
          </cell>
          <cell r="G12">
            <v>1588000</v>
          </cell>
          <cell r="H12">
            <v>2352000</v>
          </cell>
          <cell r="I12">
            <v>11040000</v>
          </cell>
          <cell r="J12">
            <v>0</v>
          </cell>
          <cell r="K12">
            <v>629250</v>
          </cell>
          <cell r="L12">
            <v>1029000</v>
          </cell>
          <cell r="M12">
            <v>116750</v>
          </cell>
          <cell r="N12">
            <v>397000</v>
          </cell>
          <cell r="O12">
            <v>588000</v>
          </cell>
          <cell r="P12">
            <v>2760000</v>
          </cell>
        </row>
        <row r="13">
          <cell r="A13">
            <v>10</v>
          </cell>
          <cell r="B13" t="str">
            <v>若梅保育園</v>
          </cell>
          <cell r="C13">
            <v>0</v>
          </cell>
          <cell r="D13">
            <v>2517000</v>
          </cell>
          <cell r="E13">
            <v>4116000</v>
          </cell>
          <cell r="F13">
            <v>467000</v>
          </cell>
          <cell r="G13">
            <v>1588000</v>
          </cell>
          <cell r="H13">
            <v>2352000</v>
          </cell>
          <cell r="I13">
            <v>11040000</v>
          </cell>
          <cell r="J13">
            <v>0</v>
          </cell>
          <cell r="K13">
            <v>629250</v>
          </cell>
          <cell r="L13">
            <v>1029000</v>
          </cell>
          <cell r="M13">
            <v>116750</v>
          </cell>
          <cell r="N13">
            <v>397000</v>
          </cell>
          <cell r="O13">
            <v>588000</v>
          </cell>
          <cell r="P13">
            <v>2760000</v>
          </cell>
        </row>
        <row r="14">
          <cell r="A14">
            <v>11</v>
          </cell>
          <cell r="B14" t="str">
            <v>チューリップ保育園</v>
          </cell>
          <cell r="C14">
            <v>0</v>
          </cell>
          <cell r="D14">
            <v>2517000</v>
          </cell>
          <cell r="E14">
            <v>4116000</v>
          </cell>
          <cell r="F14">
            <v>0</v>
          </cell>
          <cell r="G14">
            <v>1077000</v>
          </cell>
          <cell r="H14">
            <v>2352000</v>
          </cell>
          <cell r="I14">
            <v>10062000</v>
          </cell>
          <cell r="J14">
            <v>0</v>
          </cell>
          <cell r="K14">
            <v>629250</v>
          </cell>
          <cell r="L14">
            <v>1029000</v>
          </cell>
          <cell r="M14">
            <v>0</v>
          </cell>
          <cell r="N14">
            <v>269250</v>
          </cell>
          <cell r="O14">
            <v>588000</v>
          </cell>
          <cell r="P14">
            <v>2515500</v>
          </cell>
        </row>
        <row r="15">
          <cell r="A15">
            <v>12</v>
          </cell>
          <cell r="B15" t="str">
            <v>幕張海浜保育園</v>
          </cell>
          <cell r="C15">
            <v>0</v>
          </cell>
          <cell r="D15">
            <v>2517000</v>
          </cell>
          <cell r="E15">
            <v>4116000</v>
          </cell>
          <cell r="F15">
            <v>467000</v>
          </cell>
          <cell r="G15">
            <v>1588000</v>
          </cell>
          <cell r="H15">
            <v>0</v>
          </cell>
          <cell r="I15">
            <v>8688000</v>
          </cell>
          <cell r="J15">
            <v>0</v>
          </cell>
          <cell r="K15">
            <v>629250</v>
          </cell>
          <cell r="L15">
            <v>1029000</v>
          </cell>
          <cell r="M15">
            <v>116750</v>
          </cell>
          <cell r="N15">
            <v>397000</v>
          </cell>
          <cell r="O15">
            <v>0</v>
          </cell>
          <cell r="P15">
            <v>2172000</v>
          </cell>
        </row>
        <row r="16">
          <cell r="A16">
            <v>13</v>
          </cell>
          <cell r="B16" t="str">
            <v>みつわ台保育園</v>
          </cell>
          <cell r="C16">
            <v>0</v>
          </cell>
          <cell r="D16">
            <v>2517000</v>
          </cell>
          <cell r="E16">
            <v>4116000</v>
          </cell>
          <cell r="F16">
            <v>467000</v>
          </cell>
          <cell r="G16">
            <v>1588000</v>
          </cell>
          <cell r="H16">
            <v>7056000</v>
          </cell>
          <cell r="I16">
            <v>15744000</v>
          </cell>
          <cell r="J16">
            <v>0</v>
          </cell>
          <cell r="K16">
            <v>629250</v>
          </cell>
          <cell r="L16">
            <v>1029000</v>
          </cell>
          <cell r="M16">
            <v>116750</v>
          </cell>
          <cell r="N16">
            <v>397000</v>
          </cell>
          <cell r="O16">
            <v>1764000</v>
          </cell>
          <cell r="P16">
            <v>3936000</v>
          </cell>
        </row>
        <row r="17">
          <cell r="A17">
            <v>14</v>
          </cell>
          <cell r="B17" t="str">
            <v>まどか保育園</v>
          </cell>
          <cell r="C17">
            <v>0</v>
          </cell>
          <cell r="D17">
            <v>2517000</v>
          </cell>
          <cell r="E17">
            <v>4116000</v>
          </cell>
          <cell r="F17">
            <v>467000</v>
          </cell>
          <cell r="G17">
            <v>1588000</v>
          </cell>
          <cell r="H17">
            <v>0</v>
          </cell>
          <cell r="I17">
            <v>8688000</v>
          </cell>
          <cell r="J17">
            <v>0</v>
          </cell>
          <cell r="K17">
            <v>629250</v>
          </cell>
          <cell r="L17">
            <v>1029000</v>
          </cell>
          <cell r="M17">
            <v>116750</v>
          </cell>
          <cell r="N17">
            <v>397000</v>
          </cell>
          <cell r="O17">
            <v>0</v>
          </cell>
          <cell r="P17">
            <v>2172000</v>
          </cell>
        </row>
        <row r="18">
          <cell r="A18">
            <v>15</v>
          </cell>
          <cell r="B18" t="str">
            <v>わかくさ保育園</v>
          </cell>
          <cell r="C18">
            <v>0</v>
          </cell>
          <cell r="D18">
            <v>2517000</v>
          </cell>
          <cell r="E18">
            <v>4116000</v>
          </cell>
          <cell r="F18">
            <v>467000</v>
          </cell>
          <cell r="G18">
            <v>1588000</v>
          </cell>
          <cell r="H18">
            <v>0</v>
          </cell>
          <cell r="I18">
            <v>8688000</v>
          </cell>
          <cell r="J18">
            <v>0</v>
          </cell>
          <cell r="K18">
            <v>629250</v>
          </cell>
          <cell r="L18">
            <v>1029000</v>
          </cell>
          <cell r="M18">
            <v>116750</v>
          </cell>
          <cell r="N18">
            <v>397000</v>
          </cell>
          <cell r="O18">
            <v>0</v>
          </cell>
          <cell r="P18">
            <v>2172000</v>
          </cell>
        </row>
        <row r="19">
          <cell r="A19">
            <v>16</v>
          </cell>
          <cell r="B19" t="str">
            <v>たいよう保育園</v>
          </cell>
          <cell r="C19">
            <v>0</v>
          </cell>
          <cell r="D19">
            <v>2517000</v>
          </cell>
          <cell r="E19">
            <v>4116000</v>
          </cell>
          <cell r="F19">
            <v>467000</v>
          </cell>
          <cell r="G19">
            <v>1588000</v>
          </cell>
          <cell r="H19">
            <v>0</v>
          </cell>
          <cell r="I19">
            <v>8688000</v>
          </cell>
          <cell r="J19">
            <v>0</v>
          </cell>
          <cell r="K19">
            <v>629250</v>
          </cell>
          <cell r="L19">
            <v>1029000</v>
          </cell>
          <cell r="M19">
            <v>116750</v>
          </cell>
          <cell r="N19">
            <v>397000</v>
          </cell>
          <cell r="O19">
            <v>0</v>
          </cell>
          <cell r="P19">
            <v>2172000</v>
          </cell>
        </row>
        <row r="20">
          <cell r="A20">
            <v>17</v>
          </cell>
          <cell r="B20" t="str">
            <v>松ケ丘保育園</v>
          </cell>
          <cell r="C20">
            <v>0</v>
          </cell>
          <cell r="D20">
            <v>2517000</v>
          </cell>
          <cell r="E20">
            <v>4116000</v>
          </cell>
          <cell r="F20">
            <v>467000</v>
          </cell>
          <cell r="G20">
            <v>1288000</v>
          </cell>
          <cell r="H20">
            <v>2352000</v>
          </cell>
          <cell r="I20">
            <v>10740000</v>
          </cell>
          <cell r="J20">
            <v>0</v>
          </cell>
          <cell r="K20">
            <v>629250</v>
          </cell>
          <cell r="L20">
            <v>1029000</v>
          </cell>
          <cell r="M20">
            <v>116750</v>
          </cell>
          <cell r="N20">
            <v>322000</v>
          </cell>
          <cell r="O20">
            <v>588000</v>
          </cell>
          <cell r="P20">
            <v>2685000</v>
          </cell>
        </row>
        <row r="21">
          <cell r="A21">
            <v>18</v>
          </cell>
          <cell r="B21" t="str">
            <v>作草部保育園</v>
          </cell>
          <cell r="C21">
            <v>0</v>
          </cell>
          <cell r="D21">
            <v>2517000</v>
          </cell>
          <cell r="E21">
            <v>4116000</v>
          </cell>
          <cell r="F21">
            <v>467000</v>
          </cell>
          <cell r="G21">
            <v>1588000</v>
          </cell>
          <cell r="H21">
            <v>2352000</v>
          </cell>
          <cell r="I21">
            <v>11040000</v>
          </cell>
          <cell r="J21">
            <v>0</v>
          </cell>
          <cell r="K21">
            <v>629250</v>
          </cell>
          <cell r="L21">
            <v>1029000</v>
          </cell>
          <cell r="M21">
            <v>116750</v>
          </cell>
          <cell r="N21">
            <v>397000</v>
          </cell>
          <cell r="O21">
            <v>588000</v>
          </cell>
          <cell r="P21">
            <v>2760000</v>
          </cell>
        </row>
        <row r="22">
          <cell r="A22">
            <v>19</v>
          </cell>
          <cell r="B22" t="str">
            <v>すずらん保育園</v>
          </cell>
          <cell r="C22">
            <v>0</v>
          </cell>
          <cell r="D22">
            <v>2517000</v>
          </cell>
          <cell r="E22">
            <v>4116000</v>
          </cell>
          <cell r="F22">
            <v>467000</v>
          </cell>
          <cell r="G22">
            <v>1588000</v>
          </cell>
          <cell r="H22">
            <v>2352000</v>
          </cell>
          <cell r="I22">
            <v>11040000</v>
          </cell>
          <cell r="J22">
            <v>0</v>
          </cell>
          <cell r="K22">
            <v>629250</v>
          </cell>
          <cell r="L22">
            <v>1029000</v>
          </cell>
          <cell r="M22">
            <v>116750</v>
          </cell>
          <cell r="N22">
            <v>397000</v>
          </cell>
          <cell r="O22">
            <v>588000</v>
          </cell>
          <cell r="P22">
            <v>2760000</v>
          </cell>
        </row>
        <row r="23">
          <cell r="A23">
            <v>20</v>
          </cell>
          <cell r="B23" t="str">
            <v>なぎさ保育園</v>
          </cell>
          <cell r="C23">
            <v>0</v>
          </cell>
          <cell r="D23">
            <v>2517000</v>
          </cell>
          <cell r="E23">
            <v>4116000</v>
          </cell>
          <cell r="F23">
            <v>467000</v>
          </cell>
          <cell r="G23">
            <v>1588000</v>
          </cell>
          <cell r="H23">
            <v>0</v>
          </cell>
          <cell r="I23">
            <v>8688000</v>
          </cell>
          <cell r="J23">
            <v>0</v>
          </cell>
          <cell r="K23">
            <v>629250</v>
          </cell>
          <cell r="L23">
            <v>1029000</v>
          </cell>
          <cell r="M23">
            <v>116750</v>
          </cell>
          <cell r="N23">
            <v>397000</v>
          </cell>
          <cell r="O23">
            <v>0</v>
          </cell>
          <cell r="P23">
            <v>2172000</v>
          </cell>
        </row>
        <row r="24">
          <cell r="A24">
            <v>21</v>
          </cell>
          <cell r="B24" t="str">
            <v>南小中台保育園</v>
          </cell>
          <cell r="C24">
            <v>0</v>
          </cell>
          <cell r="D24">
            <v>2517000</v>
          </cell>
          <cell r="E24">
            <v>4116000</v>
          </cell>
          <cell r="F24">
            <v>467000</v>
          </cell>
          <cell r="G24">
            <v>1588000</v>
          </cell>
          <cell r="H24">
            <v>2352000</v>
          </cell>
          <cell r="I24">
            <v>11040000</v>
          </cell>
          <cell r="J24">
            <v>0</v>
          </cell>
          <cell r="K24">
            <v>629250</v>
          </cell>
          <cell r="L24">
            <v>1029000</v>
          </cell>
          <cell r="M24">
            <v>116750</v>
          </cell>
          <cell r="N24">
            <v>397000</v>
          </cell>
          <cell r="O24">
            <v>588000</v>
          </cell>
          <cell r="P24">
            <v>2760000</v>
          </cell>
        </row>
        <row r="25">
          <cell r="A25">
            <v>22</v>
          </cell>
          <cell r="B25" t="str">
            <v>もみじ保育園</v>
          </cell>
          <cell r="C25">
            <v>0</v>
          </cell>
          <cell r="D25">
            <v>2517000</v>
          </cell>
          <cell r="E25">
            <v>4116000</v>
          </cell>
          <cell r="F25">
            <v>0</v>
          </cell>
          <cell r="G25">
            <v>1588000</v>
          </cell>
          <cell r="H25">
            <v>2352000</v>
          </cell>
          <cell r="I25">
            <v>10573000</v>
          </cell>
          <cell r="J25">
            <v>0</v>
          </cell>
          <cell r="K25">
            <v>629250</v>
          </cell>
          <cell r="L25">
            <v>1029000</v>
          </cell>
          <cell r="M25">
            <v>0</v>
          </cell>
          <cell r="N25">
            <v>397000</v>
          </cell>
          <cell r="O25">
            <v>588000</v>
          </cell>
          <cell r="P25">
            <v>2643250</v>
          </cell>
        </row>
        <row r="26">
          <cell r="A26">
            <v>23</v>
          </cell>
          <cell r="B26" t="str">
            <v>おゆみ野保育園</v>
          </cell>
          <cell r="C26">
            <v>0</v>
          </cell>
          <cell r="D26">
            <v>2517000</v>
          </cell>
          <cell r="E26">
            <v>4116000</v>
          </cell>
          <cell r="F26">
            <v>467000</v>
          </cell>
          <cell r="G26">
            <v>1588000</v>
          </cell>
          <cell r="H26">
            <v>2352000</v>
          </cell>
          <cell r="I26">
            <v>11040000</v>
          </cell>
          <cell r="J26">
            <v>0</v>
          </cell>
          <cell r="K26">
            <v>629250</v>
          </cell>
          <cell r="L26">
            <v>1029000</v>
          </cell>
          <cell r="M26">
            <v>116750</v>
          </cell>
          <cell r="N26">
            <v>397000</v>
          </cell>
          <cell r="O26">
            <v>588000</v>
          </cell>
          <cell r="P26">
            <v>2760000</v>
          </cell>
        </row>
        <row r="27">
          <cell r="A27">
            <v>24</v>
          </cell>
          <cell r="B27" t="str">
            <v>ナーセリー鏡戸</v>
          </cell>
          <cell r="C27">
            <v>935000</v>
          </cell>
          <cell r="D27">
            <v>2517000</v>
          </cell>
          <cell r="E27">
            <v>4116000</v>
          </cell>
          <cell r="F27">
            <v>467000</v>
          </cell>
          <cell r="G27">
            <v>1588000</v>
          </cell>
          <cell r="H27">
            <v>0</v>
          </cell>
          <cell r="I27">
            <v>9623000</v>
          </cell>
          <cell r="J27">
            <v>233750</v>
          </cell>
          <cell r="K27">
            <v>629250</v>
          </cell>
          <cell r="L27">
            <v>1029000</v>
          </cell>
          <cell r="M27">
            <v>116750</v>
          </cell>
          <cell r="N27">
            <v>397000</v>
          </cell>
          <cell r="O27">
            <v>0</v>
          </cell>
          <cell r="P27">
            <v>2405750</v>
          </cell>
        </row>
        <row r="28">
          <cell r="A28">
            <v>25</v>
          </cell>
          <cell r="B28" t="str">
            <v>打瀬保育園</v>
          </cell>
          <cell r="C28">
            <v>0</v>
          </cell>
          <cell r="D28">
            <v>2517000</v>
          </cell>
          <cell r="E28">
            <v>4116000</v>
          </cell>
          <cell r="F28">
            <v>467000</v>
          </cell>
          <cell r="G28">
            <v>1588000</v>
          </cell>
          <cell r="H28">
            <v>0</v>
          </cell>
          <cell r="I28">
            <v>8688000</v>
          </cell>
          <cell r="J28">
            <v>0</v>
          </cell>
          <cell r="K28">
            <v>629250</v>
          </cell>
          <cell r="L28">
            <v>1029000</v>
          </cell>
          <cell r="M28">
            <v>116750</v>
          </cell>
          <cell r="N28">
            <v>397000</v>
          </cell>
          <cell r="O28">
            <v>0</v>
          </cell>
          <cell r="P28">
            <v>2172000</v>
          </cell>
        </row>
        <row r="29">
          <cell r="A29">
            <v>26</v>
          </cell>
          <cell r="B29" t="str">
            <v>ふたば保育園</v>
          </cell>
          <cell r="C29">
            <v>0</v>
          </cell>
          <cell r="D29">
            <v>2517000</v>
          </cell>
          <cell r="E29">
            <v>4116000</v>
          </cell>
          <cell r="F29">
            <v>467000</v>
          </cell>
          <cell r="G29">
            <v>1588000</v>
          </cell>
          <cell r="H29">
            <v>4704000</v>
          </cell>
          <cell r="I29">
            <v>13392000</v>
          </cell>
          <cell r="J29">
            <v>0</v>
          </cell>
          <cell r="K29">
            <v>629250</v>
          </cell>
          <cell r="L29">
            <v>1029000</v>
          </cell>
          <cell r="M29">
            <v>116750</v>
          </cell>
          <cell r="N29">
            <v>397000</v>
          </cell>
          <cell r="O29">
            <v>1176000</v>
          </cell>
          <cell r="P29">
            <v>3348000</v>
          </cell>
        </row>
        <row r="30">
          <cell r="A30">
            <v>27</v>
          </cell>
          <cell r="B30" t="str">
            <v>明和輝保育園</v>
          </cell>
          <cell r="C30">
            <v>935000</v>
          </cell>
          <cell r="D30">
            <v>2517000</v>
          </cell>
          <cell r="E30">
            <v>4116000</v>
          </cell>
          <cell r="F30">
            <v>0</v>
          </cell>
          <cell r="G30">
            <v>1588000</v>
          </cell>
          <cell r="H30">
            <v>2352000</v>
          </cell>
          <cell r="I30">
            <v>11508000</v>
          </cell>
          <cell r="J30">
            <v>233750</v>
          </cell>
          <cell r="K30">
            <v>629250</v>
          </cell>
          <cell r="L30">
            <v>1029000</v>
          </cell>
          <cell r="M30">
            <v>0</v>
          </cell>
          <cell r="N30">
            <v>397000</v>
          </cell>
          <cell r="O30">
            <v>588000</v>
          </cell>
          <cell r="P30">
            <v>2877000</v>
          </cell>
        </row>
        <row r="31">
          <cell r="A31">
            <v>28</v>
          </cell>
          <cell r="B31" t="str">
            <v>山王保育園</v>
          </cell>
          <cell r="C31">
            <v>0</v>
          </cell>
          <cell r="D31">
            <v>2517000</v>
          </cell>
          <cell r="E31">
            <v>4116000</v>
          </cell>
          <cell r="F31">
            <v>467000</v>
          </cell>
          <cell r="G31">
            <v>1588000</v>
          </cell>
          <cell r="H31">
            <v>0</v>
          </cell>
          <cell r="I31">
            <v>8688000</v>
          </cell>
          <cell r="J31">
            <v>0</v>
          </cell>
          <cell r="K31">
            <v>629250</v>
          </cell>
          <cell r="L31">
            <v>1029000</v>
          </cell>
          <cell r="M31">
            <v>116750</v>
          </cell>
          <cell r="N31">
            <v>397000</v>
          </cell>
          <cell r="O31">
            <v>0</v>
          </cell>
          <cell r="P31">
            <v>2172000</v>
          </cell>
        </row>
        <row r="32">
          <cell r="A32">
            <v>29</v>
          </cell>
          <cell r="B32" t="str">
            <v>チャイルド・ガーデン保育園</v>
          </cell>
          <cell r="C32">
            <v>0</v>
          </cell>
          <cell r="D32">
            <v>2517000</v>
          </cell>
          <cell r="E32">
            <v>4116000</v>
          </cell>
          <cell r="F32">
            <v>0</v>
          </cell>
          <cell r="G32">
            <v>1588000</v>
          </cell>
          <cell r="H32">
            <v>0</v>
          </cell>
          <cell r="I32">
            <v>8221000</v>
          </cell>
          <cell r="J32">
            <v>0</v>
          </cell>
          <cell r="K32">
            <v>629250</v>
          </cell>
          <cell r="L32">
            <v>1029000</v>
          </cell>
          <cell r="M32">
            <v>0</v>
          </cell>
          <cell r="N32">
            <v>397000</v>
          </cell>
          <cell r="O32">
            <v>0</v>
          </cell>
          <cell r="P32">
            <v>2055250</v>
          </cell>
        </row>
        <row r="33">
          <cell r="A33">
            <v>30</v>
          </cell>
          <cell r="B33" t="str">
            <v>明徳土気保育園</v>
          </cell>
          <cell r="C33">
            <v>0</v>
          </cell>
          <cell r="D33">
            <v>2517000</v>
          </cell>
          <cell r="E33">
            <v>4116000</v>
          </cell>
          <cell r="F33">
            <v>467000</v>
          </cell>
          <cell r="G33">
            <v>1588000</v>
          </cell>
          <cell r="H33">
            <v>4704000</v>
          </cell>
          <cell r="I33">
            <v>13392000</v>
          </cell>
          <cell r="J33">
            <v>0</v>
          </cell>
          <cell r="K33">
            <v>629250</v>
          </cell>
          <cell r="L33">
            <v>1029000</v>
          </cell>
          <cell r="M33">
            <v>116750</v>
          </cell>
          <cell r="N33">
            <v>397000</v>
          </cell>
          <cell r="O33">
            <v>1176000</v>
          </cell>
          <cell r="P33">
            <v>3348000</v>
          </cell>
        </row>
        <row r="34">
          <cell r="A34">
            <v>31</v>
          </cell>
          <cell r="B34" t="str">
            <v>グレース保育園</v>
          </cell>
          <cell r="C34">
            <v>0</v>
          </cell>
          <cell r="D34">
            <v>2517000</v>
          </cell>
          <cell r="E34">
            <v>4116000</v>
          </cell>
          <cell r="F34">
            <v>0</v>
          </cell>
          <cell r="G34">
            <v>1588000</v>
          </cell>
          <cell r="H34">
            <v>2352000</v>
          </cell>
          <cell r="I34">
            <v>10573000</v>
          </cell>
          <cell r="J34">
            <v>0</v>
          </cell>
          <cell r="K34">
            <v>629250</v>
          </cell>
          <cell r="L34">
            <v>1029000</v>
          </cell>
          <cell r="M34">
            <v>0</v>
          </cell>
          <cell r="N34">
            <v>397000</v>
          </cell>
          <cell r="O34">
            <v>588000</v>
          </cell>
          <cell r="P34">
            <v>2643250</v>
          </cell>
        </row>
        <row r="35">
          <cell r="A35">
            <v>32</v>
          </cell>
          <cell r="B35" t="str">
            <v>みらい保育園</v>
          </cell>
          <cell r="C35">
            <v>0</v>
          </cell>
          <cell r="D35">
            <v>2517000</v>
          </cell>
          <cell r="E35">
            <v>4116000</v>
          </cell>
          <cell r="F35">
            <v>0</v>
          </cell>
          <cell r="G35">
            <v>1588000</v>
          </cell>
          <cell r="H35">
            <v>2352000</v>
          </cell>
          <cell r="I35">
            <v>10573000</v>
          </cell>
          <cell r="J35">
            <v>0</v>
          </cell>
          <cell r="K35">
            <v>629250</v>
          </cell>
          <cell r="L35">
            <v>1029000</v>
          </cell>
          <cell r="M35">
            <v>0</v>
          </cell>
          <cell r="N35">
            <v>397000</v>
          </cell>
          <cell r="O35">
            <v>588000</v>
          </cell>
          <cell r="P35">
            <v>2643250</v>
          </cell>
        </row>
        <row r="36">
          <cell r="A36">
            <v>33</v>
          </cell>
          <cell r="B36" t="str">
            <v>かまとり保育園</v>
          </cell>
          <cell r="C36">
            <v>0</v>
          </cell>
          <cell r="D36">
            <v>2517000</v>
          </cell>
          <cell r="E36">
            <v>4116000</v>
          </cell>
          <cell r="F36">
            <v>0</v>
          </cell>
          <cell r="G36">
            <v>1588000</v>
          </cell>
          <cell r="H36">
            <v>2352000</v>
          </cell>
          <cell r="I36">
            <v>10573000</v>
          </cell>
          <cell r="J36">
            <v>0</v>
          </cell>
          <cell r="K36">
            <v>629250</v>
          </cell>
          <cell r="L36">
            <v>1029000</v>
          </cell>
          <cell r="M36">
            <v>0</v>
          </cell>
          <cell r="N36">
            <v>397000</v>
          </cell>
          <cell r="O36">
            <v>588000</v>
          </cell>
          <cell r="P36">
            <v>2643250</v>
          </cell>
        </row>
        <row r="37">
          <cell r="A37">
            <v>34</v>
          </cell>
          <cell r="B37" t="str">
            <v>植草弁天保育園</v>
          </cell>
          <cell r="C37">
            <v>935000</v>
          </cell>
          <cell r="D37">
            <v>2517000</v>
          </cell>
          <cell r="E37">
            <v>4116000</v>
          </cell>
          <cell r="F37">
            <v>467000</v>
          </cell>
          <cell r="G37">
            <v>1588000</v>
          </cell>
          <cell r="H37">
            <v>0</v>
          </cell>
          <cell r="I37">
            <v>9623000</v>
          </cell>
          <cell r="J37">
            <v>233750</v>
          </cell>
          <cell r="K37">
            <v>629250</v>
          </cell>
          <cell r="L37">
            <v>1029000</v>
          </cell>
          <cell r="M37">
            <v>116750</v>
          </cell>
          <cell r="N37">
            <v>397000</v>
          </cell>
          <cell r="O37">
            <v>0</v>
          </cell>
          <cell r="P37">
            <v>2405750</v>
          </cell>
        </row>
        <row r="38">
          <cell r="A38">
            <v>35</v>
          </cell>
          <cell r="B38" t="str">
            <v>ひなたぼっこ保育園</v>
          </cell>
          <cell r="C38">
            <v>0</v>
          </cell>
          <cell r="D38">
            <v>2517000</v>
          </cell>
          <cell r="E38">
            <v>4116000</v>
          </cell>
          <cell r="F38">
            <v>467000</v>
          </cell>
          <cell r="G38">
            <v>1588000</v>
          </cell>
          <cell r="H38">
            <v>0</v>
          </cell>
          <cell r="I38">
            <v>8688000</v>
          </cell>
          <cell r="J38">
            <v>0</v>
          </cell>
          <cell r="K38">
            <v>629250</v>
          </cell>
          <cell r="L38">
            <v>1029000</v>
          </cell>
          <cell r="M38">
            <v>116750</v>
          </cell>
          <cell r="N38">
            <v>397000</v>
          </cell>
          <cell r="O38">
            <v>0</v>
          </cell>
          <cell r="P38">
            <v>2172000</v>
          </cell>
        </row>
        <row r="39">
          <cell r="A39">
            <v>36</v>
          </cell>
          <cell r="B39" t="str">
            <v>はまかぜ保育園</v>
          </cell>
          <cell r="C39">
            <v>0</v>
          </cell>
          <cell r="D39">
            <v>2517000</v>
          </cell>
          <cell r="E39">
            <v>4116000</v>
          </cell>
          <cell r="F39">
            <v>467000</v>
          </cell>
          <cell r="G39">
            <v>1588000</v>
          </cell>
          <cell r="H39">
            <v>0</v>
          </cell>
          <cell r="I39">
            <v>8688000</v>
          </cell>
          <cell r="J39">
            <v>0</v>
          </cell>
          <cell r="K39">
            <v>629250</v>
          </cell>
          <cell r="L39">
            <v>1029000</v>
          </cell>
          <cell r="M39">
            <v>116750</v>
          </cell>
          <cell r="N39">
            <v>397000</v>
          </cell>
          <cell r="O39">
            <v>0</v>
          </cell>
          <cell r="P39">
            <v>2172000</v>
          </cell>
        </row>
        <row r="40">
          <cell r="A40">
            <v>37</v>
          </cell>
          <cell r="B40" t="str">
            <v>いなほ保育園</v>
          </cell>
          <cell r="C40">
            <v>0</v>
          </cell>
          <cell r="D40">
            <v>2517000</v>
          </cell>
          <cell r="E40">
            <v>4116000</v>
          </cell>
          <cell r="F40">
            <v>467000</v>
          </cell>
          <cell r="G40">
            <v>1588000</v>
          </cell>
          <cell r="H40">
            <v>0</v>
          </cell>
          <cell r="I40">
            <v>8688000</v>
          </cell>
          <cell r="J40">
            <v>0</v>
          </cell>
          <cell r="K40">
            <v>629250</v>
          </cell>
          <cell r="L40">
            <v>1029000</v>
          </cell>
          <cell r="M40">
            <v>116750</v>
          </cell>
          <cell r="N40">
            <v>397000</v>
          </cell>
          <cell r="O40">
            <v>0</v>
          </cell>
          <cell r="P40">
            <v>2172000</v>
          </cell>
        </row>
        <row r="41">
          <cell r="A41">
            <v>38</v>
          </cell>
          <cell r="B41" t="str">
            <v>キッズマーム保育園</v>
          </cell>
          <cell r="C41">
            <v>0</v>
          </cell>
          <cell r="D41">
            <v>2517000</v>
          </cell>
          <cell r="E41">
            <v>4116000</v>
          </cell>
          <cell r="F41">
            <v>0</v>
          </cell>
          <cell r="G41">
            <v>1588000</v>
          </cell>
          <cell r="H41">
            <v>2352000</v>
          </cell>
          <cell r="I41">
            <v>10573000</v>
          </cell>
          <cell r="J41">
            <v>0</v>
          </cell>
          <cell r="K41">
            <v>629250</v>
          </cell>
          <cell r="L41">
            <v>1029000</v>
          </cell>
          <cell r="M41">
            <v>0</v>
          </cell>
          <cell r="N41">
            <v>397000</v>
          </cell>
          <cell r="O41">
            <v>588000</v>
          </cell>
          <cell r="P41">
            <v>2643250</v>
          </cell>
        </row>
        <row r="42">
          <cell r="A42">
            <v>39</v>
          </cell>
          <cell r="B42" t="str">
            <v>アスク海浜幕張保育園</v>
          </cell>
          <cell r="C42">
            <v>0</v>
          </cell>
          <cell r="D42">
            <v>2517000</v>
          </cell>
          <cell r="E42">
            <v>4116000</v>
          </cell>
          <cell r="F42">
            <v>467000</v>
          </cell>
          <cell r="G42">
            <v>0</v>
          </cell>
          <cell r="H42">
            <v>0</v>
          </cell>
          <cell r="I42">
            <v>7100000</v>
          </cell>
          <cell r="J42">
            <v>0</v>
          </cell>
          <cell r="K42">
            <v>629250</v>
          </cell>
          <cell r="L42">
            <v>1029000</v>
          </cell>
          <cell r="M42">
            <v>116750</v>
          </cell>
          <cell r="N42">
            <v>0</v>
          </cell>
          <cell r="O42">
            <v>0</v>
          </cell>
          <cell r="P42">
            <v>1775000</v>
          </cell>
        </row>
        <row r="43">
          <cell r="A43">
            <v>40</v>
          </cell>
          <cell r="B43" t="str">
            <v>明徳浜野駅保育園</v>
          </cell>
          <cell r="C43">
            <v>0</v>
          </cell>
          <cell r="D43">
            <v>2517000</v>
          </cell>
          <cell r="E43">
            <v>4116000</v>
          </cell>
          <cell r="F43">
            <v>0</v>
          </cell>
          <cell r="G43">
            <v>1588000</v>
          </cell>
          <cell r="H43">
            <v>0</v>
          </cell>
          <cell r="I43">
            <v>8221000</v>
          </cell>
          <cell r="J43">
            <v>0</v>
          </cell>
          <cell r="K43">
            <v>629250</v>
          </cell>
          <cell r="L43">
            <v>1029000</v>
          </cell>
          <cell r="M43">
            <v>0</v>
          </cell>
          <cell r="N43">
            <v>397000</v>
          </cell>
          <cell r="O43">
            <v>0</v>
          </cell>
          <cell r="P43">
            <v>2055250</v>
          </cell>
        </row>
        <row r="44">
          <cell r="A44">
            <v>41</v>
          </cell>
          <cell r="B44" t="str">
            <v>幕張いもっこ保育園</v>
          </cell>
          <cell r="C44">
            <v>0</v>
          </cell>
          <cell r="D44">
            <v>2517000</v>
          </cell>
          <cell r="E44">
            <v>4116000</v>
          </cell>
          <cell r="F44">
            <v>467000</v>
          </cell>
          <cell r="G44">
            <v>1122000</v>
          </cell>
          <cell r="H44">
            <v>0</v>
          </cell>
          <cell r="I44">
            <v>8222000</v>
          </cell>
          <cell r="J44">
            <v>0</v>
          </cell>
          <cell r="K44">
            <v>629250</v>
          </cell>
          <cell r="L44">
            <v>1029000</v>
          </cell>
          <cell r="M44">
            <v>116750</v>
          </cell>
          <cell r="N44">
            <v>280500</v>
          </cell>
          <cell r="O44">
            <v>0</v>
          </cell>
          <cell r="P44">
            <v>2055500</v>
          </cell>
        </row>
        <row r="45">
          <cell r="A45">
            <v>42</v>
          </cell>
          <cell r="B45" t="str">
            <v>稲毛すきっぷ保育園</v>
          </cell>
          <cell r="C45">
            <v>0</v>
          </cell>
          <cell r="D45">
            <v>2517000</v>
          </cell>
          <cell r="E45">
            <v>4116000</v>
          </cell>
          <cell r="F45">
            <v>467000</v>
          </cell>
          <cell r="G45">
            <v>0</v>
          </cell>
          <cell r="H45">
            <v>0</v>
          </cell>
          <cell r="I45">
            <v>7100000</v>
          </cell>
          <cell r="J45">
            <v>0</v>
          </cell>
          <cell r="K45">
            <v>629250</v>
          </cell>
          <cell r="L45">
            <v>1029000</v>
          </cell>
          <cell r="M45">
            <v>116750</v>
          </cell>
          <cell r="N45">
            <v>0</v>
          </cell>
          <cell r="O45">
            <v>0</v>
          </cell>
          <cell r="P45">
            <v>1775000</v>
          </cell>
        </row>
        <row r="46">
          <cell r="A46">
            <v>43</v>
          </cell>
          <cell r="B46" t="str">
            <v>千葉聖心保育園</v>
          </cell>
          <cell r="C46">
            <v>935000</v>
          </cell>
          <cell r="D46">
            <v>2517000</v>
          </cell>
          <cell r="E46">
            <v>4116000</v>
          </cell>
          <cell r="F46">
            <v>0</v>
          </cell>
          <cell r="G46">
            <v>0</v>
          </cell>
          <cell r="H46">
            <v>0</v>
          </cell>
          <cell r="I46">
            <v>7568000</v>
          </cell>
          <cell r="J46">
            <v>233750</v>
          </cell>
          <cell r="K46">
            <v>629250</v>
          </cell>
          <cell r="L46">
            <v>1029000</v>
          </cell>
          <cell r="M46">
            <v>0</v>
          </cell>
          <cell r="N46">
            <v>0</v>
          </cell>
          <cell r="O46">
            <v>0</v>
          </cell>
          <cell r="P46">
            <v>1892000</v>
          </cell>
        </row>
        <row r="47">
          <cell r="A47">
            <v>44</v>
          </cell>
          <cell r="B47" t="str">
            <v>真生保育園</v>
          </cell>
          <cell r="C47">
            <v>0</v>
          </cell>
          <cell r="D47">
            <v>2517000</v>
          </cell>
          <cell r="E47">
            <v>4116000</v>
          </cell>
          <cell r="F47">
            <v>467000</v>
          </cell>
          <cell r="G47">
            <v>1588000</v>
          </cell>
          <cell r="H47">
            <v>0</v>
          </cell>
          <cell r="I47">
            <v>8688000</v>
          </cell>
          <cell r="J47">
            <v>0</v>
          </cell>
          <cell r="K47">
            <v>629250</v>
          </cell>
          <cell r="L47">
            <v>1029000</v>
          </cell>
          <cell r="M47">
            <v>116750</v>
          </cell>
          <cell r="N47">
            <v>397000</v>
          </cell>
          <cell r="O47">
            <v>0</v>
          </cell>
          <cell r="P47">
            <v>2172000</v>
          </cell>
        </row>
        <row r="48">
          <cell r="A48">
            <v>45</v>
          </cell>
          <cell r="B48" t="str">
            <v>アップルナースリー検見川浜保育園</v>
          </cell>
          <cell r="C48">
            <v>0</v>
          </cell>
          <cell r="D48">
            <v>2517000</v>
          </cell>
          <cell r="E48">
            <v>4116000</v>
          </cell>
          <cell r="F48">
            <v>467000</v>
          </cell>
          <cell r="G48">
            <v>1588000</v>
          </cell>
          <cell r="H48">
            <v>0</v>
          </cell>
          <cell r="I48">
            <v>8688000</v>
          </cell>
          <cell r="J48">
            <v>0</v>
          </cell>
          <cell r="K48">
            <v>629250</v>
          </cell>
          <cell r="L48">
            <v>1029000</v>
          </cell>
          <cell r="M48">
            <v>116750</v>
          </cell>
          <cell r="N48">
            <v>397000</v>
          </cell>
          <cell r="O48">
            <v>0</v>
          </cell>
          <cell r="P48">
            <v>2172000</v>
          </cell>
        </row>
        <row r="49">
          <cell r="A49">
            <v>46</v>
          </cell>
        </row>
        <row r="50">
          <cell r="A50">
            <v>47</v>
          </cell>
        </row>
        <row r="51">
          <cell r="A51">
            <v>48</v>
          </cell>
        </row>
        <row r="52">
          <cell r="A52">
            <v>49</v>
          </cell>
        </row>
        <row r="53">
          <cell r="A53">
            <v>50</v>
          </cell>
        </row>
        <row r="54">
          <cell r="B54" t="str">
            <v>この行は使わないこと</v>
          </cell>
        </row>
        <row r="55">
          <cell r="B55" t="str">
            <v>計</v>
          </cell>
          <cell r="C55">
            <v>4675000</v>
          </cell>
          <cell r="D55">
            <v>113265000</v>
          </cell>
          <cell r="E55">
            <v>185220000</v>
          </cell>
          <cell r="F55">
            <v>14477000</v>
          </cell>
          <cell r="G55">
            <v>65329000</v>
          </cell>
          <cell r="H55">
            <v>61152000</v>
          </cell>
          <cell r="I55">
            <v>444118000</v>
          </cell>
          <cell r="J55">
            <v>1168750</v>
          </cell>
          <cell r="K55">
            <v>28316250</v>
          </cell>
          <cell r="L55">
            <v>46305000</v>
          </cell>
          <cell r="M55">
            <v>3619250</v>
          </cell>
          <cell r="N55">
            <v>16332250</v>
          </cell>
          <cell r="O55">
            <v>15288000</v>
          </cell>
          <cell r="P55">
            <v>111029500</v>
          </cell>
        </row>
        <row r="59">
          <cell r="A59">
            <v>1</v>
          </cell>
          <cell r="B59" t="str">
            <v>院内保育園</v>
          </cell>
          <cell r="C59">
            <v>0</v>
          </cell>
          <cell r="D59">
            <v>629250</v>
          </cell>
          <cell r="E59">
            <v>1029000</v>
          </cell>
          <cell r="F59">
            <v>0</v>
          </cell>
          <cell r="G59">
            <v>375500</v>
          </cell>
          <cell r="H59">
            <v>0</v>
          </cell>
          <cell r="I59">
            <v>2033750</v>
          </cell>
          <cell r="J59">
            <v>0</v>
          </cell>
          <cell r="K59">
            <v>629250</v>
          </cell>
          <cell r="L59">
            <v>1029000</v>
          </cell>
          <cell r="M59">
            <v>0</v>
          </cell>
          <cell r="N59">
            <v>375500</v>
          </cell>
          <cell r="O59">
            <v>0</v>
          </cell>
          <cell r="P59">
            <v>2033750</v>
          </cell>
        </row>
        <row r="60">
          <cell r="A60">
            <v>2</v>
          </cell>
          <cell r="B60" t="str">
            <v>旭ケ丘保育園</v>
          </cell>
          <cell r="C60">
            <v>0</v>
          </cell>
          <cell r="D60">
            <v>629250</v>
          </cell>
          <cell r="E60">
            <v>1029000</v>
          </cell>
          <cell r="F60">
            <v>116750</v>
          </cell>
          <cell r="G60">
            <v>397000</v>
          </cell>
          <cell r="H60">
            <v>588000</v>
          </cell>
          <cell r="I60">
            <v>2760000</v>
          </cell>
          <cell r="J60">
            <v>0</v>
          </cell>
          <cell r="K60">
            <v>629250</v>
          </cell>
          <cell r="L60">
            <v>1029000</v>
          </cell>
          <cell r="M60">
            <v>116750</v>
          </cell>
          <cell r="N60">
            <v>397000</v>
          </cell>
          <cell r="O60">
            <v>588000</v>
          </cell>
          <cell r="P60">
            <v>2760000</v>
          </cell>
        </row>
        <row r="61">
          <cell r="A61">
            <v>3</v>
          </cell>
          <cell r="B61" t="str">
            <v>稲毛保育園</v>
          </cell>
          <cell r="C61">
            <v>0</v>
          </cell>
          <cell r="D61">
            <v>629250</v>
          </cell>
          <cell r="E61">
            <v>1029000</v>
          </cell>
          <cell r="F61">
            <v>0</v>
          </cell>
          <cell r="G61">
            <v>397000</v>
          </cell>
          <cell r="H61">
            <v>588000</v>
          </cell>
          <cell r="I61">
            <v>2643250</v>
          </cell>
          <cell r="J61">
            <v>0</v>
          </cell>
          <cell r="K61">
            <v>629250</v>
          </cell>
          <cell r="L61">
            <v>1029000</v>
          </cell>
          <cell r="M61">
            <v>0</v>
          </cell>
          <cell r="N61">
            <v>397000</v>
          </cell>
          <cell r="O61">
            <v>588000</v>
          </cell>
          <cell r="P61">
            <v>2643250</v>
          </cell>
        </row>
        <row r="62">
          <cell r="A62">
            <v>4</v>
          </cell>
          <cell r="B62" t="str">
            <v>みどり学園附属保育園</v>
          </cell>
          <cell r="C62">
            <v>0</v>
          </cell>
          <cell r="D62">
            <v>629250</v>
          </cell>
          <cell r="E62">
            <v>1029000</v>
          </cell>
          <cell r="F62">
            <v>0</v>
          </cell>
          <cell r="G62">
            <v>397000</v>
          </cell>
          <cell r="H62">
            <v>0</v>
          </cell>
          <cell r="I62">
            <v>2055250</v>
          </cell>
          <cell r="J62">
            <v>0</v>
          </cell>
          <cell r="K62">
            <v>629250</v>
          </cell>
          <cell r="L62">
            <v>1029000</v>
          </cell>
          <cell r="M62">
            <v>0</v>
          </cell>
          <cell r="N62">
            <v>397000</v>
          </cell>
          <cell r="O62">
            <v>0</v>
          </cell>
          <cell r="P62">
            <v>2055250</v>
          </cell>
        </row>
        <row r="63">
          <cell r="A63">
            <v>5</v>
          </cell>
          <cell r="B63" t="str">
            <v>ちどり保育園</v>
          </cell>
          <cell r="C63">
            <v>0</v>
          </cell>
          <cell r="D63">
            <v>629250</v>
          </cell>
          <cell r="E63">
            <v>1029000</v>
          </cell>
          <cell r="F63">
            <v>116750</v>
          </cell>
          <cell r="G63">
            <v>396000</v>
          </cell>
          <cell r="H63">
            <v>0</v>
          </cell>
          <cell r="I63">
            <v>2171000</v>
          </cell>
          <cell r="J63">
            <v>0</v>
          </cell>
          <cell r="K63">
            <v>629250</v>
          </cell>
          <cell r="L63">
            <v>1029000</v>
          </cell>
          <cell r="M63">
            <v>116750</v>
          </cell>
          <cell r="N63">
            <v>396000</v>
          </cell>
          <cell r="O63">
            <v>0</v>
          </cell>
          <cell r="P63">
            <v>2171000</v>
          </cell>
        </row>
        <row r="64">
          <cell r="A64">
            <v>6</v>
          </cell>
          <cell r="B64" t="str">
            <v>今井保育園</v>
          </cell>
          <cell r="C64">
            <v>233750</v>
          </cell>
          <cell r="D64">
            <v>629250</v>
          </cell>
          <cell r="E64">
            <v>1029000</v>
          </cell>
          <cell r="F64">
            <v>116750</v>
          </cell>
          <cell r="G64">
            <v>397000</v>
          </cell>
          <cell r="H64">
            <v>588000</v>
          </cell>
          <cell r="I64">
            <v>2993750</v>
          </cell>
          <cell r="J64">
            <v>233750</v>
          </cell>
          <cell r="K64">
            <v>629250</v>
          </cell>
          <cell r="L64">
            <v>1029000</v>
          </cell>
          <cell r="M64">
            <v>116750</v>
          </cell>
          <cell r="N64">
            <v>397000</v>
          </cell>
          <cell r="O64">
            <v>588000</v>
          </cell>
          <cell r="P64">
            <v>2993750</v>
          </cell>
        </row>
        <row r="65">
          <cell r="A65">
            <v>7</v>
          </cell>
          <cell r="B65" t="str">
            <v>若竹保育園</v>
          </cell>
          <cell r="C65">
            <v>0</v>
          </cell>
          <cell r="D65">
            <v>629250</v>
          </cell>
          <cell r="E65">
            <v>1029000</v>
          </cell>
          <cell r="F65">
            <v>116750</v>
          </cell>
          <cell r="G65">
            <v>397000</v>
          </cell>
          <cell r="H65">
            <v>588000</v>
          </cell>
          <cell r="I65">
            <v>2760000</v>
          </cell>
          <cell r="J65">
            <v>0</v>
          </cell>
          <cell r="K65">
            <v>629250</v>
          </cell>
          <cell r="L65">
            <v>1029000</v>
          </cell>
          <cell r="M65">
            <v>116750</v>
          </cell>
          <cell r="N65">
            <v>397000</v>
          </cell>
          <cell r="O65">
            <v>588000</v>
          </cell>
          <cell r="P65">
            <v>2760000</v>
          </cell>
        </row>
        <row r="66">
          <cell r="A66">
            <v>8</v>
          </cell>
          <cell r="B66" t="str">
            <v>千葉寺保育園</v>
          </cell>
          <cell r="C66">
            <v>0</v>
          </cell>
          <cell r="D66">
            <v>629250</v>
          </cell>
          <cell r="E66">
            <v>1029000</v>
          </cell>
          <cell r="F66">
            <v>0</v>
          </cell>
          <cell r="G66">
            <v>397000</v>
          </cell>
          <cell r="H66">
            <v>588000</v>
          </cell>
          <cell r="I66">
            <v>2643250</v>
          </cell>
          <cell r="J66">
            <v>0</v>
          </cell>
          <cell r="K66">
            <v>629250</v>
          </cell>
          <cell r="L66">
            <v>1029000</v>
          </cell>
          <cell r="M66">
            <v>0</v>
          </cell>
          <cell r="N66">
            <v>397000</v>
          </cell>
          <cell r="O66">
            <v>588000</v>
          </cell>
          <cell r="P66">
            <v>2643250</v>
          </cell>
        </row>
        <row r="67">
          <cell r="A67">
            <v>9</v>
          </cell>
          <cell r="B67" t="str">
            <v>慈光保育園</v>
          </cell>
          <cell r="C67">
            <v>0</v>
          </cell>
          <cell r="D67">
            <v>629250</v>
          </cell>
          <cell r="E67">
            <v>1029000</v>
          </cell>
          <cell r="F67">
            <v>116750</v>
          </cell>
          <cell r="G67">
            <v>397000</v>
          </cell>
          <cell r="H67">
            <v>588000</v>
          </cell>
          <cell r="I67">
            <v>2760000</v>
          </cell>
          <cell r="J67">
            <v>0</v>
          </cell>
          <cell r="K67">
            <v>629250</v>
          </cell>
          <cell r="L67">
            <v>1029000</v>
          </cell>
          <cell r="M67">
            <v>116750</v>
          </cell>
          <cell r="N67">
            <v>397000</v>
          </cell>
          <cell r="O67">
            <v>588000</v>
          </cell>
          <cell r="P67">
            <v>2760000</v>
          </cell>
        </row>
        <row r="68">
          <cell r="A68">
            <v>10</v>
          </cell>
          <cell r="B68" t="str">
            <v>若梅保育園</v>
          </cell>
          <cell r="C68">
            <v>0</v>
          </cell>
          <cell r="D68">
            <v>629250</v>
          </cell>
          <cell r="E68">
            <v>1029000</v>
          </cell>
          <cell r="F68">
            <v>116750</v>
          </cell>
          <cell r="G68">
            <v>397000</v>
          </cell>
          <cell r="H68">
            <v>588000</v>
          </cell>
          <cell r="I68">
            <v>2760000</v>
          </cell>
          <cell r="J68">
            <v>0</v>
          </cell>
          <cell r="K68">
            <v>629250</v>
          </cell>
          <cell r="L68">
            <v>1029000</v>
          </cell>
          <cell r="M68">
            <v>116750</v>
          </cell>
          <cell r="N68">
            <v>397000</v>
          </cell>
          <cell r="O68">
            <v>588000</v>
          </cell>
          <cell r="P68">
            <v>2760000</v>
          </cell>
        </row>
        <row r="69">
          <cell r="A69">
            <v>11</v>
          </cell>
          <cell r="B69" t="str">
            <v>チューリップ保育園</v>
          </cell>
          <cell r="C69">
            <v>0</v>
          </cell>
          <cell r="D69">
            <v>629250</v>
          </cell>
          <cell r="E69">
            <v>1029000</v>
          </cell>
          <cell r="F69">
            <v>0</v>
          </cell>
          <cell r="G69">
            <v>269250</v>
          </cell>
          <cell r="H69">
            <v>588000</v>
          </cell>
          <cell r="I69">
            <v>2515500</v>
          </cell>
          <cell r="J69">
            <v>0</v>
          </cell>
          <cell r="K69">
            <v>629250</v>
          </cell>
          <cell r="L69">
            <v>1029000</v>
          </cell>
          <cell r="M69">
            <v>0</v>
          </cell>
          <cell r="N69">
            <v>269250</v>
          </cell>
          <cell r="O69">
            <v>588000</v>
          </cell>
          <cell r="P69">
            <v>2515500</v>
          </cell>
        </row>
        <row r="70">
          <cell r="A70">
            <v>12</v>
          </cell>
          <cell r="B70" t="str">
            <v>幕張海浜保育園</v>
          </cell>
          <cell r="C70">
            <v>0</v>
          </cell>
          <cell r="D70">
            <v>629250</v>
          </cell>
          <cell r="E70">
            <v>1029000</v>
          </cell>
          <cell r="F70">
            <v>116750</v>
          </cell>
          <cell r="G70">
            <v>397000</v>
          </cell>
          <cell r="H70">
            <v>0</v>
          </cell>
          <cell r="I70">
            <v>2172000</v>
          </cell>
          <cell r="J70">
            <v>0</v>
          </cell>
          <cell r="K70">
            <v>629250</v>
          </cell>
          <cell r="L70">
            <v>1029000</v>
          </cell>
          <cell r="M70">
            <v>116750</v>
          </cell>
          <cell r="N70">
            <v>397000</v>
          </cell>
          <cell r="O70">
            <v>0</v>
          </cell>
          <cell r="P70">
            <v>2172000</v>
          </cell>
        </row>
        <row r="71">
          <cell r="A71">
            <v>13</v>
          </cell>
          <cell r="B71" t="str">
            <v>みつわ台保育園</v>
          </cell>
          <cell r="C71">
            <v>0</v>
          </cell>
          <cell r="D71">
            <v>629250</v>
          </cell>
          <cell r="E71">
            <v>1029000</v>
          </cell>
          <cell r="F71">
            <v>116750</v>
          </cell>
          <cell r="G71">
            <v>397000</v>
          </cell>
          <cell r="H71">
            <v>1764000</v>
          </cell>
          <cell r="I71">
            <v>3936000</v>
          </cell>
          <cell r="J71">
            <v>0</v>
          </cell>
          <cell r="K71">
            <v>629250</v>
          </cell>
          <cell r="L71">
            <v>1029000</v>
          </cell>
          <cell r="M71">
            <v>116750</v>
          </cell>
          <cell r="N71">
            <v>397000</v>
          </cell>
          <cell r="O71">
            <v>1764000</v>
          </cell>
          <cell r="P71">
            <v>3936000</v>
          </cell>
        </row>
        <row r="72">
          <cell r="A72">
            <v>14</v>
          </cell>
          <cell r="B72" t="str">
            <v>まどか保育園</v>
          </cell>
          <cell r="C72">
            <v>0</v>
          </cell>
          <cell r="D72">
            <v>629250</v>
          </cell>
          <cell r="E72">
            <v>1029000</v>
          </cell>
          <cell r="F72">
            <v>116750</v>
          </cell>
          <cell r="G72">
            <v>397000</v>
          </cell>
          <cell r="H72">
            <v>0</v>
          </cell>
          <cell r="I72">
            <v>2172000</v>
          </cell>
          <cell r="J72">
            <v>0</v>
          </cell>
          <cell r="K72">
            <v>629250</v>
          </cell>
          <cell r="L72">
            <v>1029000</v>
          </cell>
          <cell r="M72">
            <v>116750</v>
          </cell>
          <cell r="N72">
            <v>397000</v>
          </cell>
          <cell r="O72">
            <v>0</v>
          </cell>
          <cell r="P72">
            <v>2172000</v>
          </cell>
        </row>
        <row r="73">
          <cell r="A73">
            <v>15</v>
          </cell>
          <cell r="B73" t="str">
            <v>わかくさ保育園</v>
          </cell>
          <cell r="C73">
            <v>0</v>
          </cell>
          <cell r="D73">
            <v>629250</v>
          </cell>
          <cell r="E73">
            <v>1029000</v>
          </cell>
          <cell r="F73">
            <v>116750</v>
          </cell>
          <cell r="G73">
            <v>397000</v>
          </cell>
          <cell r="H73">
            <v>0</v>
          </cell>
          <cell r="I73">
            <v>2172000</v>
          </cell>
          <cell r="J73">
            <v>0</v>
          </cell>
          <cell r="K73">
            <v>629250</v>
          </cell>
          <cell r="L73">
            <v>1029000</v>
          </cell>
          <cell r="M73">
            <v>116750</v>
          </cell>
          <cell r="N73">
            <v>397000</v>
          </cell>
          <cell r="O73">
            <v>0</v>
          </cell>
          <cell r="P73">
            <v>2172000</v>
          </cell>
        </row>
        <row r="74">
          <cell r="A74">
            <v>16</v>
          </cell>
          <cell r="B74" t="str">
            <v>たいよう保育園</v>
          </cell>
          <cell r="C74">
            <v>0</v>
          </cell>
          <cell r="D74">
            <v>629250</v>
          </cell>
          <cell r="E74">
            <v>1029000</v>
          </cell>
          <cell r="F74">
            <v>116750</v>
          </cell>
          <cell r="G74">
            <v>397000</v>
          </cell>
          <cell r="H74">
            <v>0</v>
          </cell>
          <cell r="I74">
            <v>2172000</v>
          </cell>
          <cell r="J74">
            <v>0</v>
          </cell>
          <cell r="K74">
            <v>629250</v>
          </cell>
          <cell r="L74">
            <v>1029000</v>
          </cell>
          <cell r="M74">
            <v>116750</v>
          </cell>
          <cell r="N74">
            <v>397000</v>
          </cell>
          <cell r="O74">
            <v>0</v>
          </cell>
          <cell r="P74">
            <v>2172000</v>
          </cell>
        </row>
        <row r="75">
          <cell r="A75">
            <v>17</v>
          </cell>
          <cell r="B75" t="str">
            <v>松ケ丘保育園</v>
          </cell>
          <cell r="C75">
            <v>0</v>
          </cell>
          <cell r="D75">
            <v>629250</v>
          </cell>
          <cell r="E75">
            <v>1029000</v>
          </cell>
          <cell r="F75">
            <v>116750</v>
          </cell>
          <cell r="G75">
            <v>322000</v>
          </cell>
          <cell r="H75">
            <v>588000</v>
          </cell>
          <cell r="I75">
            <v>2685000</v>
          </cell>
          <cell r="J75">
            <v>0</v>
          </cell>
          <cell r="K75">
            <v>629250</v>
          </cell>
          <cell r="L75">
            <v>1029000</v>
          </cell>
          <cell r="M75">
            <v>116750</v>
          </cell>
          <cell r="N75">
            <v>322000</v>
          </cell>
          <cell r="O75">
            <v>588000</v>
          </cell>
          <cell r="P75">
            <v>2685000</v>
          </cell>
        </row>
        <row r="76">
          <cell r="A76">
            <v>18</v>
          </cell>
          <cell r="B76" t="str">
            <v>作草部保育園</v>
          </cell>
          <cell r="C76">
            <v>0</v>
          </cell>
          <cell r="D76">
            <v>629250</v>
          </cell>
          <cell r="E76">
            <v>1029000</v>
          </cell>
          <cell r="F76">
            <v>116750</v>
          </cell>
          <cell r="G76">
            <v>397000</v>
          </cell>
          <cell r="H76">
            <v>588000</v>
          </cell>
          <cell r="I76">
            <v>2760000</v>
          </cell>
          <cell r="J76">
            <v>0</v>
          </cell>
          <cell r="K76">
            <v>629250</v>
          </cell>
          <cell r="L76">
            <v>1029000</v>
          </cell>
          <cell r="M76">
            <v>116750</v>
          </cell>
          <cell r="N76">
            <v>397000</v>
          </cell>
          <cell r="O76">
            <v>588000</v>
          </cell>
          <cell r="P76">
            <v>2760000</v>
          </cell>
        </row>
        <row r="77">
          <cell r="A77">
            <v>19</v>
          </cell>
          <cell r="B77" t="str">
            <v>すずらん保育園</v>
          </cell>
          <cell r="C77">
            <v>0</v>
          </cell>
          <cell r="D77">
            <v>629250</v>
          </cell>
          <cell r="E77">
            <v>1029000</v>
          </cell>
          <cell r="F77">
            <v>116750</v>
          </cell>
          <cell r="G77">
            <v>397000</v>
          </cell>
          <cell r="H77">
            <v>588000</v>
          </cell>
          <cell r="I77">
            <v>2760000</v>
          </cell>
          <cell r="J77">
            <v>0</v>
          </cell>
          <cell r="K77">
            <v>629250</v>
          </cell>
          <cell r="L77">
            <v>1029000</v>
          </cell>
          <cell r="M77">
            <v>116750</v>
          </cell>
          <cell r="N77">
            <v>397000</v>
          </cell>
          <cell r="O77">
            <v>588000</v>
          </cell>
          <cell r="P77">
            <v>2760000</v>
          </cell>
        </row>
        <row r="78">
          <cell r="A78">
            <v>20</v>
          </cell>
          <cell r="B78" t="str">
            <v>なぎさ保育園</v>
          </cell>
          <cell r="C78">
            <v>0</v>
          </cell>
          <cell r="D78">
            <v>629250</v>
          </cell>
          <cell r="E78">
            <v>1029000</v>
          </cell>
          <cell r="F78">
            <v>116750</v>
          </cell>
          <cell r="G78">
            <v>397000</v>
          </cell>
          <cell r="H78">
            <v>0</v>
          </cell>
          <cell r="I78">
            <v>2172000</v>
          </cell>
          <cell r="J78">
            <v>0</v>
          </cell>
          <cell r="K78">
            <v>629250</v>
          </cell>
          <cell r="L78">
            <v>1029000</v>
          </cell>
          <cell r="M78">
            <v>116750</v>
          </cell>
          <cell r="N78">
            <v>397000</v>
          </cell>
          <cell r="O78">
            <v>0</v>
          </cell>
          <cell r="P78">
            <v>2172000</v>
          </cell>
        </row>
        <row r="79">
          <cell r="A79">
            <v>21</v>
          </cell>
          <cell r="B79" t="str">
            <v>南小中台保育園</v>
          </cell>
          <cell r="C79">
            <v>0</v>
          </cell>
          <cell r="D79">
            <v>629250</v>
          </cell>
          <cell r="E79">
            <v>1029000</v>
          </cell>
          <cell r="F79">
            <v>116750</v>
          </cell>
          <cell r="G79">
            <v>397000</v>
          </cell>
          <cell r="H79">
            <v>588000</v>
          </cell>
          <cell r="I79">
            <v>2760000</v>
          </cell>
          <cell r="J79">
            <v>0</v>
          </cell>
          <cell r="K79">
            <v>629250</v>
          </cell>
          <cell r="L79">
            <v>1029000</v>
          </cell>
          <cell r="M79">
            <v>116750</v>
          </cell>
          <cell r="N79">
            <v>397000</v>
          </cell>
          <cell r="O79">
            <v>588000</v>
          </cell>
          <cell r="P79">
            <v>2760000</v>
          </cell>
        </row>
        <row r="80">
          <cell r="A80">
            <v>22</v>
          </cell>
          <cell r="B80" t="str">
            <v>もみじ保育園</v>
          </cell>
          <cell r="C80">
            <v>0</v>
          </cell>
          <cell r="D80">
            <v>629250</v>
          </cell>
          <cell r="E80">
            <v>1029000</v>
          </cell>
          <cell r="F80">
            <v>0</v>
          </cell>
          <cell r="G80">
            <v>397000</v>
          </cell>
          <cell r="H80">
            <v>588000</v>
          </cell>
          <cell r="I80">
            <v>2643250</v>
          </cell>
          <cell r="J80">
            <v>0</v>
          </cell>
          <cell r="K80">
            <v>629250</v>
          </cell>
          <cell r="L80">
            <v>1029000</v>
          </cell>
          <cell r="M80">
            <v>0</v>
          </cell>
          <cell r="N80">
            <v>397000</v>
          </cell>
          <cell r="O80">
            <v>588000</v>
          </cell>
          <cell r="P80">
            <v>2643250</v>
          </cell>
        </row>
        <row r="81">
          <cell r="A81">
            <v>23</v>
          </cell>
          <cell r="B81" t="str">
            <v>おゆみ野保育園</v>
          </cell>
          <cell r="C81">
            <v>0</v>
          </cell>
          <cell r="D81">
            <v>629250</v>
          </cell>
          <cell r="E81">
            <v>1029000</v>
          </cell>
          <cell r="F81">
            <v>116750</v>
          </cell>
          <cell r="G81">
            <v>397000</v>
          </cell>
          <cell r="H81">
            <v>588000</v>
          </cell>
          <cell r="I81">
            <v>2760000</v>
          </cell>
          <cell r="J81">
            <v>0</v>
          </cell>
          <cell r="K81">
            <v>629250</v>
          </cell>
          <cell r="L81">
            <v>1029000</v>
          </cell>
          <cell r="M81">
            <v>116750</v>
          </cell>
          <cell r="N81">
            <v>397000</v>
          </cell>
          <cell r="O81">
            <v>588000</v>
          </cell>
          <cell r="P81">
            <v>2760000</v>
          </cell>
        </row>
        <row r="82">
          <cell r="A82">
            <v>24</v>
          </cell>
          <cell r="B82" t="str">
            <v>ナーセリー鏡戸</v>
          </cell>
          <cell r="C82">
            <v>233750</v>
          </cell>
          <cell r="D82">
            <v>629250</v>
          </cell>
          <cell r="E82">
            <v>1029000</v>
          </cell>
          <cell r="F82">
            <v>116750</v>
          </cell>
          <cell r="G82">
            <v>397000</v>
          </cell>
          <cell r="H82">
            <v>0</v>
          </cell>
          <cell r="I82">
            <v>2405750</v>
          </cell>
          <cell r="J82">
            <v>233750</v>
          </cell>
          <cell r="K82">
            <v>629250</v>
          </cell>
          <cell r="L82">
            <v>1029000</v>
          </cell>
          <cell r="M82">
            <v>116750</v>
          </cell>
          <cell r="N82">
            <v>397000</v>
          </cell>
          <cell r="O82">
            <v>0</v>
          </cell>
          <cell r="P82">
            <v>2405750</v>
          </cell>
        </row>
        <row r="83">
          <cell r="A83">
            <v>25</v>
          </cell>
          <cell r="B83" t="str">
            <v>打瀬保育園</v>
          </cell>
          <cell r="C83">
            <v>0</v>
          </cell>
          <cell r="D83">
            <v>629250</v>
          </cell>
          <cell r="E83">
            <v>1029000</v>
          </cell>
          <cell r="F83">
            <v>116750</v>
          </cell>
          <cell r="G83">
            <v>397000</v>
          </cell>
          <cell r="H83">
            <v>0</v>
          </cell>
          <cell r="I83">
            <v>2172000</v>
          </cell>
          <cell r="J83">
            <v>0</v>
          </cell>
          <cell r="K83">
            <v>629250</v>
          </cell>
          <cell r="L83">
            <v>1029000</v>
          </cell>
          <cell r="M83">
            <v>116750</v>
          </cell>
          <cell r="N83">
            <v>397000</v>
          </cell>
          <cell r="O83">
            <v>0</v>
          </cell>
          <cell r="P83">
            <v>2172000</v>
          </cell>
        </row>
        <row r="84">
          <cell r="A84">
            <v>26</v>
          </cell>
          <cell r="B84" t="str">
            <v>ふたば保育園</v>
          </cell>
          <cell r="C84">
            <v>0</v>
          </cell>
          <cell r="D84">
            <v>629250</v>
          </cell>
          <cell r="E84">
            <v>1029000</v>
          </cell>
          <cell r="F84">
            <v>116750</v>
          </cell>
          <cell r="G84">
            <v>397000</v>
          </cell>
          <cell r="H84">
            <v>1176000</v>
          </cell>
          <cell r="I84">
            <v>3348000</v>
          </cell>
          <cell r="J84">
            <v>0</v>
          </cell>
          <cell r="K84">
            <v>629250</v>
          </cell>
          <cell r="L84">
            <v>1029000</v>
          </cell>
          <cell r="M84">
            <v>116750</v>
          </cell>
          <cell r="N84">
            <v>397000</v>
          </cell>
          <cell r="O84">
            <v>1176000</v>
          </cell>
          <cell r="P84">
            <v>3348000</v>
          </cell>
        </row>
        <row r="85">
          <cell r="A85">
            <v>27</v>
          </cell>
          <cell r="B85" t="str">
            <v>明和輝保育園</v>
          </cell>
          <cell r="C85">
            <v>233750</v>
          </cell>
          <cell r="D85">
            <v>629250</v>
          </cell>
          <cell r="E85">
            <v>1029000</v>
          </cell>
          <cell r="F85">
            <v>0</v>
          </cell>
          <cell r="G85">
            <v>397000</v>
          </cell>
          <cell r="H85">
            <v>588000</v>
          </cell>
          <cell r="I85">
            <v>2877000</v>
          </cell>
          <cell r="J85">
            <v>233750</v>
          </cell>
          <cell r="K85">
            <v>629250</v>
          </cell>
          <cell r="L85">
            <v>1029000</v>
          </cell>
          <cell r="M85">
            <v>0</v>
          </cell>
          <cell r="N85">
            <v>397000</v>
          </cell>
          <cell r="O85">
            <v>588000</v>
          </cell>
          <cell r="P85">
            <v>2877000</v>
          </cell>
        </row>
        <row r="86">
          <cell r="A86">
            <v>28</v>
          </cell>
          <cell r="B86" t="str">
            <v>山王保育園</v>
          </cell>
          <cell r="C86">
            <v>0</v>
          </cell>
          <cell r="D86">
            <v>629250</v>
          </cell>
          <cell r="E86">
            <v>1029000</v>
          </cell>
          <cell r="F86">
            <v>116750</v>
          </cell>
          <cell r="G86">
            <v>397000</v>
          </cell>
          <cell r="H86">
            <v>0</v>
          </cell>
          <cell r="I86">
            <v>2172000</v>
          </cell>
          <cell r="J86">
            <v>0</v>
          </cell>
          <cell r="K86">
            <v>629250</v>
          </cell>
          <cell r="L86">
            <v>1029000</v>
          </cell>
          <cell r="M86">
            <v>116750</v>
          </cell>
          <cell r="N86">
            <v>397000</v>
          </cell>
          <cell r="O86">
            <v>0</v>
          </cell>
          <cell r="P86">
            <v>2172000</v>
          </cell>
        </row>
        <row r="87">
          <cell r="A87">
            <v>29</v>
          </cell>
          <cell r="B87" t="str">
            <v>チャイルド・ガーデン保育園</v>
          </cell>
          <cell r="C87">
            <v>0</v>
          </cell>
          <cell r="D87">
            <v>629250</v>
          </cell>
          <cell r="E87">
            <v>1029000</v>
          </cell>
          <cell r="F87">
            <v>0</v>
          </cell>
          <cell r="G87">
            <v>397000</v>
          </cell>
          <cell r="H87">
            <v>0</v>
          </cell>
          <cell r="I87">
            <v>2055250</v>
          </cell>
          <cell r="J87">
            <v>0</v>
          </cell>
          <cell r="K87">
            <v>629250</v>
          </cell>
          <cell r="L87">
            <v>1029000</v>
          </cell>
          <cell r="M87">
            <v>0</v>
          </cell>
          <cell r="N87">
            <v>397000</v>
          </cell>
          <cell r="O87">
            <v>0</v>
          </cell>
          <cell r="P87">
            <v>2055250</v>
          </cell>
        </row>
        <row r="88">
          <cell r="A88">
            <v>30</v>
          </cell>
          <cell r="B88" t="str">
            <v>明徳土気保育園</v>
          </cell>
          <cell r="C88">
            <v>0</v>
          </cell>
          <cell r="D88">
            <v>629250</v>
          </cell>
          <cell r="E88">
            <v>1029000</v>
          </cell>
          <cell r="F88">
            <v>116750</v>
          </cell>
          <cell r="G88">
            <v>397000</v>
          </cell>
          <cell r="H88">
            <v>1176000</v>
          </cell>
          <cell r="I88">
            <v>3348000</v>
          </cell>
          <cell r="J88">
            <v>0</v>
          </cell>
          <cell r="K88">
            <v>629250</v>
          </cell>
          <cell r="L88">
            <v>1029000</v>
          </cell>
          <cell r="M88">
            <v>116750</v>
          </cell>
          <cell r="N88">
            <v>397000</v>
          </cell>
          <cell r="O88">
            <v>1176000</v>
          </cell>
          <cell r="P88">
            <v>3348000</v>
          </cell>
        </row>
        <row r="89">
          <cell r="A89">
            <v>31</v>
          </cell>
          <cell r="B89" t="str">
            <v>グレース保育園</v>
          </cell>
          <cell r="C89">
            <v>0</v>
          </cell>
          <cell r="D89">
            <v>629250</v>
          </cell>
          <cell r="E89">
            <v>1029000</v>
          </cell>
          <cell r="F89">
            <v>0</v>
          </cell>
          <cell r="G89">
            <v>397000</v>
          </cell>
          <cell r="H89">
            <v>588000</v>
          </cell>
          <cell r="I89">
            <v>2643250</v>
          </cell>
          <cell r="J89">
            <v>0</v>
          </cell>
          <cell r="K89">
            <v>629250</v>
          </cell>
          <cell r="L89">
            <v>1029000</v>
          </cell>
          <cell r="M89">
            <v>0</v>
          </cell>
          <cell r="N89">
            <v>397000</v>
          </cell>
          <cell r="O89">
            <v>588000</v>
          </cell>
          <cell r="P89">
            <v>2643250</v>
          </cell>
        </row>
        <row r="90">
          <cell r="A90">
            <v>32</v>
          </cell>
          <cell r="B90" t="str">
            <v>みらい保育園</v>
          </cell>
          <cell r="C90">
            <v>0</v>
          </cell>
          <cell r="D90">
            <v>629250</v>
          </cell>
          <cell r="E90">
            <v>1029000</v>
          </cell>
          <cell r="F90">
            <v>0</v>
          </cell>
          <cell r="G90">
            <v>397000</v>
          </cell>
          <cell r="H90">
            <v>588000</v>
          </cell>
          <cell r="I90">
            <v>2643250</v>
          </cell>
          <cell r="J90">
            <v>0</v>
          </cell>
          <cell r="K90">
            <v>629250</v>
          </cell>
          <cell r="L90">
            <v>1029000</v>
          </cell>
          <cell r="M90">
            <v>0</v>
          </cell>
          <cell r="N90">
            <v>397000</v>
          </cell>
          <cell r="O90">
            <v>588000</v>
          </cell>
          <cell r="P90">
            <v>2643250</v>
          </cell>
        </row>
        <row r="91">
          <cell r="A91">
            <v>33</v>
          </cell>
          <cell r="B91" t="str">
            <v>かまとり保育園</v>
          </cell>
          <cell r="C91">
            <v>0</v>
          </cell>
          <cell r="D91">
            <v>629250</v>
          </cell>
          <cell r="E91">
            <v>1029000</v>
          </cell>
          <cell r="F91">
            <v>0</v>
          </cell>
          <cell r="G91">
            <v>397000</v>
          </cell>
          <cell r="H91">
            <v>588000</v>
          </cell>
          <cell r="I91">
            <v>2643250</v>
          </cell>
          <cell r="J91">
            <v>0</v>
          </cell>
          <cell r="K91">
            <v>629250</v>
          </cell>
          <cell r="L91">
            <v>1029000</v>
          </cell>
          <cell r="M91">
            <v>0</v>
          </cell>
          <cell r="N91">
            <v>397000</v>
          </cell>
          <cell r="O91">
            <v>588000</v>
          </cell>
          <cell r="P91">
            <v>2643250</v>
          </cell>
        </row>
        <row r="92">
          <cell r="A92">
            <v>34</v>
          </cell>
          <cell r="B92" t="str">
            <v>植草弁天保育園</v>
          </cell>
          <cell r="C92">
            <v>233750</v>
          </cell>
          <cell r="D92">
            <v>629250</v>
          </cell>
          <cell r="E92">
            <v>1029000</v>
          </cell>
          <cell r="F92">
            <v>116750</v>
          </cell>
          <cell r="G92">
            <v>397000</v>
          </cell>
          <cell r="H92">
            <v>0</v>
          </cell>
          <cell r="I92">
            <v>2405750</v>
          </cell>
          <cell r="J92">
            <v>233750</v>
          </cell>
          <cell r="K92">
            <v>629250</v>
          </cell>
          <cell r="L92">
            <v>1029000</v>
          </cell>
          <cell r="M92">
            <v>116750</v>
          </cell>
          <cell r="N92">
            <v>397000</v>
          </cell>
          <cell r="O92">
            <v>0</v>
          </cell>
          <cell r="P92">
            <v>2405750</v>
          </cell>
        </row>
        <row r="93">
          <cell r="A93">
            <v>35</v>
          </cell>
          <cell r="B93" t="str">
            <v>ひなたぼっこ保育園</v>
          </cell>
          <cell r="C93">
            <v>0</v>
          </cell>
          <cell r="D93">
            <v>629250</v>
          </cell>
          <cell r="E93">
            <v>1029000</v>
          </cell>
          <cell r="F93">
            <v>116750</v>
          </cell>
          <cell r="G93">
            <v>397000</v>
          </cell>
          <cell r="H93">
            <v>0</v>
          </cell>
          <cell r="I93">
            <v>2172000</v>
          </cell>
          <cell r="J93">
            <v>0</v>
          </cell>
          <cell r="K93">
            <v>629250</v>
          </cell>
          <cell r="L93">
            <v>1029000</v>
          </cell>
          <cell r="M93">
            <v>116750</v>
          </cell>
          <cell r="N93">
            <v>397000</v>
          </cell>
          <cell r="O93">
            <v>0</v>
          </cell>
          <cell r="P93">
            <v>2172000</v>
          </cell>
        </row>
        <row r="94">
          <cell r="A94">
            <v>36</v>
          </cell>
          <cell r="B94" t="str">
            <v>はまかぜ保育園</v>
          </cell>
          <cell r="C94">
            <v>0</v>
          </cell>
          <cell r="D94">
            <v>629250</v>
          </cell>
          <cell r="E94">
            <v>1029000</v>
          </cell>
          <cell r="F94">
            <v>116750</v>
          </cell>
          <cell r="G94">
            <v>397000</v>
          </cell>
          <cell r="H94">
            <v>0</v>
          </cell>
          <cell r="I94">
            <v>2172000</v>
          </cell>
          <cell r="J94">
            <v>0</v>
          </cell>
          <cell r="K94">
            <v>629250</v>
          </cell>
          <cell r="L94">
            <v>1029000</v>
          </cell>
          <cell r="M94">
            <v>116750</v>
          </cell>
          <cell r="N94">
            <v>397000</v>
          </cell>
          <cell r="O94">
            <v>0</v>
          </cell>
          <cell r="P94">
            <v>2172000</v>
          </cell>
        </row>
        <row r="95">
          <cell r="A95">
            <v>37</v>
          </cell>
          <cell r="B95" t="str">
            <v>いなほ保育園</v>
          </cell>
          <cell r="C95">
            <v>0</v>
          </cell>
          <cell r="D95">
            <v>629250</v>
          </cell>
          <cell r="E95">
            <v>1029000</v>
          </cell>
          <cell r="F95">
            <v>116750</v>
          </cell>
          <cell r="G95">
            <v>397000</v>
          </cell>
          <cell r="H95">
            <v>0</v>
          </cell>
          <cell r="I95">
            <v>2172000</v>
          </cell>
          <cell r="J95">
            <v>0</v>
          </cell>
          <cell r="K95">
            <v>629250</v>
          </cell>
          <cell r="L95">
            <v>1029000</v>
          </cell>
          <cell r="M95">
            <v>116750</v>
          </cell>
          <cell r="N95">
            <v>397000</v>
          </cell>
          <cell r="O95">
            <v>0</v>
          </cell>
          <cell r="P95">
            <v>2172000</v>
          </cell>
        </row>
        <row r="96">
          <cell r="A96">
            <v>38</v>
          </cell>
          <cell r="B96" t="str">
            <v>キッズマーム保育園</v>
          </cell>
          <cell r="C96">
            <v>0</v>
          </cell>
          <cell r="D96">
            <v>629250</v>
          </cell>
          <cell r="E96">
            <v>1029000</v>
          </cell>
          <cell r="F96">
            <v>0</v>
          </cell>
          <cell r="G96">
            <v>397000</v>
          </cell>
          <cell r="H96">
            <v>588000</v>
          </cell>
          <cell r="I96">
            <v>2643250</v>
          </cell>
          <cell r="J96">
            <v>0</v>
          </cell>
          <cell r="K96">
            <v>629250</v>
          </cell>
          <cell r="L96">
            <v>1029000</v>
          </cell>
          <cell r="M96">
            <v>0</v>
          </cell>
          <cell r="N96">
            <v>397000</v>
          </cell>
          <cell r="O96">
            <v>588000</v>
          </cell>
          <cell r="P96">
            <v>2643250</v>
          </cell>
        </row>
        <row r="97">
          <cell r="A97">
            <v>39</v>
          </cell>
          <cell r="B97" t="str">
            <v>アスク海浜幕張保育園</v>
          </cell>
          <cell r="C97">
            <v>0</v>
          </cell>
          <cell r="D97">
            <v>629250</v>
          </cell>
          <cell r="E97">
            <v>1029000</v>
          </cell>
          <cell r="F97">
            <v>116750</v>
          </cell>
          <cell r="G97">
            <v>0</v>
          </cell>
          <cell r="H97">
            <v>0</v>
          </cell>
          <cell r="I97">
            <v>1775000</v>
          </cell>
          <cell r="J97">
            <v>0</v>
          </cell>
          <cell r="K97">
            <v>629250</v>
          </cell>
          <cell r="L97">
            <v>1029000</v>
          </cell>
          <cell r="M97">
            <v>116750</v>
          </cell>
          <cell r="N97">
            <v>0</v>
          </cell>
          <cell r="O97">
            <v>0</v>
          </cell>
          <cell r="P97">
            <v>1775000</v>
          </cell>
        </row>
        <row r="98">
          <cell r="A98">
            <v>40</v>
          </cell>
          <cell r="B98" t="str">
            <v>明徳浜野駅保育園</v>
          </cell>
          <cell r="C98">
            <v>0</v>
          </cell>
          <cell r="D98">
            <v>629250</v>
          </cell>
          <cell r="E98">
            <v>1029000</v>
          </cell>
          <cell r="F98">
            <v>0</v>
          </cell>
          <cell r="G98">
            <v>397000</v>
          </cell>
          <cell r="H98">
            <v>0</v>
          </cell>
          <cell r="I98">
            <v>2055250</v>
          </cell>
          <cell r="J98">
            <v>0</v>
          </cell>
          <cell r="K98">
            <v>629250</v>
          </cell>
          <cell r="L98">
            <v>1029000</v>
          </cell>
          <cell r="M98">
            <v>0</v>
          </cell>
          <cell r="N98">
            <v>397000</v>
          </cell>
          <cell r="O98">
            <v>0</v>
          </cell>
          <cell r="P98">
            <v>2055250</v>
          </cell>
        </row>
        <row r="99">
          <cell r="A99">
            <v>41</v>
          </cell>
          <cell r="B99" t="str">
            <v>幕張いもっこ保育園</v>
          </cell>
          <cell r="C99">
            <v>0</v>
          </cell>
          <cell r="D99">
            <v>629250</v>
          </cell>
          <cell r="E99">
            <v>1029000</v>
          </cell>
          <cell r="F99">
            <v>116750</v>
          </cell>
          <cell r="G99">
            <v>280500</v>
          </cell>
          <cell r="H99">
            <v>0</v>
          </cell>
          <cell r="I99">
            <v>2055500</v>
          </cell>
          <cell r="J99">
            <v>0</v>
          </cell>
          <cell r="K99">
            <v>629250</v>
          </cell>
          <cell r="L99">
            <v>1029000</v>
          </cell>
          <cell r="M99">
            <v>116750</v>
          </cell>
          <cell r="N99">
            <v>280500</v>
          </cell>
          <cell r="O99">
            <v>0</v>
          </cell>
          <cell r="P99">
            <v>2055500</v>
          </cell>
        </row>
        <row r="100">
          <cell r="A100">
            <v>42</v>
          </cell>
          <cell r="B100" t="str">
            <v>稲毛すきっぷ保育園</v>
          </cell>
          <cell r="C100">
            <v>0</v>
          </cell>
          <cell r="D100">
            <v>629250</v>
          </cell>
          <cell r="E100">
            <v>1029000</v>
          </cell>
          <cell r="F100">
            <v>116750</v>
          </cell>
          <cell r="G100">
            <v>0</v>
          </cell>
          <cell r="H100">
            <v>0</v>
          </cell>
          <cell r="I100">
            <v>1775000</v>
          </cell>
          <cell r="J100">
            <v>0</v>
          </cell>
          <cell r="K100">
            <v>629250</v>
          </cell>
          <cell r="L100">
            <v>1029000</v>
          </cell>
          <cell r="M100">
            <v>116750</v>
          </cell>
          <cell r="N100">
            <v>0</v>
          </cell>
          <cell r="O100">
            <v>0</v>
          </cell>
          <cell r="P100">
            <v>1775000</v>
          </cell>
        </row>
        <row r="101">
          <cell r="A101">
            <v>43</v>
          </cell>
          <cell r="B101" t="str">
            <v>千葉聖心保育園</v>
          </cell>
          <cell r="C101">
            <v>233750</v>
          </cell>
          <cell r="D101">
            <v>629250</v>
          </cell>
          <cell r="E101">
            <v>1029000</v>
          </cell>
          <cell r="F101">
            <v>0</v>
          </cell>
          <cell r="G101">
            <v>0</v>
          </cell>
          <cell r="H101">
            <v>0</v>
          </cell>
          <cell r="I101">
            <v>1892000</v>
          </cell>
          <cell r="J101">
            <v>233750</v>
          </cell>
          <cell r="K101">
            <v>629250</v>
          </cell>
          <cell r="L101">
            <v>1029000</v>
          </cell>
          <cell r="M101">
            <v>0</v>
          </cell>
          <cell r="N101">
            <v>0</v>
          </cell>
          <cell r="O101">
            <v>0</v>
          </cell>
          <cell r="P101">
            <v>1892000</v>
          </cell>
        </row>
        <row r="102">
          <cell r="A102">
            <v>44</v>
          </cell>
          <cell r="B102" t="str">
            <v>真生保育園</v>
          </cell>
          <cell r="C102">
            <v>0</v>
          </cell>
          <cell r="D102">
            <v>629250</v>
          </cell>
          <cell r="E102">
            <v>1029000</v>
          </cell>
          <cell r="F102">
            <v>116750</v>
          </cell>
          <cell r="G102">
            <v>397000</v>
          </cell>
          <cell r="H102">
            <v>0</v>
          </cell>
          <cell r="I102">
            <v>2172000</v>
          </cell>
          <cell r="J102">
            <v>0</v>
          </cell>
          <cell r="K102">
            <v>629250</v>
          </cell>
          <cell r="L102">
            <v>1029000</v>
          </cell>
          <cell r="M102">
            <v>116750</v>
          </cell>
          <cell r="N102">
            <v>397000</v>
          </cell>
          <cell r="O102">
            <v>0</v>
          </cell>
          <cell r="P102">
            <v>2172000</v>
          </cell>
        </row>
        <row r="103">
          <cell r="A103">
            <v>45</v>
          </cell>
          <cell r="B103" t="str">
            <v>アップルナースリー検見川浜保育園</v>
          </cell>
          <cell r="C103">
            <v>0</v>
          </cell>
          <cell r="D103">
            <v>629250</v>
          </cell>
          <cell r="E103">
            <v>1029000</v>
          </cell>
          <cell r="F103">
            <v>116750</v>
          </cell>
          <cell r="G103">
            <v>397000</v>
          </cell>
          <cell r="H103">
            <v>0</v>
          </cell>
          <cell r="I103">
            <v>2172000</v>
          </cell>
          <cell r="J103">
            <v>0</v>
          </cell>
          <cell r="K103">
            <v>629250</v>
          </cell>
          <cell r="L103">
            <v>1029000</v>
          </cell>
          <cell r="M103">
            <v>116750</v>
          </cell>
          <cell r="N103">
            <v>397000</v>
          </cell>
          <cell r="O103">
            <v>0</v>
          </cell>
          <cell r="P103">
            <v>2172000</v>
          </cell>
        </row>
        <row r="104">
          <cell r="A104">
            <v>46</v>
          </cell>
        </row>
        <row r="105">
          <cell r="A105">
            <v>47</v>
          </cell>
        </row>
        <row r="106">
          <cell r="A106">
            <v>48</v>
          </cell>
        </row>
        <row r="107">
          <cell r="A107">
            <v>49</v>
          </cell>
        </row>
        <row r="108">
          <cell r="A108">
            <v>50</v>
          </cell>
        </row>
        <row r="109">
          <cell r="B109" t="str">
            <v>この行は使わないこと</v>
          </cell>
        </row>
        <row r="110">
          <cell r="B110" t="str">
            <v>計</v>
          </cell>
          <cell r="C110">
            <v>1168750</v>
          </cell>
          <cell r="D110">
            <v>28316250</v>
          </cell>
          <cell r="E110">
            <v>46305000</v>
          </cell>
          <cell r="F110">
            <v>3619250</v>
          </cell>
          <cell r="G110">
            <v>16332250</v>
          </cell>
          <cell r="H110">
            <v>15288000</v>
          </cell>
          <cell r="I110">
            <v>111029500</v>
          </cell>
          <cell r="J110">
            <v>1168750</v>
          </cell>
          <cell r="K110">
            <v>28316250</v>
          </cell>
          <cell r="L110">
            <v>46305000</v>
          </cell>
          <cell r="M110">
            <v>3619250</v>
          </cell>
          <cell r="N110">
            <v>16332250</v>
          </cell>
          <cell r="O110">
            <v>15288000</v>
          </cell>
          <cell r="P110">
            <v>111029500</v>
          </cell>
        </row>
        <row r="114">
          <cell r="A114">
            <v>1</v>
          </cell>
          <cell r="B114" t="str">
            <v>院内保育園</v>
          </cell>
          <cell r="C114">
            <v>0</v>
          </cell>
          <cell r="D114">
            <v>1258500</v>
          </cell>
          <cell r="E114">
            <v>2058000</v>
          </cell>
          <cell r="F114">
            <v>0</v>
          </cell>
          <cell r="G114">
            <v>751000</v>
          </cell>
          <cell r="H114">
            <v>0</v>
          </cell>
          <cell r="I114">
            <v>4067500</v>
          </cell>
          <cell r="J114">
            <v>0</v>
          </cell>
          <cell r="K114">
            <v>629250</v>
          </cell>
          <cell r="L114">
            <v>1029000</v>
          </cell>
          <cell r="M114">
            <v>0</v>
          </cell>
          <cell r="N114">
            <v>375500</v>
          </cell>
          <cell r="O114">
            <v>0</v>
          </cell>
          <cell r="P114">
            <v>2033750</v>
          </cell>
        </row>
        <row r="115">
          <cell r="A115">
            <v>2</v>
          </cell>
          <cell r="B115" t="str">
            <v>旭ケ丘保育園</v>
          </cell>
          <cell r="C115">
            <v>0</v>
          </cell>
          <cell r="D115">
            <v>1258500</v>
          </cell>
          <cell r="E115">
            <v>2058000</v>
          </cell>
          <cell r="F115">
            <v>233500</v>
          </cell>
          <cell r="G115">
            <v>794000</v>
          </cell>
          <cell r="H115">
            <v>1176000</v>
          </cell>
          <cell r="I115">
            <v>5520000</v>
          </cell>
          <cell r="J115">
            <v>0</v>
          </cell>
          <cell r="K115">
            <v>629250</v>
          </cell>
          <cell r="L115">
            <v>1029000</v>
          </cell>
          <cell r="M115">
            <v>116750</v>
          </cell>
          <cell r="N115">
            <v>397000</v>
          </cell>
          <cell r="O115">
            <v>588000</v>
          </cell>
          <cell r="P115">
            <v>2760000</v>
          </cell>
        </row>
        <row r="116">
          <cell r="A116">
            <v>3</v>
          </cell>
          <cell r="B116" t="str">
            <v>稲毛保育園</v>
          </cell>
          <cell r="C116">
            <v>0</v>
          </cell>
          <cell r="D116">
            <v>1258500</v>
          </cell>
          <cell r="E116">
            <v>2058000</v>
          </cell>
          <cell r="F116">
            <v>0</v>
          </cell>
          <cell r="G116">
            <v>794000</v>
          </cell>
          <cell r="H116">
            <v>1176000</v>
          </cell>
          <cell r="I116">
            <v>5286500</v>
          </cell>
          <cell r="J116">
            <v>0</v>
          </cell>
          <cell r="K116">
            <v>629250</v>
          </cell>
          <cell r="L116">
            <v>1029000</v>
          </cell>
          <cell r="M116">
            <v>0</v>
          </cell>
          <cell r="N116">
            <v>397000</v>
          </cell>
          <cell r="O116">
            <v>588000</v>
          </cell>
          <cell r="P116">
            <v>2643250</v>
          </cell>
        </row>
        <row r="117">
          <cell r="A117">
            <v>4</v>
          </cell>
          <cell r="B117" t="str">
            <v>みどり学園附属保育園</v>
          </cell>
          <cell r="C117">
            <v>0</v>
          </cell>
          <cell r="D117">
            <v>1258500</v>
          </cell>
          <cell r="E117">
            <v>2058000</v>
          </cell>
          <cell r="F117">
            <v>0</v>
          </cell>
          <cell r="G117">
            <v>794000</v>
          </cell>
          <cell r="H117">
            <v>0</v>
          </cell>
          <cell r="I117">
            <v>4110500</v>
          </cell>
          <cell r="J117">
            <v>0</v>
          </cell>
          <cell r="K117">
            <v>629250</v>
          </cell>
          <cell r="L117">
            <v>1029000</v>
          </cell>
          <cell r="M117">
            <v>0</v>
          </cell>
          <cell r="N117">
            <v>397000</v>
          </cell>
          <cell r="O117">
            <v>0</v>
          </cell>
          <cell r="P117">
            <v>2055250</v>
          </cell>
        </row>
        <row r="118">
          <cell r="A118">
            <v>5</v>
          </cell>
          <cell r="B118" t="str">
            <v>ちどり保育園</v>
          </cell>
          <cell r="C118">
            <v>0</v>
          </cell>
          <cell r="D118">
            <v>1258500</v>
          </cell>
          <cell r="E118">
            <v>2058000</v>
          </cell>
          <cell r="F118">
            <v>233500</v>
          </cell>
          <cell r="G118">
            <v>792000</v>
          </cell>
          <cell r="H118">
            <v>0</v>
          </cell>
          <cell r="I118">
            <v>4342000</v>
          </cell>
          <cell r="J118">
            <v>0</v>
          </cell>
          <cell r="K118">
            <v>629250</v>
          </cell>
          <cell r="L118">
            <v>1029000</v>
          </cell>
          <cell r="M118">
            <v>116750</v>
          </cell>
          <cell r="N118">
            <v>396000</v>
          </cell>
          <cell r="O118">
            <v>0</v>
          </cell>
          <cell r="P118">
            <v>2171000</v>
          </cell>
        </row>
        <row r="119">
          <cell r="A119">
            <v>6</v>
          </cell>
          <cell r="B119" t="str">
            <v>今井保育園</v>
          </cell>
          <cell r="C119">
            <v>467500</v>
          </cell>
          <cell r="D119">
            <v>1258500</v>
          </cell>
          <cell r="E119">
            <v>2058000</v>
          </cell>
          <cell r="F119">
            <v>233500</v>
          </cell>
          <cell r="G119">
            <v>794000</v>
          </cell>
          <cell r="H119">
            <v>1176000</v>
          </cell>
          <cell r="I119">
            <v>5987500</v>
          </cell>
          <cell r="J119">
            <v>233750</v>
          </cell>
          <cell r="K119">
            <v>629250</v>
          </cell>
          <cell r="L119">
            <v>1029000</v>
          </cell>
          <cell r="M119">
            <v>116750</v>
          </cell>
          <cell r="N119">
            <v>397000</v>
          </cell>
          <cell r="O119">
            <v>588000</v>
          </cell>
          <cell r="P119">
            <v>2993750</v>
          </cell>
        </row>
        <row r="120">
          <cell r="A120">
            <v>7</v>
          </cell>
          <cell r="B120" t="str">
            <v>若竹保育園</v>
          </cell>
          <cell r="C120">
            <v>0</v>
          </cell>
          <cell r="D120">
            <v>1258500</v>
          </cell>
          <cell r="E120">
            <v>2058000</v>
          </cell>
          <cell r="F120">
            <v>233500</v>
          </cell>
          <cell r="G120">
            <v>794000</v>
          </cell>
          <cell r="H120">
            <v>1176000</v>
          </cell>
          <cell r="I120">
            <v>5520000</v>
          </cell>
          <cell r="J120">
            <v>0</v>
          </cell>
          <cell r="K120">
            <v>629250</v>
          </cell>
          <cell r="L120">
            <v>1029000</v>
          </cell>
          <cell r="M120">
            <v>116750</v>
          </cell>
          <cell r="N120">
            <v>397000</v>
          </cell>
          <cell r="O120">
            <v>588000</v>
          </cell>
          <cell r="P120">
            <v>2760000</v>
          </cell>
        </row>
        <row r="121">
          <cell r="A121">
            <v>8</v>
          </cell>
          <cell r="B121" t="str">
            <v>千葉寺保育園</v>
          </cell>
          <cell r="C121">
            <v>0</v>
          </cell>
          <cell r="D121">
            <v>1258500</v>
          </cell>
          <cell r="E121">
            <v>2058000</v>
          </cell>
          <cell r="F121">
            <v>0</v>
          </cell>
          <cell r="G121">
            <v>794000</v>
          </cell>
          <cell r="H121">
            <v>1176000</v>
          </cell>
          <cell r="I121">
            <v>5286500</v>
          </cell>
          <cell r="J121">
            <v>0</v>
          </cell>
          <cell r="K121">
            <v>629250</v>
          </cell>
          <cell r="L121">
            <v>1029000</v>
          </cell>
          <cell r="M121">
            <v>0</v>
          </cell>
          <cell r="N121">
            <v>397000</v>
          </cell>
          <cell r="O121">
            <v>588000</v>
          </cell>
          <cell r="P121">
            <v>2643250</v>
          </cell>
        </row>
        <row r="122">
          <cell r="A122">
            <v>9</v>
          </cell>
          <cell r="B122" t="str">
            <v>慈光保育園</v>
          </cell>
          <cell r="C122">
            <v>0</v>
          </cell>
          <cell r="D122">
            <v>1258500</v>
          </cell>
          <cell r="E122">
            <v>2058000</v>
          </cell>
          <cell r="F122">
            <v>233500</v>
          </cell>
          <cell r="G122">
            <v>794000</v>
          </cell>
          <cell r="H122">
            <v>1176000</v>
          </cell>
          <cell r="I122">
            <v>5520000</v>
          </cell>
          <cell r="J122">
            <v>0</v>
          </cell>
          <cell r="K122">
            <v>629250</v>
          </cell>
          <cell r="L122">
            <v>1029000</v>
          </cell>
          <cell r="M122">
            <v>116750</v>
          </cell>
          <cell r="N122">
            <v>397000</v>
          </cell>
          <cell r="O122">
            <v>588000</v>
          </cell>
          <cell r="P122">
            <v>2760000</v>
          </cell>
        </row>
        <row r="123">
          <cell r="A123">
            <v>10</v>
          </cell>
          <cell r="B123" t="str">
            <v>若梅保育園</v>
          </cell>
          <cell r="C123">
            <v>0</v>
          </cell>
          <cell r="D123">
            <v>1258500</v>
          </cell>
          <cell r="E123">
            <v>2058000</v>
          </cell>
          <cell r="F123">
            <v>233500</v>
          </cell>
          <cell r="G123">
            <v>794000</v>
          </cell>
          <cell r="H123">
            <v>1176000</v>
          </cell>
          <cell r="I123">
            <v>5520000</v>
          </cell>
          <cell r="J123">
            <v>0</v>
          </cell>
          <cell r="K123">
            <v>629250</v>
          </cell>
          <cell r="L123">
            <v>1029000</v>
          </cell>
          <cell r="M123">
            <v>116750</v>
          </cell>
          <cell r="N123">
            <v>397000</v>
          </cell>
          <cell r="O123">
            <v>588000</v>
          </cell>
          <cell r="P123">
            <v>2760000</v>
          </cell>
        </row>
        <row r="124">
          <cell r="A124">
            <v>11</v>
          </cell>
          <cell r="B124" t="str">
            <v>チューリップ保育園</v>
          </cell>
          <cell r="C124">
            <v>0</v>
          </cell>
          <cell r="D124">
            <v>1258500</v>
          </cell>
          <cell r="E124">
            <v>2058000</v>
          </cell>
          <cell r="F124">
            <v>0</v>
          </cell>
          <cell r="G124">
            <v>538500</v>
          </cell>
          <cell r="H124">
            <v>1176000</v>
          </cell>
          <cell r="I124">
            <v>5031000</v>
          </cell>
          <cell r="J124">
            <v>0</v>
          </cell>
          <cell r="K124">
            <v>629250</v>
          </cell>
          <cell r="L124">
            <v>1029000</v>
          </cell>
          <cell r="M124">
            <v>0</v>
          </cell>
          <cell r="N124">
            <v>269250</v>
          </cell>
          <cell r="O124">
            <v>588000</v>
          </cell>
          <cell r="P124">
            <v>2515500</v>
          </cell>
        </row>
        <row r="125">
          <cell r="A125">
            <v>12</v>
          </cell>
          <cell r="B125" t="str">
            <v>幕張海浜保育園</v>
          </cell>
          <cell r="C125">
            <v>0</v>
          </cell>
          <cell r="D125">
            <v>1258500</v>
          </cell>
          <cell r="E125">
            <v>2058000</v>
          </cell>
          <cell r="F125">
            <v>233500</v>
          </cell>
          <cell r="G125">
            <v>794000</v>
          </cell>
          <cell r="H125">
            <v>0</v>
          </cell>
          <cell r="I125">
            <v>4344000</v>
          </cell>
          <cell r="J125">
            <v>0</v>
          </cell>
          <cell r="K125">
            <v>629250</v>
          </cell>
          <cell r="L125">
            <v>1029000</v>
          </cell>
          <cell r="M125">
            <v>116750</v>
          </cell>
          <cell r="N125">
            <v>397000</v>
          </cell>
          <cell r="O125">
            <v>0</v>
          </cell>
          <cell r="P125">
            <v>2172000</v>
          </cell>
        </row>
        <row r="126">
          <cell r="A126">
            <v>13</v>
          </cell>
          <cell r="B126" t="str">
            <v>みつわ台保育園</v>
          </cell>
          <cell r="C126">
            <v>0</v>
          </cell>
          <cell r="D126">
            <v>1258500</v>
          </cell>
          <cell r="E126">
            <v>2058000</v>
          </cell>
          <cell r="F126">
            <v>233500</v>
          </cell>
          <cell r="G126">
            <v>794000</v>
          </cell>
          <cell r="H126">
            <v>3528000</v>
          </cell>
          <cell r="I126">
            <v>7872000</v>
          </cell>
          <cell r="J126">
            <v>0</v>
          </cell>
          <cell r="K126">
            <v>629250</v>
          </cell>
          <cell r="L126">
            <v>1029000</v>
          </cell>
          <cell r="M126">
            <v>116750</v>
          </cell>
          <cell r="N126">
            <v>397000</v>
          </cell>
          <cell r="O126">
            <v>1764000</v>
          </cell>
          <cell r="P126">
            <v>3936000</v>
          </cell>
        </row>
        <row r="127">
          <cell r="A127">
            <v>14</v>
          </cell>
          <cell r="B127" t="str">
            <v>まどか保育園</v>
          </cell>
          <cell r="C127">
            <v>0</v>
          </cell>
          <cell r="D127">
            <v>1258500</v>
          </cell>
          <cell r="E127">
            <v>2058000</v>
          </cell>
          <cell r="F127">
            <v>233500</v>
          </cell>
          <cell r="G127">
            <v>794000</v>
          </cell>
          <cell r="H127">
            <v>0</v>
          </cell>
          <cell r="I127">
            <v>4344000</v>
          </cell>
          <cell r="J127">
            <v>0</v>
          </cell>
          <cell r="K127">
            <v>629250</v>
          </cell>
          <cell r="L127">
            <v>1029000</v>
          </cell>
          <cell r="M127">
            <v>116750</v>
          </cell>
          <cell r="N127">
            <v>397000</v>
          </cell>
          <cell r="O127">
            <v>0</v>
          </cell>
          <cell r="P127">
            <v>2172000</v>
          </cell>
        </row>
        <row r="128">
          <cell r="A128">
            <v>15</v>
          </cell>
          <cell r="B128" t="str">
            <v>わかくさ保育園</v>
          </cell>
          <cell r="C128">
            <v>0</v>
          </cell>
          <cell r="D128">
            <v>1258500</v>
          </cell>
          <cell r="E128">
            <v>2058000</v>
          </cell>
          <cell r="F128">
            <v>233500</v>
          </cell>
          <cell r="G128">
            <v>794000</v>
          </cell>
          <cell r="H128">
            <v>0</v>
          </cell>
          <cell r="I128">
            <v>4344000</v>
          </cell>
          <cell r="J128">
            <v>0</v>
          </cell>
          <cell r="K128">
            <v>629250</v>
          </cell>
          <cell r="L128">
            <v>1029000</v>
          </cell>
          <cell r="M128">
            <v>116750</v>
          </cell>
          <cell r="N128">
            <v>397000</v>
          </cell>
          <cell r="O128">
            <v>0</v>
          </cell>
          <cell r="P128">
            <v>2172000</v>
          </cell>
        </row>
        <row r="129">
          <cell r="A129">
            <v>16</v>
          </cell>
          <cell r="B129" t="str">
            <v>たいよう保育園</v>
          </cell>
          <cell r="C129">
            <v>0</v>
          </cell>
          <cell r="D129">
            <v>1258500</v>
          </cell>
          <cell r="E129">
            <v>2058000</v>
          </cell>
          <cell r="F129">
            <v>233500</v>
          </cell>
          <cell r="G129">
            <v>794000</v>
          </cell>
          <cell r="H129">
            <v>0</v>
          </cell>
          <cell r="I129">
            <v>4344000</v>
          </cell>
          <cell r="J129">
            <v>0</v>
          </cell>
          <cell r="K129">
            <v>629250</v>
          </cell>
          <cell r="L129">
            <v>1029000</v>
          </cell>
          <cell r="M129">
            <v>116750</v>
          </cell>
          <cell r="N129">
            <v>397000</v>
          </cell>
          <cell r="O129">
            <v>0</v>
          </cell>
          <cell r="P129">
            <v>2172000</v>
          </cell>
        </row>
        <row r="130">
          <cell r="A130">
            <v>17</v>
          </cell>
          <cell r="B130" t="str">
            <v>松ケ丘保育園</v>
          </cell>
          <cell r="C130">
            <v>0</v>
          </cell>
          <cell r="D130">
            <v>1258500</v>
          </cell>
          <cell r="E130">
            <v>2058000</v>
          </cell>
          <cell r="F130">
            <v>233500</v>
          </cell>
          <cell r="G130">
            <v>644000</v>
          </cell>
          <cell r="H130">
            <v>1176000</v>
          </cell>
          <cell r="I130">
            <v>5370000</v>
          </cell>
          <cell r="J130">
            <v>0</v>
          </cell>
          <cell r="K130">
            <v>629250</v>
          </cell>
          <cell r="L130">
            <v>1029000</v>
          </cell>
          <cell r="M130">
            <v>116750</v>
          </cell>
          <cell r="N130">
            <v>322000</v>
          </cell>
          <cell r="O130">
            <v>588000</v>
          </cell>
          <cell r="P130">
            <v>2685000</v>
          </cell>
        </row>
        <row r="131">
          <cell r="A131">
            <v>18</v>
          </cell>
          <cell r="B131" t="str">
            <v>作草部保育園</v>
          </cell>
          <cell r="C131">
            <v>0</v>
          </cell>
          <cell r="D131">
            <v>1258500</v>
          </cell>
          <cell r="E131">
            <v>2058000</v>
          </cell>
          <cell r="F131">
            <v>233500</v>
          </cell>
          <cell r="G131">
            <v>794000</v>
          </cell>
          <cell r="H131">
            <v>1176000</v>
          </cell>
          <cell r="I131">
            <v>5520000</v>
          </cell>
          <cell r="J131">
            <v>0</v>
          </cell>
          <cell r="K131">
            <v>629250</v>
          </cell>
          <cell r="L131">
            <v>1029000</v>
          </cell>
          <cell r="M131">
            <v>116750</v>
          </cell>
          <cell r="N131">
            <v>397000</v>
          </cell>
          <cell r="O131">
            <v>588000</v>
          </cell>
          <cell r="P131">
            <v>2760000</v>
          </cell>
        </row>
        <row r="132">
          <cell r="A132">
            <v>19</v>
          </cell>
          <cell r="B132" t="str">
            <v>すずらん保育園</v>
          </cell>
          <cell r="C132">
            <v>0</v>
          </cell>
          <cell r="D132">
            <v>1258500</v>
          </cell>
          <cell r="E132">
            <v>2058000</v>
          </cell>
          <cell r="F132">
            <v>233500</v>
          </cell>
          <cell r="G132">
            <v>794000</v>
          </cell>
          <cell r="H132">
            <v>1176000</v>
          </cell>
          <cell r="I132">
            <v>5520000</v>
          </cell>
          <cell r="J132">
            <v>0</v>
          </cell>
          <cell r="K132">
            <v>629250</v>
          </cell>
          <cell r="L132">
            <v>1029000</v>
          </cell>
          <cell r="M132">
            <v>116750</v>
          </cell>
          <cell r="N132">
            <v>397000</v>
          </cell>
          <cell r="O132">
            <v>588000</v>
          </cell>
          <cell r="P132">
            <v>2760000</v>
          </cell>
        </row>
        <row r="133">
          <cell r="A133">
            <v>20</v>
          </cell>
          <cell r="B133" t="str">
            <v>なぎさ保育園</v>
          </cell>
          <cell r="C133">
            <v>0</v>
          </cell>
          <cell r="D133">
            <v>1258500</v>
          </cell>
          <cell r="E133">
            <v>2058000</v>
          </cell>
          <cell r="F133">
            <v>233500</v>
          </cell>
          <cell r="G133">
            <v>794000</v>
          </cell>
          <cell r="H133">
            <v>0</v>
          </cell>
          <cell r="I133">
            <v>4344000</v>
          </cell>
          <cell r="J133">
            <v>0</v>
          </cell>
          <cell r="K133">
            <v>629250</v>
          </cell>
          <cell r="L133">
            <v>1029000</v>
          </cell>
          <cell r="M133">
            <v>116750</v>
          </cell>
          <cell r="N133">
            <v>397000</v>
          </cell>
          <cell r="O133">
            <v>0</v>
          </cell>
          <cell r="P133">
            <v>2172000</v>
          </cell>
        </row>
        <row r="134">
          <cell r="A134">
            <v>21</v>
          </cell>
          <cell r="B134" t="str">
            <v>南小中台保育園</v>
          </cell>
          <cell r="C134">
            <v>0</v>
          </cell>
          <cell r="D134">
            <v>1258500</v>
          </cell>
          <cell r="E134">
            <v>2058000</v>
          </cell>
          <cell r="F134">
            <v>233500</v>
          </cell>
          <cell r="G134">
            <v>794000</v>
          </cell>
          <cell r="H134">
            <v>1176000</v>
          </cell>
          <cell r="I134">
            <v>5520000</v>
          </cell>
          <cell r="J134">
            <v>0</v>
          </cell>
          <cell r="K134">
            <v>629250</v>
          </cell>
          <cell r="L134">
            <v>1029000</v>
          </cell>
          <cell r="M134">
            <v>116750</v>
          </cell>
          <cell r="N134">
            <v>397000</v>
          </cell>
          <cell r="O134">
            <v>588000</v>
          </cell>
          <cell r="P134">
            <v>2760000</v>
          </cell>
        </row>
        <row r="135">
          <cell r="A135">
            <v>22</v>
          </cell>
          <cell r="B135" t="str">
            <v>もみじ保育園</v>
          </cell>
          <cell r="C135">
            <v>0</v>
          </cell>
          <cell r="D135">
            <v>1258500</v>
          </cell>
          <cell r="E135">
            <v>2058000</v>
          </cell>
          <cell r="F135">
            <v>0</v>
          </cell>
          <cell r="G135">
            <v>794000</v>
          </cell>
          <cell r="H135">
            <v>1176000</v>
          </cell>
          <cell r="I135">
            <v>5286500</v>
          </cell>
          <cell r="J135">
            <v>0</v>
          </cell>
          <cell r="K135">
            <v>629250</v>
          </cell>
          <cell r="L135">
            <v>1029000</v>
          </cell>
          <cell r="M135">
            <v>0</v>
          </cell>
          <cell r="N135">
            <v>397000</v>
          </cell>
          <cell r="O135">
            <v>588000</v>
          </cell>
          <cell r="P135">
            <v>2643250</v>
          </cell>
        </row>
        <row r="136">
          <cell r="A136">
            <v>23</v>
          </cell>
          <cell r="B136" t="str">
            <v>おゆみ野保育園</v>
          </cell>
          <cell r="C136">
            <v>0</v>
          </cell>
          <cell r="D136">
            <v>1258500</v>
          </cell>
          <cell r="E136">
            <v>2058000</v>
          </cell>
          <cell r="F136">
            <v>233500</v>
          </cell>
          <cell r="G136">
            <v>794000</v>
          </cell>
          <cell r="H136">
            <v>1176000</v>
          </cell>
          <cell r="I136">
            <v>5520000</v>
          </cell>
          <cell r="J136">
            <v>0</v>
          </cell>
          <cell r="K136">
            <v>629250</v>
          </cell>
          <cell r="L136">
            <v>1029000</v>
          </cell>
          <cell r="M136">
            <v>116750</v>
          </cell>
          <cell r="N136">
            <v>397000</v>
          </cell>
          <cell r="O136">
            <v>588000</v>
          </cell>
          <cell r="P136">
            <v>2760000</v>
          </cell>
        </row>
        <row r="137">
          <cell r="A137">
            <v>24</v>
          </cell>
          <cell r="B137" t="str">
            <v>ナーセリー鏡戸</v>
          </cell>
          <cell r="C137">
            <v>467500</v>
          </cell>
          <cell r="D137">
            <v>1258500</v>
          </cell>
          <cell r="E137">
            <v>2058000</v>
          </cell>
          <cell r="F137">
            <v>233500</v>
          </cell>
          <cell r="G137">
            <v>794000</v>
          </cell>
          <cell r="H137">
            <v>0</v>
          </cell>
          <cell r="I137">
            <v>4811500</v>
          </cell>
          <cell r="J137">
            <v>233750</v>
          </cell>
          <cell r="K137">
            <v>629250</v>
          </cell>
          <cell r="L137">
            <v>1029000</v>
          </cell>
          <cell r="M137">
            <v>116750</v>
          </cell>
          <cell r="N137">
            <v>397000</v>
          </cell>
          <cell r="O137">
            <v>0</v>
          </cell>
          <cell r="P137">
            <v>2405750</v>
          </cell>
        </row>
        <row r="138">
          <cell r="A138">
            <v>25</v>
          </cell>
          <cell r="B138" t="str">
            <v>打瀬保育園</v>
          </cell>
          <cell r="C138">
            <v>0</v>
          </cell>
          <cell r="D138">
            <v>1258500</v>
          </cell>
          <cell r="E138">
            <v>2058000</v>
          </cell>
          <cell r="F138">
            <v>233500</v>
          </cell>
          <cell r="G138">
            <v>794000</v>
          </cell>
          <cell r="H138">
            <v>0</v>
          </cell>
          <cell r="I138">
            <v>4344000</v>
          </cell>
          <cell r="J138">
            <v>0</v>
          </cell>
          <cell r="K138">
            <v>629250</v>
          </cell>
          <cell r="L138">
            <v>1029000</v>
          </cell>
          <cell r="M138">
            <v>116750</v>
          </cell>
          <cell r="N138">
            <v>397000</v>
          </cell>
          <cell r="O138">
            <v>0</v>
          </cell>
          <cell r="P138">
            <v>2172000</v>
          </cell>
        </row>
        <row r="139">
          <cell r="A139">
            <v>26</v>
          </cell>
          <cell r="B139" t="str">
            <v>ふたば保育園</v>
          </cell>
          <cell r="C139">
            <v>0</v>
          </cell>
          <cell r="D139">
            <v>1258500</v>
          </cell>
          <cell r="E139">
            <v>2058000</v>
          </cell>
          <cell r="F139">
            <v>233500</v>
          </cell>
          <cell r="G139">
            <v>794000</v>
          </cell>
          <cell r="H139">
            <v>2352000</v>
          </cell>
          <cell r="I139">
            <v>6696000</v>
          </cell>
          <cell r="J139">
            <v>0</v>
          </cell>
          <cell r="K139">
            <v>629250</v>
          </cell>
          <cell r="L139">
            <v>1029000</v>
          </cell>
          <cell r="M139">
            <v>116750</v>
          </cell>
          <cell r="N139">
            <v>397000</v>
          </cell>
          <cell r="O139">
            <v>1176000</v>
          </cell>
          <cell r="P139">
            <v>3348000</v>
          </cell>
        </row>
        <row r="140">
          <cell r="A140">
            <v>27</v>
          </cell>
          <cell r="B140" t="str">
            <v>明和輝保育園</v>
          </cell>
          <cell r="C140">
            <v>467500</v>
          </cell>
          <cell r="D140">
            <v>1258500</v>
          </cell>
          <cell r="E140">
            <v>2058000</v>
          </cell>
          <cell r="F140">
            <v>0</v>
          </cell>
          <cell r="G140">
            <v>794000</v>
          </cell>
          <cell r="H140">
            <v>1176000</v>
          </cell>
          <cell r="I140">
            <v>5754000</v>
          </cell>
          <cell r="J140">
            <v>233750</v>
          </cell>
          <cell r="K140">
            <v>629250</v>
          </cell>
          <cell r="L140">
            <v>1029000</v>
          </cell>
          <cell r="M140">
            <v>0</v>
          </cell>
          <cell r="N140">
            <v>397000</v>
          </cell>
          <cell r="O140">
            <v>588000</v>
          </cell>
          <cell r="P140">
            <v>2877000</v>
          </cell>
        </row>
        <row r="141">
          <cell r="A141">
            <v>28</v>
          </cell>
          <cell r="B141" t="str">
            <v>山王保育園</v>
          </cell>
          <cell r="C141">
            <v>0</v>
          </cell>
          <cell r="D141">
            <v>1258500</v>
          </cell>
          <cell r="E141">
            <v>2058000</v>
          </cell>
          <cell r="F141">
            <v>233500</v>
          </cell>
          <cell r="G141">
            <v>794000</v>
          </cell>
          <cell r="H141">
            <v>0</v>
          </cell>
          <cell r="I141">
            <v>4344000</v>
          </cell>
          <cell r="J141">
            <v>0</v>
          </cell>
          <cell r="K141">
            <v>629250</v>
          </cell>
          <cell r="L141">
            <v>1029000</v>
          </cell>
          <cell r="M141">
            <v>116750</v>
          </cell>
          <cell r="N141">
            <v>397000</v>
          </cell>
          <cell r="O141">
            <v>0</v>
          </cell>
          <cell r="P141">
            <v>2172000</v>
          </cell>
        </row>
        <row r="142">
          <cell r="A142">
            <v>29</v>
          </cell>
          <cell r="B142" t="str">
            <v>チャイルド・ガーデン保育園</v>
          </cell>
          <cell r="C142">
            <v>0</v>
          </cell>
          <cell r="D142">
            <v>1258500</v>
          </cell>
          <cell r="E142">
            <v>2058000</v>
          </cell>
          <cell r="F142">
            <v>0</v>
          </cell>
          <cell r="G142">
            <v>794000</v>
          </cell>
          <cell r="H142">
            <v>0</v>
          </cell>
          <cell r="I142">
            <v>4110500</v>
          </cell>
          <cell r="J142">
            <v>0</v>
          </cell>
          <cell r="K142">
            <v>629250</v>
          </cell>
          <cell r="L142">
            <v>1029000</v>
          </cell>
          <cell r="M142">
            <v>0</v>
          </cell>
          <cell r="N142">
            <v>397000</v>
          </cell>
          <cell r="O142">
            <v>0</v>
          </cell>
          <cell r="P142">
            <v>2055250</v>
          </cell>
        </row>
        <row r="143">
          <cell r="A143">
            <v>30</v>
          </cell>
          <cell r="B143" t="str">
            <v>明徳土気保育園</v>
          </cell>
          <cell r="C143">
            <v>0</v>
          </cell>
          <cell r="D143">
            <v>1258500</v>
          </cell>
          <cell r="E143">
            <v>2058000</v>
          </cell>
          <cell r="F143">
            <v>233500</v>
          </cell>
          <cell r="G143">
            <v>794000</v>
          </cell>
          <cell r="H143">
            <v>2352000</v>
          </cell>
          <cell r="I143">
            <v>6696000</v>
          </cell>
          <cell r="J143">
            <v>0</v>
          </cell>
          <cell r="K143">
            <v>629250</v>
          </cell>
          <cell r="L143">
            <v>1029000</v>
          </cell>
          <cell r="M143">
            <v>116750</v>
          </cell>
          <cell r="N143">
            <v>397000</v>
          </cell>
          <cell r="O143">
            <v>1176000</v>
          </cell>
          <cell r="P143">
            <v>3348000</v>
          </cell>
        </row>
        <row r="144">
          <cell r="A144">
            <v>31</v>
          </cell>
          <cell r="B144" t="str">
            <v>グレース保育園</v>
          </cell>
          <cell r="C144">
            <v>0</v>
          </cell>
          <cell r="D144">
            <v>1258500</v>
          </cell>
          <cell r="E144">
            <v>2058000</v>
          </cell>
          <cell r="F144">
            <v>0</v>
          </cell>
          <cell r="G144">
            <v>794000</v>
          </cell>
          <cell r="H144">
            <v>1176000</v>
          </cell>
          <cell r="I144">
            <v>5286500</v>
          </cell>
          <cell r="J144">
            <v>0</v>
          </cell>
          <cell r="K144">
            <v>629250</v>
          </cell>
          <cell r="L144">
            <v>1029000</v>
          </cell>
          <cell r="M144">
            <v>0</v>
          </cell>
          <cell r="N144">
            <v>397000</v>
          </cell>
          <cell r="O144">
            <v>588000</v>
          </cell>
          <cell r="P144">
            <v>2643250</v>
          </cell>
        </row>
        <row r="145">
          <cell r="A145">
            <v>32</v>
          </cell>
          <cell r="B145" t="str">
            <v>みらい保育園</v>
          </cell>
          <cell r="C145">
            <v>0</v>
          </cell>
          <cell r="D145">
            <v>1258500</v>
          </cell>
          <cell r="E145">
            <v>2058000</v>
          </cell>
          <cell r="F145">
            <v>0</v>
          </cell>
          <cell r="G145">
            <v>794000</v>
          </cell>
          <cell r="H145">
            <v>1176000</v>
          </cell>
          <cell r="I145">
            <v>5286500</v>
          </cell>
          <cell r="J145">
            <v>0</v>
          </cell>
          <cell r="K145">
            <v>629250</v>
          </cell>
          <cell r="L145">
            <v>1029000</v>
          </cell>
          <cell r="M145">
            <v>0</v>
          </cell>
          <cell r="N145">
            <v>397000</v>
          </cell>
          <cell r="O145">
            <v>588000</v>
          </cell>
          <cell r="P145">
            <v>2643250</v>
          </cell>
        </row>
        <row r="146">
          <cell r="A146">
            <v>33</v>
          </cell>
          <cell r="B146" t="str">
            <v>かまとり保育園</v>
          </cell>
          <cell r="C146">
            <v>0</v>
          </cell>
          <cell r="D146">
            <v>1258500</v>
          </cell>
          <cell r="E146">
            <v>2058000</v>
          </cell>
          <cell r="F146">
            <v>0</v>
          </cell>
          <cell r="G146">
            <v>794000</v>
          </cell>
          <cell r="H146">
            <v>1176000</v>
          </cell>
          <cell r="I146">
            <v>5286500</v>
          </cell>
          <cell r="J146">
            <v>0</v>
          </cell>
          <cell r="K146">
            <v>629250</v>
          </cell>
          <cell r="L146">
            <v>1029000</v>
          </cell>
          <cell r="M146">
            <v>0</v>
          </cell>
          <cell r="N146">
            <v>397000</v>
          </cell>
          <cell r="O146">
            <v>588000</v>
          </cell>
          <cell r="P146">
            <v>2643250</v>
          </cell>
        </row>
        <row r="147">
          <cell r="A147">
            <v>34</v>
          </cell>
          <cell r="B147" t="str">
            <v>植草弁天保育園</v>
          </cell>
          <cell r="C147">
            <v>467500</v>
          </cell>
          <cell r="D147">
            <v>1258500</v>
          </cell>
          <cell r="E147">
            <v>2058000</v>
          </cell>
          <cell r="F147">
            <v>233500</v>
          </cell>
          <cell r="G147">
            <v>794000</v>
          </cell>
          <cell r="H147">
            <v>0</v>
          </cell>
          <cell r="I147">
            <v>4811500</v>
          </cell>
          <cell r="J147">
            <v>233750</v>
          </cell>
          <cell r="K147">
            <v>629250</v>
          </cell>
          <cell r="L147">
            <v>1029000</v>
          </cell>
          <cell r="M147">
            <v>116750</v>
          </cell>
          <cell r="N147">
            <v>397000</v>
          </cell>
          <cell r="O147">
            <v>0</v>
          </cell>
          <cell r="P147">
            <v>2405750</v>
          </cell>
        </row>
        <row r="148">
          <cell r="A148">
            <v>35</v>
          </cell>
          <cell r="B148" t="str">
            <v>ひなたぼっこ保育園</v>
          </cell>
          <cell r="C148">
            <v>0</v>
          </cell>
          <cell r="D148">
            <v>1258500</v>
          </cell>
          <cell r="E148">
            <v>2058000</v>
          </cell>
          <cell r="F148">
            <v>233500</v>
          </cell>
          <cell r="G148">
            <v>794000</v>
          </cell>
          <cell r="H148">
            <v>0</v>
          </cell>
          <cell r="I148">
            <v>4344000</v>
          </cell>
          <cell r="J148">
            <v>0</v>
          </cell>
          <cell r="K148">
            <v>629250</v>
          </cell>
          <cell r="L148">
            <v>1029000</v>
          </cell>
          <cell r="M148">
            <v>116750</v>
          </cell>
          <cell r="N148">
            <v>397000</v>
          </cell>
          <cell r="O148">
            <v>0</v>
          </cell>
          <cell r="P148">
            <v>2172000</v>
          </cell>
        </row>
        <row r="149">
          <cell r="A149">
            <v>36</v>
          </cell>
          <cell r="B149" t="str">
            <v>はまかぜ保育園</v>
          </cell>
          <cell r="C149">
            <v>0</v>
          </cell>
          <cell r="D149">
            <v>1258500</v>
          </cell>
          <cell r="E149">
            <v>2058000</v>
          </cell>
          <cell r="F149">
            <v>233500</v>
          </cell>
          <cell r="G149">
            <v>794000</v>
          </cell>
          <cell r="H149">
            <v>0</v>
          </cell>
          <cell r="I149">
            <v>4344000</v>
          </cell>
          <cell r="J149">
            <v>0</v>
          </cell>
          <cell r="K149">
            <v>629250</v>
          </cell>
          <cell r="L149">
            <v>1029000</v>
          </cell>
          <cell r="M149">
            <v>116750</v>
          </cell>
          <cell r="N149">
            <v>397000</v>
          </cell>
          <cell r="O149">
            <v>0</v>
          </cell>
          <cell r="P149">
            <v>2172000</v>
          </cell>
        </row>
        <row r="150">
          <cell r="A150">
            <v>37</v>
          </cell>
          <cell r="B150" t="str">
            <v>いなほ保育園</v>
          </cell>
          <cell r="C150">
            <v>0</v>
          </cell>
          <cell r="D150">
            <v>1258500</v>
          </cell>
          <cell r="E150">
            <v>2058000</v>
          </cell>
          <cell r="F150">
            <v>233500</v>
          </cell>
          <cell r="G150">
            <v>794000</v>
          </cell>
          <cell r="H150">
            <v>0</v>
          </cell>
          <cell r="I150">
            <v>4344000</v>
          </cell>
          <cell r="J150">
            <v>0</v>
          </cell>
          <cell r="K150">
            <v>629250</v>
          </cell>
          <cell r="L150">
            <v>1029000</v>
          </cell>
          <cell r="M150">
            <v>116750</v>
          </cell>
          <cell r="N150">
            <v>397000</v>
          </cell>
          <cell r="O150">
            <v>0</v>
          </cell>
          <cell r="P150">
            <v>2172000</v>
          </cell>
        </row>
        <row r="151">
          <cell r="A151">
            <v>38</v>
          </cell>
          <cell r="B151" t="str">
            <v>キッズマーム保育園</v>
          </cell>
          <cell r="C151">
            <v>0</v>
          </cell>
          <cell r="D151">
            <v>1258500</v>
          </cell>
          <cell r="E151">
            <v>2058000</v>
          </cell>
          <cell r="F151">
            <v>0</v>
          </cell>
          <cell r="G151">
            <v>794000</v>
          </cell>
          <cell r="H151">
            <v>1176000</v>
          </cell>
          <cell r="I151">
            <v>5286500</v>
          </cell>
          <cell r="J151">
            <v>0</v>
          </cell>
          <cell r="K151">
            <v>629250</v>
          </cell>
          <cell r="L151">
            <v>1029000</v>
          </cell>
          <cell r="M151">
            <v>0</v>
          </cell>
          <cell r="N151">
            <v>397000</v>
          </cell>
          <cell r="O151">
            <v>588000</v>
          </cell>
          <cell r="P151">
            <v>2643250</v>
          </cell>
        </row>
        <row r="152">
          <cell r="A152">
            <v>39</v>
          </cell>
          <cell r="B152" t="str">
            <v>アスク海浜幕張保育園</v>
          </cell>
          <cell r="C152">
            <v>0</v>
          </cell>
          <cell r="D152">
            <v>1258500</v>
          </cell>
          <cell r="E152">
            <v>2058000</v>
          </cell>
          <cell r="F152">
            <v>233500</v>
          </cell>
          <cell r="G152">
            <v>0</v>
          </cell>
          <cell r="H152">
            <v>0</v>
          </cell>
          <cell r="I152">
            <v>3550000</v>
          </cell>
          <cell r="J152">
            <v>0</v>
          </cell>
          <cell r="K152">
            <v>629250</v>
          </cell>
          <cell r="L152">
            <v>1029000</v>
          </cell>
          <cell r="M152">
            <v>116750</v>
          </cell>
          <cell r="N152">
            <v>0</v>
          </cell>
          <cell r="O152">
            <v>0</v>
          </cell>
          <cell r="P152">
            <v>1775000</v>
          </cell>
        </row>
        <row r="153">
          <cell r="A153">
            <v>40</v>
          </cell>
          <cell r="B153" t="str">
            <v>明徳浜野駅保育園</v>
          </cell>
          <cell r="C153">
            <v>0</v>
          </cell>
          <cell r="D153">
            <v>1258500</v>
          </cell>
          <cell r="E153">
            <v>2058000</v>
          </cell>
          <cell r="F153">
            <v>0</v>
          </cell>
          <cell r="G153">
            <v>794000</v>
          </cell>
          <cell r="H153">
            <v>0</v>
          </cell>
          <cell r="I153">
            <v>4110500</v>
          </cell>
          <cell r="J153">
            <v>0</v>
          </cell>
          <cell r="K153">
            <v>629250</v>
          </cell>
          <cell r="L153">
            <v>1029000</v>
          </cell>
          <cell r="M153">
            <v>0</v>
          </cell>
          <cell r="N153">
            <v>397000</v>
          </cell>
          <cell r="O153">
            <v>0</v>
          </cell>
          <cell r="P153">
            <v>2055250</v>
          </cell>
        </row>
        <row r="154">
          <cell r="A154">
            <v>41</v>
          </cell>
          <cell r="B154" t="str">
            <v>幕張いもっこ保育園</v>
          </cell>
          <cell r="C154">
            <v>0</v>
          </cell>
          <cell r="D154">
            <v>1258500</v>
          </cell>
          <cell r="E154">
            <v>2058000</v>
          </cell>
          <cell r="F154">
            <v>233500</v>
          </cell>
          <cell r="G154">
            <v>561000</v>
          </cell>
          <cell r="H154">
            <v>0</v>
          </cell>
          <cell r="I154">
            <v>4111000</v>
          </cell>
          <cell r="J154">
            <v>0</v>
          </cell>
          <cell r="K154">
            <v>629250</v>
          </cell>
          <cell r="L154">
            <v>1029000</v>
          </cell>
          <cell r="M154">
            <v>116750</v>
          </cell>
          <cell r="N154">
            <v>280500</v>
          </cell>
          <cell r="O154">
            <v>0</v>
          </cell>
          <cell r="P154">
            <v>2055500</v>
          </cell>
        </row>
        <row r="155">
          <cell r="A155">
            <v>42</v>
          </cell>
          <cell r="B155" t="str">
            <v>稲毛すきっぷ保育園</v>
          </cell>
          <cell r="C155">
            <v>0</v>
          </cell>
          <cell r="D155">
            <v>1258500</v>
          </cell>
          <cell r="E155">
            <v>2058000</v>
          </cell>
          <cell r="F155">
            <v>233500</v>
          </cell>
          <cell r="G155">
            <v>0</v>
          </cell>
          <cell r="H155">
            <v>0</v>
          </cell>
          <cell r="I155">
            <v>3550000</v>
          </cell>
          <cell r="J155">
            <v>0</v>
          </cell>
          <cell r="K155">
            <v>629250</v>
          </cell>
          <cell r="L155">
            <v>1029000</v>
          </cell>
          <cell r="M155">
            <v>116750</v>
          </cell>
          <cell r="N155">
            <v>0</v>
          </cell>
          <cell r="O155">
            <v>0</v>
          </cell>
          <cell r="P155">
            <v>1775000</v>
          </cell>
        </row>
        <row r="156">
          <cell r="A156">
            <v>43</v>
          </cell>
          <cell r="B156" t="str">
            <v>千葉聖心保育園</v>
          </cell>
          <cell r="C156">
            <v>467500</v>
          </cell>
          <cell r="D156">
            <v>1258500</v>
          </cell>
          <cell r="E156">
            <v>2058000</v>
          </cell>
          <cell r="F156">
            <v>0</v>
          </cell>
          <cell r="G156">
            <v>0</v>
          </cell>
          <cell r="H156">
            <v>0</v>
          </cell>
          <cell r="I156">
            <v>3784000</v>
          </cell>
          <cell r="J156">
            <v>233750</v>
          </cell>
          <cell r="K156">
            <v>629250</v>
          </cell>
          <cell r="L156">
            <v>1029000</v>
          </cell>
          <cell r="M156">
            <v>0</v>
          </cell>
          <cell r="N156">
            <v>0</v>
          </cell>
          <cell r="O156">
            <v>0</v>
          </cell>
          <cell r="P156">
            <v>1892000</v>
          </cell>
        </row>
        <row r="157">
          <cell r="A157">
            <v>44</v>
          </cell>
          <cell r="B157" t="str">
            <v>真生保育園</v>
          </cell>
          <cell r="C157">
            <v>0</v>
          </cell>
          <cell r="D157">
            <v>1258500</v>
          </cell>
          <cell r="E157">
            <v>2058000</v>
          </cell>
          <cell r="F157">
            <v>233500</v>
          </cell>
          <cell r="G157">
            <v>794000</v>
          </cell>
          <cell r="H157">
            <v>0</v>
          </cell>
          <cell r="I157">
            <v>4344000</v>
          </cell>
          <cell r="J157">
            <v>0</v>
          </cell>
          <cell r="K157">
            <v>629250</v>
          </cell>
          <cell r="L157">
            <v>1029000</v>
          </cell>
          <cell r="M157">
            <v>116750</v>
          </cell>
          <cell r="N157">
            <v>397000</v>
          </cell>
          <cell r="O157">
            <v>0</v>
          </cell>
          <cell r="P157">
            <v>2172000</v>
          </cell>
        </row>
        <row r="158">
          <cell r="A158">
            <v>45</v>
          </cell>
          <cell r="B158" t="str">
            <v>アップルナースリー検見川浜保育園</v>
          </cell>
          <cell r="C158">
            <v>0</v>
          </cell>
          <cell r="D158">
            <v>1258500</v>
          </cell>
          <cell r="E158">
            <v>2058000</v>
          </cell>
          <cell r="F158">
            <v>233500</v>
          </cell>
          <cell r="G158">
            <v>794000</v>
          </cell>
          <cell r="H158">
            <v>0</v>
          </cell>
          <cell r="I158">
            <v>4344000</v>
          </cell>
          <cell r="J158">
            <v>0</v>
          </cell>
          <cell r="K158">
            <v>629250</v>
          </cell>
          <cell r="L158">
            <v>1029000</v>
          </cell>
          <cell r="M158">
            <v>116750</v>
          </cell>
          <cell r="N158">
            <v>397000</v>
          </cell>
          <cell r="O158">
            <v>0</v>
          </cell>
          <cell r="P158">
            <v>2172000</v>
          </cell>
        </row>
        <row r="159">
          <cell r="A159">
            <v>46</v>
          </cell>
        </row>
        <row r="160">
          <cell r="A160">
            <v>47</v>
          </cell>
        </row>
        <row r="161">
          <cell r="A161">
            <v>48</v>
          </cell>
        </row>
        <row r="162">
          <cell r="A162">
            <v>49</v>
          </cell>
        </row>
        <row r="163">
          <cell r="A163">
            <v>50</v>
          </cell>
        </row>
        <row r="164">
          <cell r="B164" t="str">
            <v>この行は使わないこと</v>
          </cell>
        </row>
        <row r="165">
          <cell r="B165" t="str">
            <v>計</v>
          </cell>
          <cell r="C165">
            <v>2337500</v>
          </cell>
          <cell r="D165">
            <v>56632500</v>
          </cell>
          <cell r="E165">
            <v>92610000</v>
          </cell>
          <cell r="F165">
            <v>7238500</v>
          </cell>
          <cell r="G165">
            <v>32664500</v>
          </cell>
          <cell r="H165">
            <v>30576000</v>
          </cell>
          <cell r="I165">
            <v>222059000</v>
          </cell>
          <cell r="J165">
            <v>1168750</v>
          </cell>
          <cell r="K165">
            <v>28316250</v>
          </cell>
          <cell r="L165">
            <v>46305000</v>
          </cell>
          <cell r="M165">
            <v>3619250</v>
          </cell>
          <cell r="N165">
            <v>16332250</v>
          </cell>
          <cell r="O165">
            <v>15288000</v>
          </cell>
          <cell r="P165">
            <v>111029500</v>
          </cell>
        </row>
        <row r="166">
          <cell r="B166">
            <v>23</v>
          </cell>
          <cell r="C166" t="str">
            <v>民間保育園保育士等配置基準改善事業補助金差額請求分一覧</v>
          </cell>
        </row>
        <row r="167">
          <cell r="B167" t="str">
            <v xml:space="preserve">保育園名 </v>
          </cell>
          <cell r="C167" t="str">
            <v>第１・２・３四半期既交付額</v>
          </cell>
          <cell r="D167" t="str">
            <v>　　　　　　　　　　　　　　　差額請求</v>
          </cell>
          <cell r="E167" t="str">
            <v>　　　　　　　　　　　　　　　差額請求</v>
          </cell>
          <cell r="F167" t="str">
            <v>　　　　　　　　　　　　　　　差額請求</v>
          </cell>
          <cell r="G167" t="str">
            <v>　　　　　　　　　　　　　　　差額請求</v>
          </cell>
          <cell r="J167" t="str">
            <v>　　　　　　　　　　　　　　　差額請求</v>
          </cell>
        </row>
        <row r="168">
          <cell r="C168" t="str">
            <v>乳児保育</v>
          </cell>
          <cell r="D168" t="str">
            <v>予備保育士</v>
          </cell>
          <cell r="E168" t="str">
            <v>３未保育士</v>
          </cell>
          <cell r="F168" t="str">
            <v>産休明け</v>
          </cell>
          <cell r="G168" t="str">
            <v>調理員等</v>
          </cell>
          <cell r="H168" t="str">
            <v>障害児</v>
          </cell>
          <cell r="I168" t="str">
            <v>合計</v>
          </cell>
          <cell r="J168" t="str">
            <v>乳児保育</v>
          </cell>
          <cell r="K168" t="str">
            <v>予備保育士</v>
          </cell>
          <cell r="L168" t="str">
            <v>３未保育士</v>
          </cell>
          <cell r="M168" t="str">
            <v>産休明け</v>
          </cell>
          <cell r="N168" t="str">
            <v>調理員等</v>
          </cell>
          <cell r="O168" t="str">
            <v>障害児</v>
          </cell>
          <cell r="P168" t="str">
            <v>合計</v>
          </cell>
        </row>
        <row r="169">
          <cell r="A169">
            <v>1</v>
          </cell>
          <cell r="B169" t="str">
            <v>院内保育園</v>
          </cell>
          <cell r="C169">
            <v>0</v>
          </cell>
          <cell r="D169">
            <v>1887750</v>
          </cell>
          <cell r="E169">
            <v>3087000</v>
          </cell>
          <cell r="F169">
            <v>0</v>
          </cell>
          <cell r="G169">
            <v>1126500</v>
          </cell>
          <cell r="H169">
            <v>0</v>
          </cell>
          <cell r="I169">
            <v>6101250</v>
          </cell>
          <cell r="J169">
            <v>935000</v>
          </cell>
          <cell r="K169">
            <v>684250</v>
          </cell>
          <cell r="L169">
            <v>72000</v>
          </cell>
          <cell r="M169">
            <v>0</v>
          </cell>
          <cell r="N169">
            <v>461500</v>
          </cell>
          <cell r="O169">
            <v>0</v>
          </cell>
          <cell r="P169">
            <v>2152750</v>
          </cell>
        </row>
        <row r="170">
          <cell r="A170">
            <v>2</v>
          </cell>
          <cell r="B170" t="str">
            <v>旭ケ丘保育園</v>
          </cell>
          <cell r="C170">
            <v>0</v>
          </cell>
          <cell r="D170">
            <v>1887750</v>
          </cell>
          <cell r="E170">
            <v>3087000</v>
          </cell>
          <cell r="F170">
            <v>350250</v>
          </cell>
          <cell r="G170">
            <v>1191000</v>
          </cell>
          <cell r="H170">
            <v>1764000</v>
          </cell>
          <cell r="I170">
            <v>8280000</v>
          </cell>
          <cell r="J170">
            <v>0</v>
          </cell>
          <cell r="K170">
            <v>684250</v>
          </cell>
          <cell r="L170">
            <v>1125000</v>
          </cell>
          <cell r="M170">
            <v>116750</v>
          </cell>
          <cell r="N170">
            <v>397000</v>
          </cell>
          <cell r="O170">
            <v>588000</v>
          </cell>
          <cell r="P170">
            <v>2911000</v>
          </cell>
        </row>
        <row r="171">
          <cell r="A171">
            <v>3</v>
          </cell>
          <cell r="B171" t="str">
            <v>稲毛保育園</v>
          </cell>
          <cell r="C171">
            <v>0</v>
          </cell>
          <cell r="D171">
            <v>1887750</v>
          </cell>
          <cell r="E171">
            <v>3087000</v>
          </cell>
          <cell r="F171">
            <v>0</v>
          </cell>
          <cell r="G171">
            <v>1191000</v>
          </cell>
          <cell r="H171">
            <v>1764000</v>
          </cell>
          <cell r="I171">
            <v>7929750</v>
          </cell>
          <cell r="J171">
            <v>0</v>
          </cell>
          <cell r="K171">
            <v>469250</v>
          </cell>
          <cell r="L171">
            <v>423000</v>
          </cell>
          <cell r="M171">
            <v>0</v>
          </cell>
          <cell r="N171">
            <v>397000</v>
          </cell>
          <cell r="O171">
            <v>588000</v>
          </cell>
          <cell r="P171">
            <v>1877250</v>
          </cell>
        </row>
        <row r="172">
          <cell r="A172">
            <v>4</v>
          </cell>
          <cell r="B172" t="str">
            <v>みどり学園附属保育園</v>
          </cell>
          <cell r="C172">
            <v>0</v>
          </cell>
          <cell r="D172">
            <v>1887750</v>
          </cell>
          <cell r="E172">
            <v>3087000</v>
          </cell>
          <cell r="F172">
            <v>0</v>
          </cell>
          <cell r="G172">
            <v>1191000</v>
          </cell>
          <cell r="H172">
            <v>0</v>
          </cell>
          <cell r="I172">
            <v>6165750</v>
          </cell>
          <cell r="J172">
            <v>0</v>
          </cell>
          <cell r="K172">
            <v>684250</v>
          </cell>
          <cell r="L172">
            <v>1125000</v>
          </cell>
          <cell r="M172">
            <v>467000</v>
          </cell>
          <cell r="N172">
            <v>397000</v>
          </cell>
          <cell r="O172">
            <v>0</v>
          </cell>
          <cell r="P172">
            <v>2673250</v>
          </cell>
        </row>
        <row r="173">
          <cell r="A173">
            <v>5</v>
          </cell>
          <cell r="B173" t="str">
            <v>ちどり保育園</v>
          </cell>
          <cell r="C173">
            <v>0</v>
          </cell>
          <cell r="D173">
            <v>1887750</v>
          </cell>
          <cell r="E173">
            <v>3087000</v>
          </cell>
          <cell r="F173">
            <v>350250</v>
          </cell>
          <cell r="G173">
            <v>1188000</v>
          </cell>
          <cell r="H173">
            <v>0</v>
          </cell>
          <cell r="I173">
            <v>6513000</v>
          </cell>
          <cell r="J173">
            <v>1870000</v>
          </cell>
          <cell r="K173">
            <v>684250</v>
          </cell>
          <cell r="L173">
            <v>1125000</v>
          </cell>
          <cell r="M173">
            <v>116750</v>
          </cell>
          <cell r="N173">
            <v>400000</v>
          </cell>
          <cell r="O173">
            <v>2352000</v>
          </cell>
          <cell r="P173">
            <v>6548000</v>
          </cell>
        </row>
        <row r="174">
          <cell r="A174">
            <v>6</v>
          </cell>
          <cell r="B174" t="str">
            <v>今井保育園</v>
          </cell>
          <cell r="C174">
            <v>701250</v>
          </cell>
          <cell r="D174">
            <v>1887750</v>
          </cell>
          <cell r="E174">
            <v>3087000</v>
          </cell>
          <cell r="F174">
            <v>350250</v>
          </cell>
          <cell r="G174">
            <v>1191000</v>
          </cell>
          <cell r="H174">
            <v>1764000</v>
          </cell>
          <cell r="I174">
            <v>8981250</v>
          </cell>
          <cell r="J174">
            <v>233750</v>
          </cell>
          <cell r="K174">
            <v>684250</v>
          </cell>
          <cell r="L174">
            <v>1125000</v>
          </cell>
          <cell r="M174">
            <v>116750</v>
          </cell>
          <cell r="N174">
            <v>397000</v>
          </cell>
          <cell r="O174">
            <v>588000</v>
          </cell>
          <cell r="P174">
            <v>3144750</v>
          </cell>
        </row>
        <row r="175">
          <cell r="A175">
            <v>7</v>
          </cell>
          <cell r="B175" t="str">
            <v>若竹保育園</v>
          </cell>
          <cell r="C175">
            <v>0</v>
          </cell>
          <cell r="D175">
            <v>1887750</v>
          </cell>
          <cell r="E175">
            <v>3087000</v>
          </cell>
          <cell r="F175">
            <v>350250</v>
          </cell>
          <cell r="G175">
            <v>1191000</v>
          </cell>
          <cell r="H175">
            <v>1764000</v>
          </cell>
          <cell r="I175">
            <v>8280000</v>
          </cell>
          <cell r="J175">
            <v>935000</v>
          </cell>
          <cell r="K175">
            <v>684250</v>
          </cell>
          <cell r="L175">
            <v>1125000</v>
          </cell>
          <cell r="M175">
            <v>116750</v>
          </cell>
          <cell r="N175">
            <v>397000</v>
          </cell>
          <cell r="O175">
            <v>588000</v>
          </cell>
          <cell r="P175">
            <v>3846000</v>
          </cell>
        </row>
        <row r="176">
          <cell r="A176">
            <v>8</v>
          </cell>
          <cell r="B176" t="str">
            <v>千葉寺保育園</v>
          </cell>
          <cell r="C176">
            <v>0</v>
          </cell>
          <cell r="D176">
            <v>1887750</v>
          </cell>
          <cell r="E176">
            <v>3087000</v>
          </cell>
          <cell r="F176">
            <v>0</v>
          </cell>
          <cell r="G176">
            <v>1191000</v>
          </cell>
          <cell r="H176">
            <v>1764000</v>
          </cell>
          <cell r="I176">
            <v>7929750</v>
          </cell>
          <cell r="J176">
            <v>935000</v>
          </cell>
          <cell r="K176">
            <v>684250</v>
          </cell>
          <cell r="L176">
            <v>1125000</v>
          </cell>
          <cell r="M176">
            <v>467000</v>
          </cell>
          <cell r="N176">
            <v>397000</v>
          </cell>
          <cell r="O176">
            <v>588000</v>
          </cell>
          <cell r="P176">
            <v>4196250</v>
          </cell>
        </row>
        <row r="177">
          <cell r="A177">
            <v>9</v>
          </cell>
          <cell r="B177" t="str">
            <v>慈光保育園</v>
          </cell>
          <cell r="C177">
            <v>0</v>
          </cell>
          <cell r="D177">
            <v>1887750</v>
          </cell>
          <cell r="E177">
            <v>3087000</v>
          </cell>
          <cell r="F177">
            <v>350250</v>
          </cell>
          <cell r="G177">
            <v>1191000</v>
          </cell>
          <cell r="H177">
            <v>1764000</v>
          </cell>
          <cell r="I177">
            <v>8280000</v>
          </cell>
          <cell r="J177">
            <v>0</v>
          </cell>
          <cell r="K177">
            <v>684250</v>
          </cell>
          <cell r="L177">
            <v>1125000</v>
          </cell>
          <cell r="M177">
            <v>116750</v>
          </cell>
          <cell r="N177">
            <v>-297000</v>
          </cell>
          <cell r="O177">
            <v>588000</v>
          </cell>
          <cell r="P177">
            <v>2217000</v>
          </cell>
        </row>
        <row r="178">
          <cell r="A178">
            <v>10</v>
          </cell>
          <cell r="B178" t="str">
            <v>若梅保育園</v>
          </cell>
          <cell r="C178">
            <v>0</v>
          </cell>
          <cell r="D178">
            <v>1887750</v>
          </cell>
          <cell r="E178">
            <v>3087000</v>
          </cell>
          <cell r="F178">
            <v>350250</v>
          </cell>
          <cell r="G178">
            <v>1191000</v>
          </cell>
          <cell r="H178">
            <v>1764000</v>
          </cell>
          <cell r="I178">
            <v>8280000</v>
          </cell>
          <cell r="J178">
            <v>0</v>
          </cell>
          <cell r="K178">
            <v>684250</v>
          </cell>
          <cell r="L178">
            <v>1125000</v>
          </cell>
          <cell r="M178">
            <v>116750</v>
          </cell>
          <cell r="N178">
            <v>397000</v>
          </cell>
          <cell r="O178">
            <v>588000</v>
          </cell>
          <cell r="P178">
            <v>2911000</v>
          </cell>
        </row>
        <row r="179">
          <cell r="A179">
            <v>11</v>
          </cell>
          <cell r="B179" t="str">
            <v>チューリップ保育園</v>
          </cell>
          <cell r="C179">
            <v>0</v>
          </cell>
          <cell r="D179">
            <v>1887750</v>
          </cell>
          <cell r="E179">
            <v>3087000</v>
          </cell>
          <cell r="F179">
            <v>0</v>
          </cell>
          <cell r="G179">
            <v>807750</v>
          </cell>
          <cell r="H179">
            <v>1764000</v>
          </cell>
          <cell r="I179">
            <v>7546500</v>
          </cell>
          <cell r="J179">
            <v>935000</v>
          </cell>
          <cell r="K179">
            <v>684250</v>
          </cell>
          <cell r="L179">
            <v>1125000</v>
          </cell>
          <cell r="M179">
            <v>467000</v>
          </cell>
          <cell r="N179">
            <v>147250</v>
          </cell>
          <cell r="O179">
            <v>588000</v>
          </cell>
          <cell r="P179">
            <v>3946500</v>
          </cell>
        </row>
        <row r="180">
          <cell r="A180">
            <v>12</v>
          </cell>
          <cell r="B180" t="str">
            <v>幕張海浜保育園</v>
          </cell>
          <cell r="C180">
            <v>0</v>
          </cell>
          <cell r="D180">
            <v>1887750</v>
          </cell>
          <cell r="E180">
            <v>3087000</v>
          </cell>
          <cell r="F180">
            <v>350250</v>
          </cell>
          <cell r="G180">
            <v>1191000</v>
          </cell>
          <cell r="H180">
            <v>0</v>
          </cell>
          <cell r="I180">
            <v>6516000</v>
          </cell>
          <cell r="J180">
            <v>0</v>
          </cell>
          <cell r="K180">
            <v>684250</v>
          </cell>
          <cell r="L180">
            <v>1125000</v>
          </cell>
          <cell r="M180">
            <v>116750</v>
          </cell>
          <cell r="N180">
            <v>397000</v>
          </cell>
          <cell r="O180">
            <v>2352000</v>
          </cell>
          <cell r="P180">
            <v>4675000</v>
          </cell>
        </row>
        <row r="181">
          <cell r="A181">
            <v>13</v>
          </cell>
          <cell r="B181" t="str">
            <v>みつわ台保育園</v>
          </cell>
          <cell r="C181">
            <v>0</v>
          </cell>
          <cell r="D181">
            <v>1887750</v>
          </cell>
          <cell r="E181">
            <v>3087000</v>
          </cell>
          <cell r="F181">
            <v>350250</v>
          </cell>
          <cell r="G181">
            <v>1191000</v>
          </cell>
          <cell r="H181">
            <v>5292000</v>
          </cell>
          <cell r="I181">
            <v>11808000</v>
          </cell>
          <cell r="J181">
            <v>0</v>
          </cell>
          <cell r="K181">
            <v>684250</v>
          </cell>
          <cell r="L181">
            <v>1125000</v>
          </cell>
          <cell r="M181">
            <v>116750</v>
          </cell>
          <cell r="N181">
            <v>397000</v>
          </cell>
          <cell r="O181">
            <v>-588000</v>
          </cell>
          <cell r="P181">
            <v>1735000</v>
          </cell>
        </row>
        <row r="182">
          <cell r="A182">
            <v>14</v>
          </cell>
          <cell r="B182" t="str">
            <v>まどか保育園</v>
          </cell>
          <cell r="C182">
            <v>0</v>
          </cell>
          <cell r="D182">
            <v>1887750</v>
          </cell>
          <cell r="E182">
            <v>3087000</v>
          </cell>
          <cell r="F182">
            <v>350250</v>
          </cell>
          <cell r="G182">
            <v>1191000</v>
          </cell>
          <cell r="H182">
            <v>0</v>
          </cell>
          <cell r="I182">
            <v>6516000</v>
          </cell>
          <cell r="J182">
            <v>935000</v>
          </cell>
          <cell r="K182">
            <v>684250</v>
          </cell>
          <cell r="L182">
            <v>1125000</v>
          </cell>
          <cell r="M182">
            <v>116750</v>
          </cell>
          <cell r="N182">
            <v>265000</v>
          </cell>
          <cell r="O182">
            <v>0</v>
          </cell>
          <cell r="P182">
            <v>3126000</v>
          </cell>
        </row>
        <row r="183">
          <cell r="A183">
            <v>15</v>
          </cell>
          <cell r="B183" t="str">
            <v>わかくさ保育園</v>
          </cell>
          <cell r="C183">
            <v>0</v>
          </cell>
          <cell r="D183">
            <v>1887750</v>
          </cell>
          <cell r="E183">
            <v>3087000</v>
          </cell>
          <cell r="F183">
            <v>350250</v>
          </cell>
          <cell r="G183">
            <v>1191000</v>
          </cell>
          <cell r="H183">
            <v>0</v>
          </cell>
          <cell r="I183">
            <v>6516000</v>
          </cell>
          <cell r="J183">
            <v>0</v>
          </cell>
          <cell r="K183">
            <v>684250</v>
          </cell>
          <cell r="L183">
            <v>423000</v>
          </cell>
          <cell r="M183">
            <v>116750</v>
          </cell>
          <cell r="N183">
            <v>-43000</v>
          </cell>
          <cell r="O183">
            <v>0</v>
          </cell>
          <cell r="P183">
            <v>1181000</v>
          </cell>
        </row>
        <row r="184">
          <cell r="A184">
            <v>16</v>
          </cell>
          <cell r="B184" t="str">
            <v>たいよう保育園</v>
          </cell>
          <cell r="C184">
            <v>0</v>
          </cell>
          <cell r="D184">
            <v>1887750</v>
          </cell>
          <cell r="E184">
            <v>3087000</v>
          </cell>
          <cell r="F184">
            <v>350250</v>
          </cell>
          <cell r="G184">
            <v>1191000</v>
          </cell>
          <cell r="H184">
            <v>0</v>
          </cell>
          <cell r="I184">
            <v>6516000</v>
          </cell>
          <cell r="J184">
            <v>935000</v>
          </cell>
          <cell r="K184">
            <v>684250</v>
          </cell>
          <cell r="L184">
            <v>1125000</v>
          </cell>
          <cell r="M184">
            <v>116750</v>
          </cell>
          <cell r="N184">
            <v>397000</v>
          </cell>
          <cell r="O184">
            <v>0</v>
          </cell>
          <cell r="P184">
            <v>3258000</v>
          </cell>
        </row>
        <row r="185">
          <cell r="A185">
            <v>17</v>
          </cell>
          <cell r="B185" t="str">
            <v>松ケ丘保育園</v>
          </cell>
          <cell r="C185">
            <v>0</v>
          </cell>
          <cell r="D185">
            <v>1887750</v>
          </cell>
          <cell r="E185">
            <v>3087000</v>
          </cell>
          <cell r="F185">
            <v>350250</v>
          </cell>
          <cell r="G185">
            <v>966000</v>
          </cell>
          <cell r="H185">
            <v>1764000</v>
          </cell>
          <cell r="I185">
            <v>8055000</v>
          </cell>
          <cell r="J185">
            <v>0</v>
          </cell>
          <cell r="K185">
            <v>684250</v>
          </cell>
          <cell r="L185">
            <v>1125000</v>
          </cell>
          <cell r="M185">
            <v>116750</v>
          </cell>
          <cell r="N185">
            <v>77000</v>
          </cell>
          <cell r="O185">
            <v>588000</v>
          </cell>
          <cell r="P185">
            <v>2591000</v>
          </cell>
        </row>
        <row r="186">
          <cell r="A186">
            <v>18</v>
          </cell>
          <cell r="B186" t="str">
            <v>作草部保育園</v>
          </cell>
          <cell r="C186">
            <v>0</v>
          </cell>
          <cell r="D186">
            <v>1887750</v>
          </cell>
          <cell r="E186">
            <v>3087000</v>
          </cell>
          <cell r="F186">
            <v>350250</v>
          </cell>
          <cell r="G186">
            <v>1191000</v>
          </cell>
          <cell r="H186">
            <v>1764000</v>
          </cell>
          <cell r="I186">
            <v>8280000</v>
          </cell>
          <cell r="J186">
            <v>0</v>
          </cell>
          <cell r="K186">
            <v>684250</v>
          </cell>
          <cell r="L186">
            <v>1125000</v>
          </cell>
          <cell r="M186">
            <v>116750</v>
          </cell>
          <cell r="N186">
            <v>397000</v>
          </cell>
          <cell r="O186">
            <v>-1764000</v>
          </cell>
          <cell r="P186">
            <v>559000</v>
          </cell>
        </row>
        <row r="187">
          <cell r="A187">
            <v>19</v>
          </cell>
          <cell r="B187" t="str">
            <v>すずらん保育園</v>
          </cell>
          <cell r="C187">
            <v>0</v>
          </cell>
          <cell r="D187">
            <v>1887750</v>
          </cell>
          <cell r="E187">
            <v>3087000</v>
          </cell>
          <cell r="F187">
            <v>350250</v>
          </cell>
          <cell r="G187">
            <v>1191000</v>
          </cell>
          <cell r="H187">
            <v>1764000</v>
          </cell>
          <cell r="I187">
            <v>8280000</v>
          </cell>
          <cell r="J187">
            <v>0</v>
          </cell>
          <cell r="K187">
            <v>684250</v>
          </cell>
          <cell r="L187">
            <v>1125000</v>
          </cell>
          <cell r="M187">
            <v>116750</v>
          </cell>
          <cell r="N187">
            <v>397000</v>
          </cell>
          <cell r="O187">
            <v>588000</v>
          </cell>
          <cell r="P187">
            <v>2911000</v>
          </cell>
        </row>
        <row r="188">
          <cell r="A188">
            <v>20</v>
          </cell>
          <cell r="B188" t="str">
            <v>なぎさ保育園</v>
          </cell>
          <cell r="C188">
            <v>0</v>
          </cell>
          <cell r="D188">
            <v>1887750</v>
          </cell>
          <cell r="E188">
            <v>3087000</v>
          </cell>
          <cell r="F188">
            <v>350250</v>
          </cell>
          <cell r="G188">
            <v>1191000</v>
          </cell>
          <cell r="H188">
            <v>0</v>
          </cell>
          <cell r="I188">
            <v>6516000</v>
          </cell>
          <cell r="J188">
            <v>0</v>
          </cell>
          <cell r="K188">
            <v>684250</v>
          </cell>
          <cell r="L188">
            <v>1125000</v>
          </cell>
          <cell r="M188">
            <v>116750</v>
          </cell>
          <cell r="N188">
            <v>397000</v>
          </cell>
          <cell r="O188">
            <v>0</v>
          </cell>
          <cell r="P188">
            <v>2323000</v>
          </cell>
        </row>
        <row r="189">
          <cell r="A189">
            <v>21</v>
          </cell>
          <cell r="B189" t="str">
            <v>南小中台保育園</v>
          </cell>
          <cell r="C189">
            <v>0</v>
          </cell>
          <cell r="D189">
            <v>1887750</v>
          </cell>
          <cell r="E189">
            <v>3087000</v>
          </cell>
          <cell r="F189">
            <v>350250</v>
          </cell>
          <cell r="G189">
            <v>1191000</v>
          </cell>
          <cell r="H189">
            <v>1764000</v>
          </cell>
          <cell r="I189">
            <v>8280000</v>
          </cell>
          <cell r="J189">
            <v>0</v>
          </cell>
          <cell r="K189">
            <v>684250</v>
          </cell>
          <cell r="L189">
            <v>774000</v>
          </cell>
          <cell r="M189">
            <v>116750</v>
          </cell>
          <cell r="N189">
            <v>397000</v>
          </cell>
          <cell r="O189">
            <v>588000</v>
          </cell>
          <cell r="P189">
            <v>2560000</v>
          </cell>
        </row>
        <row r="190">
          <cell r="A190">
            <v>22</v>
          </cell>
          <cell r="B190" t="str">
            <v>もみじ保育園</v>
          </cell>
          <cell r="C190">
            <v>0</v>
          </cell>
          <cell r="D190">
            <v>1887750</v>
          </cell>
          <cell r="E190">
            <v>3087000</v>
          </cell>
          <cell r="F190">
            <v>0</v>
          </cell>
          <cell r="G190">
            <v>1191000</v>
          </cell>
          <cell r="H190">
            <v>1764000</v>
          </cell>
          <cell r="I190">
            <v>7929750</v>
          </cell>
          <cell r="J190">
            <v>935000</v>
          </cell>
          <cell r="K190">
            <v>684250</v>
          </cell>
          <cell r="L190">
            <v>1125000</v>
          </cell>
          <cell r="M190">
            <v>467000</v>
          </cell>
          <cell r="N190">
            <v>397000</v>
          </cell>
          <cell r="O190">
            <v>588000</v>
          </cell>
          <cell r="P190">
            <v>4196250</v>
          </cell>
        </row>
        <row r="191">
          <cell r="A191">
            <v>23</v>
          </cell>
          <cell r="B191" t="str">
            <v>おゆみ野保育園</v>
          </cell>
          <cell r="C191">
            <v>0</v>
          </cell>
          <cell r="D191">
            <v>1887750</v>
          </cell>
          <cell r="E191">
            <v>3087000</v>
          </cell>
          <cell r="F191">
            <v>350250</v>
          </cell>
          <cell r="G191">
            <v>1191000</v>
          </cell>
          <cell r="H191">
            <v>1764000</v>
          </cell>
          <cell r="I191">
            <v>8280000</v>
          </cell>
          <cell r="J191">
            <v>0</v>
          </cell>
          <cell r="K191">
            <v>684250</v>
          </cell>
          <cell r="L191">
            <v>1125000</v>
          </cell>
          <cell r="M191">
            <v>116750</v>
          </cell>
          <cell r="N191">
            <v>397000</v>
          </cell>
          <cell r="O191">
            <v>588000</v>
          </cell>
          <cell r="P191">
            <v>2911000</v>
          </cell>
        </row>
        <row r="192">
          <cell r="A192">
            <v>24</v>
          </cell>
          <cell r="B192" t="str">
            <v>ナーセリー鏡戸</v>
          </cell>
          <cell r="C192">
            <v>701250</v>
          </cell>
          <cell r="D192">
            <v>1887750</v>
          </cell>
          <cell r="E192">
            <v>3087000</v>
          </cell>
          <cell r="F192">
            <v>350250</v>
          </cell>
          <cell r="G192">
            <v>1191000</v>
          </cell>
          <cell r="H192">
            <v>0</v>
          </cell>
          <cell r="I192">
            <v>7217250</v>
          </cell>
          <cell r="J192">
            <v>-701250</v>
          </cell>
          <cell r="K192">
            <v>684250</v>
          </cell>
          <cell r="L192">
            <v>1125000</v>
          </cell>
          <cell r="M192">
            <v>116750</v>
          </cell>
          <cell r="N192">
            <v>397000</v>
          </cell>
          <cell r="O192">
            <v>0</v>
          </cell>
          <cell r="P192">
            <v>1621750</v>
          </cell>
        </row>
        <row r="193">
          <cell r="A193">
            <v>25</v>
          </cell>
          <cell r="B193" t="str">
            <v>打瀬保育園</v>
          </cell>
          <cell r="C193">
            <v>0</v>
          </cell>
          <cell r="D193">
            <v>1887750</v>
          </cell>
          <cell r="E193">
            <v>3087000</v>
          </cell>
          <cell r="F193">
            <v>350250</v>
          </cell>
          <cell r="G193">
            <v>1191000</v>
          </cell>
          <cell r="H193">
            <v>0</v>
          </cell>
          <cell r="I193">
            <v>6516000</v>
          </cell>
          <cell r="J193">
            <v>0</v>
          </cell>
          <cell r="K193">
            <v>684250</v>
          </cell>
          <cell r="L193">
            <v>1125000</v>
          </cell>
          <cell r="M193">
            <v>116750</v>
          </cell>
          <cell r="N193">
            <v>397000</v>
          </cell>
          <cell r="O193">
            <v>0</v>
          </cell>
          <cell r="P193">
            <v>2323000</v>
          </cell>
        </row>
        <row r="194">
          <cell r="A194">
            <v>26</v>
          </cell>
          <cell r="B194" t="str">
            <v>ふたば保育園</v>
          </cell>
          <cell r="C194">
            <v>0</v>
          </cell>
          <cell r="D194">
            <v>1887750</v>
          </cell>
          <cell r="E194">
            <v>3087000</v>
          </cell>
          <cell r="F194">
            <v>350250</v>
          </cell>
          <cell r="G194">
            <v>1191000</v>
          </cell>
          <cell r="H194">
            <v>3528000</v>
          </cell>
          <cell r="I194">
            <v>10044000</v>
          </cell>
          <cell r="J194">
            <v>0</v>
          </cell>
          <cell r="K194">
            <v>684250</v>
          </cell>
          <cell r="L194">
            <v>1125000</v>
          </cell>
          <cell r="M194">
            <v>116750</v>
          </cell>
          <cell r="N194">
            <v>397000</v>
          </cell>
          <cell r="O194">
            <v>1176000</v>
          </cell>
          <cell r="P194">
            <v>3499000</v>
          </cell>
        </row>
        <row r="195">
          <cell r="A195">
            <v>27</v>
          </cell>
          <cell r="B195" t="str">
            <v>明和輝保育園</v>
          </cell>
          <cell r="C195">
            <v>701250</v>
          </cell>
          <cell r="D195">
            <v>1887750</v>
          </cell>
          <cell r="E195">
            <v>3087000</v>
          </cell>
          <cell r="F195">
            <v>0</v>
          </cell>
          <cell r="G195">
            <v>1191000</v>
          </cell>
          <cell r="H195">
            <v>1764000</v>
          </cell>
          <cell r="I195">
            <v>8631000</v>
          </cell>
          <cell r="J195">
            <v>-701250</v>
          </cell>
          <cell r="K195">
            <v>684250</v>
          </cell>
          <cell r="L195">
            <v>1125000</v>
          </cell>
          <cell r="M195">
            <v>467000</v>
          </cell>
          <cell r="N195">
            <v>397000</v>
          </cell>
          <cell r="O195">
            <v>588000</v>
          </cell>
          <cell r="P195">
            <v>2560000</v>
          </cell>
        </row>
        <row r="196">
          <cell r="A196">
            <v>28</v>
          </cell>
          <cell r="B196" t="str">
            <v>山王保育園</v>
          </cell>
          <cell r="C196">
            <v>0</v>
          </cell>
          <cell r="D196">
            <v>1887750</v>
          </cell>
          <cell r="E196">
            <v>3087000</v>
          </cell>
          <cell r="F196">
            <v>350250</v>
          </cell>
          <cell r="G196">
            <v>1191000</v>
          </cell>
          <cell r="H196">
            <v>0</v>
          </cell>
          <cell r="I196">
            <v>6516000</v>
          </cell>
          <cell r="J196">
            <v>0</v>
          </cell>
          <cell r="K196">
            <v>684250</v>
          </cell>
          <cell r="L196">
            <v>1125000</v>
          </cell>
          <cell r="M196">
            <v>116750</v>
          </cell>
          <cell r="N196">
            <v>397000</v>
          </cell>
          <cell r="O196">
            <v>2352000</v>
          </cell>
          <cell r="P196">
            <v>4675000</v>
          </cell>
        </row>
        <row r="197">
          <cell r="A197">
            <v>29</v>
          </cell>
          <cell r="B197" t="str">
            <v>チャイルド・ガーデン保育園</v>
          </cell>
          <cell r="C197">
            <v>0</v>
          </cell>
          <cell r="D197">
            <v>1887750</v>
          </cell>
          <cell r="E197">
            <v>3087000</v>
          </cell>
          <cell r="F197">
            <v>0</v>
          </cell>
          <cell r="G197">
            <v>1191000</v>
          </cell>
          <cell r="H197">
            <v>0</v>
          </cell>
          <cell r="I197">
            <v>6165750</v>
          </cell>
          <cell r="J197">
            <v>0</v>
          </cell>
          <cell r="K197">
            <v>684250</v>
          </cell>
          <cell r="L197">
            <v>774000</v>
          </cell>
          <cell r="M197">
            <v>467000</v>
          </cell>
          <cell r="N197">
            <v>397000</v>
          </cell>
          <cell r="O197">
            <v>392000</v>
          </cell>
          <cell r="P197">
            <v>2714250</v>
          </cell>
        </row>
        <row r="198">
          <cell r="A198">
            <v>30</v>
          </cell>
          <cell r="B198" t="str">
            <v>明徳土気保育園</v>
          </cell>
          <cell r="C198">
            <v>0</v>
          </cell>
          <cell r="D198">
            <v>1887750</v>
          </cell>
          <cell r="E198">
            <v>3087000</v>
          </cell>
          <cell r="F198">
            <v>350250</v>
          </cell>
          <cell r="G198">
            <v>1191000</v>
          </cell>
          <cell r="H198">
            <v>3528000</v>
          </cell>
          <cell r="I198">
            <v>10044000</v>
          </cell>
          <cell r="J198">
            <v>0</v>
          </cell>
          <cell r="K198">
            <v>684250</v>
          </cell>
          <cell r="L198">
            <v>1125000</v>
          </cell>
          <cell r="M198">
            <v>116750</v>
          </cell>
          <cell r="N198">
            <v>397000</v>
          </cell>
          <cell r="O198">
            <v>1176000</v>
          </cell>
          <cell r="P198">
            <v>3499000</v>
          </cell>
        </row>
        <row r="199">
          <cell r="A199">
            <v>31</v>
          </cell>
          <cell r="B199" t="str">
            <v>グレース保育園</v>
          </cell>
          <cell r="C199">
            <v>0</v>
          </cell>
          <cell r="D199">
            <v>1887750</v>
          </cell>
          <cell r="E199">
            <v>3087000</v>
          </cell>
          <cell r="F199">
            <v>0</v>
          </cell>
          <cell r="G199">
            <v>1191000</v>
          </cell>
          <cell r="H199">
            <v>1764000</v>
          </cell>
          <cell r="I199">
            <v>7929750</v>
          </cell>
          <cell r="J199">
            <v>0</v>
          </cell>
          <cell r="K199">
            <v>684250</v>
          </cell>
          <cell r="L199">
            <v>1125000</v>
          </cell>
          <cell r="M199">
            <v>467000</v>
          </cell>
          <cell r="N199">
            <v>-138000</v>
          </cell>
          <cell r="O199">
            <v>2940000</v>
          </cell>
          <cell r="P199">
            <v>5078250</v>
          </cell>
        </row>
        <row r="200">
          <cell r="A200">
            <v>32</v>
          </cell>
          <cell r="B200" t="str">
            <v>みらい保育園</v>
          </cell>
          <cell r="C200">
            <v>0</v>
          </cell>
          <cell r="D200">
            <v>1887750</v>
          </cell>
          <cell r="E200">
            <v>3087000</v>
          </cell>
          <cell r="F200">
            <v>0</v>
          </cell>
          <cell r="G200">
            <v>1191000</v>
          </cell>
          <cell r="H200">
            <v>1764000</v>
          </cell>
          <cell r="I200">
            <v>7929750</v>
          </cell>
          <cell r="J200">
            <v>0</v>
          </cell>
          <cell r="K200">
            <v>684250</v>
          </cell>
          <cell r="L200">
            <v>1125000</v>
          </cell>
          <cell r="M200">
            <v>467000</v>
          </cell>
          <cell r="N200">
            <v>397000</v>
          </cell>
          <cell r="O200">
            <v>-1764000</v>
          </cell>
          <cell r="P200">
            <v>909250</v>
          </cell>
        </row>
        <row r="201">
          <cell r="A201">
            <v>33</v>
          </cell>
          <cell r="B201" t="str">
            <v>かまとり保育園</v>
          </cell>
          <cell r="C201">
            <v>0</v>
          </cell>
          <cell r="D201">
            <v>1887750</v>
          </cell>
          <cell r="E201">
            <v>3087000</v>
          </cell>
          <cell r="F201">
            <v>0</v>
          </cell>
          <cell r="G201">
            <v>1191000</v>
          </cell>
          <cell r="H201">
            <v>1764000</v>
          </cell>
          <cell r="I201">
            <v>7929750</v>
          </cell>
          <cell r="J201">
            <v>0</v>
          </cell>
          <cell r="K201">
            <v>684250</v>
          </cell>
          <cell r="L201">
            <v>1125000</v>
          </cell>
          <cell r="M201">
            <v>467000</v>
          </cell>
          <cell r="N201">
            <v>397000</v>
          </cell>
          <cell r="O201">
            <v>588000</v>
          </cell>
          <cell r="P201">
            <v>3261250</v>
          </cell>
        </row>
        <row r="202">
          <cell r="A202">
            <v>34</v>
          </cell>
          <cell r="B202" t="str">
            <v>植草弁天保育園</v>
          </cell>
          <cell r="C202">
            <v>701250</v>
          </cell>
          <cell r="D202">
            <v>1887750</v>
          </cell>
          <cell r="E202">
            <v>3087000</v>
          </cell>
          <cell r="F202">
            <v>350250</v>
          </cell>
          <cell r="G202">
            <v>1191000</v>
          </cell>
          <cell r="H202">
            <v>0</v>
          </cell>
          <cell r="I202">
            <v>7217250</v>
          </cell>
          <cell r="J202">
            <v>233750</v>
          </cell>
          <cell r="K202">
            <v>255250</v>
          </cell>
          <cell r="L202">
            <v>-1332000</v>
          </cell>
          <cell r="M202">
            <v>-350250</v>
          </cell>
          <cell r="N202">
            <v>397000</v>
          </cell>
          <cell r="O202">
            <v>0</v>
          </cell>
          <cell r="P202">
            <v>-796250</v>
          </cell>
        </row>
        <row r="203">
          <cell r="A203">
            <v>35</v>
          </cell>
          <cell r="B203" t="str">
            <v>ひなたぼっこ保育園</v>
          </cell>
          <cell r="C203">
            <v>0</v>
          </cell>
          <cell r="D203">
            <v>1887750</v>
          </cell>
          <cell r="E203">
            <v>3087000</v>
          </cell>
          <cell r="F203">
            <v>350250</v>
          </cell>
          <cell r="G203">
            <v>1191000</v>
          </cell>
          <cell r="H203">
            <v>0</v>
          </cell>
          <cell r="I203">
            <v>6516000</v>
          </cell>
          <cell r="J203">
            <v>0</v>
          </cell>
          <cell r="K203">
            <v>684250</v>
          </cell>
          <cell r="L203">
            <v>1125000</v>
          </cell>
          <cell r="M203">
            <v>-39250</v>
          </cell>
          <cell r="N203">
            <v>397000</v>
          </cell>
          <cell r="O203">
            <v>0</v>
          </cell>
          <cell r="P203">
            <v>2167000</v>
          </cell>
        </row>
        <row r="204">
          <cell r="A204">
            <v>36</v>
          </cell>
          <cell r="B204" t="str">
            <v>はまかぜ保育園</v>
          </cell>
          <cell r="C204">
            <v>0</v>
          </cell>
          <cell r="D204">
            <v>1887750</v>
          </cell>
          <cell r="E204">
            <v>3087000</v>
          </cell>
          <cell r="F204">
            <v>350250</v>
          </cell>
          <cell r="G204">
            <v>1191000</v>
          </cell>
          <cell r="H204">
            <v>0</v>
          </cell>
          <cell r="I204">
            <v>6516000</v>
          </cell>
          <cell r="J204">
            <v>935000</v>
          </cell>
          <cell r="K204">
            <v>684250</v>
          </cell>
          <cell r="L204">
            <v>1125000</v>
          </cell>
          <cell r="M204">
            <v>-195250</v>
          </cell>
          <cell r="N204">
            <v>397000</v>
          </cell>
          <cell r="O204">
            <v>0</v>
          </cell>
          <cell r="P204">
            <v>2946000</v>
          </cell>
        </row>
        <row r="205">
          <cell r="A205">
            <v>37</v>
          </cell>
          <cell r="B205" t="str">
            <v>いなほ保育園</v>
          </cell>
          <cell r="C205">
            <v>0</v>
          </cell>
          <cell r="D205">
            <v>1887750</v>
          </cell>
          <cell r="E205">
            <v>3087000</v>
          </cell>
          <cell r="F205">
            <v>350250</v>
          </cell>
          <cell r="G205">
            <v>1191000</v>
          </cell>
          <cell r="H205">
            <v>0</v>
          </cell>
          <cell r="I205">
            <v>6516000</v>
          </cell>
          <cell r="J205">
            <v>0</v>
          </cell>
          <cell r="K205">
            <v>684250</v>
          </cell>
          <cell r="L205">
            <v>1125000</v>
          </cell>
          <cell r="M205">
            <v>-39250</v>
          </cell>
          <cell r="N205">
            <v>-382000</v>
          </cell>
          <cell r="O205">
            <v>0</v>
          </cell>
          <cell r="P205">
            <v>1388000</v>
          </cell>
        </row>
        <row r="206">
          <cell r="A206">
            <v>38</v>
          </cell>
          <cell r="B206" t="str">
            <v>キッズマーム保育園</v>
          </cell>
          <cell r="C206">
            <v>0</v>
          </cell>
          <cell r="D206">
            <v>1887750</v>
          </cell>
          <cell r="E206">
            <v>3087000</v>
          </cell>
          <cell r="F206">
            <v>0</v>
          </cell>
          <cell r="G206">
            <v>1191000</v>
          </cell>
          <cell r="H206">
            <v>1764000</v>
          </cell>
          <cell r="I206">
            <v>7929750</v>
          </cell>
          <cell r="J206">
            <v>0</v>
          </cell>
          <cell r="K206">
            <v>684250</v>
          </cell>
          <cell r="L206">
            <v>1125000</v>
          </cell>
          <cell r="M206">
            <v>0</v>
          </cell>
          <cell r="N206">
            <v>397000</v>
          </cell>
          <cell r="O206">
            <v>0</v>
          </cell>
          <cell r="P206">
            <v>2206250</v>
          </cell>
        </row>
        <row r="207">
          <cell r="A207">
            <v>39</v>
          </cell>
          <cell r="B207" t="str">
            <v>アスク海浜幕張保育園</v>
          </cell>
          <cell r="C207">
            <v>0</v>
          </cell>
          <cell r="D207">
            <v>1887750</v>
          </cell>
          <cell r="E207">
            <v>3087000</v>
          </cell>
          <cell r="F207">
            <v>350250</v>
          </cell>
          <cell r="G207">
            <v>0</v>
          </cell>
          <cell r="H207">
            <v>0</v>
          </cell>
          <cell r="I207">
            <v>5325000</v>
          </cell>
          <cell r="J207">
            <v>935000</v>
          </cell>
          <cell r="K207">
            <v>684250</v>
          </cell>
          <cell r="L207">
            <v>72000</v>
          </cell>
          <cell r="M207">
            <v>-350250</v>
          </cell>
          <cell r="N207">
            <v>0</v>
          </cell>
          <cell r="O207">
            <v>0</v>
          </cell>
          <cell r="P207">
            <v>1341000</v>
          </cell>
        </row>
        <row r="208">
          <cell r="A208">
            <v>40</v>
          </cell>
          <cell r="B208" t="str">
            <v>明徳浜野駅保育園</v>
          </cell>
          <cell r="C208">
            <v>0</v>
          </cell>
          <cell r="D208">
            <v>1887750</v>
          </cell>
          <cell r="E208">
            <v>3087000</v>
          </cell>
          <cell r="F208">
            <v>0</v>
          </cell>
          <cell r="G208">
            <v>1191000</v>
          </cell>
          <cell r="H208">
            <v>0</v>
          </cell>
          <cell r="I208">
            <v>6165750</v>
          </cell>
          <cell r="J208">
            <v>0</v>
          </cell>
          <cell r="K208">
            <v>-1887750</v>
          </cell>
          <cell r="L208">
            <v>-3087000</v>
          </cell>
          <cell r="M208">
            <v>0</v>
          </cell>
          <cell r="N208">
            <v>-1191000</v>
          </cell>
          <cell r="O208">
            <v>0</v>
          </cell>
          <cell r="P208">
            <v>-6165750</v>
          </cell>
        </row>
        <row r="209">
          <cell r="A209">
            <v>41</v>
          </cell>
          <cell r="B209" t="str">
            <v>幕張いもっこ保育園</v>
          </cell>
          <cell r="C209">
            <v>0</v>
          </cell>
          <cell r="D209">
            <v>1887750</v>
          </cell>
          <cell r="E209">
            <v>3087000</v>
          </cell>
          <cell r="F209">
            <v>350250</v>
          </cell>
          <cell r="G209">
            <v>841500</v>
          </cell>
          <cell r="H209">
            <v>0</v>
          </cell>
          <cell r="I209">
            <v>6166500</v>
          </cell>
          <cell r="J209">
            <v>0</v>
          </cell>
          <cell r="K209">
            <v>-1887750</v>
          </cell>
          <cell r="L209">
            <v>-3087000</v>
          </cell>
          <cell r="M209">
            <v>-350250</v>
          </cell>
          <cell r="N209">
            <v>-841500</v>
          </cell>
          <cell r="O209">
            <v>0</v>
          </cell>
          <cell r="P209">
            <v>-6166500</v>
          </cell>
        </row>
        <row r="210">
          <cell r="A210">
            <v>42</v>
          </cell>
          <cell r="B210" t="str">
            <v>稲毛すきっぷ保育園</v>
          </cell>
          <cell r="C210">
            <v>0</v>
          </cell>
          <cell r="D210">
            <v>1887750</v>
          </cell>
          <cell r="E210">
            <v>3087000</v>
          </cell>
          <cell r="F210">
            <v>350250</v>
          </cell>
          <cell r="G210">
            <v>0</v>
          </cell>
          <cell r="H210">
            <v>0</v>
          </cell>
          <cell r="I210">
            <v>5325000</v>
          </cell>
          <cell r="J210">
            <v>0</v>
          </cell>
          <cell r="K210">
            <v>-1887750</v>
          </cell>
          <cell r="L210">
            <v>-3087000</v>
          </cell>
          <cell r="M210">
            <v>-350250</v>
          </cell>
          <cell r="N210">
            <v>0</v>
          </cell>
          <cell r="O210">
            <v>0</v>
          </cell>
          <cell r="P210">
            <v>-5325000</v>
          </cell>
        </row>
        <row r="211">
          <cell r="A211">
            <v>43</v>
          </cell>
          <cell r="B211" t="str">
            <v>千葉聖心保育園</v>
          </cell>
          <cell r="C211">
            <v>701250</v>
          </cell>
          <cell r="D211">
            <v>1887750</v>
          </cell>
          <cell r="E211">
            <v>3087000</v>
          </cell>
          <cell r="F211">
            <v>0</v>
          </cell>
          <cell r="G211">
            <v>0</v>
          </cell>
          <cell r="H211">
            <v>0</v>
          </cell>
          <cell r="I211">
            <v>5676000</v>
          </cell>
          <cell r="J211">
            <v>-701250</v>
          </cell>
          <cell r="K211">
            <v>-1887750</v>
          </cell>
          <cell r="L211">
            <v>-3087000</v>
          </cell>
          <cell r="M211">
            <v>0</v>
          </cell>
          <cell r="N211">
            <v>0</v>
          </cell>
          <cell r="O211">
            <v>0</v>
          </cell>
          <cell r="P211">
            <v>-5676000</v>
          </cell>
        </row>
        <row r="212">
          <cell r="A212">
            <v>44</v>
          </cell>
          <cell r="B212" t="str">
            <v>真生保育園</v>
          </cell>
          <cell r="C212">
            <v>0</v>
          </cell>
          <cell r="D212">
            <v>1887750</v>
          </cell>
          <cell r="E212">
            <v>3087000</v>
          </cell>
          <cell r="F212">
            <v>350250</v>
          </cell>
          <cell r="G212">
            <v>1191000</v>
          </cell>
          <cell r="H212">
            <v>0</v>
          </cell>
          <cell r="I212">
            <v>6516000</v>
          </cell>
          <cell r="J212">
            <v>0</v>
          </cell>
          <cell r="K212">
            <v>-1887750</v>
          </cell>
          <cell r="L212">
            <v>-3087000</v>
          </cell>
          <cell r="M212">
            <v>-350250</v>
          </cell>
          <cell r="N212">
            <v>-1191000</v>
          </cell>
          <cell r="O212">
            <v>0</v>
          </cell>
          <cell r="P212">
            <v>-6516000</v>
          </cell>
        </row>
        <row r="213">
          <cell r="A213">
            <v>45</v>
          </cell>
          <cell r="B213" t="str">
            <v>アップルナースリー検見川浜保育園</v>
          </cell>
          <cell r="C213">
            <v>0</v>
          </cell>
          <cell r="D213">
            <v>1887750</v>
          </cell>
          <cell r="E213">
            <v>3087000</v>
          </cell>
          <cell r="F213">
            <v>350250</v>
          </cell>
          <cell r="G213">
            <v>1191000</v>
          </cell>
          <cell r="H213">
            <v>0</v>
          </cell>
          <cell r="I213">
            <v>6516000</v>
          </cell>
          <cell r="J213">
            <v>0</v>
          </cell>
          <cell r="K213">
            <v>-1887750</v>
          </cell>
          <cell r="L213">
            <v>-3087000</v>
          </cell>
          <cell r="M213">
            <v>-350250</v>
          </cell>
          <cell r="N213">
            <v>-1191000</v>
          </cell>
          <cell r="O213">
            <v>0</v>
          </cell>
          <cell r="P213">
            <v>-6516000</v>
          </cell>
        </row>
        <row r="214">
          <cell r="A214">
            <v>46</v>
          </cell>
        </row>
        <row r="215">
          <cell r="A215">
            <v>47</v>
          </cell>
        </row>
        <row r="216">
          <cell r="A216">
            <v>48</v>
          </cell>
        </row>
        <row r="217">
          <cell r="A217">
            <v>49</v>
          </cell>
        </row>
        <row r="218">
          <cell r="A218">
            <v>50</v>
          </cell>
        </row>
        <row r="219">
          <cell r="B219" t="str">
            <v>この行は使わないこと</v>
          </cell>
        </row>
        <row r="220">
          <cell r="B220" t="str">
            <v>計</v>
          </cell>
          <cell r="C220">
            <v>3506250</v>
          </cell>
          <cell r="D220">
            <v>84948750</v>
          </cell>
          <cell r="E220">
            <v>138915000</v>
          </cell>
          <cell r="F220">
            <v>10857750</v>
          </cell>
          <cell r="G220">
            <v>48996750</v>
          </cell>
          <cell r="H220">
            <v>45864000</v>
          </cell>
          <cell r="I220">
            <v>333088500</v>
          </cell>
          <cell r="J220">
            <v>8648750</v>
          </cell>
          <cell r="K220">
            <v>14715250</v>
          </cell>
          <cell r="L220">
            <v>18684000</v>
          </cell>
          <cell r="M220">
            <v>4396250</v>
          </cell>
          <cell r="N220">
            <v>7589250</v>
          </cell>
          <cell r="O220">
            <v>17444000</v>
          </cell>
          <cell r="P220">
            <v>71477500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
      <sheetName val="Sheet2"/>
      <sheetName val="編集"/>
      <sheetName val="H28.4.1"/>
      <sheetName val="H27.4.1（訂正）"/>
      <sheetName val="H27.4.1（番号訂正）"/>
      <sheetName val="H27.4.1"/>
      <sheetName val="机上用"/>
      <sheetName val="入力シート"/>
      <sheetName val="計算シート"/>
      <sheetName val="対応表"/>
      <sheetName val="質改善前"/>
      <sheetName val="質改善前②"/>
      <sheetName val="質改善後"/>
      <sheetName val="質改善後②"/>
      <sheetName val="Ver."/>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 val="ファイルの説明"/>
      <sheetName val="リスト"/>
      <sheetName val="補助金用基本データ"/>
      <sheetName val="①基本情報"/>
      <sheetName val="②名簿記載例 "/>
      <sheetName val="③職員名簿【中間実績】"/>
      <sheetName val="③職員名簿【年間実績】"/>
      <sheetName val="④-1算出内訳表(1)"/>
      <sheetName val="④-2金額確認用シート【入力不要】"/>
      <sheetName val="⑤算出内訳表(2)"/>
      <sheetName val="⑥変更交付申請書"/>
      <sheetName val="⑦実績報告書"/>
      <sheetName val="⑧差額請求書"/>
      <sheetName val="⑨精算書"/>
      <sheetName val="④算出内訳表(1)"/>
      <sheetName val="金額確認用シート【入力不要】"/>
      <sheetName val="原本(最新) "/>
      <sheetName val="住所等"/>
      <sheetName val="施設番号"/>
      <sheetName val="園数一覧（所在地別）"/>
      <sheetName val="児童数"/>
      <sheetName val="児童数集計"/>
      <sheetName val="令和3年度予算児童数事前協議結果"/>
      <sheetName val="変更履歴"/>
      <sheetName val="㊙家庭的　パスワード"/>
      <sheetName val="民保協加盟状況"/>
      <sheetName val="電子申請ネタ（１）"/>
      <sheetName val="電子申請ネタ（２）"/>
      <sheetName val="メールアドレス"/>
      <sheetName val="受付名簿"/>
      <sheetName val="Sheet1"/>
      <sheetName val="配置基準ネタ資料"/>
    </sheetNames>
    <sheetDataSet>
      <sheetData sheetId="0"/>
      <sheetData sheetId="1"/>
      <sheetData sheetId="2">
        <row r="160">
          <cell r="F160" t="str">
            <v>01_中央区</v>
          </cell>
        </row>
        <row r="161">
          <cell r="F161" t="str">
            <v>02_花見川区</v>
          </cell>
        </row>
        <row r="162">
          <cell r="F162" t="str">
            <v>03_稲毛区</v>
          </cell>
        </row>
        <row r="163">
          <cell r="F163" t="str">
            <v>04_若葉区</v>
          </cell>
        </row>
        <row r="164">
          <cell r="F164" t="str">
            <v>05_緑区</v>
          </cell>
        </row>
        <row r="165">
          <cell r="F165" t="str">
            <v>06_美浜区</v>
          </cell>
        </row>
      </sheetData>
      <sheetData sheetId="3"/>
      <sheetData sheetId="4"/>
      <sheetData sheetId="5"/>
      <sheetData sheetId="6"/>
      <sheetData sheetId="7"/>
      <sheetData sheetId="8"/>
      <sheetData sheetId="9"/>
      <sheetData sheetId="10">
        <row r="3">
          <cell r="J3" t="str">
            <v>質改善前</v>
          </cell>
        </row>
      </sheetData>
      <sheetData sheetId="11"/>
      <sheetData sheetId="12"/>
      <sheetData sheetId="13"/>
      <sheetData sheetId="14"/>
      <sheetData sheetId="15"/>
      <sheetData sheetId="16"/>
      <sheetData sheetId="17">
        <row r="4">
          <cell r="A4">
            <v>1</v>
          </cell>
        </row>
      </sheetData>
      <sheetData sheetId="18"/>
      <sheetData sheetId="19"/>
      <sheetData sheetId="20"/>
      <sheetData sheetId="21"/>
      <sheetData sheetId="22"/>
      <sheetData sheetId="23"/>
      <sheetData sheetId="24"/>
      <sheetData sheetId="25"/>
      <sheetData sheetId="26"/>
      <sheetData sheetId="27">
        <row r="4">
          <cell r="A4">
            <v>1</v>
          </cell>
        </row>
      </sheetData>
      <sheetData sheetId="28"/>
      <sheetData sheetId="29"/>
      <sheetData sheetId="30"/>
      <sheetData sheetId="31"/>
      <sheetData sheetId="32"/>
      <sheetData sheetId="33"/>
      <sheetData sheetId="34"/>
      <sheetData sheetId="35"/>
      <sheetData sheetId="36">
        <row r="4">
          <cell r="A4">
            <v>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row r="3">
          <cell r="C3">
            <v>1001</v>
          </cell>
        </row>
      </sheetData>
      <sheetData sheetId="50"/>
      <sheetData sheetId="51"/>
      <sheetData sheetId="52"/>
      <sheetData sheetId="53">
        <row r="5">
          <cell r="D5">
            <v>1</v>
          </cell>
        </row>
      </sheetData>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row r="5">
          <cell r="D5">
            <v>1</v>
          </cell>
        </row>
      </sheetData>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FE36-FB31-4E6B-A807-E9956DDBD8A3}">
  <sheetPr>
    <tabColor theme="1"/>
  </sheetPr>
  <dimension ref="A1:BY350"/>
  <sheetViews>
    <sheetView workbookViewId="0">
      <selection sqref="A1:XFD1048576"/>
    </sheetView>
  </sheetViews>
  <sheetFormatPr defaultColWidth="9" defaultRowHeight="13.5"/>
  <cols>
    <col min="1" max="25" width="9" style="460" customWidth="1"/>
    <col min="26" max="54" width="9" style="460"/>
    <col min="55" max="55" width="11.375" style="460" customWidth="1"/>
    <col min="56" max="16384" width="9" style="460"/>
  </cols>
  <sheetData>
    <row r="1" spans="1:77">
      <c r="A1" s="460" t="s">
        <v>184</v>
      </c>
      <c r="B1" s="461">
        <v>45017</v>
      </c>
      <c r="C1" s="460" t="s">
        <v>185</v>
      </c>
      <c r="D1" s="460">
        <f>+F1+H1</f>
        <v>315</v>
      </c>
      <c r="E1" s="460" t="s">
        <v>186</v>
      </c>
      <c r="F1" s="460">
        <f>J1+L1+N1+P1+R1+T1+V1+X1+Z1</f>
        <v>296</v>
      </c>
      <c r="G1" s="460" t="s">
        <v>187</v>
      </c>
      <c r="H1" s="460">
        <f>AD1+AF1</f>
        <v>19</v>
      </c>
      <c r="I1" s="460" t="s">
        <v>188</v>
      </c>
      <c r="J1" s="460">
        <f>A3+N3+AA3+AN3+BA3+BN3</f>
        <v>170</v>
      </c>
      <c r="K1" s="460" t="s">
        <v>189</v>
      </c>
      <c r="L1" s="460">
        <f>B3+O3+AB3+AO3+BB3+BO3</f>
        <v>10</v>
      </c>
      <c r="M1" s="460" t="s">
        <v>190</v>
      </c>
      <c r="N1" s="460">
        <f>C3+P3+AC3+AP3+BC3+BP3</f>
        <v>30</v>
      </c>
      <c r="O1" s="460" t="s">
        <v>191</v>
      </c>
      <c r="P1" s="460">
        <f>D3+Q3+AD3+AQ3+BD3+BQ3</f>
        <v>1</v>
      </c>
      <c r="Q1" s="460" t="s">
        <v>192</v>
      </c>
      <c r="R1" s="460">
        <f>E3+R3+AE3+AR3+BE3+BR3</f>
        <v>1</v>
      </c>
      <c r="S1" s="460" t="s">
        <v>193</v>
      </c>
      <c r="T1" s="460">
        <f>F3+S3+AF3+AS3+BF3+BS3</f>
        <v>4</v>
      </c>
      <c r="U1" s="460" t="s">
        <v>194</v>
      </c>
      <c r="V1" s="460">
        <f>G3+T3+AG3+AT3+BG3+BT3</f>
        <v>58</v>
      </c>
      <c r="W1" s="460" t="s">
        <v>195</v>
      </c>
      <c r="X1" s="460">
        <f>H3+U3+AH3+AU3+BH3+BU3</f>
        <v>15</v>
      </c>
      <c r="Y1" s="460" t="s">
        <v>196</v>
      </c>
      <c r="Z1" s="460">
        <f>I3+V3+AI3+AV3+BI3+BV3</f>
        <v>7</v>
      </c>
      <c r="AA1" s="460" t="s">
        <v>508</v>
      </c>
      <c r="AB1" s="460">
        <f>J3+W3+AJ3+AW3+BJ3+BW3</f>
        <v>2</v>
      </c>
      <c r="AC1" s="460" t="s">
        <v>197</v>
      </c>
      <c r="AD1" s="460">
        <f>K3+X3+AK3+AX3+BK3+BX3</f>
        <v>13</v>
      </c>
      <c r="AE1" s="460" t="s">
        <v>198</v>
      </c>
      <c r="AF1" s="460">
        <f>L3+Y3+AL3+AY3+BL3+BY3</f>
        <v>6</v>
      </c>
    </row>
    <row r="3" spans="1:77">
      <c r="A3" s="460">
        <f>COUNTA(A6:A46)</f>
        <v>36</v>
      </c>
      <c r="B3" s="460">
        <f t="shared" ref="B3:BY3" si="0">COUNTA(B6:B46)</f>
        <v>2</v>
      </c>
      <c r="C3" s="460">
        <f t="shared" si="0"/>
        <v>8</v>
      </c>
      <c r="D3" s="460">
        <f t="shared" si="0"/>
        <v>0</v>
      </c>
      <c r="E3" s="460">
        <f t="shared" si="0"/>
        <v>0</v>
      </c>
      <c r="F3" s="460">
        <f t="shared" si="0"/>
        <v>1</v>
      </c>
      <c r="G3" s="460">
        <f t="shared" si="0"/>
        <v>19</v>
      </c>
      <c r="H3" s="460">
        <f t="shared" si="0"/>
        <v>4</v>
      </c>
      <c r="I3" s="460">
        <f t="shared" si="0"/>
        <v>1</v>
      </c>
      <c r="J3" s="460">
        <f t="shared" si="0"/>
        <v>1</v>
      </c>
      <c r="K3" s="460">
        <f t="shared" si="0"/>
        <v>5</v>
      </c>
      <c r="L3" s="460">
        <f t="shared" si="0"/>
        <v>1</v>
      </c>
      <c r="M3" s="460">
        <f t="shared" si="0"/>
        <v>0</v>
      </c>
      <c r="N3" s="460">
        <f t="shared" si="0"/>
        <v>29</v>
      </c>
      <c r="O3" s="460">
        <f t="shared" si="0"/>
        <v>0</v>
      </c>
      <c r="P3" s="460">
        <f t="shared" si="0"/>
        <v>5</v>
      </c>
      <c r="Q3" s="460">
        <f t="shared" si="0"/>
        <v>0</v>
      </c>
      <c r="R3" s="460">
        <f t="shared" si="0"/>
        <v>0</v>
      </c>
      <c r="S3" s="460">
        <f t="shared" si="0"/>
        <v>1</v>
      </c>
      <c r="T3" s="460">
        <f t="shared" si="0"/>
        <v>17</v>
      </c>
      <c r="U3" s="460">
        <f t="shared" si="0"/>
        <v>2</v>
      </c>
      <c r="V3" s="460">
        <f t="shared" si="0"/>
        <v>0</v>
      </c>
      <c r="W3" s="460">
        <f t="shared" si="0"/>
        <v>1</v>
      </c>
      <c r="X3" s="460">
        <f t="shared" si="0"/>
        <v>1</v>
      </c>
      <c r="Y3" s="460">
        <f t="shared" si="0"/>
        <v>1</v>
      </c>
      <c r="Z3" s="460">
        <f t="shared" si="0"/>
        <v>0</v>
      </c>
      <c r="AA3" s="460">
        <f t="shared" si="0"/>
        <v>28</v>
      </c>
      <c r="AB3" s="460">
        <f t="shared" si="0"/>
        <v>1</v>
      </c>
      <c r="AC3" s="460">
        <f t="shared" si="0"/>
        <v>4</v>
      </c>
      <c r="AD3" s="460">
        <f t="shared" si="0"/>
        <v>0</v>
      </c>
      <c r="AE3" s="460">
        <f t="shared" si="0"/>
        <v>0</v>
      </c>
      <c r="AF3" s="460">
        <f t="shared" si="0"/>
        <v>1</v>
      </c>
      <c r="AG3" s="460">
        <f t="shared" si="0"/>
        <v>6</v>
      </c>
      <c r="AH3" s="460">
        <f t="shared" si="0"/>
        <v>4</v>
      </c>
      <c r="AI3" s="460">
        <f t="shared" si="0"/>
        <v>0</v>
      </c>
      <c r="AJ3" s="460">
        <f t="shared" si="0"/>
        <v>0</v>
      </c>
      <c r="AK3" s="460">
        <f t="shared" si="0"/>
        <v>5</v>
      </c>
      <c r="AL3" s="460">
        <f t="shared" si="0"/>
        <v>2</v>
      </c>
      <c r="AM3" s="460">
        <f t="shared" si="0"/>
        <v>0</v>
      </c>
      <c r="AN3" s="460">
        <f t="shared" si="0"/>
        <v>20</v>
      </c>
      <c r="AO3" s="460">
        <f t="shared" si="0"/>
        <v>0</v>
      </c>
      <c r="AP3" s="460">
        <f t="shared" si="0"/>
        <v>3</v>
      </c>
      <c r="AQ3" s="460">
        <f t="shared" si="0"/>
        <v>0</v>
      </c>
      <c r="AR3" s="460">
        <f t="shared" si="0"/>
        <v>0</v>
      </c>
      <c r="AS3" s="460">
        <f t="shared" si="0"/>
        <v>1</v>
      </c>
      <c r="AT3" s="460">
        <f t="shared" si="0"/>
        <v>6</v>
      </c>
      <c r="AU3" s="460">
        <f t="shared" si="0"/>
        <v>0</v>
      </c>
      <c r="AV3" s="460">
        <f t="shared" si="0"/>
        <v>4</v>
      </c>
      <c r="AW3" s="460">
        <f t="shared" si="0"/>
        <v>0</v>
      </c>
      <c r="AX3" s="460">
        <f t="shared" si="0"/>
        <v>0</v>
      </c>
      <c r="AY3" s="460">
        <f t="shared" si="0"/>
        <v>0</v>
      </c>
      <c r="AZ3" s="460">
        <f t="shared" si="0"/>
        <v>0</v>
      </c>
      <c r="BA3" s="460">
        <f>COUNTA(BA6:BA46)</f>
        <v>31</v>
      </c>
      <c r="BB3" s="460">
        <f t="shared" si="0"/>
        <v>4</v>
      </c>
      <c r="BC3" s="460">
        <f t="shared" si="0"/>
        <v>3</v>
      </c>
      <c r="BD3" s="460">
        <f t="shared" si="0"/>
        <v>1</v>
      </c>
      <c r="BE3" s="460">
        <f t="shared" si="0"/>
        <v>1</v>
      </c>
      <c r="BF3" s="460">
        <f t="shared" si="0"/>
        <v>0</v>
      </c>
      <c r="BG3" s="460">
        <f t="shared" si="0"/>
        <v>4</v>
      </c>
      <c r="BH3" s="460">
        <f t="shared" si="0"/>
        <v>3</v>
      </c>
      <c r="BI3" s="460">
        <f t="shared" si="0"/>
        <v>1</v>
      </c>
      <c r="BJ3" s="460">
        <f t="shared" si="0"/>
        <v>0</v>
      </c>
      <c r="BK3" s="460">
        <f t="shared" si="0"/>
        <v>1</v>
      </c>
      <c r="BL3" s="460">
        <f t="shared" si="0"/>
        <v>1</v>
      </c>
      <c r="BM3" s="460">
        <f t="shared" si="0"/>
        <v>0</v>
      </c>
      <c r="BN3" s="460">
        <f t="shared" si="0"/>
        <v>26</v>
      </c>
      <c r="BO3" s="460">
        <f t="shared" si="0"/>
        <v>3</v>
      </c>
      <c r="BP3" s="460">
        <f t="shared" si="0"/>
        <v>7</v>
      </c>
      <c r="BQ3" s="460">
        <f t="shared" si="0"/>
        <v>0</v>
      </c>
      <c r="BR3" s="460">
        <f t="shared" si="0"/>
        <v>0</v>
      </c>
      <c r="BS3" s="460">
        <f t="shared" si="0"/>
        <v>0</v>
      </c>
      <c r="BT3" s="460">
        <f t="shared" si="0"/>
        <v>6</v>
      </c>
      <c r="BU3" s="460">
        <f t="shared" si="0"/>
        <v>2</v>
      </c>
      <c r="BV3" s="460">
        <f t="shared" si="0"/>
        <v>1</v>
      </c>
      <c r="BW3" s="460">
        <f t="shared" si="0"/>
        <v>0</v>
      </c>
      <c r="BX3" s="460">
        <f t="shared" si="0"/>
        <v>1</v>
      </c>
      <c r="BY3" s="460">
        <f t="shared" si="0"/>
        <v>1</v>
      </c>
    </row>
    <row r="4" spans="1:77">
      <c r="A4" s="587" t="s">
        <v>199</v>
      </c>
      <c r="B4" s="587"/>
      <c r="C4" s="587"/>
      <c r="D4" s="587"/>
      <c r="E4" s="587"/>
      <c r="F4" s="587"/>
      <c r="G4" s="587"/>
      <c r="H4" s="587"/>
      <c r="I4" s="587"/>
      <c r="J4" s="587"/>
      <c r="K4" s="587"/>
      <c r="L4" s="587"/>
      <c r="N4" s="588" t="s">
        <v>200</v>
      </c>
      <c r="O4" s="588"/>
      <c r="P4" s="588"/>
      <c r="Q4" s="588"/>
      <c r="R4" s="588"/>
      <c r="S4" s="588"/>
      <c r="T4" s="588"/>
      <c r="U4" s="588"/>
      <c r="V4" s="588"/>
      <c r="W4" s="588"/>
      <c r="X4" s="588"/>
      <c r="Y4" s="588"/>
      <c r="AA4" s="589" t="s">
        <v>201</v>
      </c>
      <c r="AB4" s="589"/>
      <c r="AC4" s="589"/>
      <c r="AD4" s="589"/>
      <c r="AE4" s="589"/>
      <c r="AF4" s="589"/>
      <c r="AG4" s="589"/>
      <c r="AH4" s="589"/>
      <c r="AI4" s="589"/>
      <c r="AJ4" s="589"/>
      <c r="AK4" s="589"/>
      <c r="AL4" s="589"/>
      <c r="AN4" s="590" t="s">
        <v>202</v>
      </c>
      <c r="AO4" s="590"/>
      <c r="AP4" s="590"/>
      <c r="AQ4" s="590"/>
      <c r="AR4" s="590"/>
      <c r="AS4" s="590"/>
      <c r="AT4" s="590"/>
      <c r="AU4" s="590"/>
      <c r="AV4" s="590"/>
      <c r="AW4" s="590"/>
      <c r="AX4" s="590"/>
      <c r="AY4" s="590"/>
      <c r="BA4" s="591" t="s">
        <v>203</v>
      </c>
      <c r="BB4" s="591"/>
      <c r="BC4" s="591"/>
      <c r="BD4" s="591"/>
      <c r="BE4" s="591"/>
      <c r="BF4" s="591"/>
      <c r="BG4" s="591"/>
      <c r="BH4" s="591"/>
      <c r="BI4" s="591"/>
      <c r="BJ4" s="591"/>
      <c r="BK4" s="591"/>
      <c r="BL4" s="591"/>
      <c r="BN4" s="586" t="s">
        <v>204</v>
      </c>
      <c r="BO4" s="586"/>
      <c r="BP4" s="586"/>
      <c r="BQ4" s="586"/>
      <c r="BR4" s="586"/>
      <c r="BS4" s="586"/>
      <c r="BT4" s="586"/>
      <c r="BU4" s="586"/>
      <c r="BV4" s="586"/>
      <c r="BW4" s="586"/>
      <c r="BX4" s="586"/>
      <c r="BY4" s="586"/>
    </row>
    <row r="5" spans="1:77" s="462" customFormat="1" ht="40.5">
      <c r="A5" s="462" t="s">
        <v>1799</v>
      </c>
      <c r="B5" s="462" t="s">
        <v>1800</v>
      </c>
      <c r="C5" s="462" t="s">
        <v>205</v>
      </c>
      <c r="D5" s="462" t="s">
        <v>1801</v>
      </c>
      <c r="E5" s="462" t="s">
        <v>1802</v>
      </c>
      <c r="F5" s="462" t="s">
        <v>1803</v>
      </c>
      <c r="G5" s="462" t="s">
        <v>206</v>
      </c>
      <c r="H5" s="462" t="s">
        <v>207</v>
      </c>
      <c r="I5" s="462" t="s">
        <v>1804</v>
      </c>
      <c r="J5" s="462" t="s">
        <v>1805</v>
      </c>
      <c r="K5" s="462" t="s">
        <v>1806</v>
      </c>
      <c r="L5" s="462" t="s">
        <v>1807</v>
      </c>
      <c r="N5" s="462" t="s">
        <v>1799</v>
      </c>
      <c r="O5" s="462" t="s">
        <v>1800</v>
      </c>
      <c r="P5" s="462" t="s">
        <v>205</v>
      </c>
      <c r="Q5" s="462" t="s">
        <v>1801</v>
      </c>
      <c r="R5" s="462" t="s">
        <v>1802</v>
      </c>
      <c r="S5" s="462" t="s">
        <v>1803</v>
      </c>
      <c r="T5" s="462" t="s">
        <v>206</v>
      </c>
      <c r="U5" s="462" t="s">
        <v>207</v>
      </c>
      <c r="V5" s="462" t="s">
        <v>1804</v>
      </c>
      <c r="W5" s="462" t="s">
        <v>1805</v>
      </c>
      <c r="X5" s="462" t="s">
        <v>1806</v>
      </c>
      <c r="Y5" s="462" t="s">
        <v>1807</v>
      </c>
      <c r="AA5" s="462" t="s">
        <v>1799</v>
      </c>
      <c r="AB5" s="462" t="s">
        <v>1800</v>
      </c>
      <c r="AC5" s="462" t="s">
        <v>205</v>
      </c>
      <c r="AD5" s="462" t="s">
        <v>1801</v>
      </c>
      <c r="AE5" s="462" t="s">
        <v>1802</v>
      </c>
      <c r="AF5" s="462" t="s">
        <v>1803</v>
      </c>
      <c r="AG5" s="462" t="s">
        <v>206</v>
      </c>
      <c r="AH5" s="462" t="s">
        <v>207</v>
      </c>
      <c r="AI5" s="462" t="s">
        <v>1804</v>
      </c>
      <c r="AJ5" s="462" t="s">
        <v>1805</v>
      </c>
      <c r="AK5" s="462" t="s">
        <v>1806</v>
      </c>
      <c r="AL5" s="462" t="s">
        <v>1807</v>
      </c>
      <c r="AN5" s="462" t="s">
        <v>1799</v>
      </c>
      <c r="AO5" s="462" t="s">
        <v>1800</v>
      </c>
      <c r="AP5" s="462" t="s">
        <v>205</v>
      </c>
      <c r="AQ5" s="462" t="s">
        <v>1801</v>
      </c>
      <c r="AR5" s="462" t="s">
        <v>1802</v>
      </c>
      <c r="AS5" s="462" t="s">
        <v>1803</v>
      </c>
      <c r="AT5" s="462" t="s">
        <v>206</v>
      </c>
      <c r="AU5" s="462" t="s">
        <v>207</v>
      </c>
      <c r="AV5" s="462" t="s">
        <v>1804</v>
      </c>
      <c r="AW5" s="462" t="s">
        <v>1805</v>
      </c>
      <c r="AX5" s="462" t="s">
        <v>1806</v>
      </c>
      <c r="AY5" s="462" t="s">
        <v>1807</v>
      </c>
      <c r="BA5" s="462" t="s">
        <v>1799</v>
      </c>
      <c r="BB5" s="462" t="s">
        <v>1800</v>
      </c>
      <c r="BC5" s="462" t="s">
        <v>205</v>
      </c>
      <c r="BD5" s="462" t="s">
        <v>1801</v>
      </c>
      <c r="BE5" s="462" t="s">
        <v>1802</v>
      </c>
      <c r="BF5" s="462" t="s">
        <v>1803</v>
      </c>
      <c r="BG5" s="462" t="s">
        <v>206</v>
      </c>
      <c r="BH5" s="462" t="s">
        <v>207</v>
      </c>
      <c r="BI5" s="462" t="s">
        <v>1804</v>
      </c>
      <c r="BJ5" s="462" t="s">
        <v>1805</v>
      </c>
      <c r="BK5" s="462" t="s">
        <v>1806</v>
      </c>
      <c r="BL5" s="462" t="s">
        <v>1807</v>
      </c>
      <c r="BN5" s="462" t="s">
        <v>1799</v>
      </c>
      <c r="BO5" s="462" t="s">
        <v>1800</v>
      </c>
      <c r="BP5" s="462" t="s">
        <v>205</v>
      </c>
      <c r="BQ5" s="462" t="s">
        <v>1801</v>
      </c>
      <c r="BR5" s="462" t="s">
        <v>1802</v>
      </c>
      <c r="BS5" s="462" t="s">
        <v>1803</v>
      </c>
      <c r="BT5" s="462" t="s">
        <v>206</v>
      </c>
      <c r="BU5" s="462" t="s">
        <v>207</v>
      </c>
      <c r="BV5" s="462" t="s">
        <v>1804</v>
      </c>
      <c r="BW5" s="462" t="s">
        <v>1805</v>
      </c>
      <c r="BX5" s="462" t="s">
        <v>1806</v>
      </c>
      <c r="BY5" s="462" t="s">
        <v>1807</v>
      </c>
    </row>
    <row r="6" spans="1:77">
      <c r="A6" s="460" t="s">
        <v>208</v>
      </c>
      <c r="B6" s="460" t="s">
        <v>209</v>
      </c>
      <c r="C6" s="460" t="s">
        <v>210</v>
      </c>
      <c r="F6" s="460" t="s">
        <v>512</v>
      </c>
      <c r="G6" s="460" t="s">
        <v>211</v>
      </c>
      <c r="H6" s="460" t="s">
        <v>212</v>
      </c>
      <c r="I6" s="460" t="s">
        <v>213</v>
      </c>
      <c r="J6" s="460" t="s">
        <v>509</v>
      </c>
      <c r="K6" s="460" t="s">
        <v>1808</v>
      </c>
      <c r="L6" s="460" t="s">
        <v>214</v>
      </c>
      <c r="N6" s="460" t="s">
        <v>215</v>
      </c>
      <c r="P6" s="460" t="s">
        <v>216</v>
      </c>
      <c r="S6" s="460" t="s">
        <v>217</v>
      </c>
      <c r="T6" s="460" t="s">
        <v>218</v>
      </c>
      <c r="U6" s="460" t="s">
        <v>1659</v>
      </c>
      <c r="W6" s="460" t="s">
        <v>510</v>
      </c>
      <c r="X6" s="460" t="s">
        <v>1809</v>
      </c>
      <c r="Y6" s="460" t="s">
        <v>219</v>
      </c>
      <c r="AA6" s="460" t="s">
        <v>220</v>
      </c>
      <c r="AB6" s="460" t="s">
        <v>221</v>
      </c>
      <c r="AC6" s="460" t="s">
        <v>222</v>
      </c>
      <c r="AF6" s="460" t="s">
        <v>511</v>
      </c>
      <c r="AG6" s="460" t="s">
        <v>1810</v>
      </c>
      <c r="AH6" s="460" t="s">
        <v>223</v>
      </c>
      <c r="AK6" s="460" t="s">
        <v>1811</v>
      </c>
      <c r="AL6" s="460" t="s">
        <v>224</v>
      </c>
      <c r="AN6" s="460" t="s">
        <v>225</v>
      </c>
      <c r="AP6" s="460" t="s">
        <v>226</v>
      </c>
      <c r="AS6" s="460" t="s">
        <v>1812</v>
      </c>
      <c r="AT6" s="460" t="s">
        <v>227</v>
      </c>
      <c r="AV6" s="460" t="s">
        <v>228</v>
      </c>
      <c r="BA6" s="460" t="s">
        <v>229</v>
      </c>
      <c r="BB6" s="460" t="s">
        <v>230</v>
      </c>
      <c r="BC6" s="460" t="s">
        <v>231</v>
      </c>
      <c r="BD6" s="460" t="s">
        <v>232</v>
      </c>
      <c r="BE6" s="460" t="s">
        <v>233</v>
      </c>
      <c r="BG6" s="460" t="s">
        <v>234</v>
      </c>
      <c r="BH6" s="460" t="s">
        <v>235</v>
      </c>
      <c r="BI6" s="460" t="s">
        <v>236</v>
      </c>
      <c r="BK6" s="460" t="s">
        <v>1813</v>
      </c>
      <c r="BL6" s="460" t="s">
        <v>237</v>
      </c>
      <c r="BN6" s="460" t="s">
        <v>238</v>
      </c>
      <c r="BO6" s="460" t="s">
        <v>239</v>
      </c>
      <c r="BP6" s="460" t="s">
        <v>240</v>
      </c>
      <c r="BT6" s="460" t="s">
        <v>241</v>
      </c>
      <c r="BU6" s="460" t="s">
        <v>242</v>
      </c>
      <c r="BV6" s="460" t="s">
        <v>270</v>
      </c>
      <c r="BX6" s="460" t="s">
        <v>243</v>
      </c>
      <c r="BY6" s="460" t="s">
        <v>244</v>
      </c>
    </row>
    <row r="7" spans="1:77">
      <c r="A7" s="460" t="s">
        <v>245</v>
      </c>
      <c r="B7" s="460" t="s">
        <v>246</v>
      </c>
      <c r="C7" s="460" t="s">
        <v>247</v>
      </c>
      <c r="G7" s="460" t="s">
        <v>1814</v>
      </c>
      <c r="H7" s="460" t="s">
        <v>248</v>
      </c>
      <c r="K7" s="460" t="s">
        <v>249</v>
      </c>
      <c r="N7" s="460" t="s">
        <v>250</v>
      </c>
      <c r="P7" s="460" t="s">
        <v>251</v>
      </c>
      <c r="T7" s="460" t="s">
        <v>252</v>
      </c>
      <c r="U7" s="460" t="s">
        <v>1815</v>
      </c>
      <c r="AA7" s="460" t="s">
        <v>253</v>
      </c>
      <c r="AC7" s="460" t="s">
        <v>254</v>
      </c>
      <c r="AG7" s="460" t="s">
        <v>255</v>
      </c>
      <c r="AH7" s="460" t="s">
        <v>1797</v>
      </c>
      <c r="AK7" s="460" t="s">
        <v>1816</v>
      </c>
      <c r="AL7" s="460" t="s">
        <v>256</v>
      </c>
      <c r="AN7" s="460" t="s">
        <v>257</v>
      </c>
      <c r="AP7" s="460" t="s">
        <v>513</v>
      </c>
      <c r="AT7" s="460" t="s">
        <v>258</v>
      </c>
      <c r="AV7" s="460" t="s">
        <v>259</v>
      </c>
      <c r="BA7" s="460" t="s">
        <v>260</v>
      </c>
      <c r="BB7" s="460" t="s">
        <v>261</v>
      </c>
      <c r="BC7" s="460" t="s">
        <v>262</v>
      </c>
      <c r="BG7" s="460" t="s">
        <v>263</v>
      </c>
      <c r="BH7" s="460" t="s">
        <v>264</v>
      </c>
      <c r="BN7" s="460" t="s">
        <v>265</v>
      </c>
      <c r="BO7" s="460" t="s">
        <v>266</v>
      </c>
      <c r="BP7" s="460" t="s">
        <v>267</v>
      </c>
      <c r="BT7" s="460" t="s">
        <v>268</v>
      </c>
      <c r="BU7" s="460" t="s">
        <v>269</v>
      </c>
    </row>
    <row r="8" spans="1:77">
      <c r="A8" s="460" t="s">
        <v>271</v>
      </c>
      <c r="C8" s="460" t="s">
        <v>272</v>
      </c>
      <c r="G8" s="460" t="s">
        <v>295</v>
      </c>
      <c r="H8" s="460" t="s">
        <v>273</v>
      </c>
      <c r="K8" s="460" t="s">
        <v>274</v>
      </c>
      <c r="N8" s="460" t="s">
        <v>275</v>
      </c>
      <c r="P8" s="460" t="s">
        <v>276</v>
      </c>
      <c r="T8" s="460" t="s">
        <v>277</v>
      </c>
      <c r="AA8" s="460" t="s">
        <v>278</v>
      </c>
      <c r="AC8" s="460" t="s">
        <v>279</v>
      </c>
      <c r="AG8" s="460" t="s">
        <v>280</v>
      </c>
      <c r="AH8" s="460" t="s">
        <v>281</v>
      </c>
      <c r="AK8" s="460" t="s">
        <v>1817</v>
      </c>
      <c r="AN8" s="460" t="s">
        <v>282</v>
      </c>
      <c r="AP8" s="460" t="s">
        <v>514</v>
      </c>
      <c r="AT8" s="460" t="s">
        <v>283</v>
      </c>
      <c r="AV8" s="460" t="s">
        <v>284</v>
      </c>
      <c r="BA8" s="460" t="s">
        <v>285</v>
      </c>
      <c r="BB8" s="460" t="s">
        <v>286</v>
      </c>
      <c r="BC8" s="460" t="s">
        <v>1818</v>
      </c>
      <c r="BG8" s="460" t="s">
        <v>287</v>
      </c>
      <c r="BH8" s="460" t="s">
        <v>288</v>
      </c>
      <c r="BN8" s="460" t="s">
        <v>289</v>
      </c>
      <c r="BO8" s="460" t="s">
        <v>290</v>
      </c>
      <c r="BP8" s="460" t="s">
        <v>291</v>
      </c>
      <c r="BT8" s="460" t="s">
        <v>292</v>
      </c>
    </row>
    <row r="9" spans="1:77">
      <c r="A9" s="460" t="s">
        <v>293</v>
      </c>
      <c r="C9" s="460" t="s">
        <v>294</v>
      </c>
      <c r="G9" s="460" t="s">
        <v>311</v>
      </c>
      <c r="H9" s="460" t="s">
        <v>1819</v>
      </c>
      <c r="K9" s="460" t="s">
        <v>296</v>
      </c>
      <c r="N9" s="460" t="s">
        <v>297</v>
      </c>
      <c r="P9" s="460" t="s">
        <v>298</v>
      </c>
      <c r="T9" s="460" t="s">
        <v>299</v>
      </c>
      <c r="AA9" s="460" t="s">
        <v>300</v>
      </c>
      <c r="AC9" s="460" t="s">
        <v>301</v>
      </c>
      <c r="AG9" s="460" t="s">
        <v>302</v>
      </c>
      <c r="AH9" s="460" t="s">
        <v>303</v>
      </c>
      <c r="AK9" s="460" t="s">
        <v>1820</v>
      </c>
      <c r="AN9" s="460" t="s">
        <v>304</v>
      </c>
      <c r="AT9" s="460" t="s">
        <v>305</v>
      </c>
      <c r="AV9" s="460" t="s">
        <v>306</v>
      </c>
      <c r="BA9" s="460" t="s">
        <v>319</v>
      </c>
      <c r="BB9" s="460" t="s">
        <v>1821</v>
      </c>
      <c r="BG9" s="460" t="s">
        <v>320</v>
      </c>
      <c r="BN9" s="460" t="s">
        <v>307</v>
      </c>
      <c r="BP9" s="460" t="s">
        <v>308</v>
      </c>
      <c r="BT9" s="460" t="s">
        <v>335</v>
      </c>
    </row>
    <row r="10" spans="1:77">
      <c r="A10" s="460" t="s">
        <v>309</v>
      </c>
      <c r="C10" s="460" t="s">
        <v>310</v>
      </c>
      <c r="G10" s="460" t="s">
        <v>325</v>
      </c>
      <c r="K10" s="460" t="s">
        <v>312</v>
      </c>
      <c r="N10" s="460" t="s">
        <v>313</v>
      </c>
      <c r="P10" s="460" t="s">
        <v>1822</v>
      </c>
      <c r="T10" s="460" t="s">
        <v>314</v>
      </c>
      <c r="AA10" s="460" t="s">
        <v>315</v>
      </c>
      <c r="AG10" s="460" t="s">
        <v>316</v>
      </c>
      <c r="AK10" s="460" t="s">
        <v>1823</v>
      </c>
      <c r="AN10" s="460" t="s">
        <v>317</v>
      </c>
      <c r="AT10" s="460" t="s">
        <v>318</v>
      </c>
      <c r="BA10" s="460" t="s">
        <v>332</v>
      </c>
      <c r="BN10" s="460" t="s">
        <v>321</v>
      </c>
      <c r="BP10" s="460" t="s">
        <v>322</v>
      </c>
      <c r="BT10" s="460" t="s">
        <v>358</v>
      </c>
    </row>
    <row r="11" spans="1:77">
      <c r="A11" s="460" t="s">
        <v>323</v>
      </c>
      <c r="C11" s="460" t="s">
        <v>324</v>
      </c>
      <c r="G11" s="460" t="s">
        <v>338</v>
      </c>
      <c r="N11" s="460" t="s">
        <v>326</v>
      </c>
      <c r="T11" s="460" t="s">
        <v>327</v>
      </c>
      <c r="AA11" s="460" t="s">
        <v>328</v>
      </c>
      <c r="AG11" s="460" t="s">
        <v>329</v>
      </c>
      <c r="AN11" s="460" t="s">
        <v>330</v>
      </c>
      <c r="AT11" s="460" t="s">
        <v>331</v>
      </c>
      <c r="BA11" s="460" t="s">
        <v>343</v>
      </c>
      <c r="BN11" s="460" t="s">
        <v>333</v>
      </c>
      <c r="BP11" s="460" t="s">
        <v>334</v>
      </c>
      <c r="BT11" s="460" t="s">
        <v>517</v>
      </c>
    </row>
    <row r="12" spans="1:77">
      <c r="A12" s="460" t="s">
        <v>336</v>
      </c>
      <c r="C12" s="460" t="s">
        <v>337</v>
      </c>
      <c r="G12" s="460" t="s">
        <v>347</v>
      </c>
      <c r="N12" s="460" t="s">
        <v>339</v>
      </c>
      <c r="T12" s="460" t="s">
        <v>340</v>
      </c>
      <c r="AA12" s="460" t="s">
        <v>341</v>
      </c>
      <c r="AN12" s="460" t="s">
        <v>342</v>
      </c>
      <c r="BA12" s="460" t="s">
        <v>1652</v>
      </c>
      <c r="BN12" s="460" t="s">
        <v>344</v>
      </c>
      <c r="BP12" s="460" t="s">
        <v>345</v>
      </c>
    </row>
    <row r="13" spans="1:77">
      <c r="A13" s="460" t="s">
        <v>346</v>
      </c>
      <c r="C13" s="460" t="s">
        <v>1824</v>
      </c>
      <c r="G13" s="460" t="s">
        <v>360</v>
      </c>
      <c r="N13" s="460" t="s">
        <v>348</v>
      </c>
      <c r="T13" s="460" t="s">
        <v>349</v>
      </c>
      <c r="AA13" s="460" t="s">
        <v>350</v>
      </c>
      <c r="AN13" s="460" t="s">
        <v>351</v>
      </c>
      <c r="BA13" s="460" t="s">
        <v>357</v>
      </c>
      <c r="BN13" s="460" t="s">
        <v>352</v>
      </c>
    </row>
    <row r="14" spans="1:77">
      <c r="A14" s="460" t="s">
        <v>516</v>
      </c>
      <c r="G14" s="460" t="s">
        <v>366</v>
      </c>
      <c r="N14" s="460" t="s">
        <v>354</v>
      </c>
      <c r="T14" s="460" t="s">
        <v>355</v>
      </c>
      <c r="AA14" s="460" t="s">
        <v>1653</v>
      </c>
      <c r="AN14" s="460" t="s">
        <v>356</v>
      </c>
      <c r="BA14" s="460" t="s">
        <v>1798</v>
      </c>
      <c r="BN14" s="460" t="s">
        <v>1651</v>
      </c>
    </row>
    <row r="15" spans="1:77">
      <c r="A15" s="460" t="s">
        <v>359</v>
      </c>
      <c r="G15" s="460" t="s">
        <v>379</v>
      </c>
      <c r="N15" s="460" t="s">
        <v>1656</v>
      </c>
      <c r="T15" s="460" t="s">
        <v>361</v>
      </c>
      <c r="AA15" s="460" t="s">
        <v>362</v>
      </c>
      <c r="AN15" s="460" t="s">
        <v>363</v>
      </c>
      <c r="BA15" s="460" t="s">
        <v>371</v>
      </c>
      <c r="BN15" s="460" t="s">
        <v>364</v>
      </c>
    </row>
    <row r="16" spans="1:77">
      <c r="A16" s="460" t="s">
        <v>365</v>
      </c>
      <c r="G16" s="460" t="s">
        <v>387</v>
      </c>
      <c r="N16" s="460" t="s">
        <v>367</v>
      </c>
      <c r="T16" s="460" t="s">
        <v>368</v>
      </c>
      <c r="AA16" s="460" t="s">
        <v>369</v>
      </c>
      <c r="AN16" s="460" t="s">
        <v>370</v>
      </c>
      <c r="BA16" s="460" t="s">
        <v>376</v>
      </c>
      <c r="BN16" s="460" t="s">
        <v>372</v>
      </c>
    </row>
    <row r="17" spans="1:66">
      <c r="A17" s="460" t="s">
        <v>518</v>
      </c>
      <c r="G17" s="460" t="s">
        <v>394</v>
      </c>
      <c r="N17" s="460" t="s">
        <v>373</v>
      </c>
      <c r="T17" s="460" t="s">
        <v>374</v>
      </c>
      <c r="AA17" s="460" t="s">
        <v>1655</v>
      </c>
      <c r="AN17" s="460" t="s">
        <v>375</v>
      </c>
      <c r="BA17" s="460" t="s">
        <v>384</v>
      </c>
      <c r="BN17" s="460" t="s">
        <v>377</v>
      </c>
    </row>
    <row r="18" spans="1:66">
      <c r="A18" s="460" t="s">
        <v>378</v>
      </c>
      <c r="G18" s="460" t="s">
        <v>402</v>
      </c>
      <c r="N18" s="460" t="s">
        <v>380</v>
      </c>
      <c r="T18" s="460" t="s">
        <v>381</v>
      </c>
      <c r="AA18" s="460" t="s">
        <v>382</v>
      </c>
      <c r="AN18" s="460" t="s">
        <v>383</v>
      </c>
      <c r="BA18" s="460" t="s">
        <v>392</v>
      </c>
      <c r="BN18" s="460" t="s">
        <v>385</v>
      </c>
    </row>
    <row r="19" spans="1:66">
      <c r="A19" s="460" t="s">
        <v>386</v>
      </c>
      <c r="G19" s="460" t="s">
        <v>408</v>
      </c>
      <c r="N19" s="460" t="s">
        <v>388</v>
      </c>
      <c r="T19" s="460" t="s">
        <v>389</v>
      </c>
      <c r="AA19" s="460" t="s">
        <v>390</v>
      </c>
      <c r="AN19" s="460" t="s">
        <v>391</v>
      </c>
      <c r="BA19" s="460" t="s">
        <v>399</v>
      </c>
      <c r="BN19" s="460" t="s">
        <v>1825</v>
      </c>
    </row>
    <row r="20" spans="1:66">
      <c r="A20" s="460" t="s">
        <v>393</v>
      </c>
      <c r="G20" s="460" t="s">
        <v>415</v>
      </c>
      <c r="N20" s="460" t="s">
        <v>395</v>
      </c>
      <c r="T20" s="460" t="s">
        <v>396</v>
      </c>
      <c r="AA20" s="460" t="s">
        <v>397</v>
      </c>
      <c r="AN20" s="460" t="s">
        <v>398</v>
      </c>
      <c r="BA20" s="460" t="s">
        <v>407</v>
      </c>
      <c r="BN20" s="460" t="s">
        <v>400</v>
      </c>
    </row>
    <row r="21" spans="1:66">
      <c r="A21" s="460" t="s">
        <v>401</v>
      </c>
      <c r="G21" s="460" t="s">
        <v>421</v>
      </c>
      <c r="N21" s="460" t="s">
        <v>403</v>
      </c>
      <c r="T21" s="460" t="s">
        <v>404</v>
      </c>
      <c r="AA21" s="460" t="s">
        <v>405</v>
      </c>
      <c r="AN21" s="460" t="s">
        <v>406</v>
      </c>
      <c r="BA21" s="460" t="s">
        <v>413</v>
      </c>
      <c r="BN21" s="460" t="s">
        <v>519</v>
      </c>
    </row>
    <row r="22" spans="1:66">
      <c r="A22" s="460" t="s">
        <v>1826</v>
      </c>
      <c r="G22" s="460" t="s">
        <v>426</v>
      </c>
      <c r="N22" s="460" t="s">
        <v>409</v>
      </c>
      <c r="T22" s="460" t="s">
        <v>410</v>
      </c>
      <c r="AA22" s="460" t="s">
        <v>411</v>
      </c>
      <c r="AN22" s="460" t="s">
        <v>412</v>
      </c>
      <c r="BA22" s="460" t="s">
        <v>419</v>
      </c>
      <c r="BN22" s="460" t="s">
        <v>520</v>
      </c>
    </row>
    <row r="23" spans="1:66">
      <c r="A23" s="460" t="s">
        <v>414</v>
      </c>
      <c r="G23" s="460" t="s">
        <v>435</v>
      </c>
      <c r="N23" s="460" t="s">
        <v>416</v>
      </c>
      <c r="AA23" s="460" t="s">
        <v>417</v>
      </c>
      <c r="AN23" s="460" t="s">
        <v>418</v>
      </c>
      <c r="BA23" s="460" t="s">
        <v>1657</v>
      </c>
      <c r="BN23" s="460" t="s">
        <v>521</v>
      </c>
    </row>
    <row r="24" spans="1:66">
      <c r="A24" s="460" t="s">
        <v>420</v>
      </c>
      <c r="G24" s="460" t="s">
        <v>1827</v>
      </c>
      <c r="N24" s="460" t="s">
        <v>422</v>
      </c>
      <c r="AA24" s="460" t="s">
        <v>423</v>
      </c>
      <c r="AN24" s="460" t="s">
        <v>424</v>
      </c>
      <c r="BA24" s="460" t="s">
        <v>429</v>
      </c>
      <c r="BN24" s="460" t="s">
        <v>522</v>
      </c>
    </row>
    <row r="25" spans="1:66">
      <c r="A25" s="460" t="s">
        <v>425</v>
      </c>
      <c r="N25" s="460" t="s">
        <v>427</v>
      </c>
      <c r="AA25" s="460" t="s">
        <v>428</v>
      </c>
      <c r="AN25" s="460" t="s">
        <v>1828</v>
      </c>
      <c r="BA25" s="460" t="s">
        <v>433</v>
      </c>
      <c r="BN25" s="460" t="s">
        <v>523</v>
      </c>
    </row>
    <row r="26" spans="1:66">
      <c r="A26" s="460" t="s">
        <v>430</v>
      </c>
      <c r="N26" s="460" t="s">
        <v>431</v>
      </c>
      <c r="AA26" s="460" t="s">
        <v>432</v>
      </c>
      <c r="BA26" s="460" t="s">
        <v>438</v>
      </c>
      <c r="BN26" s="460" t="s">
        <v>1829</v>
      </c>
    </row>
    <row r="27" spans="1:66">
      <c r="A27" s="460" t="s">
        <v>434</v>
      </c>
      <c r="N27" s="460" t="s">
        <v>436</v>
      </c>
      <c r="AA27" s="460" t="s">
        <v>437</v>
      </c>
      <c r="BA27" s="460" t="s">
        <v>441</v>
      </c>
      <c r="BN27" s="460" t="s">
        <v>1830</v>
      </c>
    </row>
    <row r="28" spans="1:66">
      <c r="A28" s="460" t="s">
        <v>439</v>
      </c>
      <c r="N28" s="460" t="s">
        <v>1831</v>
      </c>
      <c r="AA28" s="460" t="s">
        <v>440</v>
      </c>
      <c r="BA28" s="460" t="s">
        <v>445</v>
      </c>
      <c r="BN28" s="460" t="s">
        <v>1832</v>
      </c>
    </row>
    <row r="29" spans="1:66">
      <c r="A29" s="460" t="s">
        <v>442</v>
      </c>
      <c r="N29" s="460" t="s">
        <v>443</v>
      </c>
      <c r="AA29" s="460" t="s">
        <v>444</v>
      </c>
      <c r="BA29" s="460" t="s">
        <v>449</v>
      </c>
      <c r="BN29" s="460" t="s">
        <v>353</v>
      </c>
    </row>
    <row r="30" spans="1:66">
      <c r="A30" s="460" t="s">
        <v>446</v>
      </c>
      <c r="N30" s="460" t="s">
        <v>447</v>
      </c>
      <c r="AA30" s="460" t="s">
        <v>448</v>
      </c>
      <c r="BA30" s="460" t="s">
        <v>1658</v>
      </c>
      <c r="BN30" s="460" t="s">
        <v>1833</v>
      </c>
    </row>
    <row r="31" spans="1:66">
      <c r="A31" s="460" t="s">
        <v>450</v>
      </c>
      <c r="N31" s="460" t="s">
        <v>451</v>
      </c>
      <c r="AA31" s="460" t="s">
        <v>452</v>
      </c>
      <c r="BA31" s="460" t="s">
        <v>454</v>
      </c>
      <c r="BN31" s="460" t="s">
        <v>1834</v>
      </c>
    </row>
    <row r="32" spans="1:66">
      <c r="A32" s="460" t="s">
        <v>453</v>
      </c>
      <c r="N32" s="460" t="s">
        <v>1835</v>
      </c>
      <c r="AA32" s="460" t="s">
        <v>524</v>
      </c>
      <c r="BA32" s="460" t="s">
        <v>456</v>
      </c>
    </row>
    <row r="33" spans="1:53">
      <c r="A33" s="460" t="s">
        <v>455</v>
      </c>
      <c r="N33" s="460" t="s">
        <v>1836</v>
      </c>
      <c r="AA33" s="460" t="s">
        <v>1837</v>
      </c>
      <c r="BA33" s="460" t="s">
        <v>458</v>
      </c>
    </row>
    <row r="34" spans="1:53">
      <c r="A34" s="460" t="s">
        <v>457</v>
      </c>
      <c r="N34" s="460" t="s">
        <v>1838</v>
      </c>
      <c r="BA34" s="460" t="s">
        <v>525</v>
      </c>
    </row>
    <row r="35" spans="1:53">
      <c r="A35" s="460" t="s">
        <v>459</v>
      </c>
      <c r="BA35" s="460" t="s">
        <v>1839</v>
      </c>
    </row>
    <row r="36" spans="1:53">
      <c r="A36" s="460" t="s">
        <v>460</v>
      </c>
      <c r="BA36" s="460" t="s">
        <v>515</v>
      </c>
    </row>
    <row r="37" spans="1:53">
      <c r="A37" s="460" t="s">
        <v>461</v>
      </c>
    </row>
    <row r="38" spans="1:53">
      <c r="A38" s="460" t="s">
        <v>526</v>
      </c>
    </row>
    <row r="39" spans="1:53">
      <c r="A39" s="460" t="s">
        <v>527</v>
      </c>
    </row>
    <row r="40" spans="1:53">
      <c r="A40" s="460" t="s">
        <v>528</v>
      </c>
    </row>
    <row r="41" spans="1:53">
      <c r="A41" s="460" t="s">
        <v>1840</v>
      </c>
    </row>
    <row r="46" spans="1:53" s="463" customFormat="1"/>
    <row r="73" spans="13:27">
      <c r="M73" s="460" t="s">
        <v>462</v>
      </c>
      <c r="N73" s="460" t="s">
        <v>214</v>
      </c>
      <c r="O73" s="460" t="s">
        <v>463</v>
      </c>
      <c r="P73" s="460" t="s">
        <v>464</v>
      </c>
      <c r="T73" s="460" t="s">
        <v>214</v>
      </c>
      <c r="U73" s="460" t="s">
        <v>219</v>
      </c>
      <c r="V73" s="460" t="s">
        <v>224</v>
      </c>
      <c r="Z73" s="460" t="s">
        <v>237</v>
      </c>
      <c r="AA73" s="460" t="s">
        <v>244</v>
      </c>
    </row>
    <row r="74" spans="13:27">
      <c r="M74" s="460" t="s">
        <v>462</v>
      </c>
      <c r="N74" s="460" t="s">
        <v>219</v>
      </c>
      <c r="O74" s="460" t="s">
        <v>465</v>
      </c>
      <c r="P74" s="460" t="s">
        <v>466</v>
      </c>
      <c r="V74" s="460" t="s">
        <v>256</v>
      </c>
    </row>
    <row r="75" spans="13:27">
      <c r="M75" s="460" t="s">
        <v>462</v>
      </c>
      <c r="N75" s="460" t="s">
        <v>224</v>
      </c>
      <c r="O75" s="460" t="s">
        <v>467</v>
      </c>
      <c r="P75" s="460" t="s">
        <v>468</v>
      </c>
    </row>
    <row r="76" spans="13:27">
      <c r="M76" s="460" t="s">
        <v>462</v>
      </c>
      <c r="N76" s="460" t="s">
        <v>256</v>
      </c>
      <c r="O76" s="460" t="s">
        <v>469</v>
      </c>
      <c r="P76" s="460" t="s">
        <v>470</v>
      </c>
    </row>
    <row r="77" spans="13:27">
      <c r="M77" s="460" t="s">
        <v>462</v>
      </c>
      <c r="N77" s="460" t="s">
        <v>237</v>
      </c>
      <c r="O77" s="460" t="s">
        <v>471</v>
      </c>
      <c r="P77" s="460" t="s">
        <v>472</v>
      </c>
    </row>
    <row r="78" spans="13:27">
      <c r="M78" s="460" t="s">
        <v>462</v>
      </c>
      <c r="N78" s="460" t="s">
        <v>244</v>
      </c>
      <c r="O78" s="460" t="s">
        <v>473</v>
      </c>
      <c r="P78" s="460" t="s">
        <v>474</v>
      </c>
    </row>
    <row r="83" spans="32:32">
      <c r="AF83" s="460" t="s">
        <v>475</v>
      </c>
    </row>
    <row r="84" spans="32:32">
      <c r="AF84" s="460" t="s">
        <v>475</v>
      </c>
    </row>
    <row r="117" spans="47:47">
      <c r="AU117" s="460" t="s">
        <v>475</v>
      </c>
    </row>
    <row r="118" spans="47:47">
      <c r="AU118" s="460" t="s">
        <v>475</v>
      </c>
    </row>
    <row r="119" spans="47:47">
      <c r="AU119" s="460" t="s">
        <v>475</v>
      </c>
    </row>
    <row r="120" spans="47:47">
      <c r="AU120" s="460" t="s">
        <v>475</v>
      </c>
    </row>
    <row r="121" spans="47:47">
      <c r="AU121" s="460" t="s">
        <v>475</v>
      </c>
    </row>
    <row r="122" spans="47:47">
      <c r="AU122" s="460" t="s">
        <v>475</v>
      </c>
    </row>
    <row r="123" spans="47:47">
      <c r="AU123" s="460" t="s">
        <v>475</v>
      </c>
    </row>
    <row r="124" spans="47:47">
      <c r="AU124" s="460" t="s">
        <v>475</v>
      </c>
    </row>
    <row r="125" spans="47:47">
      <c r="AU125" s="460" t="s">
        <v>475</v>
      </c>
    </row>
    <row r="126" spans="47:47">
      <c r="AU126" s="460" t="s">
        <v>475</v>
      </c>
    </row>
    <row r="127" spans="47:47">
      <c r="AU127" s="460" t="s">
        <v>475</v>
      </c>
    </row>
    <row r="128" spans="47:47">
      <c r="AU128" s="460" t="s">
        <v>475</v>
      </c>
    </row>
    <row r="343" spans="38:38">
      <c r="AL343" s="460" t="s">
        <v>475</v>
      </c>
    </row>
    <row r="344" spans="38:38">
      <c r="AL344" s="460" t="s">
        <v>475</v>
      </c>
    </row>
    <row r="345" spans="38:38">
      <c r="AL345" s="460" t="s">
        <v>475</v>
      </c>
    </row>
    <row r="346" spans="38:38">
      <c r="AL346" s="460" t="s">
        <v>475</v>
      </c>
    </row>
    <row r="347" spans="38:38">
      <c r="AL347" s="460" t="s">
        <v>475</v>
      </c>
    </row>
    <row r="348" spans="38:38">
      <c r="AL348" s="460" t="s">
        <v>475</v>
      </c>
    </row>
    <row r="349" spans="38:38">
      <c r="AL349" s="460" t="s">
        <v>475</v>
      </c>
    </row>
    <row r="350" spans="38:38">
      <c r="AL350" s="460" t="s">
        <v>475</v>
      </c>
    </row>
  </sheetData>
  <sheetProtection password="CCCF" sheet="1" selectLockedCells="1" selectUnlockedCells="1"/>
  <mergeCells count="6">
    <mergeCell ref="BN4:BY4"/>
    <mergeCell ref="A4:L4"/>
    <mergeCell ref="N4:Y4"/>
    <mergeCell ref="AA4:AL4"/>
    <mergeCell ref="AN4:AY4"/>
    <mergeCell ref="BA4:BL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FA2F5-8445-4A73-A651-F355DD5876F2}">
  <sheetPr>
    <tabColor rgb="FF92D050"/>
    <pageSetUpPr fitToPage="1"/>
  </sheetPr>
  <dimension ref="A1:AN109"/>
  <sheetViews>
    <sheetView workbookViewId="0">
      <selection activeCell="E5" sqref="E5"/>
    </sheetView>
  </sheetViews>
  <sheetFormatPr defaultRowHeight="13.5"/>
  <cols>
    <col min="1" max="1" width="9" style="1"/>
    <col min="2" max="2" width="28.625" style="1" customWidth="1"/>
    <col min="3" max="3" width="6" style="1" customWidth="1"/>
    <col min="4" max="4" width="3.625" style="1" customWidth="1"/>
    <col min="5" max="5" width="13.5" style="145" customWidth="1"/>
    <col min="6" max="6" width="5.875" style="1" customWidth="1"/>
    <col min="7" max="7" width="4.625" style="1" customWidth="1"/>
    <col min="8" max="8" width="13.5" style="145" customWidth="1"/>
    <col min="9" max="9" width="5.5" style="1" customWidth="1"/>
    <col min="10" max="10" width="4.75" style="1" customWidth="1"/>
    <col min="11" max="11" width="13.5" style="145" customWidth="1"/>
    <col min="12" max="13" width="4.5" style="1" customWidth="1"/>
    <col min="14" max="14" width="13.5" style="145" customWidth="1"/>
    <col min="15" max="16" width="5.75" style="1" customWidth="1"/>
    <col min="17" max="17" width="13.5" style="145" customWidth="1"/>
    <col min="18" max="19" width="5.25" style="1" customWidth="1"/>
    <col min="20" max="20" width="13.5" style="145" customWidth="1"/>
    <col min="21" max="22" width="5.375" style="1" customWidth="1"/>
    <col min="23" max="23" width="13.5" style="145" customWidth="1"/>
    <col min="24" max="25" width="4.875" style="1" customWidth="1"/>
    <col min="26" max="26" width="13.625" style="145" customWidth="1"/>
    <col min="27" max="28" width="5.625" style="1" customWidth="1"/>
    <col min="29" max="29" width="13.5" style="145" customWidth="1"/>
    <col min="30" max="31" width="5.375" style="1" customWidth="1"/>
    <col min="32" max="32" width="13.5" style="145" customWidth="1"/>
    <col min="33" max="34" width="5.375" style="1" customWidth="1"/>
    <col min="35" max="35" width="13.5" style="145" customWidth="1"/>
    <col min="36" max="37" width="5.125" style="1" customWidth="1"/>
    <col min="38" max="38" width="13.5" style="145" customWidth="1"/>
    <col min="39" max="16384" width="9" style="1"/>
  </cols>
  <sheetData>
    <row r="1" spans="1:40" ht="103.5" customHeight="1" thickBot="1">
      <c r="B1" s="150" t="str">
        <f>IF(C1='⑤算出内訳表(1)【自動】'!K31,"○","不一致の為確認必要")</f>
        <v>○</v>
      </c>
      <c r="C1" s="761">
        <f>SUM(E5:E104,H5:H104,K5:K104,N5:N104,Q5:Q104,T5:T104,W5:W104,Z5:Z104,AC5:AC104,AF5:AF104,AI5:AI104,AL5:AL104)</f>
        <v>0</v>
      </c>
      <c r="D1" s="761"/>
      <c r="E1" s="761"/>
      <c r="F1" s="761"/>
      <c r="G1" s="763" t="s">
        <v>1788</v>
      </c>
      <c r="H1" s="764"/>
      <c r="I1" s="764"/>
      <c r="J1" s="764"/>
      <c r="K1" s="764"/>
      <c r="L1" s="764"/>
      <c r="M1" s="764"/>
      <c r="N1" s="764"/>
      <c r="O1" s="764"/>
      <c r="P1" s="764"/>
      <c r="Q1" s="764"/>
      <c r="R1" s="764"/>
      <c r="S1" s="764"/>
      <c r="T1" s="764"/>
      <c r="U1" s="764"/>
      <c r="V1" s="764"/>
      <c r="W1" s="764"/>
      <c r="X1" s="764"/>
      <c r="Y1" s="764"/>
      <c r="Z1" s="764"/>
      <c r="AA1" s="143"/>
      <c r="AB1" s="143"/>
      <c r="AC1" s="151"/>
      <c r="AD1" s="143"/>
      <c r="AE1" s="143"/>
      <c r="AF1" s="151"/>
      <c r="AG1" s="143"/>
      <c r="AH1" s="143"/>
      <c r="AI1" s="151"/>
      <c r="AJ1" s="762" t="e">
        <f>①基本情報【名簿入力前に必須入力】!P5</f>
        <v>#N/A</v>
      </c>
      <c r="AK1" s="762"/>
      <c r="AL1" s="762"/>
    </row>
    <row r="2" spans="1:40" ht="45" customHeight="1" thickBot="1">
      <c r="B2" s="226">
        <f>③職員名簿【年間実績】!L6</f>
        <v>0</v>
      </c>
      <c r="C2" s="750" t="s">
        <v>490</v>
      </c>
      <c r="D2" s="751"/>
      <c r="E2" s="751"/>
      <c r="F2" s="751" t="s">
        <v>491</v>
      </c>
      <c r="G2" s="752"/>
      <c r="H2" s="752"/>
      <c r="I2" s="752" t="s">
        <v>492</v>
      </c>
      <c r="J2" s="752"/>
      <c r="K2" s="752"/>
      <c r="L2" s="752" t="s">
        <v>493</v>
      </c>
      <c r="M2" s="752"/>
      <c r="N2" s="752"/>
      <c r="O2" s="752" t="s">
        <v>494</v>
      </c>
      <c r="P2" s="752"/>
      <c r="Q2" s="752"/>
      <c r="R2" s="752" t="s">
        <v>495</v>
      </c>
      <c r="S2" s="752"/>
      <c r="T2" s="752"/>
      <c r="U2" s="751" t="s">
        <v>496</v>
      </c>
      <c r="V2" s="751"/>
      <c r="W2" s="751"/>
      <c r="X2" s="751" t="s">
        <v>497</v>
      </c>
      <c r="Y2" s="751"/>
      <c r="Z2" s="751"/>
      <c r="AA2" s="751" t="s">
        <v>498</v>
      </c>
      <c r="AB2" s="751"/>
      <c r="AC2" s="751"/>
      <c r="AD2" s="751" t="s">
        <v>499</v>
      </c>
      <c r="AE2" s="751"/>
      <c r="AF2" s="751"/>
      <c r="AG2" s="751" t="s">
        <v>500</v>
      </c>
      <c r="AH2" s="751"/>
      <c r="AI2" s="751"/>
      <c r="AJ2" s="751" t="s">
        <v>501</v>
      </c>
      <c r="AK2" s="751"/>
      <c r="AL2" s="751"/>
    </row>
    <row r="3" spans="1:40" ht="27.75" customHeight="1">
      <c r="B3" s="753" t="s">
        <v>502</v>
      </c>
      <c r="C3" s="755" t="s">
        <v>503</v>
      </c>
      <c r="D3" s="756"/>
      <c r="E3" s="153" t="str">
        <f>IF(COUNTIF(C5:C104,"○")=COUNT(E5:E104),"入力済み","エラー")</f>
        <v>入力済み</v>
      </c>
      <c r="F3" s="759" t="s">
        <v>503</v>
      </c>
      <c r="G3" s="756"/>
      <c r="H3" s="153" t="str">
        <f>IF(COUNTIF(F5:F104,"○")=COUNT(H5:H104),"入力済み","エラー")</f>
        <v>入力済み</v>
      </c>
      <c r="I3" s="759" t="s">
        <v>503</v>
      </c>
      <c r="J3" s="756"/>
      <c r="K3" s="153" t="str">
        <f>IF(COUNTIF(I5:I104,"○")=COUNT(K5:K104),"入力済み","エラー")</f>
        <v>入力済み</v>
      </c>
      <c r="L3" s="759" t="s">
        <v>503</v>
      </c>
      <c r="M3" s="756"/>
      <c r="N3" s="153" t="str">
        <f>IF(COUNTIF(L5:L104,"○")=COUNT(N5:N104),"入力済み","エラー")</f>
        <v>入力済み</v>
      </c>
      <c r="O3" s="759" t="s">
        <v>503</v>
      </c>
      <c r="P3" s="756"/>
      <c r="Q3" s="153" t="str">
        <f>IF(COUNTIF(O5:O104,"○")=COUNT(Q5:Q104),"入力済み","エラー")</f>
        <v>入力済み</v>
      </c>
      <c r="R3" s="759" t="s">
        <v>503</v>
      </c>
      <c r="S3" s="756"/>
      <c r="T3" s="153" t="str">
        <f>IF(COUNTIF(R5:R104,"○")=COUNT(T5:T104),"入力済み","エラー")</f>
        <v>入力済み</v>
      </c>
      <c r="U3" s="759" t="s">
        <v>503</v>
      </c>
      <c r="V3" s="756"/>
      <c r="W3" s="153" t="str">
        <f>IF(COUNTIF(U5:U104,"○")=COUNT(W5:W104),"入力済み","エラー")</f>
        <v>入力済み</v>
      </c>
      <c r="X3" s="759" t="s">
        <v>503</v>
      </c>
      <c r="Y3" s="756"/>
      <c r="Z3" s="153" t="str">
        <f>IF(COUNTIF(X5:X104,"○")=COUNT(Z5:Z104),"入力済み","エラー")</f>
        <v>入力済み</v>
      </c>
      <c r="AA3" s="759" t="s">
        <v>503</v>
      </c>
      <c r="AB3" s="756"/>
      <c r="AC3" s="153" t="str">
        <f>IF(COUNTIF(AA5:AA104,"○")=COUNT(AC5:AC104),"入力済み","エラー")</f>
        <v>入力済み</v>
      </c>
      <c r="AD3" s="759" t="s">
        <v>503</v>
      </c>
      <c r="AE3" s="756"/>
      <c r="AF3" s="153" t="str">
        <f>IF(COUNTIF(AD5:AD104,"○")=COUNT(AF5:AF104),"入力済み","エラー")</f>
        <v>入力済み</v>
      </c>
      <c r="AG3" s="759" t="s">
        <v>503</v>
      </c>
      <c r="AH3" s="756"/>
      <c r="AI3" s="153" t="str">
        <f>IF(COUNTIF(AG5:AG104,"○")=COUNT(AI5:AI104),"入力済み","エラー")</f>
        <v>入力済み</v>
      </c>
      <c r="AJ3" s="759" t="s">
        <v>503</v>
      </c>
      <c r="AK3" s="756"/>
      <c r="AL3" s="153" t="str">
        <f>IF(COUNTIF(AJ5:AJ104,"○")=COUNT(AL5:AL104),"入力済み","エラー")</f>
        <v>入力済み</v>
      </c>
    </row>
    <row r="4" spans="1:40" ht="27.75" customHeight="1">
      <c r="B4" s="754"/>
      <c r="C4" s="757"/>
      <c r="D4" s="758"/>
      <c r="E4" s="152" t="s">
        <v>1560</v>
      </c>
      <c r="F4" s="760"/>
      <c r="G4" s="758"/>
      <c r="H4" s="152" t="s">
        <v>1559</v>
      </c>
      <c r="I4" s="760"/>
      <c r="J4" s="758"/>
      <c r="K4" s="152" t="s">
        <v>1559</v>
      </c>
      <c r="L4" s="760"/>
      <c r="M4" s="758"/>
      <c r="N4" s="152" t="s">
        <v>1559</v>
      </c>
      <c r="O4" s="760"/>
      <c r="P4" s="758"/>
      <c r="Q4" s="152" t="s">
        <v>1559</v>
      </c>
      <c r="R4" s="760"/>
      <c r="S4" s="758"/>
      <c r="T4" s="152" t="s">
        <v>1559</v>
      </c>
      <c r="U4" s="760"/>
      <c r="V4" s="758"/>
      <c r="W4" s="152" t="s">
        <v>1559</v>
      </c>
      <c r="X4" s="760"/>
      <c r="Y4" s="758"/>
      <c r="Z4" s="152" t="s">
        <v>1559</v>
      </c>
      <c r="AA4" s="760"/>
      <c r="AB4" s="758"/>
      <c r="AC4" s="152" t="s">
        <v>1559</v>
      </c>
      <c r="AD4" s="760"/>
      <c r="AE4" s="758"/>
      <c r="AF4" s="152" t="s">
        <v>1559</v>
      </c>
      <c r="AG4" s="760"/>
      <c r="AH4" s="758"/>
      <c r="AI4" s="152" t="s">
        <v>1559</v>
      </c>
      <c r="AJ4" s="760"/>
      <c r="AK4" s="758"/>
      <c r="AL4" s="152" t="s">
        <v>1559</v>
      </c>
      <c r="AN4" s="146"/>
    </row>
    <row r="5" spans="1:40" ht="30" customHeight="1">
      <c r="A5" s="1">
        <v>1</v>
      </c>
      <c r="B5" s="154" t="str">
        <f>③職員名簿【年間実績】!BN14</f>
        <v/>
      </c>
      <c r="C5" s="155" t="str">
        <f>③職員名簿【年間実績】!BO14</f>
        <v/>
      </c>
      <c r="D5" s="156" t="str">
        <f>③職員名簿【年間実績】!AY14</f>
        <v/>
      </c>
      <c r="E5" s="418"/>
      <c r="F5" s="158" t="str">
        <f>③職員名簿【年間実績】!BP14</f>
        <v/>
      </c>
      <c r="G5" s="156" t="str">
        <f>③職員名簿【年間実績】!AZ14</f>
        <v/>
      </c>
      <c r="H5" s="418"/>
      <c r="I5" s="158" t="str">
        <f>③職員名簿【年間実績】!BQ14</f>
        <v/>
      </c>
      <c r="J5" s="156" t="str">
        <f>③職員名簿【年間実績】!BA14</f>
        <v/>
      </c>
      <c r="K5" s="418"/>
      <c r="L5" s="158" t="str">
        <f>③職員名簿【年間実績】!BR14</f>
        <v/>
      </c>
      <c r="M5" s="156" t="str">
        <f>③職員名簿【年間実績】!BB14</f>
        <v/>
      </c>
      <c r="N5" s="418"/>
      <c r="O5" s="158" t="str">
        <f>③職員名簿【年間実績】!BS14</f>
        <v/>
      </c>
      <c r="P5" s="156" t="str">
        <f>③職員名簿【年間実績】!BC14</f>
        <v/>
      </c>
      <c r="Q5" s="418"/>
      <c r="R5" s="158" t="str">
        <f>③職員名簿【年間実績】!BT14</f>
        <v/>
      </c>
      <c r="S5" s="156" t="str">
        <f>③職員名簿【年間実績】!BD14</f>
        <v/>
      </c>
      <c r="T5" s="418"/>
      <c r="U5" s="158" t="str">
        <f>③職員名簿【年間実績】!BU14</f>
        <v/>
      </c>
      <c r="V5" s="156" t="str">
        <f>③職員名簿【年間実績】!BE14</f>
        <v/>
      </c>
      <c r="W5" s="418"/>
      <c r="X5" s="158" t="str">
        <f>③職員名簿【年間実績】!BV14</f>
        <v/>
      </c>
      <c r="Y5" s="156" t="str">
        <f>③職員名簿【年間実績】!BF14</f>
        <v/>
      </c>
      <c r="Z5" s="418"/>
      <c r="AA5" s="158" t="str">
        <f>③職員名簿【年間実績】!BW14</f>
        <v/>
      </c>
      <c r="AB5" s="156" t="str">
        <f>③職員名簿【年間実績】!BG14</f>
        <v/>
      </c>
      <c r="AC5" s="418"/>
      <c r="AD5" s="158" t="str">
        <f>③職員名簿【年間実績】!BX14</f>
        <v/>
      </c>
      <c r="AE5" s="156" t="str">
        <f>③職員名簿【年間実績】!BH14</f>
        <v/>
      </c>
      <c r="AF5" s="418"/>
      <c r="AG5" s="158" t="str">
        <f>③職員名簿【年間実績】!BY14</f>
        <v/>
      </c>
      <c r="AH5" s="156" t="str">
        <f>③職員名簿【年間実績】!BI14</f>
        <v/>
      </c>
      <c r="AI5" s="418"/>
      <c r="AJ5" s="158" t="str">
        <f>③職員名簿【年間実績】!BZ14</f>
        <v/>
      </c>
      <c r="AK5" s="156" t="str">
        <f>③職員名簿【年間実績】!BJ14</f>
        <v/>
      </c>
      <c r="AL5" s="418"/>
    </row>
    <row r="6" spans="1:40" ht="30" customHeight="1">
      <c r="A6" s="1">
        <v>2</v>
      </c>
      <c r="B6" s="154" t="str">
        <f>③職員名簿【年間実績】!BN15</f>
        <v/>
      </c>
      <c r="C6" s="406" t="str">
        <f>③職員名簿【年間実績】!BO15</f>
        <v/>
      </c>
      <c r="D6" s="407" t="str">
        <f>③職員名簿【年間実績】!AY15</f>
        <v/>
      </c>
      <c r="E6" s="419"/>
      <c r="F6" s="408" t="str">
        <f>③職員名簿【年間実績】!BP15</f>
        <v/>
      </c>
      <c r="G6" s="407" t="str">
        <f>③職員名簿【年間実績】!AZ15</f>
        <v/>
      </c>
      <c r="H6" s="419"/>
      <c r="I6" s="408" t="str">
        <f>③職員名簿【年間実績】!BQ15</f>
        <v/>
      </c>
      <c r="J6" s="407" t="str">
        <f>③職員名簿【年間実績】!BA15</f>
        <v/>
      </c>
      <c r="K6" s="419"/>
      <c r="L6" s="408" t="str">
        <f>③職員名簿【年間実績】!BR15</f>
        <v/>
      </c>
      <c r="M6" s="407" t="str">
        <f>③職員名簿【年間実績】!BB15</f>
        <v/>
      </c>
      <c r="N6" s="419"/>
      <c r="O6" s="408" t="str">
        <f>③職員名簿【年間実績】!BS15</f>
        <v/>
      </c>
      <c r="P6" s="407" t="str">
        <f>③職員名簿【年間実績】!BC15</f>
        <v/>
      </c>
      <c r="Q6" s="419"/>
      <c r="R6" s="408" t="str">
        <f>③職員名簿【年間実績】!BT15</f>
        <v/>
      </c>
      <c r="S6" s="407" t="str">
        <f>③職員名簿【年間実績】!BD15</f>
        <v/>
      </c>
      <c r="T6" s="419"/>
      <c r="U6" s="408" t="str">
        <f>③職員名簿【年間実績】!BU15</f>
        <v/>
      </c>
      <c r="V6" s="407" t="str">
        <f>③職員名簿【年間実績】!BE15</f>
        <v/>
      </c>
      <c r="W6" s="419"/>
      <c r="X6" s="408" t="str">
        <f>③職員名簿【年間実績】!BV15</f>
        <v/>
      </c>
      <c r="Y6" s="407" t="str">
        <f>③職員名簿【年間実績】!BF15</f>
        <v/>
      </c>
      <c r="Z6" s="419"/>
      <c r="AA6" s="408" t="str">
        <f>③職員名簿【年間実績】!BW15</f>
        <v/>
      </c>
      <c r="AB6" s="407" t="str">
        <f>③職員名簿【年間実績】!BG15</f>
        <v/>
      </c>
      <c r="AC6" s="419"/>
      <c r="AD6" s="408" t="str">
        <f>③職員名簿【年間実績】!BX15</f>
        <v/>
      </c>
      <c r="AE6" s="407" t="str">
        <f>③職員名簿【年間実績】!BH15</f>
        <v/>
      </c>
      <c r="AF6" s="419"/>
      <c r="AG6" s="408" t="str">
        <f>③職員名簿【年間実績】!BY15</f>
        <v/>
      </c>
      <c r="AH6" s="407" t="str">
        <f>③職員名簿【年間実績】!BI15</f>
        <v/>
      </c>
      <c r="AI6" s="419"/>
      <c r="AJ6" s="408" t="str">
        <f>③職員名簿【年間実績】!BZ15</f>
        <v/>
      </c>
      <c r="AK6" s="407" t="str">
        <f>③職員名簿【年間実績】!BJ15</f>
        <v/>
      </c>
      <c r="AL6" s="419"/>
    </row>
    <row r="7" spans="1:40" ht="30" customHeight="1">
      <c r="A7" s="1">
        <v>3</v>
      </c>
      <c r="B7" s="154" t="str">
        <f>③職員名簿【年間実績】!BN16</f>
        <v/>
      </c>
      <c r="C7" s="406" t="str">
        <f>③職員名簿【年間実績】!BO16</f>
        <v/>
      </c>
      <c r="D7" s="407" t="str">
        <f>③職員名簿【年間実績】!AY16</f>
        <v/>
      </c>
      <c r="E7" s="419"/>
      <c r="F7" s="408" t="str">
        <f>③職員名簿【年間実績】!BP16</f>
        <v/>
      </c>
      <c r="G7" s="407" t="str">
        <f>③職員名簿【年間実績】!AZ16</f>
        <v/>
      </c>
      <c r="H7" s="419"/>
      <c r="I7" s="408" t="str">
        <f>③職員名簿【年間実績】!BQ16</f>
        <v/>
      </c>
      <c r="J7" s="407" t="str">
        <f>③職員名簿【年間実績】!BA16</f>
        <v/>
      </c>
      <c r="K7" s="419"/>
      <c r="L7" s="408" t="str">
        <f>③職員名簿【年間実績】!BR16</f>
        <v/>
      </c>
      <c r="M7" s="407" t="str">
        <f>③職員名簿【年間実績】!BB16</f>
        <v/>
      </c>
      <c r="N7" s="419"/>
      <c r="O7" s="408" t="str">
        <f>③職員名簿【年間実績】!BS16</f>
        <v/>
      </c>
      <c r="P7" s="407" t="str">
        <f>③職員名簿【年間実績】!BC16</f>
        <v/>
      </c>
      <c r="Q7" s="419"/>
      <c r="R7" s="408" t="str">
        <f>③職員名簿【年間実績】!BT16</f>
        <v/>
      </c>
      <c r="S7" s="407" t="str">
        <f>③職員名簿【年間実績】!BD16</f>
        <v/>
      </c>
      <c r="T7" s="419"/>
      <c r="U7" s="408" t="str">
        <f>③職員名簿【年間実績】!BU16</f>
        <v/>
      </c>
      <c r="V7" s="407" t="str">
        <f>③職員名簿【年間実績】!BE16</f>
        <v/>
      </c>
      <c r="W7" s="419"/>
      <c r="X7" s="408" t="str">
        <f>③職員名簿【年間実績】!BV16</f>
        <v/>
      </c>
      <c r="Y7" s="407" t="str">
        <f>③職員名簿【年間実績】!BF16</f>
        <v/>
      </c>
      <c r="Z7" s="419"/>
      <c r="AA7" s="408" t="str">
        <f>③職員名簿【年間実績】!BW16</f>
        <v/>
      </c>
      <c r="AB7" s="407" t="str">
        <f>③職員名簿【年間実績】!BG16</f>
        <v/>
      </c>
      <c r="AC7" s="419"/>
      <c r="AD7" s="408" t="str">
        <f>③職員名簿【年間実績】!BX16</f>
        <v/>
      </c>
      <c r="AE7" s="407" t="str">
        <f>③職員名簿【年間実績】!BH16</f>
        <v/>
      </c>
      <c r="AF7" s="419"/>
      <c r="AG7" s="408" t="str">
        <f>③職員名簿【年間実績】!BY16</f>
        <v/>
      </c>
      <c r="AH7" s="407" t="str">
        <f>③職員名簿【年間実績】!BI16</f>
        <v/>
      </c>
      <c r="AI7" s="419"/>
      <c r="AJ7" s="408" t="str">
        <f>③職員名簿【年間実績】!BZ16</f>
        <v/>
      </c>
      <c r="AK7" s="407" t="str">
        <f>③職員名簿【年間実績】!BJ16</f>
        <v/>
      </c>
      <c r="AL7" s="419"/>
    </row>
    <row r="8" spans="1:40" ht="30" customHeight="1">
      <c r="A8" s="1">
        <v>4</v>
      </c>
      <c r="B8" s="154" t="str">
        <f>③職員名簿【年間実績】!BN17</f>
        <v/>
      </c>
      <c r="C8" s="406" t="str">
        <f>③職員名簿【年間実績】!BO17</f>
        <v/>
      </c>
      <c r="D8" s="407" t="str">
        <f>③職員名簿【年間実績】!AY17</f>
        <v/>
      </c>
      <c r="E8" s="419"/>
      <c r="F8" s="408" t="str">
        <f>③職員名簿【年間実績】!BP17</f>
        <v/>
      </c>
      <c r="G8" s="407" t="str">
        <f>③職員名簿【年間実績】!AZ17</f>
        <v/>
      </c>
      <c r="H8" s="419"/>
      <c r="I8" s="408" t="str">
        <f>③職員名簿【年間実績】!BQ17</f>
        <v/>
      </c>
      <c r="J8" s="407" t="str">
        <f>③職員名簿【年間実績】!BA17</f>
        <v/>
      </c>
      <c r="K8" s="419"/>
      <c r="L8" s="408" t="str">
        <f>③職員名簿【年間実績】!BR17</f>
        <v/>
      </c>
      <c r="M8" s="407" t="str">
        <f>③職員名簿【年間実績】!BB17</f>
        <v/>
      </c>
      <c r="N8" s="419"/>
      <c r="O8" s="408" t="str">
        <f>③職員名簿【年間実績】!BS17</f>
        <v/>
      </c>
      <c r="P8" s="407" t="str">
        <f>③職員名簿【年間実績】!BC17</f>
        <v/>
      </c>
      <c r="Q8" s="419"/>
      <c r="R8" s="408" t="str">
        <f>③職員名簿【年間実績】!BT17</f>
        <v/>
      </c>
      <c r="S8" s="407" t="str">
        <f>③職員名簿【年間実績】!BD17</f>
        <v/>
      </c>
      <c r="T8" s="419"/>
      <c r="U8" s="408" t="str">
        <f>③職員名簿【年間実績】!BU17</f>
        <v/>
      </c>
      <c r="V8" s="407" t="str">
        <f>③職員名簿【年間実績】!BE17</f>
        <v/>
      </c>
      <c r="W8" s="419"/>
      <c r="X8" s="408" t="str">
        <f>③職員名簿【年間実績】!BV17</f>
        <v/>
      </c>
      <c r="Y8" s="407" t="str">
        <f>③職員名簿【年間実績】!BF17</f>
        <v/>
      </c>
      <c r="Z8" s="419"/>
      <c r="AA8" s="408" t="str">
        <f>③職員名簿【年間実績】!BW17</f>
        <v/>
      </c>
      <c r="AB8" s="407" t="str">
        <f>③職員名簿【年間実績】!BG17</f>
        <v/>
      </c>
      <c r="AC8" s="419"/>
      <c r="AD8" s="408" t="str">
        <f>③職員名簿【年間実績】!BX17</f>
        <v/>
      </c>
      <c r="AE8" s="407" t="str">
        <f>③職員名簿【年間実績】!BH17</f>
        <v/>
      </c>
      <c r="AF8" s="419"/>
      <c r="AG8" s="408" t="str">
        <f>③職員名簿【年間実績】!BY17</f>
        <v/>
      </c>
      <c r="AH8" s="407" t="str">
        <f>③職員名簿【年間実績】!BI17</f>
        <v/>
      </c>
      <c r="AI8" s="419"/>
      <c r="AJ8" s="408" t="str">
        <f>③職員名簿【年間実績】!BZ17</f>
        <v/>
      </c>
      <c r="AK8" s="407" t="str">
        <f>③職員名簿【年間実績】!BJ17</f>
        <v/>
      </c>
      <c r="AL8" s="419"/>
    </row>
    <row r="9" spans="1:40" ht="30" customHeight="1">
      <c r="A9" s="1">
        <v>5</v>
      </c>
      <c r="B9" s="154" t="str">
        <f>③職員名簿【年間実績】!BN18</f>
        <v/>
      </c>
      <c r="C9" s="406" t="str">
        <f>③職員名簿【年間実績】!BO18</f>
        <v/>
      </c>
      <c r="D9" s="407" t="str">
        <f>③職員名簿【年間実績】!AY18</f>
        <v/>
      </c>
      <c r="E9" s="419"/>
      <c r="F9" s="408" t="str">
        <f>③職員名簿【年間実績】!BP18</f>
        <v/>
      </c>
      <c r="G9" s="407" t="str">
        <f>③職員名簿【年間実績】!AZ18</f>
        <v/>
      </c>
      <c r="H9" s="419"/>
      <c r="I9" s="408" t="str">
        <f>③職員名簿【年間実績】!BQ18</f>
        <v/>
      </c>
      <c r="J9" s="407" t="str">
        <f>③職員名簿【年間実績】!BA18</f>
        <v/>
      </c>
      <c r="K9" s="419"/>
      <c r="L9" s="408" t="str">
        <f>③職員名簿【年間実績】!BR18</f>
        <v/>
      </c>
      <c r="M9" s="407" t="str">
        <f>③職員名簿【年間実績】!BB18</f>
        <v/>
      </c>
      <c r="N9" s="419"/>
      <c r="O9" s="408" t="str">
        <f>③職員名簿【年間実績】!BS18</f>
        <v/>
      </c>
      <c r="P9" s="407" t="str">
        <f>③職員名簿【年間実績】!BC18</f>
        <v/>
      </c>
      <c r="Q9" s="419"/>
      <c r="R9" s="408" t="str">
        <f>③職員名簿【年間実績】!BT18</f>
        <v/>
      </c>
      <c r="S9" s="407" t="str">
        <f>③職員名簿【年間実績】!BD18</f>
        <v/>
      </c>
      <c r="T9" s="419"/>
      <c r="U9" s="408" t="str">
        <f>③職員名簿【年間実績】!BU18</f>
        <v/>
      </c>
      <c r="V9" s="407" t="str">
        <f>③職員名簿【年間実績】!BE18</f>
        <v/>
      </c>
      <c r="W9" s="419"/>
      <c r="X9" s="408" t="str">
        <f>③職員名簿【年間実績】!BV18</f>
        <v/>
      </c>
      <c r="Y9" s="407" t="str">
        <f>③職員名簿【年間実績】!BF18</f>
        <v/>
      </c>
      <c r="Z9" s="419"/>
      <c r="AA9" s="408" t="str">
        <f>③職員名簿【年間実績】!BW18</f>
        <v/>
      </c>
      <c r="AB9" s="407" t="str">
        <f>③職員名簿【年間実績】!BG18</f>
        <v/>
      </c>
      <c r="AC9" s="419"/>
      <c r="AD9" s="408" t="str">
        <f>③職員名簿【年間実績】!BX18</f>
        <v/>
      </c>
      <c r="AE9" s="407" t="str">
        <f>③職員名簿【年間実績】!BH18</f>
        <v/>
      </c>
      <c r="AF9" s="419"/>
      <c r="AG9" s="408" t="str">
        <f>③職員名簿【年間実績】!BY18</f>
        <v/>
      </c>
      <c r="AH9" s="407" t="str">
        <f>③職員名簿【年間実績】!BI18</f>
        <v/>
      </c>
      <c r="AI9" s="419"/>
      <c r="AJ9" s="408" t="str">
        <f>③職員名簿【年間実績】!BZ18</f>
        <v/>
      </c>
      <c r="AK9" s="407" t="str">
        <f>③職員名簿【年間実績】!BJ18</f>
        <v/>
      </c>
      <c r="AL9" s="419"/>
    </row>
    <row r="10" spans="1:40" ht="30" customHeight="1">
      <c r="A10" s="1">
        <v>6</v>
      </c>
      <c r="B10" s="154" t="str">
        <f>③職員名簿【年間実績】!BN19</f>
        <v/>
      </c>
      <c r="C10" s="406" t="str">
        <f>③職員名簿【年間実績】!BO19</f>
        <v/>
      </c>
      <c r="D10" s="407" t="str">
        <f>③職員名簿【年間実績】!AY19</f>
        <v/>
      </c>
      <c r="E10" s="419"/>
      <c r="F10" s="408" t="str">
        <f>③職員名簿【年間実績】!BP19</f>
        <v/>
      </c>
      <c r="G10" s="407" t="str">
        <f>③職員名簿【年間実績】!AZ19</f>
        <v/>
      </c>
      <c r="H10" s="419"/>
      <c r="I10" s="408" t="str">
        <f>③職員名簿【年間実績】!BQ19</f>
        <v/>
      </c>
      <c r="J10" s="407" t="str">
        <f>③職員名簿【年間実績】!BA19</f>
        <v/>
      </c>
      <c r="K10" s="419"/>
      <c r="L10" s="408" t="str">
        <f>③職員名簿【年間実績】!BR19</f>
        <v/>
      </c>
      <c r="M10" s="407" t="str">
        <f>③職員名簿【年間実績】!BB19</f>
        <v/>
      </c>
      <c r="N10" s="419"/>
      <c r="O10" s="408" t="str">
        <f>③職員名簿【年間実績】!BS19</f>
        <v/>
      </c>
      <c r="P10" s="407" t="str">
        <f>③職員名簿【年間実績】!BC19</f>
        <v/>
      </c>
      <c r="Q10" s="419"/>
      <c r="R10" s="408" t="str">
        <f>③職員名簿【年間実績】!BT19</f>
        <v/>
      </c>
      <c r="S10" s="407" t="str">
        <f>③職員名簿【年間実績】!BD19</f>
        <v/>
      </c>
      <c r="T10" s="419"/>
      <c r="U10" s="408" t="str">
        <f>③職員名簿【年間実績】!BU19</f>
        <v/>
      </c>
      <c r="V10" s="407" t="str">
        <f>③職員名簿【年間実績】!BE19</f>
        <v/>
      </c>
      <c r="W10" s="419"/>
      <c r="X10" s="408" t="str">
        <f>③職員名簿【年間実績】!BV19</f>
        <v/>
      </c>
      <c r="Y10" s="407" t="str">
        <f>③職員名簿【年間実績】!BF19</f>
        <v/>
      </c>
      <c r="Z10" s="419"/>
      <c r="AA10" s="408" t="str">
        <f>③職員名簿【年間実績】!BW19</f>
        <v/>
      </c>
      <c r="AB10" s="407" t="str">
        <f>③職員名簿【年間実績】!BG19</f>
        <v/>
      </c>
      <c r="AC10" s="419"/>
      <c r="AD10" s="408" t="str">
        <f>③職員名簿【年間実績】!BX19</f>
        <v/>
      </c>
      <c r="AE10" s="407" t="str">
        <f>③職員名簿【年間実績】!BH19</f>
        <v/>
      </c>
      <c r="AF10" s="419"/>
      <c r="AG10" s="408" t="str">
        <f>③職員名簿【年間実績】!BY19</f>
        <v/>
      </c>
      <c r="AH10" s="407" t="str">
        <f>③職員名簿【年間実績】!BI19</f>
        <v/>
      </c>
      <c r="AI10" s="419"/>
      <c r="AJ10" s="408" t="str">
        <f>③職員名簿【年間実績】!BZ19</f>
        <v/>
      </c>
      <c r="AK10" s="407" t="str">
        <f>③職員名簿【年間実績】!BJ19</f>
        <v/>
      </c>
      <c r="AL10" s="419"/>
    </row>
    <row r="11" spans="1:40" ht="30" customHeight="1">
      <c r="A11" s="1">
        <v>7</v>
      </c>
      <c r="B11" s="154" t="str">
        <f>③職員名簿【年間実績】!BN20</f>
        <v/>
      </c>
      <c r="C11" s="406" t="str">
        <f>③職員名簿【年間実績】!BO20</f>
        <v/>
      </c>
      <c r="D11" s="407" t="str">
        <f>③職員名簿【年間実績】!AY20</f>
        <v/>
      </c>
      <c r="E11" s="419"/>
      <c r="F11" s="408" t="str">
        <f>③職員名簿【年間実績】!BP20</f>
        <v/>
      </c>
      <c r="G11" s="407" t="str">
        <f>③職員名簿【年間実績】!AZ20</f>
        <v/>
      </c>
      <c r="H11" s="419"/>
      <c r="I11" s="408" t="str">
        <f>③職員名簿【年間実績】!BQ20</f>
        <v/>
      </c>
      <c r="J11" s="407" t="str">
        <f>③職員名簿【年間実績】!BA20</f>
        <v/>
      </c>
      <c r="K11" s="419"/>
      <c r="L11" s="408" t="str">
        <f>③職員名簿【年間実績】!BR20</f>
        <v/>
      </c>
      <c r="M11" s="407" t="str">
        <f>③職員名簿【年間実績】!BB20</f>
        <v/>
      </c>
      <c r="N11" s="419"/>
      <c r="O11" s="408" t="str">
        <f>③職員名簿【年間実績】!BS20</f>
        <v/>
      </c>
      <c r="P11" s="407" t="str">
        <f>③職員名簿【年間実績】!BC20</f>
        <v/>
      </c>
      <c r="Q11" s="419"/>
      <c r="R11" s="408" t="str">
        <f>③職員名簿【年間実績】!BT20</f>
        <v/>
      </c>
      <c r="S11" s="407" t="str">
        <f>③職員名簿【年間実績】!BD20</f>
        <v/>
      </c>
      <c r="T11" s="419"/>
      <c r="U11" s="408" t="str">
        <f>③職員名簿【年間実績】!BU20</f>
        <v/>
      </c>
      <c r="V11" s="407" t="str">
        <f>③職員名簿【年間実績】!BE20</f>
        <v/>
      </c>
      <c r="W11" s="419"/>
      <c r="X11" s="408" t="str">
        <f>③職員名簿【年間実績】!BV20</f>
        <v/>
      </c>
      <c r="Y11" s="407" t="str">
        <f>③職員名簿【年間実績】!BF20</f>
        <v/>
      </c>
      <c r="Z11" s="419"/>
      <c r="AA11" s="408" t="str">
        <f>③職員名簿【年間実績】!BW20</f>
        <v/>
      </c>
      <c r="AB11" s="407" t="str">
        <f>③職員名簿【年間実績】!BG20</f>
        <v/>
      </c>
      <c r="AC11" s="419"/>
      <c r="AD11" s="408" t="str">
        <f>③職員名簿【年間実績】!BX20</f>
        <v/>
      </c>
      <c r="AE11" s="407" t="str">
        <f>③職員名簿【年間実績】!BH20</f>
        <v/>
      </c>
      <c r="AF11" s="419"/>
      <c r="AG11" s="408" t="str">
        <f>③職員名簿【年間実績】!BY20</f>
        <v/>
      </c>
      <c r="AH11" s="407" t="str">
        <f>③職員名簿【年間実績】!BI20</f>
        <v/>
      </c>
      <c r="AI11" s="419"/>
      <c r="AJ11" s="408" t="str">
        <f>③職員名簿【年間実績】!BZ20</f>
        <v/>
      </c>
      <c r="AK11" s="407" t="str">
        <f>③職員名簿【年間実績】!BJ20</f>
        <v/>
      </c>
      <c r="AL11" s="419"/>
    </row>
    <row r="12" spans="1:40" ht="30" customHeight="1">
      <c r="A12" s="1">
        <v>8</v>
      </c>
      <c r="B12" s="154" t="str">
        <f>③職員名簿【年間実績】!BN21</f>
        <v/>
      </c>
      <c r="C12" s="406" t="str">
        <f>③職員名簿【年間実績】!BO21</f>
        <v/>
      </c>
      <c r="D12" s="407" t="str">
        <f>③職員名簿【年間実績】!AY21</f>
        <v/>
      </c>
      <c r="E12" s="419"/>
      <c r="F12" s="408" t="str">
        <f>③職員名簿【年間実績】!BP21</f>
        <v/>
      </c>
      <c r="G12" s="407" t="str">
        <f>③職員名簿【年間実績】!AZ21</f>
        <v/>
      </c>
      <c r="H12" s="419"/>
      <c r="I12" s="408" t="str">
        <f>③職員名簿【年間実績】!BQ21</f>
        <v/>
      </c>
      <c r="J12" s="407" t="str">
        <f>③職員名簿【年間実績】!BA21</f>
        <v/>
      </c>
      <c r="K12" s="419"/>
      <c r="L12" s="408" t="str">
        <f>③職員名簿【年間実績】!BR21</f>
        <v/>
      </c>
      <c r="M12" s="407" t="str">
        <f>③職員名簿【年間実績】!BB21</f>
        <v/>
      </c>
      <c r="N12" s="419"/>
      <c r="O12" s="408" t="str">
        <f>③職員名簿【年間実績】!BS21</f>
        <v/>
      </c>
      <c r="P12" s="407" t="str">
        <f>③職員名簿【年間実績】!BC21</f>
        <v/>
      </c>
      <c r="Q12" s="419"/>
      <c r="R12" s="408" t="str">
        <f>③職員名簿【年間実績】!BT21</f>
        <v/>
      </c>
      <c r="S12" s="407" t="str">
        <f>③職員名簿【年間実績】!BD21</f>
        <v/>
      </c>
      <c r="T12" s="419"/>
      <c r="U12" s="408" t="str">
        <f>③職員名簿【年間実績】!BU21</f>
        <v/>
      </c>
      <c r="V12" s="407" t="str">
        <f>③職員名簿【年間実績】!BE21</f>
        <v/>
      </c>
      <c r="W12" s="419"/>
      <c r="X12" s="408" t="str">
        <f>③職員名簿【年間実績】!BV21</f>
        <v/>
      </c>
      <c r="Y12" s="407" t="str">
        <f>③職員名簿【年間実績】!BF21</f>
        <v/>
      </c>
      <c r="Z12" s="419"/>
      <c r="AA12" s="408" t="str">
        <f>③職員名簿【年間実績】!BW21</f>
        <v/>
      </c>
      <c r="AB12" s="407" t="str">
        <f>③職員名簿【年間実績】!BG21</f>
        <v/>
      </c>
      <c r="AC12" s="419"/>
      <c r="AD12" s="408" t="str">
        <f>③職員名簿【年間実績】!BX21</f>
        <v/>
      </c>
      <c r="AE12" s="407" t="str">
        <f>③職員名簿【年間実績】!BH21</f>
        <v/>
      </c>
      <c r="AF12" s="419"/>
      <c r="AG12" s="408" t="str">
        <f>③職員名簿【年間実績】!BY21</f>
        <v/>
      </c>
      <c r="AH12" s="407" t="str">
        <f>③職員名簿【年間実績】!BI21</f>
        <v/>
      </c>
      <c r="AI12" s="419"/>
      <c r="AJ12" s="408" t="str">
        <f>③職員名簿【年間実績】!BZ21</f>
        <v/>
      </c>
      <c r="AK12" s="407" t="str">
        <f>③職員名簿【年間実績】!BJ21</f>
        <v/>
      </c>
      <c r="AL12" s="419"/>
    </row>
    <row r="13" spans="1:40" ht="30" customHeight="1">
      <c r="A13" s="1">
        <v>9</v>
      </c>
      <c r="B13" s="154" t="str">
        <f>③職員名簿【年間実績】!BN22</f>
        <v/>
      </c>
      <c r="C13" s="406" t="str">
        <f>③職員名簿【年間実績】!BO22</f>
        <v/>
      </c>
      <c r="D13" s="407" t="str">
        <f>③職員名簿【年間実績】!AY22</f>
        <v/>
      </c>
      <c r="E13" s="419"/>
      <c r="F13" s="408" t="str">
        <f>③職員名簿【年間実績】!BP22</f>
        <v/>
      </c>
      <c r="G13" s="407" t="str">
        <f>③職員名簿【年間実績】!AZ22</f>
        <v/>
      </c>
      <c r="H13" s="419"/>
      <c r="I13" s="408" t="str">
        <f>③職員名簿【年間実績】!BQ22</f>
        <v/>
      </c>
      <c r="J13" s="407" t="str">
        <f>③職員名簿【年間実績】!BA22</f>
        <v/>
      </c>
      <c r="K13" s="419"/>
      <c r="L13" s="408" t="str">
        <f>③職員名簿【年間実績】!BR22</f>
        <v/>
      </c>
      <c r="M13" s="407" t="str">
        <f>③職員名簿【年間実績】!BB22</f>
        <v/>
      </c>
      <c r="N13" s="419"/>
      <c r="O13" s="408" t="str">
        <f>③職員名簿【年間実績】!BS22</f>
        <v/>
      </c>
      <c r="P13" s="407" t="str">
        <f>③職員名簿【年間実績】!BC22</f>
        <v/>
      </c>
      <c r="Q13" s="419"/>
      <c r="R13" s="408" t="str">
        <f>③職員名簿【年間実績】!BT22</f>
        <v/>
      </c>
      <c r="S13" s="407" t="str">
        <f>③職員名簿【年間実績】!BD22</f>
        <v/>
      </c>
      <c r="T13" s="419"/>
      <c r="U13" s="408" t="str">
        <f>③職員名簿【年間実績】!BU22</f>
        <v/>
      </c>
      <c r="V13" s="407" t="str">
        <f>③職員名簿【年間実績】!BE22</f>
        <v/>
      </c>
      <c r="W13" s="419"/>
      <c r="X13" s="408" t="str">
        <f>③職員名簿【年間実績】!BV22</f>
        <v/>
      </c>
      <c r="Y13" s="407" t="str">
        <f>③職員名簿【年間実績】!BF22</f>
        <v/>
      </c>
      <c r="Z13" s="419"/>
      <c r="AA13" s="408" t="str">
        <f>③職員名簿【年間実績】!BW22</f>
        <v/>
      </c>
      <c r="AB13" s="407" t="str">
        <f>③職員名簿【年間実績】!BG22</f>
        <v/>
      </c>
      <c r="AC13" s="419"/>
      <c r="AD13" s="408" t="str">
        <f>③職員名簿【年間実績】!BX22</f>
        <v/>
      </c>
      <c r="AE13" s="407" t="str">
        <f>③職員名簿【年間実績】!BH22</f>
        <v/>
      </c>
      <c r="AF13" s="419"/>
      <c r="AG13" s="408" t="str">
        <f>③職員名簿【年間実績】!BY22</f>
        <v/>
      </c>
      <c r="AH13" s="407" t="str">
        <f>③職員名簿【年間実績】!BI22</f>
        <v/>
      </c>
      <c r="AI13" s="419"/>
      <c r="AJ13" s="408" t="str">
        <f>③職員名簿【年間実績】!BZ22</f>
        <v/>
      </c>
      <c r="AK13" s="407" t="str">
        <f>③職員名簿【年間実績】!BJ22</f>
        <v/>
      </c>
      <c r="AL13" s="419"/>
    </row>
    <row r="14" spans="1:40" ht="30" customHeight="1">
      <c r="A14" s="1">
        <v>10</v>
      </c>
      <c r="B14" s="154" t="str">
        <f>③職員名簿【年間実績】!BN23</f>
        <v/>
      </c>
      <c r="C14" s="406" t="str">
        <f>③職員名簿【年間実績】!BO23</f>
        <v/>
      </c>
      <c r="D14" s="407" t="str">
        <f>③職員名簿【年間実績】!AY23</f>
        <v/>
      </c>
      <c r="E14" s="419"/>
      <c r="F14" s="408" t="str">
        <f>③職員名簿【年間実績】!BP23</f>
        <v/>
      </c>
      <c r="G14" s="407" t="str">
        <f>③職員名簿【年間実績】!AZ23</f>
        <v/>
      </c>
      <c r="H14" s="419"/>
      <c r="I14" s="408" t="str">
        <f>③職員名簿【年間実績】!BQ23</f>
        <v/>
      </c>
      <c r="J14" s="407" t="str">
        <f>③職員名簿【年間実績】!BA23</f>
        <v/>
      </c>
      <c r="K14" s="419"/>
      <c r="L14" s="408" t="str">
        <f>③職員名簿【年間実績】!BR23</f>
        <v/>
      </c>
      <c r="M14" s="407" t="str">
        <f>③職員名簿【年間実績】!BB23</f>
        <v/>
      </c>
      <c r="N14" s="419"/>
      <c r="O14" s="408" t="str">
        <f>③職員名簿【年間実績】!BS23</f>
        <v/>
      </c>
      <c r="P14" s="407" t="str">
        <f>③職員名簿【年間実績】!BC23</f>
        <v/>
      </c>
      <c r="Q14" s="419"/>
      <c r="R14" s="408" t="str">
        <f>③職員名簿【年間実績】!BT23</f>
        <v/>
      </c>
      <c r="S14" s="407" t="str">
        <f>③職員名簿【年間実績】!BD23</f>
        <v/>
      </c>
      <c r="T14" s="419"/>
      <c r="U14" s="408" t="str">
        <f>③職員名簿【年間実績】!BU23</f>
        <v/>
      </c>
      <c r="V14" s="407" t="str">
        <f>③職員名簿【年間実績】!BE23</f>
        <v/>
      </c>
      <c r="W14" s="419"/>
      <c r="X14" s="408" t="str">
        <f>③職員名簿【年間実績】!BV23</f>
        <v/>
      </c>
      <c r="Y14" s="407" t="str">
        <f>③職員名簿【年間実績】!BF23</f>
        <v/>
      </c>
      <c r="Z14" s="419"/>
      <c r="AA14" s="408" t="str">
        <f>③職員名簿【年間実績】!BW23</f>
        <v/>
      </c>
      <c r="AB14" s="407" t="str">
        <f>③職員名簿【年間実績】!BG23</f>
        <v/>
      </c>
      <c r="AC14" s="419"/>
      <c r="AD14" s="408" t="str">
        <f>③職員名簿【年間実績】!BX23</f>
        <v/>
      </c>
      <c r="AE14" s="407" t="str">
        <f>③職員名簿【年間実績】!BH23</f>
        <v/>
      </c>
      <c r="AF14" s="419"/>
      <c r="AG14" s="408" t="str">
        <f>③職員名簿【年間実績】!BY23</f>
        <v/>
      </c>
      <c r="AH14" s="407" t="str">
        <f>③職員名簿【年間実績】!BI23</f>
        <v/>
      </c>
      <c r="AI14" s="419"/>
      <c r="AJ14" s="408" t="str">
        <f>③職員名簿【年間実績】!BZ23</f>
        <v/>
      </c>
      <c r="AK14" s="407" t="str">
        <f>③職員名簿【年間実績】!BJ23</f>
        <v/>
      </c>
      <c r="AL14" s="419"/>
    </row>
    <row r="15" spans="1:40" ht="30" customHeight="1">
      <c r="A15" s="1">
        <v>11</v>
      </c>
      <c r="B15" s="154" t="str">
        <f>③職員名簿【年間実績】!BN24</f>
        <v/>
      </c>
      <c r="C15" s="406" t="str">
        <f>③職員名簿【年間実績】!BO24</f>
        <v/>
      </c>
      <c r="D15" s="407" t="str">
        <f>③職員名簿【年間実績】!AY24</f>
        <v/>
      </c>
      <c r="E15" s="419"/>
      <c r="F15" s="408" t="str">
        <f>③職員名簿【年間実績】!BP24</f>
        <v/>
      </c>
      <c r="G15" s="407" t="str">
        <f>③職員名簿【年間実績】!AZ24</f>
        <v/>
      </c>
      <c r="H15" s="419"/>
      <c r="I15" s="408" t="str">
        <f>③職員名簿【年間実績】!BQ24</f>
        <v/>
      </c>
      <c r="J15" s="407" t="str">
        <f>③職員名簿【年間実績】!BA24</f>
        <v/>
      </c>
      <c r="K15" s="419"/>
      <c r="L15" s="408" t="str">
        <f>③職員名簿【年間実績】!BR24</f>
        <v/>
      </c>
      <c r="M15" s="407" t="str">
        <f>③職員名簿【年間実績】!BB24</f>
        <v/>
      </c>
      <c r="N15" s="419"/>
      <c r="O15" s="408" t="str">
        <f>③職員名簿【年間実績】!BS24</f>
        <v/>
      </c>
      <c r="P15" s="407" t="str">
        <f>③職員名簿【年間実績】!BC24</f>
        <v/>
      </c>
      <c r="Q15" s="419"/>
      <c r="R15" s="408" t="str">
        <f>③職員名簿【年間実績】!BT24</f>
        <v/>
      </c>
      <c r="S15" s="407" t="str">
        <f>③職員名簿【年間実績】!BD24</f>
        <v/>
      </c>
      <c r="T15" s="419"/>
      <c r="U15" s="408" t="str">
        <f>③職員名簿【年間実績】!BU24</f>
        <v/>
      </c>
      <c r="V15" s="407" t="str">
        <f>③職員名簿【年間実績】!BE24</f>
        <v/>
      </c>
      <c r="W15" s="419"/>
      <c r="X15" s="408" t="str">
        <f>③職員名簿【年間実績】!BV24</f>
        <v/>
      </c>
      <c r="Y15" s="407" t="str">
        <f>③職員名簿【年間実績】!BF24</f>
        <v/>
      </c>
      <c r="Z15" s="419"/>
      <c r="AA15" s="408" t="str">
        <f>③職員名簿【年間実績】!BW24</f>
        <v/>
      </c>
      <c r="AB15" s="407" t="str">
        <f>③職員名簿【年間実績】!BG24</f>
        <v/>
      </c>
      <c r="AC15" s="419"/>
      <c r="AD15" s="408" t="str">
        <f>③職員名簿【年間実績】!BX24</f>
        <v/>
      </c>
      <c r="AE15" s="407" t="str">
        <f>③職員名簿【年間実績】!BH24</f>
        <v/>
      </c>
      <c r="AF15" s="419"/>
      <c r="AG15" s="408" t="str">
        <f>③職員名簿【年間実績】!BY24</f>
        <v/>
      </c>
      <c r="AH15" s="407" t="str">
        <f>③職員名簿【年間実績】!BI24</f>
        <v/>
      </c>
      <c r="AI15" s="419"/>
      <c r="AJ15" s="408" t="str">
        <f>③職員名簿【年間実績】!BZ24</f>
        <v/>
      </c>
      <c r="AK15" s="407" t="str">
        <f>③職員名簿【年間実績】!BJ24</f>
        <v/>
      </c>
      <c r="AL15" s="419"/>
    </row>
    <row r="16" spans="1:40" ht="30" customHeight="1">
      <c r="A16" s="1">
        <v>12</v>
      </c>
      <c r="B16" s="154" t="str">
        <f>③職員名簿【年間実績】!BN25</f>
        <v/>
      </c>
      <c r="C16" s="406" t="str">
        <f>③職員名簿【年間実績】!BO25</f>
        <v/>
      </c>
      <c r="D16" s="407" t="str">
        <f>③職員名簿【年間実績】!AY25</f>
        <v/>
      </c>
      <c r="E16" s="419"/>
      <c r="F16" s="408" t="str">
        <f>③職員名簿【年間実績】!BP25</f>
        <v/>
      </c>
      <c r="G16" s="407" t="str">
        <f>③職員名簿【年間実績】!AZ25</f>
        <v/>
      </c>
      <c r="H16" s="419"/>
      <c r="I16" s="408" t="str">
        <f>③職員名簿【年間実績】!BQ25</f>
        <v/>
      </c>
      <c r="J16" s="407" t="str">
        <f>③職員名簿【年間実績】!BA25</f>
        <v/>
      </c>
      <c r="K16" s="419"/>
      <c r="L16" s="408" t="str">
        <f>③職員名簿【年間実績】!BR25</f>
        <v/>
      </c>
      <c r="M16" s="407" t="str">
        <f>③職員名簿【年間実績】!BB25</f>
        <v/>
      </c>
      <c r="N16" s="419"/>
      <c r="O16" s="408" t="str">
        <f>③職員名簿【年間実績】!BS25</f>
        <v/>
      </c>
      <c r="P16" s="407" t="str">
        <f>③職員名簿【年間実績】!BC25</f>
        <v/>
      </c>
      <c r="Q16" s="419"/>
      <c r="R16" s="408" t="str">
        <f>③職員名簿【年間実績】!BT25</f>
        <v/>
      </c>
      <c r="S16" s="407" t="str">
        <f>③職員名簿【年間実績】!BD25</f>
        <v/>
      </c>
      <c r="T16" s="419"/>
      <c r="U16" s="408" t="str">
        <f>③職員名簿【年間実績】!BU25</f>
        <v/>
      </c>
      <c r="V16" s="407" t="str">
        <f>③職員名簿【年間実績】!BE25</f>
        <v/>
      </c>
      <c r="W16" s="419"/>
      <c r="X16" s="408" t="str">
        <f>③職員名簿【年間実績】!BV25</f>
        <v/>
      </c>
      <c r="Y16" s="407" t="str">
        <f>③職員名簿【年間実績】!BF25</f>
        <v/>
      </c>
      <c r="Z16" s="419"/>
      <c r="AA16" s="408" t="str">
        <f>③職員名簿【年間実績】!BW25</f>
        <v/>
      </c>
      <c r="AB16" s="407" t="str">
        <f>③職員名簿【年間実績】!BG25</f>
        <v/>
      </c>
      <c r="AC16" s="419"/>
      <c r="AD16" s="408" t="str">
        <f>③職員名簿【年間実績】!BX25</f>
        <v/>
      </c>
      <c r="AE16" s="407" t="str">
        <f>③職員名簿【年間実績】!BH25</f>
        <v/>
      </c>
      <c r="AF16" s="419"/>
      <c r="AG16" s="408" t="str">
        <f>③職員名簿【年間実績】!BY25</f>
        <v/>
      </c>
      <c r="AH16" s="407" t="str">
        <f>③職員名簿【年間実績】!BI25</f>
        <v/>
      </c>
      <c r="AI16" s="419"/>
      <c r="AJ16" s="408" t="str">
        <f>③職員名簿【年間実績】!BZ25</f>
        <v/>
      </c>
      <c r="AK16" s="407" t="str">
        <f>③職員名簿【年間実績】!BJ25</f>
        <v/>
      </c>
      <c r="AL16" s="419"/>
    </row>
    <row r="17" spans="1:38" ht="30" customHeight="1">
      <c r="A17" s="1">
        <v>13</v>
      </c>
      <c r="B17" s="154" t="str">
        <f>③職員名簿【年間実績】!BN26</f>
        <v/>
      </c>
      <c r="C17" s="406" t="str">
        <f>③職員名簿【年間実績】!BO26</f>
        <v/>
      </c>
      <c r="D17" s="407" t="str">
        <f>③職員名簿【年間実績】!AY26</f>
        <v/>
      </c>
      <c r="E17" s="419"/>
      <c r="F17" s="408" t="str">
        <f>③職員名簿【年間実績】!BP26</f>
        <v/>
      </c>
      <c r="G17" s="407" t="str">
        <f>③職員名簿【年間実績】!AZ26</f>
        <v/>
      </c>
      <c r="H17" s="419"/>
      <c r="I17" s="408" t="str">
        <f>③職員名簿【年間実績】!BQ26</f>
        <v/>
      </c>
      <c r="J17" s="407" t="str">
        <f>③職員名簿【年間実績】!BA26</f>
        <v/>
      </c>
      <c r="K17" s="419"/>
      <c r="L17" s="408" t="str">
        <f>③職員名簿【年間実績】!BR26</f>
        <v/>
      </c>
      <c r="M17" s="407" t="str">
        <f>③職員名簿【年間実績】!BB26</f>
        <v/>
      </c>
      <c r="N17" s="419"/>
      <c r="O17" s="408" t="str">
        <f>③職員名簿【年間実績】!BS26</f>
        <v/>
      </c>
      <c r="P17" s="407" t="str">
        <f>③職員名簿【年間実績】!BC26</f>
        <v/>
      </c>
      <c r="Q17" s="419"/>
      <c r="R17" s="408" t="str">
        <f>③職員名簿【年間実績】!BT26</f>
        <v/>
      </c>
      <c r="S17" s="407" t="str">
        <f>③職員名簿【年間実績】!BD26</f>
        <v/>
      </c>
      <c r="T17" s="419"/>
      <c r="U17" s="408" t="str">
        <f>③職員名簿【年間実績】!BU26</f>
        <v/>
      </c>
      <c r="V17" s="407" t="str">
        <f>③職員名簿【年間実績】!BE26</f>
        <v/>
      </c>
      <c r="W17" s="419"/>
      <c r="X17" s="408" t="str">
        <f>③職員名簿【年間実績】!BV26</f>
        <v/>
      </c>
      <c r="Y17" s="407" t="str">
        <f>③職員名簿【年間実績】!BF26</f>
        <v/>
      </c>
      <c r="Z17" s="419"/>
      <c r="AA17" s="408" t="str">
        <f>③職員名簿【年間実績】!BW26</f>
        <v/>
      </c>
      <c r="AB17" s="407" t="str">
        <f>③職員名簿【年間実績】!BG26</f>
        <v/>
      </c>
      <c r="AC17" s="419"/>
      <c r="AD17" s="408" t="str">
        <f>③職員名簿【年間実績】!BX26</f>
        <v/>
      </c>
      <c r="AE17" s="407" t="str">
        <f>③職員名簿【年間実績】!BH26</f>
        <v/>
      </c>
      <c r="AF17" s="419"/>
      <c r="AG17" s="408" t="str">
        <f>③職員名簿【年間実績】!BY26</f>
        <v/>
      </c>
      <c r="AH17" s="407" t="str">
        <f>③職員名簿【年間実績】!BI26</f>
        <v/>
      </c>
      <c r="AI17" s="419"/>
      <c r="AJ17" s="408" t="str">
        <f>③職員名簿【年間実績】!BZ26</f>
        <v/>
      </c>
      <c r="AK17" s="407" t="str">
        <f>③職員名簿【年間実績】!BJ26</f>
        <v/>
      </c>
      <c r="AL17" s="419"/>
    </row>
    <row r="18" spans="1:38" ht="30" customHeight="1">
      <c r="A18" s="1">
        <v>14</v>
      </c>
      <c r="B18" s="154" t="str">
        <f>③職員名簿【年間実績】!BN27</f>
        <v/>
      </c>
      <c r="C18" s="406" t="str">
        <f>③職員名簿【年間実績】!BO27</f>
        <v/>
      </c>
      <c r="D18" s="407" t="str">
        <f>③職員名簿【年間実績】!AY27</f>
        <v/>
      </c>
      <c r="E18" s="419"/>
      <c r="F18" s="408" t="str">
        <f>③職員名簿【年間実績】!BP27</f>
        <v/>
      </c>
      <c r="G18" s="407" t="str">
        <f>③職員名簿【年間実績】!AZ27</f>
        <v/>
      </c>
      <c r="H18" s="419"/>
      <c r="I18" s="408" t="str">
        <f>③職員名簿【年間実績】!BQ27</f>
        <v/>
      </c>
      <c r="J18" s="407" t="str">
        <f>③職員名簿【年間実績】!BA27</f>
        <v/>
      </c>
      <c r="K18" s="419"/>
      <c r="L18" s="408" t="str">
        <f>③職員名簿【年間実績】!BR27</f>
        <v/>
      </c>
      <c r="M18" s="407" t="str">
        <f>③職員名簿【年間実績】!BB27</f>
        <v/>
      </c>
      <c r="N18" s="419"/>
      <c r="O18" s="408" t="str">
        <f>③職員名簿【年間実績】!BS27</f>
        <v/>
      </c>
      <c r="P18" s="407" t="str">
        <f>③職員名簿【年間実績】!BC27</f>
        <v/>
      </c>
      <c r="Q18" s="419"/>
      <c r="R18" s="408" t="str">
        <f>③職員名簿【年間実績】!BT27</f>
        <v/>
      </c>
      <c r="S18" s="407" t="str">
        <f>③職員名簿【年間実績】!BD27</f>
        <v/>
      </c>
      <c r="T18" s="419"/>
      <c r="U18" s="408" t="str">
        <f>③職員名簿【年間実績】!BU27</f>
        <v/>
      </c>
      <c r="V18" s="407" t="str">
        <f>③職員名簿【年間実績】!BE27</f>
        <v/>
      </c>
      <c r="W18" s="419"/>
      <c r="X18" s="408" t="str">
        <f>③職員名簿【年間実績】!BV27</f>
        <v/>
      </c>
      <c r="Y18" s="407" t="str">
        <f>③職員名簿【年間実績】!BF27</f>
        <v/>
      </c>
      <c r="Z18" s="419"/>
      <c r="AA18" s="408" t="str">
        <f>③職員名簿【年間実績】!BW27</f>
        <v/>
      </c>
      <c r="AB18" s="407" t="str">
        <f>③職員名簿【年間実績】!BG27</f>
        <v/>
      </c>
      <c r="AC18" s="419"/>
      <c r="AD18" s="408" t="str">
        <f>③職員名簿【年間実績】!BX27</f>
        <v/>
      </c>
      <c r="AE18" s="407" t="str">
        <f>③職員名簿【年間実績】!BH27</f>
        <v/>
      </c>
      <c r="AF18" s="419"/>
      <c r="AG18" s="408" t="str">
        <f>③職員名簿【年間実績】!BY27</f>
        <v/>
      </c>
      <c r="AH18" s="407" t="str">
        <f>③職員名簿【年間実績】!BI27</f>
        <v/>
      </c>
      <c r="AI18" s="419"/>
      <c r="AJ18" s="408" t="str">
        <f>③職員名簿【年間実績】!BZ27</f>
        <v/>
      </c>
      <c r="AK18" s="407" t="str">
        <f>③職員名簿【年間実績】!BJ27</f>
        <v/>
      </c>
      <c r="AL18" s="419"/>
    </row>
    <row r="19" spans="1:38" ht="30" customHeight="1">
      <c r="A19" s="1">
        <v>15</v>
      </c>
      <c r="B19" s="154" t="str">
        <f>③職員名簿【年間実績】!BN28</f>
        <v/>
      </c>
      <c r="C19" s="406" t="str">
        <f>③職員名簿【年間実績】!BO28</f>
        <v/>
      </c>
      <c r="D19" s="407" t="str">
        <f>③職員名簿【年間実績】!AY28</f>
        <v/>
      </c>
      <c r="E19" s="419"/>
      <c r="F19" s="408" t="str">
        <f>③職員名簿【年間実績】!BP28</f>
        <v/>
      </c>
      <c r="G19" s="407" t="str">
        <f>③職員名簿【年間実績】!AZ28</f>
        <v/>
      </c>
      <c r="H19" s="419"/>
      <c r="I19" s="408" t="str">
        <f>③職員名簿【年間実績】!BQ28</f>
        <v/>
      </c>
      <c r="J19" s="407" t="str">
        <f>③職員名簿【年間実績】!BA28</f>
        <v/>
      </c>
      <c r="K19" s="419"/>
      <c r="L19" s="408" t="str">
        <f>③職員名簿【年間実績】!BR28</f>
        <v/>
      </c>
      <c r="M19" s="407" t="str">
        <f>③職員名簿【年間実績】!BB28</f>
        <v/>
      </c>
      <c r="N19" s="419"/>
      <c r="O19" s="408" t="str">
        <f>③職員名簿【年間実績】!BS28</f>
        <v/>
      </c>
      <c r="P19" s="407" t="str">
        <f>③職員名簿【年間実績】!BC28</f>
        <v/>
      </c>
      <c r="Q19" s="419"/>
      <c r="R19" s="408" t="str">
        <f>③職員名簿【年間実績】!BT28</f>
        <v/>
      </c>
      <c r="S19" s="407" t="str">
        <f>③職員名簿【年間実績】!BD28</f>
        <v/>
      </c>
      <c r="T19" s="419"/>
      <c r="U19" s="408" t="str">
        <f>③職員名簿【年間実績】!BU28</f>
        <v/>
      </c>
      <c r="V19" s="407" t="str">
        <f>③職員名簿【年間実績】!BE28</f>
        <v/>
      </c>
      <c r="W19" s="419"/>
      <c r="X19" s="408" t="str">
        <f>③職員名簿【年間実績】!BV28</f>
        <v/>
      </c>
      <c r="Y19" s="407" t="str">
        <f>③職員名簿【年間実績】!BF28</f>
        <v/>
      </c>
      <c r="Z19" s="419"/>
      <c r="AA19" s="408" t="str">
        <f>③職員名簿【年間実績】!BW28</f>
        <v/>
      </c>
      <c r="AB19" s="407" t="str">
        <f>③職員名簿【年間実績】!BG28</f>
        <v/>
      </c>
      <c r="AC19" s="419"/>
      <c r="AD19" s="408" t="str">
        <f>③職員名簿【年間実績】!BX28</f>
        <v/>
      </c>
      <c r="AE19" s="407" t="str">
        <f>③職員名簿【年間実績】!BH28</f>
        <v/>
      </c>
      <c r="AF19" s="419"/>
      <c r="AG19" s="408" t="str">
        <f>③職員名簿【年間実績】!BY28</f>
        <v/>
      </c>
      <c r="AH19" s="407" t="str">
        <f>③職員名簿【年間実績】!BI28</f>
        <v/>
      </c>
      <c r="AI19" s="419"/>
      <c r="AJ19" s="408" t="str">
        <f>③職員名簿【年間実績】!BZ28</f>
        <v/>
      </c>
      <c r="AK19" s="407" t="str">
        <f>③職員名簿【年間実績】!BJ28</f>
        <v/>
      </c>
      <c r="AL19" s="419"/>
    </row>
    <row r="20" spans="1:38" ht="30" customHeight="1">
      <c r="A20" s="1">
        <v>16</v>
      </c>
      <c r="B20" s="154" t="str">
        <f>③職員名簿【年間実績】!BN29</f>
        <v/>
      </c>
      <c r="C20" s="406" t="str">
        <f>③職員名簿【年間実績】!BO29</f>
        <v/>
      </c>
      <c r="D20" s="407" t="str">
        <f>③職員名簿【年間実績】!AY29</f>
        <v/>
      </c>
      <c r="E20" s="419"/>
      <c r="F20" s="408" t="str">
        <f>③職員名簿【年間実績】!BP29</f>
        <v/>
      </c>
      <c r="G20" s="407" t="str">
        <f>③職員名簿【年間実績】!AZ29</f>
        <v/>
      </c>
      <c r="H20" s="419"/>
      <c r="I20" s="408" t="str">
        <f>③職員名簿【年間実績】!BQ29</f>
        <v/>
      </c>
      <c r="J20" s="407" t="str">
        <f>③職員名簿【年間実績】!BA29</f>
        <v/>
      </c>
      <c r="K20" s="419"/>
      <c r="L20" s="408" t="str">
        <f>③職員名簿【年間実績】!BR29</f>
        <v/>
      </c>
      <c r="M20" s="407" t="str">
        <f>③職員名簿【年間実績】!BB29</f>
        <v/>
      </c>
      <c r="N20" s="419"/>
      <c r="O20" s="408" t="str">
        <f>③職員名簿【年間実績】!BS29</f>
        <v/>
      </c>
      <c r="P20" s="407" t="str">
        <f>③職員名簿【年間実績】!BC29</f>
        <v/>
      </c>
      <c r="Q20" s="419"/>
      <c r="R20" s="408" t="str">
        <f>③職員名簿【年間実績】!BT29</f>
        <v/>
      </c>
      <c r="S20" s="407" t="str">
        <f>③職員名簿【年間実績】!BD29</f>
        <v/>
      </c>
      <c r="T20" s="419"/>
      <c r="U20" s="408" t="str">
        <f>③職員名簿【年間実績】!BU29</f>
        <v/>
      </c>
      <c r="V20" s="407" t="str">
        <f>③職員名簿【年間実績】!BE29</f>
        <v/>
      </c>
      <c r="W20" s="419"/>
      <c r="X20" s="408" t="str">
        <f>③職員名簿【年間実績】!BV29</f>
        <v/>
      </c>
      <c r="Y20" s="407" t="str">
        <f>③職員名簿【年間実績】!BF29</f>
        <v/>
      </c>
      <c r="Z20" s="419"/>
      <c r="AA20" s="408" t="str">
        <f>③職員名簿【年間実績】!BW29</f>
        <v/>
      </c>
      <c r="AB20" s="407" t="str">
        <f>③職員名簿【年間実績】!BG29</f>
        <v/>
      </c>
      <c r="AC20" s="419"/>
      <c r="AD20" s="408" t="str">
        <f>③職員名簿【年間実績】!BX29</f>
        <v/>
      </c>
      <c r="AE20" s="407" t="str">
        <f>③職員名簿【年間実績】!BH29</f>
        <v/>
      </c>
      <c r="AF20" s="419"/>
      <c r="AG20" s="408" t="str">
        <f>③職員名簿【年間実績】!BY29</f>
        <v/>
      </c>
      <c r="AH20" s="407" t="str">
        <f>③職員名簿【年間実績】!BI29</f>
        <v/>
      </c>
      <c r="AI20" s="419"/>
      <c r="AJ20" s="408" t="str">
        <f>③職員名簿【年間実績】!BZ29</f>
        <v/>
      </c>
      <c r="AK20" s="407" t="str">
        <f>③職員名簿【年間実績】!BJ29</f>
        <v/>
      </c>
      <c r="AL20" s="419"/>
    </row>
    <row r="21" spans="1:38" ht="30" customHeight="1">
      <c r="A21" s="1">
        <v>17</v>
      </c>
      <c r="B21" s="154" t="str">
        <f>③職員名簿【年間実績】!BN30</f>
        <v/>
      </c>
      <c r="C21" s="406" t="str">
        <f>③職員名簿【年間実績】!BO30</f>
        <v/>
      </c>
      <c r="D21" s="407" t="str">
        <f>③職員名簿【年間実績】!AY30</f>
        <v/>
      </c>
      <c r="E21" s="419"/>
      <c r="F21" s="408" t="str">
        <f>③職員名簿【年間実績】!BP30</f>
        <v/>
      </c>
      <c r="G21" s="407" t="str">
        <f>③職員名簿【年間実績】!AZ30</f>
        <v/>
      </c>
      <c r="H21" s="419"/>
      <c r="I21" s="408" t="str">
        <f>③職員名簿【年間実績】!BQ30</f>
        <v/>
      </c>
      <c r="J21" s="407" t="str">
        <f>③職員名簿【年間実績】!BA30</f>
        <v/>
      </c>
      <c r="K21" s="419"/>
      <c r="L21" s="408" t="str">
        <f>③職員名簿【年間実績】!BR30</f>
        <v/>
      </c>
      <c r="M21" s="407" t="str">
        <f>③職員名簿【年間実績】!BB30</f>
        <v/>
      </c>
      <c r="N21" s="419"/>
      <c r="O21" s="408" t="str">
        <f>③職員名簿【年間実績】!BS30</f>
        <v/>
      </c>
      <c r="P21" s="407" t="str">
        <f>③職員名簿【年間実績】!BC30</f>
        <v/>
      </c>
      <c r="Q21" s="419"/>
      <c r="R21" s="408" t="str">
        <f>③職員名簿【年間実績】!BT30</f>
        <v/>
      </c>
      <c r="S21" s="407" t="str">
        <f>③職員名簿【年間実績】!BD30</f>
        <v/>
      </c>
      <c r="T21" s="419"/>
      <c r="U21" s="408" t="str">
        <f>③職員名簿【年間実績】!BU30</f>
        <v/>
      </c>
      <c r="V21" s="407" t="str">
        <f>③職員名簿【年間実績】!BE30</f>
        <v/>
      </c>
      <c r="W21" s="419"/>
      <c r="X21" s="408" t="str">
        <f>③職員名簿【年間実績】!BV30</f>
        <v/>
      </c>
      <c r="Y21" s="407" t="str">
        <f>③職員名簿【年間実績】!BF30</f>
        <v/>
      </c>
      <c r="Z21" s="419"/>
      <c r="AA21" s="408" t="str">
        <f>③職員名簿【年間実績】!BW30</f>
        <v/>
      </c>
      <c r="AB21" s="407" t="str">
        <f>③職員名簿【年間実績】!BG30</f>
        <v/>
      </c>
      <c r="AC21" s="419"/>
      <c r="AD21" s="408" t="str">
        <f>③職員名簿【年間実績】!BX30</f>
        <v/>
      </c>
      <c r="AE21" s="407" t="str">
        <f>③職員名簿【年間実績】!BH30</f>
        <v/>
      </c>
      <c r="AF21" s="419"/>
      <c r="AG21" s="408" t="str">
        <f>③職員名簿【年間実績】!BY30</f>
        <v/>
      </c>
      <c r="AH21" s="407" t="str">
        <f>③職員名簿【年間実績】!BI30</f>
        <v/>
      </c>
      <c r="AI21" s="419"/>
      <c r="AJ21" s="408" t="str">
        <f>③職員名簿【年間実績】!BZ30</f>
        <v/>
      </c>
      <c r="AK21" s="407" t="str">
        <f>③職員名簿【年間実績】!BJ30</f>
        <v/>
      </c>
      <c r="AL21" s="419"/>
    </row>
    <row r="22" spans="1:38" ht="30" customHeight="1">
      <c r="A22" s="1">
        <v>18</v>
      </c>
      <c r="B22" s="154" t="str">
        <f>③職員名簿【年間実績】!BN31</f>
        <v/>
      </c>
      <c r="C22" s="406" t="str">
        <f>③職員名簿【年間実績】!BO31</f>
        <v/>
      </c>
      <c r="D22" s="407" t="str">
        <f>③職員名簿【年間実績】!AY31</f>
        <v/>
      </c>
      <c r="E22" s="419"/>
      <c r="F22" s="408" t="str">
        <f>③職員名簿【年間実績】!BP31</f>
        <v/>
      </c>
      <c r="G22" s="407" t="str">
        <f>③職員名簿【年間実績】!AZ31</f>
        <v/>
      </c>
      <c r="H22" s="419"/>
      <c r="I22" s="408" t="str">
        <f>③職員名簿【年間実績】!BQ31</f>
        <v/>
      </c>
      <c r="J22" s="407" t="str">
        <f>③職員名簿【年間実績】!BA31</f>
        <v/>
      </c>
      <c r="K22" s="419"/>
      <c r="L22" s="408" t="str">
        <f>③職員名簿【年間実績】!BR31</f>
        <v/>
      </c>
      <c r="M22" s="407" t="str">
        <f>③職員名簿【年間実績】!BB31</f>
        <v/>
      </c>
      <c r="N22" s="419"/>
      <c r="O22" s="408" t="str">
        <f>③職員名簿【年間実績】!BS31</f>
        <v/>
      </c>
      <c r="P22" s="407" t="str">
        <f>③職員名簿【年間実績】!BC31</f>
        <v/>
      </c>
      <c r="Q22" s="419"/>
      <c r="R22" s="408" t="str">
        <f>③職員名簿【年間実績】!BT31</f>
        <v/>
      </c>
      <c r="S22" s="407" t="str">
        <f>③職員名簿【年間実績】!BD31</f>
        <v/>
      </c>
      <c r="T22" s="419"/>
      <c r="U22" s="408" t="str">
        <f>③職員名簿【年間実績】!BU31</f>
        <v/>
      </c>
      <c r="V22" s="407" t="str">
        <f>③職員名簿【年間実績】!BE31</f>
        <v/>
      </c>
      <c r="W22" s="419"/>
      <c r="X22" s="408" t="str">
        <f>③職員名簿【年間実績】!BV31</f>
        <v/>
      </c>
      <c r="Y22" s="407" t="str">
        <f>③職員名簿【年間実績】!BF31</f>
        <v/>
      </c>
      <c r="Z22" s="419"/>
      <c r="AA22" s="408" t="str">
        <f>③職員名簿【年間実績】!BW31</f>
        <v/>
      </c>
      <c r="AB22" s="407" t="str">
        <f>③職員名簿【年間実績】!BG31</f>
        <v/>
      </c>
      <c r="AC22" s="419"/>
      <c r="AD22" s="408" t="str">
        <f>③職員名簿【年間実績】!BX31</f>
        <v/>
      </c>
      <c r="AE22" s="407" t="str">
        <f>③職員名簿【年間実績】!BH31</f>
        <v/>
      </c>
      <c r="AF22" s="419"/>
      <c r="AG22" s="408" t="str">
        <f>③職員名簿【年間実績】!BY31</f>
        <v/>
      </c>
      <c r="AH22" s="407" t="str">
        <f>③職員名簿【年間実績】!BI31</f>
        <v/>
      </c>
      <c r="AI22" s="419"/>
      <c r="AJ22" s="408" t="str">
        <f>③職員名簿【年間実績】!BZ31</f>
        <v/>
      </c>
      <c r="AK22" s="407" t="str">
        <f>③職員名簿【年間実績】!BJ31</f>
        <v/>
      </c>
      <c r="AL22" s="419"/>
    </row>
    <row r="23" spans="1:38" ht="30" customHeight="1">
      <c r="A23" s="1">
        <v>19</v>
      </c>
      <c r="B23" s="154" t="str">
        <f>③職員名簿【年間実績】!BN32</f>
        <v/>
      </c>
      <c r="C23" s="406" t="str">
        <f>③職員名簿【年間実績】!BO32</f>
        <v/>
      </c>
      <c r="D23" s="407" t="str">
        <f>③職員名簿【年間実績】!AY32</f>
        <v/>
      </c>
      <c r="E23" s="419"/>
      <c r="F23" s="408" t="str">
        <f>③職員名簿【年間実績】!BP32</f>
        <v/>
      </c>
      <c r="G23" s="407" t="str">
        <f>③職員名簿【年間実績】!AZ32</f>
        <v/>
      </c>
      <c r="H23" s="419"/>
      <c r="I23" s="408" t="str">
        <f>③職員名簿【年間実績】!BQ32</f>
        <v/>
      </c>
      <c r="J23" s="407" t="str">
        <f>③職員名簿【年間実績】!BA32</f>
        <v/>
      </c>
      <c r="K23" s="419"/>
      <c r="L23" s="408" t="str">
        <f>③職員名簿【年間実績】!BR32</f>
        <v/>
      </c>
      <c r="M23" s="407" t="str">
        <f>③職員名簿【年間実績】!BB32</f>
        <v/>
      </c>
      <c r="N23" s="419"/>
      <c r="O23" s="408" t="str">
        <f>③職員名簿【年間実績】!BS32</f>
        <v/>
      </c>
      <c r="P23" s="407" t="str">
        <f>③職員名簿【年間実績】!BC32</f>
        <v/>
      </c>
      <c r="Q23" s="419"/>
      <c r="R23" s="408" t="str">
        <f>③職員名簿【年間実績】!BT32</f>
        <v/>
      </c>
      <c r="S23" s="407" t="str">
        <f>③職員名簿【年間実績】!BD32</f>
        <v/>
      </c>
      <c r="T23" s="419"/>
      <c r="U23" s="408" t="str">
        <f>③職員名簿【年間実績】!BU32</f>
        <v/>
      </c>
      <c r="V23" s="407" t="str">
        <f>③職員名簿【年間実績】!BE32</f>
        <v/>
      </c>
      <c r="W23" s="419"/>
      <c r="X23" s="408" t="str">
        <f>③職員名簿【年間実績】!BV32</f>
        <v/>
      </c>
      <c r="Y23" s="407" t="str">
        <f>③職員名簿【年間実績】!BF32</f>
        <v/>
      </c>
      <c r="Z23" s="419"/>
      <c r="AA23" s="408" t="str">
        <f>③職員名簿【年間実績】!BW32</f>
        <v/>
      </c>
      <c r="AB23" s="407" t="str">
        <f>③職員名簿【年間実績】!BG32</f>
        <v/>
      </c>
      <c r="AC23" s="419"/>
      <c r="AD23" s="408" t="str">
        <f>③職員名簿【年間実績】!BX32</f>
        <v/>
      </c>
      <c r="AE23" s="407" t="str">
        <f>③職員名簿【年間実績】!BH32</f>
        <v/>
      </c>
      <c r="AF23" s="419"/>
      <c r="AG23" s="408" t="str">
        <f>③職員名簿【年間実績】!BY32</f>
        <v/>
      </c>
      <c r="AH23" s="407" t="str">
        <f>③職員名簿【年間実績】!BI32</f>
        <v/>
      </c>
      <c r="AI23" s="419"/>
      <c r="AJ23" s="408" t="str">
        <f>③職員名簿【年間実績】!BZ32</f>
        <v/>
      </c>
      <c r="AK23" s="407" t="str">
        <f>③職員名簿【年間実績】!BJ32</f>
        <v/>
      </c>
      <c r="AL23" s="419"/>
    </row>
    <row r="24" spans="1:38" ht="30" customHeight="1">
      <c r="A24" s="1">
        <v>20</v>
      </c>
      <c r="B24" s="154" t="str">
        <f>③職員名簿【年間実績】!BN33</f>
        <v/>
      </c>
      <c r="C24" s="406" t="str">
        <f>③職員名簿【年間実績】!BO33</f>
        <v/>
      </c>
      <c r="D24" s="407" t="str">
        <f>③職員名簿【年間実績】!AY33</f>
        <v/>
      </c>
      <c r="E24" s="419"/>
      <c r="F24" s="408" t="str">
        <f>③職員名簿【年間実績】!BP33</f>
        <v/>
      </c>
      <c r="G24" s="407" t="str">
        <f>③職員名簿【年間実績】!AZ33</f>
        <v/>
      </c>
      <c r="H24" s="419"/>
      <c r="I24" s="408" t="str">
        <f>③職員名簿【年間実績】!BQ33</f>
        <v/>
      </c>
      <c r="J24" s="407" t="str">
        <f>③職員名簿【年間実績】!BA33</f>
        <v/>
      </c>
      <c r="K24" s="419"/>
      <c r="L24" s="408" t="str">
        <f>③職員名簿【年間実績】!BR33</f>
        <v/>
      </c>
      <c r="M24" s="407" t="str">
        <f>③職員名簿【年間実績】!BB33</f>
        <v/>
      </c>
      <c r="N24" s="419"/>
      <c r="O24" s="408" t="str">
        <f>③職員名簿【年間実績】!BS33</f>
        <v/>
      </c>
      <c r="P24" s="407" t="str">
        <f>③職員名簿【年間実績】!BC33</f>
        <v/>
      </c>
      <c r="Q24" s="419"/>
      <c r="R24" s="408" t="str">
        <f>③職員名簿【年間実績】!BT33</f>
        <v/>
      </c>
      <c r="S24" s="407" t="str">
        <f>③職員名簿【年間実績】!BD33</f>
        <v/>
      </c>
      <c r="T24" s="419"/>
      <c r="U24" s="408" t="str">
        <f>③職員名簿【年間実績】!BU33</f>
        <v/>
      </c>
      <c r="V24" s="407" t="str">
        <f>③職員名簿【年間実績】!BE33</f>
        <v/>
      </c>
      <c r="W24" s="419"/>
      <c r="X24" s="408" t="str">
        <f>③職員名簿【年間実績】!BV33</f>
        <v/>
      </c>
      <c r="Y24" s="407" t="str">
        <f>③職員名簿【年間実績】!BF33</f>
        <v/>
      </c>
      <c r="Z24" s="419"/>
      <c r="AA24" s="408" t="str">
        <f>③職員名簿【年間実績】!BW33</f>
        <v/>
      </c>
      <c r="AB24" s="407" t="str">
        <f>③職員名簿【年間実績】!BG33</f>
        <v/>
      </c>
      <c r="AC24" s="419"/>
      <c r="AD24" s="408" t="str">
        <f>③職員名簿【年間実績】!BX33</f>
        <v/>
      </c>
      <c r="AE24" s="407" t="str">
        <f>③職員名簿【年間実績】!BH33</f>
        <v/>
      </c>
      <c r="AF24" s="419"/>
      <c r="AG24" s="408" t="str">
        <f>③職員名簿【年間実績】!BY33</f>
        <v/>
      </c>
      <c r="AH24" s="407" t="str">
        <f>③職員名簿【年間実績】!BI33</f>
        <v/>
      </c>
      <c r="AI24" s="419"/>
      <c r="AJ24" s="408" t="str">
        <f>③職員名簿【年間実績】!BZ33</f>
        <v/>
      </c>
      <c r="AK24" s="407" t="str">
        <f>③職員名簿【年間実績】!BJ33</f>
        <v/>
      </c>
      <c r="AL24" s="419"/>
    </row>
    <row r="25" spans="1:38" ht="30" customHeight="1">
      <c r="A25" s="1">
        <v>21</v>
      </c>
      <c r="B25" s="154" t="str">
        <f>③職員名簿【年間実績】!BN34</f>
        <v/>
      </c>
      <c r="C25" s="406" t="str">
        <f>③職員名簿【年間実績】!BO34</f>
        <v/>
      </c>
      <c r="D25" s="407" t="str">
        <f>③職員名簿【年間実績】!AY34</f>
        <v/>
      </c>
      <c r="E25" s="419"/>
      <c r="F25" s="408" t="str">
        <f>③職員名簿【年間実績】!BP34</f>
        <v/>
      </c>
      <c r="G25" s="407" t="str">
        <f>③職員名簿【年間実績】!AZ34</f>
        <v/>
      </c>
      <c r="H25" s="419"/>
      <c r="I25" s="408" t="str">
        <f>③職員名簿【年間実績】!BQ34</f>
        <v/>
      </c>
      <c r="J25" s="407" t="str">
        <f>③職員名簿【年間実績】!BA34</f>
        <v/>
      </c>
      <c r="K25" s="419"/>
      <c r="L25" s="408" t="str">
        <f>③職員名簿【年間実績】!BR34</f>
        <v/>
      </c>
      <c r="M25" s="407" t="str">
        <f>③職員名簿【年間実績】!BB34</f>
        <v/>
      </c>
      <c r="N25" s="419"/>
      <c r="O25" s="408" t="str">
        <f>③職員名簿【年間実績】!BS34</f>
        <v/>
      </c>
      <c r="P25" s="407" t="str">
        <f>③職員名簿【年間実績】!BC34</f>
        <v/>
      </c>
      <c r="Q25" s="419"/>
      <c r="R25" s="408" t="str">
        <f>③職員名簿【年間実績】!BT34</f>
        <v/>
      </c>
      <c r="S25" s="407" t="str">
        <f>③職員名簿【年間実績】!BD34</f>
        <v/>
      </c>
      <c r="T25" s="419"/>
      <c r="U25" s="408" t="str">
        <f>③職員名簿【年間実績】!BU34</f>
        <v/>
      </c>
      <c r="V25" s="407" t="str">
        <f>③職員名簿【年間実績】!BE34</f>
        <v/>
      </c>
      <c r="W25" s="419"/>
      <c r="X25" s="408" t="str">
        <f>③職員名簿【年間実績】!BV34</f>
        <v/>
      </c>
      <c r="Y25" s="407" t="str">
        <f>③職員名簿【年間実績】!BF34</f>
        <v/>
      </c>
      <c r="Z25" s="419"/>
      <c r="AA25" s="408" t="str">
        <f>③職員名簿【年間実績】!BW34</f>
        <v/>
      </c>
      <c r="AB25" s="407" t="str">
        <f>③職員名簿【年間実績】!BG34</f>
        <v/>
      </c>
      <c r="AC25" s="419"/>
      <c r="AD25" s="408" t="str">
        <f>③職員名簿【年間実績】!BX34</f>
        <v/>
      </c>
      <c r="AE25" s="407" t="str">
        <f>③職員名簿【年間実績】!BH34</f>
        <v/>
      </c>
      <c r="AF25" s="419"/>
      <c r="AG25" s="408" t="str">
        <f>③職員名簿【年間実績】!BY34</f>
        <v/>
      </c>
      <c r="AH25" s="407" t="str">
        <f>③職員名簿【年間実績】!BI34</f>
        <v/>
      </c>
      <c r="AI25" s="419"/>
      <c r="AJ25" s="408" t="str">
        <f>③職員名簿【年間実績】!BZ34</f>
        <v/>
      </c>
      <c r="AK25" s="407" t="str">
        <f>③職員名簿【年間実績】!BJ34</f>
        <v/>
      </c>
      <c r="AL25" s="419"/>
    </row>
    <row r="26" spans="1:38" ht="30" customHeight="1">
      <c r="A26" s="1">
        <v>22</v>
      </c>
      <c r="B26" s="154" t="str">
        <f>③職員名簿【年間実績】!BN35</f>
        <v/>
      </c>
      <c r="C26" s="406" t="str">
        <f>③職員名簿【年間実績】!BO35</f>
        <v/>
      </c>
      <c r="D26" s="407" t="str">
        <f>③職員名簿【年間実績】!AY35</f>
        <v/>
      </c>
      <c r="E26" s="419"/>
      <c r="F26" s="408" t="str">
        <f>③職員名簿【年間実績】!BP35</f>
        <v/>
      </c>
      <c r="G26" s="407" t="str">
        <f>③職員名簿【年間実績】!AZ35</f>
        <v/>
      </c>
      <c r="H26" s="419"/>
      <c r="I26" s="408" t="str">
        <f>③職員名簿【年間実績】!BQ35</f>
        <v/>
      </c>
      <c r="J26" s="407" t="str">
        <f>③職員名簿【年間実績】!BA35</f>
        <v/>
      </c>
      <c r="K26" s="419"/>
      <c r="L26" s="408" t="str">
        <f>③職員名簿【年間実績】!BR35</f>
        <v/>
      </c>
      <c r="M26" s="407" t="str">
        <f>③職員名簿【年間実績】!BB35</f>
        <v/>
      </c>
      <c r="N26" s="419"/>
      <c r="O26" s="408" t="str">
        <f>③職員名簿【年間実績】!BS35</f>
        <v/>
      </c>
      <c r="P26" s="407" t="str">
        <f>③職員名簿【年間実績】!BC35</f>
        <v/>
      </c>
      <c r="Q26" s="419"/>
      <c r="R26" s="408" t="str">
        <f>③職員名簿【年間実績】!BT35</f>
        <v/>
      </c>
      <c r="S26" s="407" t="str">
        <f>③職員名簿【年間実績】!BD35</f>
        <v/>
      </c>
      <c r="T26" s="419"/>
      <c r="U26" s="408" t="str">
        <f>③職員名簿【年間実績】!BU35</f>
        <v/>
      </c>
      <c r="V26" s="407" t="str">
        <f>③職員名簿【年間実績】!BE35</f>
        <v/>
      </c>
      <c r="W26" s="419"/>
      <c r="X26" s="408" t="str">
        <f>③職員名簿【年間実績】!BV35</f>
        <v/>
      </c>
      <c r="Y26" s="407" t="str">
        <f>③職員名簿【年間実績】!BF35</f>
        <v/>
      </c>
      <c r="Z26" s="419"/>
      <c r="AA26" s="408" t="str">
        <f>③職員名簿【年間実績】!BW35</f>
        <v/>
      </c>
      <c r="AB26" s="407" t="str">
        <f>③職員名簿【年間実績】!BG35</f>
        <v/>
      </c>
      <c r="AC26" s="419"/>
      <c r="AD26" s="408" t="str">
        <f>③職員名簿【年間実績】!BX35</f>
        <v/>
      </c>
      <c r="AE26" s="407" t="str">
        <f>③職員名簿【年間実績】!BH35</f>
        <v/>
      </c>
      <c r="AF26" s="419"/>
      <c r="AG26" s="408" t="str">
        <f>③職員名簿【年間実績】!BY35</f>
        <v/>
      </c>
      <c r="AH26" s="407" t="str">
        <f>③職員名簿【年間実績】!BI35</f>
        <v/>
      </c>
      <c r="AI26" s="419"/>
      <c r="AJ26" s="408" t="str">
        <f>③職員名簿【年間実績】!BZ35</f>
        <v/>
      </c>
      <c r="AK26" s="407" t="str">
        <f>③職員名簿【年間実績】!BJ35</f>
        <v/>
      </c>
      <c r="AL26" s="419"/>
    </row>
    <row r="27" spans="1:38" ht="30" customHeight="1">
      <c r="A27" s="1">
        <v>23</v>
      </c>
      <c r="B27" s="154" t="str">
        <f>③職員名簿【年間実績】!BN36</f>
        <v/>
      </c>
      <c r="C27" s="406" t="str">
        <f>③職員名簿【年間実績】!BO36</f>
        <v/>
      </c>
      <c r="D27" s="407" t="str">
        <f>③職員名簿【年間実績】!AY36</f>
        <v/>
      </c>
      <c r="E27" s="419"/>
      <c r="F27" s="408" t="str">
        <f>③職員名簿【年間実績】!BP36</f>
        <v/>
      </c>
      <c r="G27" s="407" t="str">
        <f>③職員名簿【年間実績】!AZ36</f>
        <v/>
      </c>
      <c r="H27" s="419"/>
      <c r="I27" s="408" t="str">
        <f>③職員名簿【年間実績】!BQ36</f>
        <v/>
      </c>
      <c r="J27" s="407" t="str">
        <f>③職員名簿【年間実績】!BA36</f>
        <v/>
      </c>
      <c r="K27" s="419"/>
      <c r="L27" s="408" t="str">
        <f>③職員名簿【年間実績】!BR36</f>
        <v/>
      </c>
      <c r="M27" s="407" t="str">
        <f>③職員名簿【年間実績】!BB36</f>
        <v/>
      </c>
      <c r="N27" s="419"/>
      <c r="O27" s="408" t="str">
        <f>③職員名簿【年間実績】!BS36</f>
        <v/>
      </c>
      <c r="P27" s="407" t="str">
        <f>③職員名簿【年間実績】!BC36</f>
        <v/>
      </c>
      <c r="Q27" s="419"/>
      <c r="R27" s="408" t="str">
        <f>③職員名簿【年間実績】!BT36</f>
        <v/>
      </c>
      <c r="S27" s="407" t="str">
        <f>③職員名簿【年間実績】!BD36</f>
        <v/>
      </c>
      <c r="T27" s="419"/>
      <c r="U27" s="408" t="str">
        <f>③職員名簿【年間実績】!BU36</f>
        <v/>
      </c>
      <c r="V27" s="407" t="str">
        <f>③職員名簿【年間実績】!BE36</f>
        <v/>
      </c>
      <c r="W27" s="419"/>
      <c r="X27" s="408" t="str">
        <f>③職員名簿【年間実績】!BV36</f>
        <v/>
      </c>
      <c r="Y27" s="407" t="str">
        <f>③職員名簿【年間実績】!BF36</f>
        <v/>
      </c>
      <c r="Z27" s="419"/>
      <c r="AA27" s="408" t="str">
        <f>③職員名簿【年間実績】!BW36</f>
        <v/>
      </c>
      <c r="AB27" s="407" t="str">
        <f>③職員名簿【年間実績】!BG36</f>
        <v/>
      </c>
      <c r="AC27" s="419"/>
      <c r="AD27" s="408" t="str">
        <f>③職員名簿【年間実績】!BX36</f>
        <v/>
      </c>
      <c r="AE27" s="407" t="str">
        <f>③職員名簿【年間実績】!BH36</f>
        <v/>
      </c>
      <c r="AF27" s="419"/>
      <c r="AG27" s="408" t="str">
        <f>③職員名簿【年間実績】!BY36</f>
        <v/>
      </c>
      <c r="AH27" s="407" t="str">
        <f>③職員名簿【年間実績】!BI36</f>
        <v/>
      </c>
      <c r="AI27" s="419"/>
      <c r="AJ27" s="408" t="str">
        <f>③職員名簿【年間実績】!BZ36</f>
        <v/>
      </c>
      <c r="AK27" s="407" t="str">
        <f>③職員名簿【年間実績】!BJ36</f>
        <v/>
      </c>
      <c r="AL27" s="419"/>
    </row>
    <row r="28" spans="1:38" ht="30" customHeight="1">
      <c r="A28" s="1">
        <v>24</v>
      </c>
      <c r="B28" s="154" t="str">
        <f>③職員名簿【年間実績】!BN37</f>
        <v/>
      </c>
      <c r="C28" s="406" t="str">
        <f>③職員名簿【年間実績】!BO37</f>
        <v/>
      </c>
      <c r="D28" s="407" t="str">
        <f>③職員名簿【年間実績】!AY37</f>
        <v/>
      </c>
      <c r="E28" s="419"/>
      <c r="F28" s="408" t="str">
        <f>③職員名簿【年間実績】!BP37</f>
        <v/>
      </c>
      <c r="G28" s="407" t="str">
        <f>③職員名簿【年間実績】!AZ37</f>
        <v/>
      </c>
      <c r="H28" s="419"/>
      <c r="I28" s="408" t="str">
        <f>③職員名簿【年間実績】!BQ37</f>
        <v/>
      </c>
      <c r="J28" s="407" t="str">
        <f>③職員名簿【年間実績】!BA37</f>
        <v/>
      </c>
      <c r="K28" s="419"/>
      <c r="L28" s="408" t="str">
        <f>③職員名簿【年間実績】!BR37</f>
        <v/>
      </c>
      <c r="M28" s="407" t="str">
        <f>③職員名簿【年間実績】!BB37</f>
        <v/>
      </c>
      <c r="N28" s="419"/>
      <c r="O28" s="408" t="str">
        <f>③職員名簿【年間実績】!BS37</f>
        <v/>
      </c>
      <c r="P28" s="407" t="str">
        <f>③職員名簿【年間実績】!BC37</f>
        <v/>
      </c>
      <c r="Q28" s="419"/>
      <c r="R28" s="408" t="str">
        <f>③職員名簿【年間実績】!BT37</f>
        <v/>
      </c>
      <c r="S28" s="407" t="str">
        <f>③職員名簿【年間実績】!BD37</f>
        <v/>
      </c>
      <c r="T28" s="419"/>
      <c r="U28" s="408" t="str">
        <f>③職員名簿【年間実績】!BU37</f>
        <v/>
      </c>
      <c r="V28" s="407" t="str">
        <f>③職員名簿【年間実績】!BE37</f>
        <v/>
      </c>
      <c r="W28" s="419"/>
      <c r="X28" s="408" t="str">
        <f>③職員名簿【年間実績】!BV37</f>
        <v/>
      </c>
      <c r="Y28" s="407" t="str">
        <f>③職員名簿【年間実績】!BF37</f>
        <v/>
      </c>
      <c r="Z28" s="419"/>
      <c r="AA28" s="408" t="str">
        <f>③職員名簿【年間実績】!BW37</f>
        <v/>
      </c>
      <c r="AB28" s="407" t="str">
        <f>③職員名簿【年間実績】!BG37</f>
        <v/>
      </c>
      <c r="AC28" s="419"/>
      <c r="AD28" s="408" t="str">
        <f>③職員名簿【年間実績】!BX37</f>
        <v/>
      </c>
      <c r="AE28" s="407" t="str">
        <f>③職員名簿【年間実績】!BH37</f>
        <v/>
      </c>
      <c r="AF28" s="419"/>
      <c r="AG28" s="408" t="str">
        <f>③職員名簿【年間実績】!BY37</f>
        <v/>
      </c>
      <c r="AH28" s="407" t="str">
        <f>③職員名簿【年間実績】!BI37</f>
        <v/>
      </c>
      <c r="AI28" s="419"/>
      <c r="AJ28" s="408" t="str">
        <f>③職員名簿【年間実績】!BZ37</f>
        <v/>
      </c>
      <c r="AK28" s="407" t="str">
        <f>③職員名簿【年間実績】!BJ37</f>
        <v/>
      </c>
      <c r="AL28" s="419"/>
    </row>
    <row r="29" spans="1:38" ht="30" customHeight="1">
      <c r="A29" s="1">
        <v>25</v>
      </c>
      <c r="B29" s="154" t="str">
        <f>③職員名簿【年間実績】!BN38</f>
        <v/>
      </c>
      <c r="C29" s="406" t="str">
        <f>③職員名簿【年間実績】!BO38</f>
        <v/>
      </c>
      <c r="D29" s="407" t="str">
        <f>③職員名簿【年間実績】!AY38</f>
        <v/>
      </c>
      <c r="E29" s="419"/>
      <c r="F29" s="408" t="str">
        <f>③職員名簿【年間実績】!BP38</f>
        <v/>
      </c>
      <c r="G29" s="407" t="str">
        <f>③職員名簿【年間実績】!AZ38</f>
        <v/>
      </c>
      <c r="H29" s="419"/>
      <c r="I29" s="408" t="str">
        <f>③職員名簿【年間実績】!BQ38</f>
        <v/>
      </c>
      <c r="J29" s="407" t="str">
        <f>③職員名簿【年間実績】!BA38</f>
        <v/>
      </c>
      <c r="K29" s="419"/>
      <c r="L29" s="408" t="str">
        <f>③職員名簿【年間実績】!BR38</f>
        <v/>
      </c>
      <c r="M29" s="407" t="str">
        <f>③職員名簿【年間実績】!BB38</f>
        <v/>
      </c>
      <c r="N29" s="419"/>
      <c r="O29" s="408" t="str">
        <f>③職員名簿【年間実績】!BS38</f>
        <v/>
      </c>
      <c r="P29" s="407" t="str">
        <f>③職員名簿【年間実績】!BC38</f>
        <v/>
      </c>
      <c r="Q29" s="419"/>
      <c r="R29" s="408" t="str">
        <f>③職員名簿【年間実績】!BT38</f>
        <v/>
      </c>
      <c r="S29" s="407" t="str">
        <f>③職員名簿【年間実績】!BD38</f>
        <v/>
      </c>
      <c r="T29" s="419"/>
      <c r="U29" s="408" t="str">
        <f>③職員名簿【年間実績】!BU38</f>
        <v/>
      </c>
      <c r="V29" s="407" t="str">
        <f>③職員名簿【年間実績】!BE38</f>
        <v/>
      </c>
      <c r="W29" s="419"/>
      <c r="X29" s="408" t="str">
        <f>③職員名簿【年間実績】!BV38</f>
        <v/>
      </c>
      <c r="Y29" s="407" t="str">
        <f>③職員名簿【年間実績】!BF38</f>
        <v/>
      </c>
      <c r="Z29" s="419"/>
      <c r="AA29" s="408" t="str">
        <f>③職員名簿【年間実績】!BW38</f>
        <v/>
      </c>
      <c r="AB29" s="407" t="str">
        <f>③職員名簿【年間実績】!BG38</f>
        <v/>
      </c>
      <c r="AC29" s="419"/>
      <c r="AD29" s="408" t="str">
        <f>③職員名簿【年間実績】!BX38</f>
        <v/>
      </c>
      <c r="AE29" s="407" t="str">
        <f>③職員名簿【年間実績】!BH38</f>
        <v/>
      </c>
      <c r="AF29" s="419"/>
      <c r="AG29" s="408" t="str">
        <f>③職員名簿【年間実績】!BY38</f>
        <v/>
      </c>
      <c r="AH29" s="407" t="str">
        <f>③職員名簿【年間実績】!BI38</f>
        <v/>
      </c>
      <c r="AI29" s="419"/>
      <c r="AJ29" s="408" t="str">
        <f>③職員名簿【年間実績】!BZ38</f>
        <v/>
      </c>
      <c r="AK29" s="407" t="str">
        <f>③職員名簿【年間実績】!BJ38</f>
        <v/>
      </c>
      <c r="AL29" s="419"/>
    </row>
    <row r="30" spans="1:38" ht="30" customHeight="1">
      <c r="A30" s="1">
        <v>26</v>
      </c>
      <c r="B30" s="154" t="str">
        <f>③職員名簿【年間実績】!BN39</f>
        <v/>
      </c>
      <c r="C30" s="406" t="str">
        <f>③職員名簿【年間実績】!BO39</f>
        <v/>
      </c>
      <c r="D30" s="407" t="str">
        <f>③職員名簿【年間実績】!AY39</f>
        <v/>
      </c>
      <c r="E30" s="419"/>
      <c r="F30" s="408" t="str">
        <f>③職員名簿【年間実績】!BP39</f>
        <v/>
      </c>
      <c r="G30" s="407" t="str">
        <f>③職員名簿【年間実績】!AZ39</f>
        <v/>
      </c>
      <c r="H30" s="419"/>
      <c r="I30" s="408" t="str">
        <f>③職員名簿【年間実績】!BQ39</f>
        <v/>
      </c>
      <c r="J30" s="407" t="str">
        <f>③職員名簿【年間実績】!BA39</f>
        <v/>
      </c>
      <c r="K30" s="419"/>
      <c r="L30" s="408" t="str">
        <f>③職員名簿【年間実績】!BR39</f>
        <v/>
      </c>
      <c r="M30" s="407" t="str">
        <f>③職員名簿【年間実績】!BB39</f>
        <v/>
      </c>
      <c r="N30" s="419"/>
      <c r="O30" s="408" t="str">
        <f>③職員名簿【年間実績】!BS39</f>
        <v/>
      </c>
      <c r="P30" s="407" t="str">
        <f>③職員名簿【年間実績】!BC39</f>
        <v/>
      </c>
      <c r="Q30" s="419"/>
      <c r="R30" s="408" t="str">
        <f>③職員名簿【年間実績】!BT39</f>
        <v/>
      </c>
      <c r="S30" s="407" t="str">
        <f>③職員名簿【年間実績】!BD39</f>
        <v/>
      </c>
      <c r="T30" s="419"/>
      <c r="U30" s="408" t="str">
        <f>③職員名簿【年間実績】!BU39</f>
        <v/>
      </c>
      <c r="V30" s="407" t="str">
        <f>③職員名簿【年間実績】!BE39</f>
        <v/>
      </c>
      <c r="W30" s="419"/>
      <c r="X30" s="408" t="str">
        <f>③職員名簿【年間実績】!BV39</f>
        <v/>
      </c>
      <c r="Y30" s="407" t="str">
        <f>③職員名簿【年間実績】!BF39</f>
        <v/>
      </c>
      <c r="Z30" s="419"/>
      <c r="AA30" s="408" t="str">
        <f>③職員名簿【年間実績】!BW39</f>
        <v/>
      </c>
      <c r="AB30" s="407" t="str">
        <f>③職員名簿【年間実績】!BG39</f>
        <v/>
      </c>
      <c r="AC30" s="419"/>
      <c r="AD30" s="408" t="str">
        <f>③職員名簿【年間実績】!BX39</f>
        <v/>
      </c>
      <c r="AE30" s="407" t="str">
        <f>③職員名簿【年間実績】!BH39</f>
        <v/>
      </c>
      <c r="AF30" s="419"/>
      <c r="AG30" s="408" t="str">
        <f>③職員名簿【年間実績】!BY39</f>
        <v/>
      </c>
      <c r="AH30" s="407" t="str">
        <f>③職員名簿【年間実績】!BI39</f>
        <v/>
      </c>
      <c r="AI30" s="419"/>
      <c r="AJ30" s="408" t="str">
        <f>③職員名簿【年間実績】!BZ39</f>
        <v/>
      </c>
      <c r="AK30" s="407" t="str">
        <f>③職員名簿【年間実績】!BJ39</f>
        <v/>
      </c>
      <c r="AL30" s="419"/>
    </row>
    <row r="31" spans="1:38" ht="30" customHeight="1">
      <c r="A31" s="1">
        <v>27</v>
      </c>
      <c r="B31" s="154" t="str">
        <f>③職員名簿【年間実績】!BN40</f>
        <v/>
      </c>
      <c r="C31" s="406" t="str">
        <f>③職員名簿【年間実績】!BO40</f>
        <v/>
      </c>
      <c r="D31" s="407" t="str">
        <f>③職員名簿【年間実績】!AY40</f>
        <v/>
      </c>
      <c r="E31" s="419"/>
      <c r="F31" s="408" t="str">
        <f>③職員名簿【年間実績】!BP40</f>
        <v/>
      </c>
      <c r="G31" s="407" t="str">
        <f>③職員名簿【年間実績】!AZ40</f>
        <v/>
      </c>
      <c r="H31" s="419"/>
      <c r="I31" s="408" t="str">
        <f>③職員名簿【年間実績】!BQ40</f>
        <v/>
      </c>
      <c r="J31" s="407" t="str">
        <f>③職員名簿【年間実績】!BA40</f>
        <v/>
      </c>
      <c r="K31" s="419"/>
      <c r="L31" s="408" t="str">
        <f>③職員名簿【年間実績】!BR40</f>
        <v/>
      </c>
      <c r="M31" s="407" t="str">
        <f>③職員名簿【年間実績】!BB40</f>
        <v/>
      </c>
      <c r="N31" s="419"/>
      <c r="O31" s="408" t="str">
        <f>③職員名簿【年間実績】!BS40</f>
        <v/>
      </c>
      <c r="P31" s="407" t="str">
        <f>③職員名簿【年間実績】!BC40</f>
        <v/>
      </c>
      <c r="Q31" s="419"/>
      <c r="R31" s="408" t="str">
        <f>③職員名簿【年間実績】!BT40</f>
        <v/>
      </c>
      <c r="S31" s="407" t="str">
        <f>③職員名簿【年間実績】!BD40</f>
        <v/>
      </c>
      <c r="T31" s="419"/>
      <c r="U31" s="408" t="str">
        <f>③職員名簿【年間実績】!BU40</f>
        <v/>
      </c>
      <c r="V31" s="407" t="str">
        <f>③職員名簿【年間実績】!BE40</f>
        <v/>
      </c>
      <c r="W31" s="419"/>
      <c r="X31" s="408" t="str">
        <f>③職員名簿【年間実績】!BV40</f>
        <v/>
      </c>
      <c r="Y31" s="407" t="str">
        <f>③職員名簿【年間実績】!BF40</f>
        <v/>
      </c>
      <c r="Z31" s="419"/>
      <c r="AA31" s="408" t="str">
        <f>③職員名簿【年間実績】!BW40</f>
        <v/>
      </c>
      <c r="AB31" s="407" t="str">
        <f>③職員名簿【年間実績】!BG40</f>
        <v/>
      </c>
      <c r="AC31" s="419"/>
      <c r="AD31" s="408" t="str">
        <f>③職員名簿【年間実績】!BX40</f>
        <v/>
      </c>
      <c r="AE31" s="407" t="str">
        <f>③職員名簿【年間実績】!BH40</f>
        <v/>
      </c>
      <c r="AF31" s="419"/>
      <c r="AG31" s="408" t="str">
        <f>③職員名簿【年間実績】!BY40</f>
        <v/>
      </c>
      <c r="AH31" s="407" t="str">
        <f>③職員名簿【年間実績】!BI40</f>
        <v/>
      </c>
      <c r="AI31" s="419"/>
      <c r="AJ31" s="408" t="str">
        <f>③職員名簿【年間実績】!BZ40</f>
        <v/>
      </c>
      <c r="AK31" s="407" t="str">
        <f>③職員名簿【年間実績】!BJ40</f>
        <v/>
      </c>
      <c r="AL31" s="419"/>
    </row>
    <row r="32" spans="1:38" ht="30" customHeight="1">
      <c r="A32" s="1">
        <v>28</v>
      </c>
      <c r="B32" s="154" t="str">
        <f>③職員名簿【年間実績】!BN41</f>
        <v/>
      </c>
      <c r="C32" s="406" t="str">
        <f>③職員名簿【年間実績】!BO41</f>
        <v/>
      </c>
      <c r="D32" s="407" t="str">
        <f>③職員名簿【年間実績】!AY41</f>
        <v/>
      </c>
      <c r="E32" s="419"/>
      <c r="F32" s="408" t="str">
        <f>③職員名簿【年間実績】!BP41</f>
        <v/>
      </c>
      <c r="G32" s="407" t="str">
        <f>③職員名簿【年間実績】!AZ41</f>
        <v/>
      </c>
      <c r="H32" s="419"/>
      <c r="I32" s="408" t="str">
        <f>③職員名簿【年間実績】!BQ41</f>
        <v/>
      </c>
      <c r="J32" s="407" t="str">
        <f>③職員名簿【年間実績】!BA41</f>
        <v/>
      </c>
      <c r="K32" s="419"/>
      <c r="L32" s="408" t="str">
        <f>③職員名簿【年間実績】!BR41</f>
        <v/>
      </c>
      <c r="M32" s="407" t="str">
        <f>③職員名簿【年間実績】!BB41</f>
        <v/>
      </c>
      <c r="N32" s="419"/>
      <c r="O32" s="408" t="str">
        <f>③職員名簿【年間実績】!BS41</f>
        <v/>
      </c>
      <c r="P32" s="407" t="str">
        <f>③職員名簿【年間実績】!BC41</f>
        <v/>
      </c>
      <c r="Q32" s="419"/>
      <c r="R32" s="408" t="str">
        <f>③職員名簿【年間実績】!BT41</f>
        <v/>
      </c>
      <c r="S32" s="407" t="str">
        <f>③職員名簿【年間実績】!BD41</f>
        <v/>
      </c>
      <c r="T32" s="419"/>
      <c r="U32" s="408" t="str">
        <f>③職員名簿【年間実績】!BU41</f>
        <v/>
      </c>
      <c r="V32" s="407" t="str">
        <f>③職員名簿【年間実績】!BE41</f>
        <v/>
      </c>
      <c r="W32" s="419"/>
      <c r="X32" s="408" t="str">
        <f>③職員名簿【年間実績】!BV41</f>
        <v/>
      </c>
      <c r="Y32" s="407" t="str">
        <f>③職員名簿【年間実績】!BF41</f>
        <v/>
      </c>
      <c r="Z32" s="419"/>
      <c r="AA32" s="408" t="str">
        <f>③職員名簿【年間実績】!BW41</f>
        <v/>
      </c>
      <c r="AB32" s="407" t="str">
        <f>③職員名簿【年間実績】!BG41</f>
        <v/>
      </c>
      <c r="AC32" s="419"/>
      <c r="AD32" s="408" t="str">
        <f>③職員名簿【年間実績】!BX41</f>
        <v/>
      </c>
      <c r="AE32" s="407" t="str">
        <f>③職員名簿【年間実績】!BH41</f>
        <v/>
      </c>
      <c r="AF32" s="419"/>
      <c r="AG32" s="408" t="str">
        <f>③職員名簿【年間実績】!BY41</f>
        <v/>
      </c>
      <c r="AH32" s="407" t="str">
        <f>③職員名簿【年間実績】!BI41</f>
        <v/>
      </c>
      <c r="AI32" s="419"/>
      <c r="AJ32" s="408" t="str">
        <f>③職員名簿【年間実績】!BZ41</f>
        <v/>
      </c>
      <c r="AK32" s="407" t="str">
        <f>③職員名簿【年間実績】!BJ41</f>
        <v/>
      </c>
      <c r="AL32" s="419"/>
    </row>
    <row r="33" spans="1:38" ht="30" customHeight="1">
      <c r="A33" s="1">
        <v>29</v>
      </c>
      <c r="B33" s="154" t="str">
        <f>③職員名簿【年間実績】!BN42</f>
        <v/>
      </c>
      <c r="C33" s="406" t="str">
        <f>③職員名簿【年間実績】!BO42</f>
        <v/>
      </c>
      <c r="D33" s="407" t="str">
        <f>③職員名簿【年間実績】!AY42</f>
        <v/>
      </c>
      <c r="E33" s="419"/>
      <c r="F33" s="408" t="str">
        <f>③職員名簿【年間実績】!BP42</f>
        <v/>
      </c>
      <c r="G33" s="407" t="str">
        <f>③職員名簿【年間実績】!AZ42</f>
        <v/>
      </c>
      <c r="H33" s="419"/>
      <c r="I33" s="408" t="str">
        <f>③職員名簿【年間実績】!BQ42</f>
        <v/>
      </c>
      <c r="J33" s="407" t="str">
        <f>③職員名簿【年間実績】!BA42</f>
        <v/>
      </c>
      <c r="K33" s="419"/>
      <c r="L33" s="408" t="str">
        <f>③職員名簿【年間実績】!BR42</f>
        <v/>
      </c>
      <c r="M33" s="407" t="str">
        <f>③職員名簿【年間実績】!BB42</f>
        <v/>
      </c>
      <c r="N33" s="419"/>
      <c r="O33" s="408" t="str">
        <f>③職員名簿【年間実績】!BS42</f>
        <v/>
      </c>
      <c r="P33" s="407" t="str">
        <f>③職員名簿【年間実績】!BC42</f>
        <v/>
      </c>
      <c r="Q33" s="419"/>
      <c r="R33" s="408" t="str">
        <f>③職員名簿【年間実績】!BT42</f>
        <v/>
      </c>
      <c r="S33" s="407" t="str">
        <f>③職員名簿【年間実績】!BD42</f>
        <v/>
      </c>
      <c r="T33" s="419"/>
      <c r="U33" s="408" t="str">
        <f>③職員名簿【年間実績】!BU42</f>
        <v/>
      </c>
      <c r="V33" s="407" t="str">
        <f>③職員名簿【年間実績】!BE42</f>
        <v/>
      </c>
      <c r="W33" s="419"/>
      <c r="X33" s="408" t="str">
        <f>③職員名簿【年間実績】!BV42</f>
        <v/>
      </c>
      <c r="Y33" s="407" t="str">
        <f>③職員名簿【年間実績】!BF42</f>
        <v/>
      </c>
      <c r="Z33" s="419"/>
      <c r="AA33" s="408" t="str">
        <f>③職員名簿【年間実績】!BW42</f>
        <v/>
      </c>
      <c r="AB33" s="407" t="str">
        <f>③職員名簿【年間実績】!BG42</f>
        <v/>
      </c>
      <c r="AC33" s="419"/>
      <c r="AD33" s="408" t="str">
        <f>③職員名簿【年間実績】!BX42</f>
        <v/>
      </c>
      <c r="AE33" s="407" t="str">
        <f>③職員名簿【年間実績】!BH42</f>
        <v/>
      </c>
      <c r="AF33" s="419"/>
      <c r="AG33" s="408" t="str">
        <f>③職員名簿【年間実績】!BY42</f>
        <v/>
      </c>
      <c r="AH33" s="407" t="str">
        <f>③職員名簿【年間実績】!BI42</f>
        <v/>
      </c>
      <c r="AI33" s="419"/>
      <c r="AJ33" s="408" t="str">
        <f>③職員名簿【年間実績】!BZ42</f>
        <v/>
      </c>
      <c r="AK33" s="407" t="str">
        <f>③職員名簿【年間実績】!BJ42</f>
        <v/>
      </c>
      <c r="AL33" s="419"/>
    </row>
    <row r="34" spans="1:38" ht="30" customHeight="1">
      <c r="A34" s="1">
        <v>30</v>
      </c>
      <c r="B34" s="154" t="str">
        <f>③職員名簿【年間実績】!BN43</f>
        <v/>
      </c>
      <c r="C34" s="406" t="str">
        <f>③職員名簿【年間実績】!BO43</f>
        <v/>
      </c>
      <c r="D34" s="407" t="str">
        <f>③職員名簿【年間実績】!AY43</f>
        <v/>
      </c>
      <c r="E34" s="419"/>
      <c r="F34" s="408" t="str">
        <f>③職員名簿【年間実績】!BP43</f>
        <v/>
      </c>
      <c r="G34" s="407" t="str">
        <f>③職員名簿【年間実績】!AZ43</f>
        <v/>
      </c>
      <c r="H34" s="419"/>
      <c r="I34" s="408" t="str">
        <f>③職員名簿【年間実績】!BQ43</f>
        <v/>
      </c>
      <c r="J34" s="407" t="str">
        <f>③職員名簿【年間実績】!BA43</f>
        <v/>
      </c>
      <c r="K34" s="419"/>
      <c r="L34" s="408" t="str">
        <f>③職員名簿【年間実績】!BR43</f>
        <v/>
      </c>
      <c r="M34" s="407" t="str">
        <f>③職員名簿【年間実績】!BB43</f>
        <v/>
      </c>
      <c r="N34" s="419"/>
      <c r="O34" s="408" t="str">
        <f>③職員名簿【年間実績】!BS43</f>
        <v/>
      </c>
      <c r="P34" s="407" t="str">
        <f>③職員名簿【年間実績】!BC43</f>
        <v/>
      </c>
      <c r="Q34" s="419"/>
      <c r="R34" s="408" t="str">
        <f>③職員名簿【年間実績】!BT43</f>
        <v/>
      </c>
      <c r="S34" s="407" t="str">
        <f>③職員名簿【年間実績】!BD43</f>
        <v/>
      </c>
      <c r="T34" s="419"/>
      <c r="U34" s="408" t="str">
        <f>③職員名簿【年間実績】!BU43</f>
        <v/>
      </c>
      <c r="V34" s="407" t="str">
        <f>③職員名簿【年間実績】!BE43</f>
        <v/>
      </c>
      <c r="W34" s="419"/>
      <c r="X34" s="408" t="str">
        <f>③職員名簿【年間実績】!BV43</f>
        <v/>
      </c>
      <c r="Y34" s="407" t="str">
        <f>③職員名簿【年間実績】!BF43</f>
        <v/>
      </c>
      <c r="Z34" s="419"/>
      <c r="AA34" s="408" t="str">
        <f>③職員名簿【年間実績】!BW43</f>
        <v/>
      </c>
      <c r="AB34" s="407" t="str">
        <f>③職員名簿【年間実績】!BG43</f>
        <v/>
      </c>
      <c r="AC34" s="419"/>
      <c r="AD34" s="408" t="str">
        <f>③職員名簿【年間実績】!BX43</f>
        <v/>
      </c>
      <c r="AE34" s="407" t="str">
        <f>③職員名簿【年間実績】!BH43</f>
        <v/>
      </c>
      <c r="AF34" s="419"/>
      <c r="AG34" s="408" t="str">
        <f>③職員名簿【年間実績】!BY43</f>
        <v/>
      </c>
      <c r="AH34" s="407" t="str">
        <f>③職員名簿【年間実績】!BI43</f>
        <v/>
      </c>
      <c r="AI34" s="419"/>
      <c r="AJ34" s="408" t="str">
        <f>③職員名簿【年間実績】!BZ43</f>
        <v/>
      </c>
      <c r="AK34" s="407" t="str">
        <f>③職員名簿【年間実績】!BJ43</f>
        <v/>
      </c>
      <c r="AL34" s="419"/>
    </row>
    <row r="35" spans="1:38" ht="30" customHeight="1">
      <c r="A35" s="1">
        <v>31</v>
      </c>
      <c r="B35" s="154" t="str">
        <f>③職員名簿【年間実績】!BN44</f>
        <v/>
      </c>
      <c r="C35" s="406" t="str">
        <f>③職員名簿【年間実績】!BO44</f>
        <v/>
      </c>
      <c r="D35" s="407" t="str">
        <f>③職員名簿【年間実績】!AY44</f>
        <v/>
      </c>
      <c r="E35" s="419"/>
      <c r="F35" s="408" t="str">
        <f>③職員名簿【年間実績】!BP44</f>
        <v/>
      </c>
      <c r="G35" s="407" t="str">
        <f>③職員名簿【年間実績】!AZ44</f>
        <v/>
      </c>
      <c r="H35" s="419"/>
      <c r="I35" s="408" t="str">
        <f>③職員名簿【年間実績】!BQ44</f>
        <v/>
      </c>
      <c r="J35" s="407" t="str">
        <f>③職員名簿【年間実績】!BA44</f>
        <v/>
      </c>
      <c r="K35" s="419"/>
      <c r="L35" s="408" t="str">
        <f>③職員名簿【年間実績】!BR44</f>
        <v/>
      </c>
      <c r="M35" s="407" t="str">
        <f>③職員名簿【年間実績】!BB44</f>
        <v/>
      </c>
      <c r="N35" s="419"/>
      <c r="O35" s="408" t="str">
        <f>③職員名簿【年間実績】!BS44</f>
        <v/>
      </c>
      <c r="P35" s="407" t="str">
        <f>③職員名簿【年間実績】!BC44</f>
        <v/>
      </c>
      <c r="Q35" s="419"/>
      <c r="R35" s="408" t="str">
        <f>③職員名簿【年間実績】!BT44</f>
        <v/>
      </c>
      <c r="S35" s="407" t="str">
        <f>③職員名簿【年間実績】!BD44</f>
        <v/>
      </c>
      <c r="T35" s="419"/>
      <c r="U35" s="408" t="str">
        <f>③職員名簿【年間実績】!BU44</f>
        <v/>
      </c>
      <c r="V35" s="407" t="str">
        <f>③職員名簿【年間実績】!BE44</f>
        <v/>
      </c>
      <c r="W35" s="419"/>
      <c r="X35" s="408" t="str">
        <f>③職員名簿【年間実績】!BV44</f>
        <v/>
      </c>
      <c r="Y35" s="407" t="str">
        <f>③職員名簿【年間実績】!BF44</f>
        <v/>
      </c>
      <c r="Z35" s="419"/>
      <c r="AA35" s="408" t="str">
        <f>③職員名簿【年間実績】!BW44</f>
        <v/>
      </c>
      <c r="AB35" s="407" t="str">
        <f>③職員名簿【年間実績】!BG44</f>
        <v/>
      </c>
      <c r="AC35" s="419"/>
      <c r="AD35" s="408" t="str">
        <f>③職員名簿【年間実績】!BX44</f>
        <v/>
      </c>
      <c r="AE35" s="407" t="str">
        <f>③職員名簿【年間実績】!BH44</f>
        <v/>
      </c>
      <c r="AF35" s="419"/>
      <c r="AG35" s="408" t="str">
        <f>③職員名簿【年間実績】!BY44</f>
        <v/>
      </c>
      <c r="AH35" s="407" t="str">
        <f>③職員名簿【年間実績】!BI44</f>
        <v/>
      </c>
      <c r="AI35" s="419"/>
      <c r="AJ35" s="408" t="str">
        <f>③職員名簿【年間実績】!BZ44</f>
        <v/>
      </c>
      <c r="AK35" s="407" t="str">
        <f>③職員名簿【年間実績】!BJ44</f>
        <v/>
      </c>
      <c r="AL35" s="419"/>
    </row>
    <row r="36" spans="1:38" ht="30" customHeight="1">
      <c r="A36" s="1">
        <v>32</v>
      </c>
      <c r="B36" s="154" t="str">
        <f>③職員名簿【年間実績】!BN45</f>
        <v/>
      </c>
      <c r="C36" s="406" t="str">
        <f>③職員名簿【年間実績】!BO45</f>
        <v/>
      </c>
      <c r="D36" s="407" t="str">
        <f>③職員名簿【年間実績】!AY45</f>
        <v/>
      </c>
      <c r="E36" s="419"/>
      <c r="F36" s="408" t="str">
        <f>③職員名簿【年間実績】!BP45</f>
        <v/>
      </c>
      <c r="G36" s="407" t="str">
        <f>③職員名簿【年間実績】!AZ45</f>
        <v/>
      </c>
      <c r="H36" s="419"/>
      <c r="I36" s="408" t="str">
        <f>③職員名簿【年間実績】!BQ45</f>
        <v/>
      </c>
      <c r="J36" s="407" t="str">
        <f>③職員名簿【年間実績】!BA45</f>
        <v/>
      </c>
      <c r="K36" s="419"/>
      <c r="L36" s="408" t="str">
        <f>③職員名簿【年間実績】!BR45</f>
        <v/>
      </c>
      <c r="M36" s="407" t="str">
        <f>③職員名簿【年間実績】!BB45</f>
        <v/>
      </c>
      <c r="N36" s="419"/>
      <c r="O36" s="408" t="str">
        <f>③職員名簿【年間実績】!BS45</f>
        <v/>
      </c>
      <c r="P36" s="407" t="str">
        <f>③職員名簿【年間実績】!BC45</f>
        <v/>
      </c>
      <c r="Q36" s="419"/>
      <c r="R36" s="408" t="str">
        <f>③職員名簿【年間実績】!BT45</f>
        <v/>
      </c>
      <c r="S36" s="407" t="str">
        <f>③職員名簿【年間実績】!BD45</f>
        <v/>
      </c>
      <c r="T36" s="419"/>
      <c r="U36" s="408" t="str">
        <f>③職員名簿【年間実績】!BU45</f>
        <v/>
      </c>
      <c r="V36" s="407" t="str">
        <f>③職員名簿【年間実績】!BE45</f>
        <v/>
      </c>
      <c r="W36" s="419"/>
      <c r="X36" s="408" t="str">
        <f>③職員名簿【年間実績】!BV45</f>
        <v/>
      </c>
      <c r="Y36" s="407" t="str">
        <f>③職員名簿【年間実績】!BF45</f>
        <v/>
      </c>
      <c r="Z36" s="419"/>
      <c r="AA36" s="408" t="str">
        <f>③職員名簿【年間実績】!BW45</f>
        <v/>
      </c>
      <c r="AB36" s="407" t="str">
        <f>③職員名簿【年間実績】!BG45</f>
        <v/>
      </c>
      <c r="AC36" s="419"/>
      <c r="AD36" s="408" t="str">
        <f>③職員名簿【年間実績】!BX45</f>
        <v/>
      </c>
      <c r="AE36" s="407" t="str">
        <f>③職員名簿【年間実績】!BH45</f>
        <v/>
      </c>
      <c r="AF36" s="419"/>
      <c r="AG36" s="408" t="str">
        <f>③職員名簿【年間実績】!BY45</f>
        <v/>
      </c>
      <c r="AH36" s="407" t="str">
        <f>③職員名簿【年間実績】!BI45</f>
        <v/>
      </c>
      <c r="AI36" s="419"/>
      <c r="AJ36" s="408" t="str">
        <f>③職員名簿【年間実績】!BZ45</f>
        <v/>
      </c>
      <c r="AK36" s="407" t="str">
        <f>③職員名簿【年間実績】!BJ45</f>
        <v/>
      </c>
      <c r="AL36" s="419"/>
    </row>
    <row r="37" spans="1:38" ht="30" customHeight="1">
      <c r="A37" s="1">
        <v>33</v>
      </c>
      <c r="B37" s="154" t="str">
        <f>③職員名簿【年間実績】!BN46</f>
        <v/>
      </c>
      <c r="C37" s="406" t="str">
        <f>③職員名簿【年間実績】!BO46</f>
        <v/>
      </c>
      <c r="D37" s="407" t="str">
        <f>③職員名簿【年間実績】!AY46</f>
        <v/>
      </c>
      <c r="E37" s="419"/>
      <c r="F37" s="408" t="str">
        <f>③職員名簿【年間実績】!BP46</f>
        <v/>
      </c>
      <c r="G37" s="407" t="str">
        <f>③職員名簿【年間実績】!AZ46</f>
        <v/>
      </c>
      <c r="H37" s="419"/>
      <c r="I37" s="408" t="str">
        <f>③職員名簿【年間実績】!BQ46</f>
        <v/>
      </c>
      <c r="J37" s="407" t="str">
        <f>③職員名簿【年間実績】!BA46</f>
        <v/>
      </c>
      <c r="K37" s="419"/>
      <c r="L37" s="408" t="str">
        <f>③職員名簿【年間実績】!BR46</f>
        <v/>
      </c>
      <c r="M37" s="407" t="str">
        <f>③職員名簿【年間実績】!BB46</f>
        <v/>
      </c>
      <c r="N37" s="419"/>
      <c r="O37" s="408" t="str">
        <f>③職員名簿【年間実績】!BS46</f>
        <v/>
      </c>
      <c r="P37" s="407" t="str">
        <f>③職員名簿【年間実績】!BC46</f>
        <v/>
      </c>
      <c r="Q37" s="419"/>
      <c r="R37" s="408" t="str">
        <f>③職員名簿【年間実績】!BT46</f>
        <v/>
      </c>
      <c r="S37" s="407" t="str">
        <f>③職員名簿【年間実績】!BD46</f>
        <v/>
      </c>
      <c r="T37" s="419"/>
      <c r="U37" s="408" t="str">
        <f>③職員名簿【年間実績】!BU46</f>
        <v/>
      </c>
      <c r="V37" s="407" t="str">
        <f>③職員名簿【年間実績】!BE46</f>
        <v/>
      </c>
      <c r="W37" s="419"/>
      <c r="X37" s="408" t="str">
        <f>③職員名簿【年間実績】!BV46</f>
        <v/>
      </c>
      <c r="Y37" s="407" t="str">
        <f>③職員名簿【年間実績】!BF46</f>
        <v/>
      </c>
      <c r="Z37" s="419"/>
      <c r="AA37" s="408" t="str">
        <f>③職員名簿【年間実績】!BW46</f>
        <v/>
      </c>
      <c r="AB37" s="407" t="str">
        <f>③職員名簿【年間実績】!BG46</f>
        <v/>
      </c>
      <c r="AC37" s="419"/>
      <c r="AD37" s="408" t="str">
        <f>③職員名簿【年間実績】!BX46</f>
        <v/>
      </c>
      <c r="AE37" s="407" t="str">
        <f>③職員名簿【年間実績】!BH46</f>
        <v/>
      </c>
      <c r="AF37" s="419"/>
      <c r="AG37" s="408" t="str">
        <f>③職員名簿【年間実績】!BY46</f>
        <v/>
      </c>
      <c r="AH37" s="407" t="str">
        <f>③職員名簿【年間実績】!BI46</f>
        <v/>
      </c>
      <c r="AI37" s="419"/>
      <c r="AJ37" s="408" t="str">
        <f>③職員名簿【年間実績】!BZ46</f>
        <v/>
      </c>
      <c r="AK37" s="407" t="str">
        <f>③職員名簿【年間実績】!BJ46</f>
        <v/>
      </c>
      <c r="AL37" s="419"/>
    </row>
    <row r="38" spans="1:38" ht="30" customHeight="1">
      <c r="A38" s="1">
        <v>34</v>
      </c>
      <c r="B38" s="154" t="str">
        <f>③職員名簿【年間実績】!BN47</f>
        <v/>
      </c>
      <c r="C38" s="406" t="str">
        <f>③職員名簿【年間実績】!BO47</f>
        <v/>
      </c>
      <c r="D38" s="407" t="str">
        <f>③職員名簿【年間実績】!AY47</f>
        <v/>
      </c>
      <c r="E38" s="419"/>
      <c r="F38" s="408" t="str">
        <f>③職員名簿【年間実績】!BP47</f>
        <v/>
      </c>
      <c r="G38" s="407" t="str">
        <f>③職員名簿【年間実績】!AZ47</f>
        <v/>
      </c>
      <c r="H38" s="419"/>
      <c r="I38" s="408" t="str">
        <f>③職員名簿【年間実績】!BQ47</f>
        <v/>
      </c>
      <c r="J38" s="407" t="str">
        <f>③職員名簿【年間実績】!BA47</f>
        <v/>
      </c>
      <c r="K38" s="419"/>
      <c r="L38" s="408" t="str">
        <f>③職員名簿【年間実績】!BR47</f>
        <v/>
      </c>
      <c r="M38" s="407" t="str">
        <f>③職員名簿【年間実績】!BB47</f>
        <v/>
      </c>
      <c r="N38" s="419"/>
      <c r="O38" s="408" t="str">
        <f>③職員名簿【年間実績】!BS47</f>
        <v/>
      </c>
      <c r="P38" s="407" t="str">
        <f>③職員名簿【年間実績】!BC47</f>
        <v/>
      </c>
      <c r="Q38" s="419"/>
      <c r="R38" s="408" t="str">
        <f>③職員名簿【年間実績】!BT47</f>
        <v/>
      </c>
      <c r="S38" s="407" t="str">
        <f>③職員名簿【年間実績】!BD47</f>
        <v/>
      </c>
      <c r="T38" s="419"/>
      <c r="U38" s="408" t="str">
        <f>③職員名簿【年間実績】!BU47</f>
        <v/>
      </c>
      <c r="V38" s="407" t="str">
        <f>③職員名簿【年間実績】!BE47</f>
        <v/>
      </c>
      <c r="W38" s="419"/>
      <c r="X38" s="408" t="str">
        <f>③職員名簿【年間実績】!BV47</f>
        <v/>
      </c>
      <c r="Y38" s="407" t="str">
        <f>③職員名簿【年間実績】!BF47</f>
        <v/>
      </c>
      <c r="Z38" s="419"/>
      <c r="AA38" s="408" t="str">
        <f>③職員名簿【年間実績】!BW47</f>
        <v/>
      </c>
      <c r="AB38" s="407" t="str">
        <f>③職員名簿【年間実績】!BG47</f>
        <v/>
      </c>
      <c r="AC38" s="419"/>
      <c r="AD38" s="408" t="str">
        <f>③職員名簿【年間実績】!BX47</f>
        <v/>
      </c>
      <c r="AE38" s="407" t="str">
        <f>③職員名簿【年間実績】!BH47</f>
        <v/>
      </c>
      <c r="AF38" s="419"/>
      <c r="AG38" s="408" t="str">
        <f>③職員名簿【年間実績】!BY47</f>
        <v/>
      </c>
      <c r="AH38" s="407" t="str">
        <f>③職員名簿【年間実績】!BI47</f>
        <v/>
      </c>
      <c r="AI38" s="419"/>
      <c r="AJ38" s="408" t="str">
        <f>③職員名簿【年間実績】!BZ47</f>
        <v/>
      </c>
      <c r="AK38" s="407" t="str">
        <f>③職員名簿【年間実績】!BJ47</f>
        <v/>
      </c>
      <c r="AL38" s="419"/>
    </row>
    <row r="39" spans="1:38" ht="30" customHeight="1">
      <c r="A39" s="1">
        <v>35</v>
      </c>
      <c r="B39" s="154" t="str">
        <f>③職員名簿【年間実績】!BN48</f>
        <v/>
      </c>
      <c r="C39" s="406" t="str">
        <f>③職員名簿【年間実績】!BO48</f>
        <v/>
      </c>
      <c r="D39" s="407" t="str">
        <f>③職員名簿【年間実績】!AY48</f>
        <v/>
      </c>
      <c r="E39" s="419"/>
      <c r="F39" s="408" t="str">
        <f>③職員名簿【年間実績】!BP48</f>
        <v/>
      </c>
      <c r="G39" s="407" t="str">
        <f>③職員名簿【年間実績】!AZ48</f>
        <v/>
      </c>
      <c r="H39" s="419"/>
      <c r="I39" s="408" t="str">
        <f>③職員名簿【年間実績】!BQ48</f>
        <v/>
      </c>
      <c r="J39" s="407" t="str">
        <f>③職員名簿【年間実績】!BA48</f>
        <v/>
      </c>
      <c r="K39" s="419"/>
      <c r="L39" s="408" t="str">
        <f>③職員名簿【年間実績】!BR48</f>
        <v/>
      </c>
      <c r="M39" s="407" t="str">
        <f>③職員名簿【年間実績】!BB48</f>
        <v/>
      </c>
      <c r="N39" s="419"/>
      <c r="O39" s="408" t="str">
        <f>③職員名簿【年間実績】!BS48</f>
        <v/>
      </c>
      <c r="P39" s="407" t="str">
        <f>③職員名簿【年間実績】!BC48</f>
        <v/>
      </c>
      <c r="Q39" s="419"/>
      <c r="R39" s="408" t="str">
        <f>③職員名簿【年間実績】!BT48</f>
        <v/>
      </c>
      <c r="S39" s="407" t="str">
        <f>③職員名簿【年間実績】!BD48</f>
        <v/>
      </c>
      <c r="T39" s="419"/>
      <c r="U39" s="408" t="str">
        <f>③職員名簿【年間実績】!BU48</f>
        <v/>
      </c>
      <c r="V39" s="407" t="str">
        <f>③職員名簿【年間実績】!BE48</f>
        <v/>
      </c>
      <c r="W39" s="419"/>
      <c r="X39" s="408" t="str">
        <f>③職員名簿【年間実績】!BV48</f>
        <v/>
      </c>
      <c r="Y39" s="407" t="str">
        <f>③職員名簿【年間実績】!BF48</f>
        <v/>
      </c>
      <c r="Z39" s="419"/>
      <c r="AA39" s="408" t="str">
        <f>③職員名簿【年間実績】!BW48</f>
        <v/>
      </c>
      <c r="AB39" s="407" t="str">
        <f>③職員名簿【年間実績】!BG48</f>
        <v/>
      </c>
      <c r="AC39" s="419"/>
      <c r="AD39" s="408" t="str">
        <f>③職員名簿【年間実績】!BX48</f>
        <v/>
      </c>
      <c r="AE39" s="407" t="str">
        <f>③職員名簿【年間実績】!BH48</f>
        <v/>
      </c>
      <c r="AF39" s="419"/>
      <c r="AG39" s="408" t="str">
        <f>③職員名簿【年間実績】!BY48</f>
        <v/>
      </c>
      <c r="AH39" s="407" t="str">
        <f>③職員名簿【年間実績】!BI48</f>
        <v/>
      </c>
      <c r="AI39" s="419"/>
      <c r="AJ39" s="408" t="str">
        <f>③職員名簿【年間実績】!BZ48</f>
        <v/>
      </c>
      <c r="AK39" s="407" t="str">
        <f>③職員名簿【年間実績】!BJ48</f>
        <v/>
      </c>
      <c r="AL39" s="419"/>
    </row>
    <row r="40" spans="1:38" ht="30" customHeight="1">
      <c r="A40" s="1">
        <v>36</v>
      </c>
      <c r="B40" s="154" t="str">
        <f>③職員名簿【年間実績】!BN49</f>
        <v/>
      </c>
      <c r="C40" s="406" t="str">
        <f>③職員名簿【年間実績】!BO49</f>
        <v/>
      </c>
      <c r="D40" s="407" t="str">
        <f>③職員名簿【年間実績】!AY49</f>
        <v/>
      </c>
      <c r="E40" s="419"/>
      <c r="F40" s="408" t="str">
        <f>③職員名簿【年間実績】!BP49</f>
        <v/>
      </c>
      <c r="G40" s="407" t="str">
        <f>③職員名簿【年間実績】!AZ49</f>
        <v/>
      </c>
      <c r="H40" s="419"/>
      <c r="I40" s="408" t="str">
        <f>③職員名簿【年間実績】!BQ49</f>
        <v/>
      </c>
      <c r="J40" s="407" t="str">
        <f>③職員名簿【年間実績】!BA49</f>
        <v/>
      </c>
      <c r="K40" s="419"/>
      <c r="L40" s="408" t="str">
        <f>③職員名簿【年間実績】!BR49</f>
        <v/>
      </c>
      <c r="M40" s="407" t="str">
        <f>③職員名簿【年間実績】!BB49</f>
        <v/>
      </c>
      <c r="N40" s="419"/>
      <c r="O40" s="408" t="str">
        <f>③職員名簿【年間実績】!BS49</f>
        <v/>
      </c>
      <c r="P40" s="407" t="str">
        <f>③職員名簿【年間実績】!BC49</f>
        <v/>
      </c>
      <c r="Q40" s="419"/>
      <c r="R40" s="408" t="str">
        <f>③職員名簿【年間実績】!BT49</f>
        <v/>
      </c>
      <c r="S40" s="407" t="str">
        <f>③職員名簿【年間実績】!BD49</f>
        <v/>
      </c>
      <c r="T40" s="419"/>
      <c r="U40" s="408" t="str">
        <f>③職員名簿【年間実績】!BU49</f>
        <v/>
      </c>
      <c r="V40" s="407" t="str">
        <f>③職員名簿【年間実績】!BE49</f>
        <v/>
      </c>
      <c r="W40" s="419"/>
      <c r="X40" s="408" t="str">
        <f>③職員名簿【年間実績】!BV49</f>
        <v/>
      </c>
      <c r="Y40" s="407" t="str">
        <f>③職員名簿【年間実績】!BF49</f>
        <v/>
      </c>
      <c r="Z40" s="419"/>
      <c r="AA40" s="408" t="str">
        <f>③職員名簿【年間実績】!BW49</f>
        <v/>
      </c>
      <c r="AB40" s="407" t="str">
        <f>③職員名簿【年間実績】!BG49</f>
        <v/>
      </c>
      <c r="AC40" s="419"/>
      <c r="AD40" s="408" t="str">
        <f>③職員名簿【年間実績】!BX49</f>
        <v/>
      </c>
      <c r="AE40" s="407" t="str">
        <f>③職員名簿【年間実績】!BH49</f>
        <v/>
      </c>
      <c r="AF40" s="419"/>
      <c r="AG40" s="408" t="str">
        <f>③職員名簿【年間実績】!BY49</f>
        <v/>
      </c>
      <c r="AH40" s="407" t="str">
        <f>③職員名簿【年間実績】!BI49</f>
        <v/>
      </c>
      <c r="AI40" s="419"/>
      <c r="AJ40" s="408" t="str">
        <f>③職員名簿【年間実績】!BZ49</f>
        <v/>
      </c>
      <c r="AK40" s="407" t="str">
        <f>③職員名簿【年間実績】!BJ49</f>
        <v/>
      </c>
      <c r="AL40" s="419"/>
    </row>
    <row r="41" spans="1:38" ht="30" customHeight="1">
      <c r="A41" s="1">
        <v>37</v>
      </c>
      <c r="B41" s="154" t="str">
        <f>③職員名簿【年間実績】!BN50</f>
        <v/>
      </c>
      <c r="C41" s="406" t="str">
        <f>③職員名簿【年間実績】!BO50</f>
        <v/>
      </c>
      <c r="D41" s="407" t="str">
        <f>③職員名簿【年間実績】!AY50</f>
        <v/>
      </c>
      <c r="E41" s="419"/>
      <c r="F41" s="408" t="str">
        <f>③職員名簿【年間実績】!BP50</f>
        <v/>
      </c>
      <c r="G41" s="407" t="str">
        <f>③職員名簿【年間実績】!AZ50</f>
        <v/>
      </c>
      <c r="H41" s="419"/>
      <c r="I41" s="408" t="str">
        <f>③職員名簿【年間実績】!BQ50</f>
        <v/>
      </c>
      <c r="J41" s="407" t="str">
        <f>③職員名簿【年間実績】!BA50</f>
        <v/>
      </c>
      <c r="K41" s="419"/>
      <c r="L41" s="408" t="str">
        <f>③職員名簿【年間実績】!BR50</f>
        <v/>
      </c>
      <c r="M41" s="407" t="str">
        <f>③職員名簿【年間実績】!BB50</f>
        <v/>
      </c>
      <c r="N41" s="419"/>
      <c r="O41" s="408" t="str">
        <f>③職員名簿【年間実績】!BS50</f>
        <v/>
      </c>
      <c r="P41" s="407" t="str">
        <f>③職員名簿【年間実績】!BC50</f>
        <v/>
      </c>
      <c r="Q41" s="419"/>
      <c r="R41" s="408" t="str">
        <f>③職員名簿【年間実績】!BT50</f>
        <v/>
      </c>
      <c r="S41" s="407" t="str">
        <f>③職員名簿【年間実績】!BD50</f>
        <v/>
      </c>
      <c r="T41" s="419"/>
      <c r="U41" s="408" t="str">
        <f>③職員名簿【年間実績】!BU50</f>
        <v/>
      </c>
      <c r="V41" s="407" t="str">
        <f>③職員名簿【年間実績】!BE50</f>
        <v/>
      </c>
      <c r="W41" s="419"/>
      <c r="X41" s="408" t="str">
        <f>③職員名簿【年間実績】!BV50</f>
        <v/>
      </c>
      <c r="Y41" s="407" t="str">
        <f>③職員名簿【年間実績】!BF50</f>
        <v/>
      </c>
      <c r="Z41" s="419"/>
      <c r="AA41" s="408" t="str">
        <f>③職員名簿【年間実績】!BW50</f>
        <v/>
      </c>
      <c r="AB41" s="407" t="str">
        <f>③職員名簿【年間実績】!BG50</f>
        <v/>
      </c>
      <c r="AC41" s="419"/>
      <c r="AD41" s="408" t="str">
        <f>③職員名簿【年間実績】!BX50</f>
        <v/>
      </c>
      <c r="AE41" s="407" t="str">
        <f>③職員名簿【年間実績】!BH50</f>
        <v/>
      </c>
      <c r="AF41" s="419"/>
      <c r="AG41" s="408" t="str">
        <f>③職員名簿【年間実績】!BY50</f>
        <v/>
      </c>
      <c r="AH41" s="407" t="str">
        <f>③職員名簿【年間実績】!BI50</f>
        <v/>
      </c>
      <c r="AI41" s="419"/>
      <c r="AJ41" s="408" t="str">
        <f>③職員名簿【年間実績】!BZ50</f>
        <v/>
      </c>
      <c r="AK41" s="407" t="str">
        <f>③職員名簿【年間実績】!BJ50</f>
        <v/>
      </c>
      <c r="AL41" s="419"/>
    </row>
    <row r="42" spans="1:38" ht="30" customHeight="1">
      <c r="A42" s="1">
        <v>38</v>
      </c>
      <c r="B42" s="154" t="str">
        <f>③職員名簿【年間実績】!BN51</f>
        <v/>
      </c>
      <c r="C42" s="406" t="str">
        <f>③職員名簿【年間実績】!BO51</f>
        <v/>
      </c>
      <c r="D42" s="407" t="str">
        <f>③職員名簿【年間実績】!AY51</f>
        <v/>
      </c>
      <c r="E42" s="419"/>
      <c r="F42" s="408" t="str">
        <f>③職員名簿【年間実績】!BP51</f>
        <v/>
      </c>
      <c r="G42" s="407" t="str">
        <f>③職員名簿【年間実績】!AZ51</f>
        <v/>
      </c>
      <c r="H42" s="419"/>
      <c r="I42" s="408" t="str">
        <f>③職員名簿【年間実績】!BQ51</f>
        <v/>
      </c>
      <c r="J42" s="407" t="str">
        <f>③職員名簿【年間実績】!BA51</f>
        <v/>
      </c>
      <c r="K42" s="419"/>
      <c r="L42" s="408" t="str">
        <f>③職員名簿【年間実績】!BR51</f>
        <v/>
      </c>
      <c r="M42" s="407" t="str">
        <f>③職員名簿【年間実績】!BB51</f>
        <v/>
      </c>
      <c r="N42" s="419"/>
      <c r="O42" s="408" t="str">
        <f>③職員名簿【年間実績】!BS51</f>
        <v/>
      </c>
      <c r="P42" s="407" t="str">
        <f>③職員名簿【年間実績】!BC51</f>
        <v/>
      </c>
      <c r="Q42" s="419"/>
      <c r="R42" s="408" t="str">
        <f>③職員名簿【年間実績】!BT51</f>
        <v/>
      </c>
      <c r="S42" s="407" t="str">
        <f>③職員名簿【年間実績】!BD51</f>
        <v/>
      </c>
      <c r="T42" s="419"/>
      <c r="U42" s="408" t="str">
        <f>③職員名簿【年間実績】!BU51</f>
        <v/>
      </c>
      <c r="V42" s="407" t="str">
        <f>③職員名簿【年間実績】!BE51</f>
        <v/>
      </c>
      <c r="W42" s="419"/>
      <c r="X42" s="408" t="str">
        <f>③職員名簿【年間実績】!BV51</f>
        <v/>
      </c>
      <c r="Y42" s="407" t="str">
        <f>③職員名簿【年間実績】!BF51</f>
        <v/>
      </c>
      <c r="Z42" s="419"/>
      <c r="AA42" s="408" t="str">
        <f>③職員名簿【年間実績】!BW51</f>
        <v/>
      </c>
      <c r="AB42" s="407" t="str">
        <f>③職員名簿【年間実績】!BG51</f>
        <v/>
      </c>
      <c r="AC42" s="419"/>
      <c r="AD42" s="408" t="str">
        <f>③職員名簿【年間実績】!BX51</f>
        <v/>
      </c>
      <c r="AE42" s="407" t="str">
        <f>③職員名簿【年間実績】!BH51</f>
        <v/>
      </c>
      <c r="AF42" s="419"/>
      <c r="AG42" s="408" t="str">
        <f>③職員名簿【年間実績】!BY51</f>
        <v/>
      </c>
      <c r="AH42" s="407" t="str">
        <f>③職員名簿【年間実績】!BI51</f>
        <v/>
      </c>
      <c r="AI42" s="419"/>
      <c r="AJ42" s="408" t="str">
        <f>③職員名簿【年間実績】!BZ51</f>
        <v/>
      </c>
      <c r="AK42" s="407" t="str">
        <f>③職員名簿【年間実績】!BJ51</f>
        <v/>
      </c>
      <c r="AL42" s="419"/>
    </row>
    <row r="43" spans="1:38" ht="30" customHeight="1">
      <c r="A43" s="1">
        <v>39</v>
      </c>
      <c r="B43" s="154" t="str">
        <f>③職員名簿【年間実績】!BN52</f>
        <v/>
      </c>
      <c r="C43" s="406" t="str">
        <f>③職員名簿【年間実績】!BO52</f>
        <v/>
      </c>
      <c r="D43" s="407" t="str">
        <f>③職員名簿【年間実績】!AY52</f>
        <v/>
      </c>
      <c r="E43" s="419"/>
      <c r="F43" s="408" t="str">
        <f>③職員名簿【年間実績】!BP52</f>
        <v/>
      </c>
      <c r="G43" s="407" t="str">
        <f>③職員名簿【年間実績】!AZ52</f>
        <v/>
      </c>
      <c r="H43" s="419"/>
      <c r="I43" s="408" t="str">
        <f>③職員名簿【年間実績】!BQ52</f>
        <v/>
      </c>
      <c r="J43" s="407" t="str">
        <f>③職員名簿【年間実績】!BA52</f>
        <v/>
      </c>
      <c r="K43" s="419"/>
      <c r="L43" s="408" t="str">
        <f>③職員名簿【年間実績】!BR52</f>
        <v/>
      </c>
      <c r="M43" s="407" t="str">
        <f>③職員名簿【年間実績】!BB52</f>
        <v/>
      </c>
      <c r="N43" s="419"/>
      <c r="O43" s="408" t="str">
        <f>③職員名簿【年間実績】!BS52</f>
        <v/>
      </c>
      <c r="P43" s="407" t="str">
        <f>③職員名簿【年間実績】!BC52</f>
        <v/>
      </c>
      <c r="Q43" s="419"/>
      <c r="R43" s="408" t="str">
        <f>③職員名簿【年間実績】!BT52</f>
        <v/>
      </c>
      <c r="S43" s="407" t="str">
        <f>③職員名簿【年間実績】!BD52</f>
        <v/>
      </c>
      <c r="T43" s="419"/>
      <c r="U43" s="408" t="str">
        <f>③職員名簿【年間実績】!BU52</f>
        <v/>
      </c>
      <c r="V43" s="407" t="str">
        <f>③職員名簿【年間実績】!BE52</f>
        <v/>
      </c>
      <c r="W43" s="419"/>
      <c r="X43" s="408" t="str">
        <f>③職員名簿【年間実績】!BV52</f>
        <v/>
      </c>
      <c r="Y43" s="407" t="str">
        <f>③職員名簿【年間実績】!BF52</f>
        <v/>
      </c>
      <c r="Z43" s="419"/>
      <c r="AA43" s="408" t="str">
        <f>③職員名簿【年間実績】!BW52</f>
        <v/>
      </c>
      <c r="AB43" s="407" t="str">
        <f>③職員名簿【年間実績】!BG52</f>
        <v/>
      </c>
      <c r="AC43" s="419"/>
      <c r="AD43" s="408" t="str">
        <f>③職員名簿【年間実績】!BX52</f>
        <v/>
      </c>
      <c r="AE43" s="407" t="str">
        <f>③職員名簿【年間実績】!BH52</f>
        <v/>
      </c>
      <c r="AF43" s="419"/>
      <c r="AG43" s="408" t="str">
        <f>③職員名簿【年間実績】!BY52</f>
        <v/>
      </c>
      <c r="AH43" s="407" t="str">
        <f>③職員名簿【年間実績】!BI52</f>
        <v/>
      </c>
      <c r="AI43" s="419"/>
      <c r="AJ43" s="408" t="str">
        <f>③職員名簿【年間実績】!BZ52</f>
        <v/>
      </c>
      <c r="AK43" s="407" t="str">
        <f>③職員名簿【年間実績】!BJ52</f>
        <v/>
      </c>
      <c r="AL43" s="419"/>
    </row>
    <row r="44" spans="1:38" ht="30" customHeight="1">
      <c r="A44" s="1">
        <v>40</v>
      </c>
      <c r="B44" s="154" t="str">
        <f>③職員名簿【年間実績】!BN53</f>
        <v/>
      </c>
      <c r="C44" s="406" t="str">
        <f>③職員名簿【年間実績】!BO53</f>
        <v/>
      </c>
      <c r="D44" s="407" t="str">
        <f>③職員名簿【年間実績】!AY53</f>
        <v/>
      </c>
      <c r="E44" s="419"/>
      <c r="F44" s="408" t="str">
        <f>③職員名簿【年間実績】!BP53</f>
        <v/>
      </c>
      <c r="G44" s="407" t="str">
        <f>③職員名簿【年間実績】!AZ53</f>
        <v/>
      </c>
      <c r="H44" s="419"/>
      <c r="I44" s="408" t="str">
        <f>③職員名簿【年間実績】!BQ53</f>
        <v/>
      </c>
      <c r="J44" s="407" t="str">
        <f>③職員名簿【年間実績】!BA53</f>
        <v/>
      </c>
      <c r="K44" s="419"/>
      <c r="L44" s="408" t="str">
        <f>③職員名簿【年間実績】!BR53</f>
        <v/>
      </c>
      <c r="M44" s="407" t="str">
        <f>③職員名簿【年間実績】!BB53</f>
        <v/>
      </c>
      <c r="N44" s="419"/>
      <c r="O44" s="408" t="str">
        <f>③職員名簿【年間実績】!BS53</f>
        <v/>
      </c>
      <c r="P44" s="407" t="str">
        <f>③職員名簿【年間実績】!BC53</f>
        <v/>
      </c>
      <c r="Q44" s="419"/>
      <c r="R44" s="408" t="str">
        <f>③職員名簿【年間実績】!BT53</f>
        <v/>
      </c>
      <c r="S44" s="407" t="str">
        <f>③職員名簿【年間実績】!BD53</f>
        <v/>
      </c>
      <c r="T44" s="419"/>
      <c r="U44" s="408" t="str">
        <f>③職員名簿【年間実績】!BU53</f>
        <v/>
      </c>
      <c r="V44" s="407" t="str">
        <f>③職員名簿【年間実績】!BE53</f>
        <v/>
      </c>
      <c r="W44" s="419"/>
      <c r="X44" s="408" t="str">
        <f>③職員名簿【年間実績】!BV53</f>
        <v/>
      </c>
      <c r="Y44" s="407" t="str">
        <f>③職員名簿【年間実績】!BF53</f>
        <v/>
      </c>
      <c r="Z44" s="419"/>
      <c r="AA44" s="408" t="str">
        <f>③職員名簿【年間実績】!BW53</f>
        <v/>
      </c>
      <c r="AB44" s="407" t="str">
        <f>③職員名簿【年間実績】!BG53</f>
        <v/>
      </c>
      <c r="AC44" s="419"/>
      <c r="AD44" s="408" t="str">
        <f>③職員名簿【年間実績】!BX53</f>
        <v/>
      </c>
      <c r="AE44" s="407" t="str">
        <f>③職員名簿【年間実績】!BH53</f>
        <v/>
      </c>
      <c r="AF44" s="419"/>
      <c r="AG44" s="408" t="str">
        <f>③職員名簿【年間実績】!BY53</f>
        <v/>
      </c>
      <c r="AH44" s="407" t="str">
        <f>③職員名簿【年間実績】!BI53</f>
        <v/>
      </c>
      <c r="AI44" s="419"/>
      <c r="AJ44" s="408" t="str">
        <f>③職員名簿【年間実績】!BZ53</f>
        <v/>
      </c>
      <c r="AK44" s="407" t="str">
        <f>③職員名簿【年間実績】!BJ53</f>
        <v/>
      </c>
      <c r="AL44" s="419"/>
    </row>
    <row r="45" spans="1:38" ht="30" customHeight="1">
      <c r="A45" s="1">
        <v>41</v>
      </c>
      <c r="B45" s="154" t="str">
        <f>③職員名簿【年間実績】!BN54</f>
        <v/>
      </c>
      <c r="C45" s="406" t="str">
        <f>③職員名簿【年間実績】!BO54</f>
        <v/>
      </c>
      <c r="D45" s="407" t="str">
        <f>③職員名簿【年間実績】!AY54</f>
        <v/>
      </c>
      <c r="E45" s="419"/>
      <c r="F45" s="408" t="str">
        <f>③職員名簿【年間実績】!BP54</f>
        <v/>
      </c>
      <c r="G45" s="407" t="str">
        <f>③職員名簿【年間実績】!AZ54</f>
        <v/>
      </c>
      <c r="H45" s="419"/>
      <c r="I45" s="408" t="str">
        <f>③職員名簿【年間実績】!BQ54</f>
        <v/>
      </c>
      <c r="J45" s="407" t="str">
        <f>③職員名簿【年間実績】!BA54</f>
        <v/>
      </c>
      <c r="K45" s="419"/>
      <c r="L45" s="408" t="str">
        <f>③職員名簿【年間実績】!BR54</f>
        <v/>
      </c>
      <c r="M45" s="407" t="str">
        <f>③職員名簿【年間実績】!BB54</f>
        <v/>
      </c>
      <c r="N45" s="419"/>
      <c r="O45" s="408" t="str">
        <f>③職員名簿【年間実績】!BS54</f>
        <v/>
      </c>
      <c r="P45" s="407" t="str">
        <f>③職員名簿【年間実績】!BC54</f>
        <v/>
      </c>
      <c r="Q45" s="419"/>
      <c r="R45" s="408" t="str">
        <f>③職員名簿【年間実績】!BT54</f>
        <v/>
      </c>
      <c r="S45" s="407" t="str">
        <f>③職員名簿【年間実績】!BD54</f>
        <v/>
      </c>
      <c r="T45" s="419"/>
      <c r="U45" s="408" t="str">
        <f>③職員名簿【年間実績】!BU54</f>
        <v/>
      </c>
      <c r="V45" s="407" t="str">
        <f>③職員名簿【年間実績】!BE54</f>
        <v/>
      </c>
      <c r="W45" s="419"/>
      <c r="X45" s="408" t="str">
        <f>③職員名簿【年間実績】!BV54</f>
        <v/>
      </c>
      <c r="Y45" s="407" t="str">
        <f>③職員名簿【年間実績】!BF54</f>
        <v/>
      </c>
      <c r="Z45" s="419"/>
      <c r="AA45" s="408" t="str">
        <f>③職員名簿【年間実績】!BW54</f>
        <v/>
      </c>
      <c r="AB45" s="407" t="str">
        <f>③職員名簿【年間実績】!BG54</f>
        <v/>
      </c>
      <c r="AC45" s="419"/>
      <c r="AD45" s="408" t="str">
        <f>③職員名簿【年間実績】!BX54</f>
        <v/>
      </c>
      <c r="AE45" s="407" t="str">
        <f>③職員名簿【年間実績】!BH54</f>
        <v/>
      </c>
      <c r="AF45" s="419"/>
      <c r="AG45" s="408" t="str">
        <f>③職員名簿【年間実績】!BY54</f>
        <v/>
      </c>
      <c r="AH45" s="407" t="str">
        <f>③職員名簿【年間実績】!BI54</f>
        <v/>
      </c>
      <c r="AI45" s="419"/>
      <c r="AJ45" s="408" t="str">
        <f>③職員名簿【年間実績】!BZ54</f>
        <v/>
      </c>
      <c r="AK45" s="407" t="str">
        <f>③職員名簿【年間実績】!BJ54</f>
        <v/>
      </c>
      <c r="AL45" s="419"/>
    </row>
    <row r="46" spans="1:38" ht="30" customHeight="1">
      <c r="A46" s="1">
        <v>42</v>
      </c>
      <c r="B46" s="154" t="str">
        <f>③職員名簿【年間実績】!BN55</f>
        <v/>
      </c>
      <c r="C46" s="406" t="str">
        <f>③職員名簿【年間実績】!BO55</f>
        <v/>
      </c>
      <c r="D46" s="407" t="str">
        <f>③職員名簿【年間実績】!AY55</f>
        <v/>
      </c>
      <c r="E46" s="419"/>
      <c r="F46" s="408" t="str">
        <f>③職員名簿【年間実績】!BP55</f>
        <v/>
      </c>
      <c r="G46" s="407" t="str">
        <f>③職員名簿【年間実績】!AZ55</f>
        <v/>
      </c>
      <c r="H46" s="419"/>
      <c r="I46" s="408" t="str">
        <f>③職員名簿【年間実績】!BQ55</f>
        <v/>
      </c>
      <c r="J46" s="407" t="str">
        <f>③職員名簿【年間実績】!BA55</f>
        <v/>
      </c>
      <c r="K46" s="419"/>
      <c r="L46" s="408" t="str">
        <f>③職員名簿【年間実績】!BR55</f>
        <v/>
      </c>
      <c r="M46" s="407" t="str">
        <f>③職員名簿【年間実績】!BB55</f>
        <v/>
      </c>
      <c r="N46" s="419"/>
      <c r="O46" s="408" t="str">
        <f>③職員名簿【年間実績】!BS55</f>
        <v/>
      </c>
      <c r="P46" s="407" t="str">
        <f>③職員名簿【年間実績】!BC55</f>
        <v/>
      </c>
      <c r="Q46" s="419"/>
      <c r="R46" s="408" t="str">
        <f>③職員名簿【年間実績】!BT55</f>
        <v/>
      </c>
      <c r="S46" s="407" t="str">
        <f>③職員名簿【年間実績】!BD55</f>
        <v/>
      </c>
      <c r="T46" s="419"/>
      <c r="U46" s="408" t="str">
        <f>③職員名簿【年間実績】!BU55</f>
        <v/>
      </c>
      <c r="V46" s="407" t="str">
        <f>③職員名簿【年間実績】!BE55</f>
        <v/>
      </c>
      <c r="W46" s="419"/>
      <c r="X46" s="408" t="str">
        <f>③職員名簿【年間実績】!BV55</f>
        <v/>
      </c>
      <c r="Y46" s="407" t="str">
        <f>③職員名簿【年間実績】!BF55</f>
        <v/>
      </c>
      <c r="Z46" s="419"/>
      <c r="AA46" s="408" t="str">
        <f>③職員名簿【年間実績】!BW55</f>
        <v/>
      </c>
      <c r="AB46" s="407" t="str">
        <f>③職員名簿【年間実績】!BG55</f>
        <v/>
      </c>
      <c r="AC46" s="419"/>
      <c r="AD46" s="408" t="str">
        <f>③職員名簿【年間実績】!BX55</f>
        <v/>
      </c>
      <c r="AE46" s="407" t="str">
        <f>③職員名簿【年間実績】!BH55</f>
        <v/>
      </c>
      <c r="AF46" s="419"/>
      <c r="AG46" s="408" t="str">
        <f>③職員名簿【年間実績】!BY55</f>
        <v/>
      </c>
      <c r="AH46" s="407" t="str">
        <f>③職員名簿【年間実績】!BI55</f>
        <v/>
      </c>
      <c r="AI46" s="419"/>
      <c r="AJ46" s="408" t="str">
        <f>③職員名簿【年間実績】!BZ55</f>
        <v/>
      </c>
      <c r="AK46" s="407" t="str">
        <f>③職員名簿【年間実績】!BJ55</f>
        <v/>
      </c>
      <c r="AL46" s="419"/>
    </row>
    <row r="47" spans="1:38" ht="30" customHeight="1">
      <c r="A47" s="1">
        <v>43</v>
      </c>
      <c r="B47" s="154" t="str">
        <f>③職員名簿【年間実績】!BN56</f>
        <v/>
      </c>
      <c r="C47" s="406" t="str">
        <f>③職員名簿【年間実績】!BO56</f>
        <v/>
      </c>
      <c r="D47" s="407" t="str">
        <f>③職員名簿【年間実績】!AY56</f>
        <v/>
      </c>
      <c r="E47" s="419"/>
      <c r="F47" s="408" t="str">
        <f>③職員名簿【年間実績】!BP56</f>
        <v/>
      </c>
      <c r="G47" s="407" t="str">
        <f>③職員名簿【年間実績】!AZ56</f>
        <v/>
      </c>
      <c r="H47" s="419"/>
      <c r="I47" s="408" t="str">
        <f>③職員名簿【年間実績】!BQ56</f>
        <v/>
      </c>
      <c r="J47" s="407" t="str">
        <f>③職員名簿【年間実績】!BA56</f>
        <v/>
      </c>
      <c r="K47" s="419"/>
      <c r="L47" s="408" t="str">
        <f>③職員名簿【年間実績】!BR56</f>
        <v/>
      </c>
      <c r="M47" s="407" t="str">
        <f>③職員名簿【年間実績】!BB56</f>
        <v/>
      </c>
      <c r="N47" s="419"/>
      <c r="O47" s="408" t="str">
        <f>③職員名簿【年間実績】!BS56</f>
        <v/>
      </c>
      <c r="P47" s="407" t="str">
        <f>③職員名簿【年間実績】!BC56</f>
        <v/>
      </c>
      <c r="Q47" s="419"/>
      <c r="R47" s="408" t="str">
        <f>③職員名簿【年間実績】!BT56</f>
        <v/>
      </c>
      <c r="S47" s="407" t="str">
        <f>③職員名簿【年間実績】!BD56</f>
        <v/>
      </c>
      <c r="T47" s="419"/>
      <c r="U47" s="408" t="str">
        <f>③職員名簿【年間実績】!BU56</f>
        <v/>
      </c>
      <c r="V47" s="407" t="str">
        <f>③職員名簿【年間実績】!BE56</f>
        <v/>
      </c>
      <c r="W47" s="419"/>
      <c r="X47" s="408" t="str">
        <f>③職員名簿【年間実績】!BV56</f>
        <v/>
      </c>
      <c r="Y47" s="407" t="str">
        <f>③職員名簿【年間実績】!BF56</f>
        <v/>
      </c>
      <c r="Z47" s="419"/>
      <c r="AA47" s="408" t="str">
        <f>③職員名簿【年間実績】!BW56</f>
        <v/>
      </c>
      <c r="AB47" s="407" t="str">
        <f>③職員名簿【年間実績】!BG56</f>
        <v/>
      </c>
      <c r="AC47" s="419"/>
      <c r="AD47" s="408" t="str">
        <f>③職員名簿【年間実績】!BX56</f>
        <v/>
      </c>
      <c r="AE47" s="407" t="str">
        <f>③職員名簿【年間実績】!BH56</f>
        <v/>
      </c>
      <c r="AF47" s="419"/>
      <c r="AG47" s="408" t="str">
        <f>③職員名簿【年間実績】!BY56</f>
        <v/>
      </c>
      <c r="AH47" s="407" t="str">
        <f>③職員名簿【年間実績】!BI56</f>
        <v/>
      </c>
      <c r="AI47" s="419"/>
      <c r="AJ47" s="408" t="str">
        <f>③職員名簿【年間実績】!BZ56</f>
        <v/>
      </c>
      <c r="AK47" s="407" t="str">
        <f>③職員名簿【年間実績】!BJ56</f>
        <v/>
      </c>
      <c r="AL47" s="419"/>
    </row>
    <row r="48" spans="1:38" ht="30" customHeight="1">
      <c r="A48" s="1">
        <v>44</v>
      </c>
      <c r="B48" s="154" t="str">
        <f>③職員名簿【年間実績】!BN57</f>
        <v/>
      </c>
      <c r="C48" s="406" t="str">
        <f>③職員名簿【年間実績】!BO57</f>
        <v/>
      </c>
      <c r="D48" s="407" t="str">
        <f>③職員名簿【年間実績】!AY57</f>
        <v/>
      </c>
      <c r="E48" s="419"/>
      <c r="F48" s="408" t="str">
        <f>③職員名簿【年間実績】!BP57</f>
        <v/>
      </c>
      <c r="G48" s="407" t="str">
        <f>③職員名簿【年間実績】!AZ57</f>
        <v/>
      </c>
      <c r="H48" s="419"/>
      <c r="I48" s="408" t="str">
        <f>③職員名簿【年間実績】!BQ57</f>
        <v/>
      </c>
      <c r="J48" s="407" t="str">
        <f>③職員名簿【年間実績】!BA57</f>
        <v/>
      </c>
      <c r="K48" s="419"/>
      <c r="L48" s="408" t="str">
        <f>③職員名簿【年間実績】!BR57</f>
        <v/>
      </c>
      <c r="M48" s="407" t="str">
        <f>③職員名簿【年間実績】!BB57</f>
        <v/>
      </c>
      <c r="N48" s="419"/>
      <c r="O48" s="408" t="str">
        <f>③職員名簿【年間実績】!BS57</f>
        <v/>
      </c>
      <c r="P48" s="407" t="str">
        <f>③職員名簿【年間実績】!BC57</f>
        <v/>
      </c>
      <c r="Q48" s="419"/>
      <c r="R48" s="408" t="str">
        <f>③職員名簿【年間実績】!BT57</f>
        <v/>
      </c>
      <c r="S48" s="407" t="str">
        <f>③職員名簿【年間実績】!BD57</f>
        <v/>
      </c>
      <c r="T48" s="419"/>
      <c r="U48" s="408" t="str">
        <f>③職員名簿【年間実績】!BU57</f>
        <v/>
      </c>
      <c r="V48" s="407" t="str">
        <f>③職員名簿【年間実績】!BE57</f>
        <v/>
      </c>
      <c r="W48" s="419"/>
      <c r="X48" s="408" t="str">
        <f>③職員名簿【年間実績】!BV57</f>
        <v/>
      </c>
      <c r="Y48" s="407" t="str">
        <f>③職員名簿【年間実績】!BF57</f>
        <v/>
      </c>
      <c r="Z48" s="419"/>
      <c r="AA48" s="408" t="str">
        <f>③職員名簿【年間実績】!BW57</f>
        <v/>
      </c>
      <c r="AB48" s="407" t="str">
        <f>③職員名簿【年間実績】!BG57</f>
        <v/>
      </c>
      <c r="AC48" s="419"/>
      <c r="AD48" s="408" t="str">
        <f>③職員名簿【年間実績】!BX57</f>
        <v/>
      </c>
      <c r="AE48" s="407" t="str">
        <f>③職員名簿【年間実績】!BH57</f>
        <v/>
      </c>
      <c r="AF48" s="419"/>
      <c r="AG48" s="408" t="str">
        <f>③職員名簿【年間実績】!BY57</f>
        <v/>
      </c>
      <c r="AH48" s="407" t="str">
        <f>③職員名簿【年間実績】!BI57</f>
        <v/>
      </c>
      <c r="AI48" s="419"/>
      <c r="AJ48" s="408" t="str">
        <f>③職員名簿【年間実績】!BZ57</f>
        <v/>
      </c>
      <c r="AK48" s="407" t="str">
        <f>③職員名簿【年間実績】!BJ57</f>
        <v/>
      </c>
      <c r="AL48" s="419"/>
    </row>
    <row r="49" spans="1:38" ht="30" customHeight="1">
      <c r="A49" s="1">
        <v>45</v>
      </c>
      <c r="B49" s="154" t="str">
        <f>③職員名簿【年間実績】!BN58</f>
        <v/>
      </c>
      <c r="C49" s="406" t="str">
        <f>③職員名簿【年間実績】!BO58</f>
        <v/>
      </c>
      <c r="D49" s="407" t="str">
        <f>③職員名簿【年間実績】!AY58</f>
        <v/>
      </c>
      <c r="E49" s="419"/>
      <c r="F49" s="408" t="str">
        <f>③職員名簿【年間実績】!BP58</f>
        <v/>
      </c>
      <c r="G49" s="407" t="str">
        <f>③職員名簿【年間実績】!AZ58</f>
        <v/>
      </c>
      <c r="H49" s="419"/>
      <c r="I49" s="408" t="str">
        <f>③職員名簿【年間実績】!BQ58</f>
        <v/>
      </c>
      <c r="J49" s="407" t="str">
        <f>③職員名簿【年間実績】!BA58</f>
        <v/>
      </c>
      <c r="K49" s="419"/>
      <c r="L49" s="408" t="str">
        <f>③職員名簿【年間実績】!BR58</f>
        <v/>
      </c>
      <c r="M49" s="407" t="str">
        <f>③職員名簿【年間実績】!BB58</f>
        <v/>
      </c>
      <c r="N49" s="419"/>
      <c r="O49" s="408" t="str">
        <f>③職員名簿【年間実績】!BS58</f>
        <v/>
      </c>
      <c r="P49" s="407" t="str">
        <f>③職員名簿【年間実績】!BC58</f>
        <v/>
      </c>
      <c r="Q49" s="419"/>
      <c r="R49" s="408" t="str">
        <f>③職員名簿【年間実績】!BT58</f>
        <v/>
      </c>
      <c r="S49" s="407" t="str">
        <f>③職員名簿【年間実績】!BD58</f>
        <v/>
      </c>
      <c r="T49" s="419"/>
      <c r="U49" s="408" t="str">
        <f>③職員名簿【年間実績】!BU58</f>
        <v/>
      </c>
      <c r="V49" s="407" t="str">
        <f>③職員名簿【年間実績】!BE58</f>
        <v/>
      </c>
      <c r="W49" s="419"/>
      <c r="X49" s="408" t="str">
        <f>③職員名簿【年間実績】!BV58</f>
        <v/>
      </c>
      <c r="Y49" s="407" t="str">
        <f>③職員名簿【年間実績】!BF58</f>
        <v/>
      </c>
      <c r="Z49" s="419"/>
      <c r="AA49" s="408" t="str">
        <f>③職員名簿【年間実績】!BW58</f>
        <v/>
      </c>
      <c r="AB49" s="407" t="str">
        <f>③職員名簿【年間実績】!BG58</f>
        <v/>
      </c>
      <c r="AC49" s="419"/>
      <c r="AD49" s="408" t="str">
        <f>③職員名簿【年間実績】!BX58</f>
        <v/>
      </c>
      <c r="AE49" s="407" t="str">
        <f>③職員名簿【年間実績】!BH58</f>
        <v/>
      </c>
      <c r="AF49" s="419"/>
      <c r="AG49" s="408" t="str">
        <f>③職員名簿【年間実績】!BY58</f>
        <v/>
      </c>
      <c r="AH49" s="407" t="str">
        <f>③職員名簿【年間実績】!BI58</f>
        <v/>
      </c>
      <c r="AI49" s="419"/>
      <c r="AJ49" s="408" t="str">
        <f>③職員名簿【年間実績】!BZ58</f>
        <v/>
      </c>
      <c r="AK49" s="407" t="str">
        <f>③職員名簿【年間実績】!BJ58</f>
        <v/>
      </c>
      <c r="AL49" s="419"/>
    </row>
    <row r="50" spans="1:38" ht="30" customHeight="1">
      <c r="A50" s="1">
        <v>46</v>
      </c>
      <c r="B50" s="154" t="str">
        <f>③職員名簿【年間実績】!BN59</f>
        <v/>
      </c>
      <c r="C50" s="406" t="str">
        <f>③職員名簿【年間実績】!BO59</f>
        <v/>
      </c>
      <c r="D50" s="407" t="str">
        <f>③職員名簿【年間実績】!AY59</f>
        <v/>
      </c>
      <c r="E50" s="419"/>
      <c r="F50" s="408" t="str">
        <f>③職員名簿【年間実績】!BP59</f>
        <v/>
      </c>
      <c r="G50" s="407" t="str">
        <f>③職員名簿【年間実績】!AZ59</f>
        <v/>
      </c>
      <c r="H50" s="419"/>
      <c r="I50" s="408" t="str">
        <f>③職員名簿【年間実績】!BQ59</f>
        <v/>
      </c>
      <c r="J50" s="407" t="str">
        <f>③職員名簿【年間実績】!BA59</f>
        <v/>
      </c>
      <c r="K50" s="419"/>
      <c r="L50" s="408" t="str">
        <f>③職員名簿【年間実績】!BR59</f>
        <v/>
      </c>
      <c r="M50" s="407" t="str">
        <f>③職員名簿【年間実績】!BB59</f>
        <v/>
      </c>
      <c r="N50" s="419"/>
      <c r="O50" s="408" t="str">
        <f>③職員名簿【年間実績】!BS59</f>
        <v/>
      </c>
      <c r="P50" s="407" t="str">
        <f>③職員名簿【年間実績】!BC59</f>
        <v/>
      </c>
      <c r="Q50" s="419"/>
      <c r="R50" s="408" t="str">
        <f>③職員名簿【年間実績】!BT59</f>
        <v/>
      </c>
      <c r="S50" s="407" t="str">
        <f>③職員名簿【年間実績】!BD59</f>
        <v/>
      </c>
      <c r="T50" s="419"/>
      <c r="U50" s="408" t="str">
        <f>③職員名簿【年間実績】!BU59</f>
        <v/>
      </c>
      <c r="V50" s="407" t="str">
        <f>③職員名簿【年間実績】!BE59</f>
        <v/>
      </c>
      <c r="W50" s="419"/>
      <c r="X50" s="408" t="str">
        <f>③職員名簿【年間実績】!BV59</f>
        <v/>
      </c>
      <c r="Y50" s="407" t="str">
        <f>③職員名簿【年間実績】!BF59</f>
        <v/>
      </c>
      <c r="Z50" s="419"/>
      <c r="AA50" s="408" t="str">
        <f>③職員名簿【年間実績】!BW59</f>
        <v/>
      </c>
      <c r="AB50" s="407" t="str">
        <f>③職員名簿【年間実績】!BG59</f>
        <v/>
      </c>
      <c r="AC50" s="419"/>
      <c r="AD50" s="408" t="str">
        <f>③職員名簿【年間実績】!BX59</f>
        <v/>
      </c>
      <c r="AE50" s="407" t="str">
        <f>③職員名簿【年間実績】!BH59</f>
        <v/>
      </c>
      <c r="AF50" s="419"/>
      <c r="AG50" s="408" t="str">
        <f>③職員名簿【年間実績】!BY59</f>
        <v/>
      </c>
      <c r="AH50" s="407" t="str">
        <f>③職員名簿【年間実績】!BI59</f>
        <v/>
      </c>
      <c r="AI50" s="419"/>
      <c r="AJ50" s="408" t="str">
        <f>③職員名簿【年間実績】!BZ59</f>
        <v/>
      </c>
      <c r="AK50" s="407" t="str">
        <f>③職員名簿【年間実績】!BJ59</f>
        <v/>
      </c>
      <c r="AL50" s="419"/>
    </row>
    <row r="51" spans="1:38" ht="30" customHeight="1">
      <c r="A51" s="1">
        <v>47</v>
      </c>
      <c r="B51" s="154" t="str">
        <f>③職員名簿【年間実績】!BN60</f>
        <v/>
      </c>
      <c r="C51" s="406" t="str">
        <f>③職員名簿【年間実績】!BO60</f>
        <v/>
      </c>
      <c r="D51" s="407" t="str">
        <f>③職員名簿【年間実績】!AY60</f>
        <v/>
      </c>
      <c r="E51" s="419"/>
      <c r="F51" s="408" t="str">
        <f>③職員名簿【年間実績】!BP60</f>
        <v/>
      </c>
      <c r="G51" s="407" t="str">
        <f>③職員名簿【年間実績】!AZ60</f>
        <v/>
      </c>
      <c r="H51" s="419"/>
      <c r="I51" s="408" t="str">
        <f>③職員名簿【年間実績】!BQ60</f>
        <v/>
      </c>
      <c r="J51" s="407" t="str">
        <f>③職員名簿【年間実績】!BA60</f>
        <v/>
      </c>
      <c r="K51" s="419"/>
      <c r="L51" s="408" t="str">
        <f>③職員名簿【年間実績】!BR60</f>
        <v/>
      </c>
      <c r="M51" s="407" t="str">
        <f>③職員名簿【年間実績】!BB60</f>
        <v/>
      </c>
      <c r="N51" s="419"/>
      <c r="O51" s="408" t="str">
        <f>③職員名簿【年間実績】!BS60</f>
        <v/>
      </c>
      <c r="P51" s="407" t="str">
        <f>③職員名簿【年間実績】!BC60</f>
        <v/>
      </c>
      <c r="Q51" s="419"/>
      <c r="R51" s="408" t="str">
        <f>③職員名簿【年間実績】!BT60</f>
        <v/>
      </c>
      <c r="S51" s="407" t="str">
        <f>③職員名簿【年間実績】!BD60</f>
        <v/>
      </c>
      <c r="T51" s="419"/>
      <c r="U51" s="408" t="str">
        <f>③職員名簿【年間実績】!BU60</f>
        <v/>
      </c>
      <c r="V51" s="407" t="str">
        <f>③職員名簿【年間実績】!BE60</f>
        <v/>
      </c>
      <c r="W51" s="419"/>
      <c r="X51" s="408" t="str">
        <f>③職員名簿【年間実績】!BV60</f>
        <v/>
      </c>
      <c r="Y51" s="407" t="str">
        <f>③職員名簿【年間実績】!BF60</f>
        <v/>
      </c>
      <c r="Z51" s="419"/>
      <c r="AA51" s="408" t="str">
        <f>③職員名簿【年間実績】!BW60</f>
        <v/>
      </c>
      <c r="AB51" s="407" t="str">
        <f>③職員名簿【年間実績】!BG60</f>
        <v/>
      </c>
      <c r="AC51" s="419"/>
      <c r="AD51" s="408" t="str">
        <f>③職員名簿【年間実績】!BX60</f>
        <v/>
      </c>
      <c r="AE51" s="407" t="str">
        <f>③職員名簿【年間実績】!BH60</f>
        <v/>
      </c>
      <c r="AF51" s="419"/>
      <c r="AG51" s="408" t="str">
        <f>③職員名簿【年間実績】!BY60</f>
        <v/>
      </c>
      <c r="AH51" s="407" t="str">
        <f>③職員名簿【年間実績】!BI60</f>
        <v/>
      </c>
      <c r="AI51" s="419"/>
      <c r="AJ51" s="408" t="str">
        <f>③職員名簿【年間実績】!BZ60</f>
        <v/>
      </c>
      <c r="AK51" s="407" t="str">
        <f>③職員名簿【年間実績】!BJ60</f>
        <v/>
      </c>
      <c r="AL51" s="419"/>
    </row>
    <row r="52" spans="1:38" ht="30" customHeight="1">
      <c r="A52" s="1">
        <v>48</v>
      </c>
      <c r="B52" s="154" t="str">
        <f>③職員名簿【年間実績】!BN61</f>
        <v/>
      </c>
      <c r="C52" s="406" t="str">
        <f>③職員名簿【年間実績】!BO61</f>
        <v/>
      </c>
      <c r="D52" s="407" t="str">
        <f>③職員名簿【年間実績】!AY61</f>
        <v/>
      </c>
      <c r="E52" s="419"/>
      <c r="F52" s="408" t="str">
        <f>③職員名簿【年間実績】!BP61</f>
        <v/>
      </c>
      <c r="G52" s="407" t="str">
        <f>③職員名簿【年間実績】!AZ61</f>
        <v/>
      </c>
      <c r="H52" s="419"/>
      <c r="I52" s="408" t="str">
        <f>③職員名簿【年間実績】!BQ61</f>
        <v/>
      </c>
      <c r="J52" s="407" t="str">
        <f>③職員名簿【年間実績】!BA61</f>
        <v/>
      </c>
      <c r="K52" s="419"/>
      <c r="L52" s="408" t="str">
        <f>③職員名簿【年間実績】!BR61</f>
        <v/>
      </c>
      <c r="M52" s="407" t="str">
        <f>③職員名簿【年間実績】!BB61</f>
        <v/>
      </c>
      <c r="N52" s="419"/>
      <c r="O52" s="408" t="str">
        <f>③職員名簿【年間実績】!BS61</f>
        <v/>
      </c>
      <c r="P52" s="407" t="str">
        <f>③職員名簿【年間実績】!BC61</f>
        <v/>
      </c>
      <c r="Q52" s="419"/>
      <c r="R52" s="408" t="str">
        <f>③職員名簿【年間実績】!BT61</f>
        <v/>
      </c>
      <c r="S52" s="407" t="str">
        <f>③職員名簿【年間実績】!BD61</f>
        <v/>
      </c>
      <c r="T52" s="419"/>
      <c r="U52" s="408" t="str">
        <f>③職員名簿【年間実績】!BU61</f>
        <v/>
      </c>
      <c r="V52" s="407" t="str">
        <f>③職員名簿【年間実績】!BE61</f>
        <v/>
      </c>
      <c r="W52" s="419"/>
      <c r="X52" s="408" t="str">
        <f>③職員名簿【年間実績】!BV61</f>
        <v/>
      </c>
      <c r="Y52" s="407" t="str">
        <f>③職員名簿【年間実績】!BF61</f>
        <v/>
      </c>
      <c r="Z52" s="419"/>
      <c r="AA52" s="408" t="str">
        <f>③職員名簿【年間実績】!BW61</f>
        <v/>
      </c>
      <c r="AB52" s="407" t="str">
        <f>③職員名簿【年間実績】!BG61</f>
        <v/>
      </c>
      <c r="AC52" s="419"/>
      <c r="AD52" s="408" t="str">
        <f>③職員名簿【年間実績】!BX61</f>
        <v/>
      </c>
      <c r="AE52" s="407" t="str">
        <f>③職員名簿【年間実績】!BH61</f>
        <v/>
      </c>
      <c r="AF52" s="419"/>
      <c r="AG52" s="408" t="str">
        <f>③職員名簿【年間実績】!BY61</f>
        <v/>
      </c>
      <c r="AH52" s="407" t="str">
        <f>③職員名簿【年間実績】!BI61</f>
        <v/>
      </c>
      <c r="AI52" s="419"/>
      <c r="AJ52" s="408" t="str">
        <f>③職員名簿【年間実績】!BZ61</f>
        <v/>
      </c>
      <c r="AK52" s="407" t="str">
        <f>③職員名簿【年間実績】!BJ61</f>
        <v/>
      </c>
      <c r="AL52" s="419"/>
    </row>
    <row r="53" spans="1:38" ht="30" customHeight="1">
      <c r="A53" s="1">
        <v>49</v>
      </c>
      <c r="B53" s="154" t="str">
        <f>③職員名簿【年間実績】!BN62</f>
        <v/>
      </c>
      <c r="C53" s="406" t="str">
        <f>③職員名簿【年間実績】!BO62</f>
        <v/>
      </c>
      <c r="D53" s="407" t="str">
        <f>③職員名簿【年間実績】!AY62</f>
        <v/>
      </c>
      <c r="E53" s="419"/>
      <c r="F53" s="408" t="str">
        <f>③職員名簿【年間実績】!BP62</f>
        <v/>
      </c>
      <c r="G53" s="407" t="str">
        <f>③職員名簿【年間実績】!AZ62</f>
        <v/>
      </c>
      <c r="H53" s="419"/>
      <c r="I53" s="408" t="str">
        <f>③職員名簿【年間実績】!BQ62</f>
        <v/>
      </c>
      <c r="J53" s="407" t="str">
        <f>③職員名簿【年間実績】!BA62</f>
        <v/>
      </c>
      <c r="K53" s="419"/>
      <c r="L53" s="408" t="str">
        <f>③職員名簿【年間実績】!BR62</f>
        <v/>
      </c>
      <c r="M53" s="407" t="str">
        <f>③職員名簿【年間実績】!BB62</f>
        <v/>
      </c>
      <c r="N53" s="419"/>
      <c r="O53" s="408" t="str">
        <f>③職員名簿【年間実績】!BS62</f>
        <v/>
      </c>
      <c r="P53" s="407" t="str">
        <f>③職員名簿【年間実績】!BC62</f>
        <v/>
      </c>
      <c r="Q53" s="419"/>
      <c r="R53" s="408" t="str">
        <f>③職員名簿【年間実績】!BT62</f>
        <v/>
      </c>
      <c r="S53" s="407" t="str">
        <f>③職員名簿【年間実績】!BD62</f>
        <v/>
      </c>
      <c r="T53" s="419"/>
      <c r="U53" s="408" t="str">
        <f>③職員名簿【年間実績】!BU62</f>
        <v/>
      </c>
      <c r="V53" s="407" t="str">
        <f>③職員名簿【年間実績】!BE62</f>
        <v/>
      </c>
      <c r="W53" s="419"/>
      <c r="X53" s="408" t="str">
        <f>③職員名簿【年間実績】!BV62</f>
        <v/>
      </c>
      <c r="Y53" s="407" t="str">
        <f>③職員名簿【年間実績】!BF62</f>
        <v/>
      </c>
      <c r="Z53" s="419"/>
      <c r="AA53" s="408" t="str">
        <f>③職員名簿【年間実績】!BW62</f>
        <v/>
      </c>
      <c r="AB53" s="407" t="str">
        <f>③職員名簿【年間実績】!BG62</f>
        <v/>
      </c>
      <c r="AC53" s="419"/>
      <c r="AD53" s="408" t="str">
        <f>③職員名簿【年間実績】!BX62</f>
        <v/>
      </c>
      <c r="AE53" s="407" t="str">
        <f>③職員名簿【年間実績】!BH62</f>
        <v/>
      </c>
      <c r="AF53" s="419"/>
      <c r="AG53" s="408" t="str">
        <f>③職員名簿【年間実績】!BY62</f>
        <v/>
      </c>
      <c r="AH53" s="407" t="str">
        <f>③職員名簿【年間実績】!BI62</f>
        <v/>
      </c>
      <c r="AI53" s="419"/>
      <c r="AJ53" s="408" t="str">
        <f>③職員名簿【年間実績】!BZ62</f>
        <v/>
      </c>
      <c r="AK53" s="407" t="str">
        <f>③職員名簿【年間実績】!BJ62</f>
        <v/>
      </c>
      <c r="AL53" s="419"/>
    </row>
    <row r="54" spans="1:38" ht="30" customHeight="1">
      <c r="A54" s="1">
        <v>50</v>
      </c>
      <c r="B54" s="154" t="str">
        <f>③職員名簿【年間実績】!BN63</f>
        <v/>
      </c>
      <c r="C54" s="406" t="str">
        <f>③職員名簿【年間実績】!BO63</f>
        <v/>
      </c>
      <c r="D54" s="407" t="str">
        <f>③職員名簿【年間実績】!AY63</f>
        <v/>
      </c>
      <c r="E54" s="419"/>
      <c r="F54" s="408" t="str">
        <f>③職員名簿【年間実績】!BP63</f>
        <v/>
      </c>
      <c r="G54" s="407" t="str">
        <f>③職員名簿【年間実績】!AZ63</f>
        <v/>
      </c>
      <c r="H54" s="419"/>
      <c r="I54" s="408" t="str">
        <f>③職員名簿【年間実績】!BQ63</f>
        <v/>
      </c>
      <c r="J54" s="407" t="str">
        <f>③職員名簿【年間実績】!BA63</f>
        <v/>
      </c>
      <c r="K54" s="419"/>
      <c r="L54" s="408" t="str">
        <f>③職員名簿【年間実績】!BR63</f>
        <v/>
      </c>
      <c r="M54" s="407" t="str">
        <f>③職員名簿【年間実績】!BB63</f>
        <v/>
      </c>
      <c r="N54" s="419"/>
      <c r="O54" s="408" t="str">
        <f>③職員名簿【年間実績】!BS63</f>
        <v/>
      </c>
      <c r="P54" s="407" t="str">
        <f>③職員名簿【年間実績】!BC63</f>
        <v/>
      </c>
      <c r="Q54" s="419"/>
      <c r="R54" s="408" t="str">
        <f>③職員名簿【年間実績】!BT63</f>
        <v/>
      </c>
      <c r="S54" s="407" t="str">
        <f>③職員名簿【年間実績】!BD63</f>
        <v/>
      </c>
      <c r="T54" s="419"/>
      <c r="U54" s="408" t="str">
        <f>③職員名簿【年間実績】!BU63</f>
        <v/>
      </c>
      <c r="V54" s="407" t="str">
        <f>③職員名簿【年間実績】!BE63</f>
        <v/>
      </c>
      <c r="W54" s="419"/>
      <c r="X54" s="408" t="str">
        <f>③職員名簿【年間実績】!BV63</f>
        <v/>
      </c>
      <c r="Y54" s="407" t="str">
        <f>③職員名簿【年間実績】!BF63</f>
        <v/>
      </c>
      <c r="Z54" s="419"/>
      <c r="AA54" s="408" t="str">
        <f>③職員名簿【年間実績】!BW63</f>
        <v/>
      </c>
      <c r="AB54" s="407" t="str">
        <f>③職員名簿【年間実績】!BG63</f>
        <v/>
      </c>
      <c r="AC54" s="419"/>
      <c r="AD54" s="408" t="str">
        <f>③職員名簿【年間実績】!BX63</f>
        <v/>
      </c>
      <c r="AE54" s="407" t="str">
        <f>③職員名簿【年間実績】!BH63</f>
        <v/>
      </c>
      <c r="AF54" s="419"/>
      <c r="AG54" s="408" t="str">
        <f>③職員名簿【年間実績】!BY63</f>
        <v/>
      </c>
      <c r="AH54" s="407" t="str">
        <f>③職員名簿【年間実績】!BI63</f>
        <v/>
      </c>
      <c r="AI54" s="419"/>
      <c r="AJ54" s="408" t="str">
        <f>③職員名簿【年間実績】!BZ63</f>
        <v/>
      </c>
      <c r="AK54" s="407" t="str">
        <f>③職員名簿【年間実績】!BJ63</f>
        <v/>
      </c>
      <c r="AL54" s="419"/>
    </row>
    <row r="55" spans="1:38" ht="30" customHeight="1">
      <c r="A55" s="1">
        <v>51</v>
      </c>
      <c r="B55" s="154" t="str">
        <f>③職員名簿【年間実績】!BN64</f>
        <v/>
      </c>
      <c r="C55" s="406" t="str">
        <f>③職員名簿【年間実績】!BO64</f>
        <v/>
      </c>
      <c r="D55" s="407" t="str">
        <f>③職員名簿【年間実績】!AY64</f>
        <v/>
      </c>
      <c r="E55" s="419"/>
      <c r="F55" s="408" t="str">
        <f>③職員名簿【年間実績】!BP64</f>
        <v/>
      </c>
      <c r="G55" s="407" t="str">
        <f>③職員名簿【年間実績】!AZ64</f>
        <v/>
      </c>
      <c r="H55" s="419"/>
      <c r="I55" s="408" t="str">
        <f>③職員名簿【年間実績】!BQ64</f>
        <v/>
      </c>
      <c r="J55" s="407" t="str">
        <f>③職員名簿【年間実績】!BA64</f>
        <v/>
      </c>
      <c r="K55" s="419"/>
      <c r="L55" s="408" t="str">
        <f>③職員名簿【年間実績】!BR64</f>
        <v/>
      </c>
      <c r="M55" s="407" t="str">
        <f>③職員名簿【年間実績】!BB64</f>
        <v/>
      </c>
      <c r="N55" s="419"/>
      <c r="O55" s="408" t="str">
        <f>③職員名簿【年間実績】!BS64</f>
        <v/>
      </c>
      <c r="P55" s="407" t="str">
        <f>③職員名簿【年間実績】!BC64</f>
        <v/>
      </c>
      <c r="Q55" s="419"/>
      <c r="R55" s="408" t="str">
        <f>③職員名簿【年間実績】!BT64</f>
        <v/>
      </c>
      <c r="S55" s="407" t="str">
        <f>③職員名簿【年間実績】!BD64</f>
        <v/>
      </c>
      <c r="T55" s="419"/>
      <c r="U55" s="408" t="str">
        <f>③職員名簿【年間実績】!BU64</f>
        <v/>
      </c>
      <c r="V55" s="407" t="str">
        <f>③職員名簿【年間実績】!BE64</f>
        <v/>
      </c>
      <c r="W55" s="419"/>
      <c r="X55" s="408" t="str">
        <f>③職員名簿【年間実績】!BV64</f>
        <v/>
      </c>
      <c r="Y55" s="407" t="str">
        <f>③職員名簿【年間実績】!BF64</f>
        <v/>
      </c>
      <c r="Z55" s="419"/>
      <c r="AA55" s="408" t="str">
        <f>③職員名簿【年間実績】!BW64</f>
        <v/>
      </c>
      <c r="AB55" s="407" t="str">
        <f>③職員名簿【年間実績】!BG64</f>
        <v/>
      </c>
      <c r="AC55" s="419"/>
      <c r="AD55" s="408" t="str">
        <f>③職員名簿【年間実績】!BX64</f>
        <v/>
      </c>
      <c r="AE55" s="407" t="str">
        <f>③職員名簿【年間実績】!BH64</f>
        <v/>
      </c>
      <c r="AF55" s="419"/>
      <c r="AG55" s="408" t="str">
        <f>③職員名簿【年間実績】!BY64</f>
        <v/>
      </c>
      <c r="AH55" s="407" t="str">
        <f>③職員名簿【年間実績】!BI64</f>
        <v/>
      </c>
      <c r="AI55" s="419"/>
      <c r="AJ55" s="408" t="str">
        <f>③職員名簿【年間実績】!BZ64</f>
        <v/>
      </c>
      <c r="AK55" s="407" t="str">
        <f>③職員名簿【年間実績】!BJ64</f>
        <v/>
      </c>
      <c r="AL55" s="419"/>
    </row>
    <row r="56" spans="1:38" ht="30" customHeight="1">
      <c r="A56" s="1">
        <v>52</v>
      </c>
      <c r="B56" s="154" t="str">
        <f>③職員名簿【年間実績】!BN65</f>
        <v/>
      </c>
      <c r="C56" s="406" t="str">
        <f>③職員名簿【年間実績】!BO65</f>
        <v/>
      </c>
      <c r="D56" s="407" t="str">
        <f>③職員名簿【年間実績】!AY65</f>
        <v/>
      </c>
      <c r="E56" s="419"/>
      <c r="F56" s="408" t="str">
        <f>③職員名簿【年間実績】!BP65</f>
        <v/>
      </c>
      <c r="G56" s="407" t="str">
        <f>③職員名簿【年間実績】!AZ65</f>
        <v/>
      </c>
      <c r="H56" s="419"/>
      <c r="I56" s="408" t="str">
        <f>③職員名簿【年間実績】!BQ65</f>
        <v/>
      </c>
      <c r="J56" s="407" t="str">
        <f>③職員名簿【年間実績】!BA65</f>
        <v/>
      </c>
      <c r="K56" s="419"/>
      <c r="L56" s="408" t="str">
        <f>③職員名簿【年間実績】!BR65</f>
        <v/>
      </c>
      <c r="M56" s="407" t="str">
        <f>③職員名簿【年間実績】!BB65</f>
        <v/>
      </c>
      <c r="N56" s="419"/>
      <c r="O56" s="408" t="str">
        <f>③職員名簿【年間実績】!BS65</f>
        <v/>
      </c>
      <c r="P56" s="407" t="str">
        <f>③職員名簿【年間実績】!BC65</f>
        <v/>
      </c>
      <c r="Q56" s="419"/>
      <c r="R56" s="408" t="str">
        <f>③職員名簿【年間実績】!BT65</f>
        <v/>
      </c>
      <c r="S56" s="407" t="str">
        <f>③職員名簿【年間実績】!BD65</f>
        <v/>
      </c>
      <c r="T56" s="419"/>
      <c r="U56" s="408" t="str">
        <f>③職員名簿【年間実績】!BU65</f>
        <v/>
      </c>
      <c r="V56" s="407" t="str">
        <f>③職員名簿【年間実績】!BE65</f>
        <v/>
      </c>
      <c r="W56" s="419"/>
      <c r="X56" s="408" t="str">
        <f>③職員名簿【年間実績】!BV65</f>
        <v/>
      </c>
      <c r="Y56" s="407" t="str">
        <f>③職員名簿【年間実績】!BF65</f>
        <v/>
      </c>
      <c r="Z56" s="419"/>
      <c r="AA56" s="408" t="str">
        <f>③職員名簿【年間実績】!BW65</f>
        <v/>
      </c>
      <c r="AB56" s="407" t="str">
        <f>③職員名簿【年間実績】!BG65</f>
        <v/>
      </c>
      <c r="AC56" s="419"/>
      <c r="AD56" s="408" t="str">
        <f>③職員名簿【年間実績】!BX65</f>
        <v/>
      </c>
      <c r="AE56" s="407" t="str">
        <f>③職員名簿【年間実績】!BH65</f>
        <v/>
      </c>
      <c r="AF56" s="419"/>
      <c r="AG56" s="408" t="str">
        <f>③職員名簿【年間実績】!BY65</f>
        <v/>
      </c>
      <c r="AH56" s="407" t="str">
        <f>③職員名簿【年間実績】!BI65</f>
        <v/>
      </c>
      <c r="AI56" s="419"/>
      <c r="AJ56" s="408" t="str">
        <f>③職員名簿【年間実績】!BZ65</f>
        <v/>
      </c>
      <c r="AK56" s="407" t="str">
        <f>③職員名簿【年間実績】!BJ65</f>
        <v/>
      </c>
      <c r="AL56" s="419"/>
    </row>
    <row r="57" spans="1:38" ht="30" customHeight="1">
      <c r="A57" s="1">
        <v>53</v>
      </c>
      <c r="B57" s="154" t="str">
        <f>③職員名簿【年間実績】!BN66</f>
        <v/>
      </c>
      <c r="C57" s="406" t="str">
        <f>③職員名簿【年間実績】!BO66</f>
        <v/>
      </c>
      <c r="D57" s="407" t="str">
        <f>③職員名簿【年間実績】!AY66</f>
        <v/>
      </c>
      <c r="E57" s="419"/>
      <c r="F57" s="408" t="str">
        <f>③職員名簿【年間実績】!BP66</f>
        <v/>
      </c>
      <c r="G57" s="407" t="str">
        <f>③職員名簿【年間実績】!AZ66</f>
        <v/>
      </c>
      <c r="H57" s="419"/>
      <c r="I57" s="408" t="str">
        <f>③職員名簿【年間実績】!BQ66</f>
        <v/>
      </c>
      <c r="J57" s="407" t="str">
        <f>③職員名簿【年間実績】!BA66</f>
        <v/>
      </c>
      <c r="K57" s="419"/>
      <c r="L57" s="408" t="str">
        <f>③職員名簿【年間実績】!BR66</f>
        <v/>
      </c>
      <c r="M57" s="407" t="str">
        <f>③職員名簿【年間実績】!BB66</f>
        <v/>
      </c>
      <c r="N57" s="419"/>
      <c r="O57" s="408" t="str">
        <f>③職員名簿【年間実績】!BS66</f>
        <v/>
      </c>
      <c r="P57" s="407" t="str">
        <f>③職員名簿【年間実績】!BC66</f>
        <v/>
      </c>
      <c r="Q57" s="419"/>
      <c r="R57" s="408" t="str">
        <f>③職員名簿【年間実績】!BT66</f>
        <v/>
      </c>
      <c r="S57" s="407" t="str">
        <f>③職員名簿【年間実績】!BD66</f>
        <v/>
      </c>
      <c r="T57" s="419"/>
      <c r="U57" s="408" t="str">
        <f>③職員名簿【年間実績】!BU66</f>
        <v/>
      </c>
      <c r="V57" s="407" t="str">
        <f>③職員名簿【年間実績】!BE66</f>
        <v/>
      </c>
      <c r="W57" s="419"/>
      <c r="X57" s="408" t="str">
        <f>③職員名簿【年間実績】!BV66</f>
        <v/>
      </c>
      <c r="Y57" s="407" t="str">
        <f>③職員名簿【年間実績】!BF66</f>
        <v/>
      </c>
      <c r="Z57" s="419"/>
      <c r="AA57" s="408" t="str">
        <f>③職員名簿【年間実績】!BW66</f>
        <v/>
      </c>
      <c r="AB57" s="407" t="str">
        <f>③職員名簿【年間実績】!BG66</f>
        <v/>
      </c>
      <c r="AC57" s="419"/>
      <c r="AD57" s="408" t="str">
        <f>③職員名簿【年間実績】!BX66</f>
        <v/>
      </c>
      <c r="AE57" s="407" t="str">
        <f>③職員名簿【年間実績】!BH66</f>
        <v/>
      </c>
      <c r="AF57" s="419"/>
      <c r="AG57" s="408" t="str">
        <f>③職員名簿【年間実績】!BY66</f>
        <v/>
      </c>
      <c r="AH57" s="407" t="str">
        <f>③職員名簿【年間実績】!BI66</f>
        <v/>
      </c>
      <c r="AI57" s="419"/>
      <c r="AJ57" s="408" t="str">
        <f>③職員名簿【年間実績】!BZ66</f>
        <v/>
      </c>
      <c r="AK57" s="407" t="str">
        <f>③職員名簿【年間実績】!BJ66</f>
        <v/>
      </c>
      <c r="AL57" s="419"/>
    </row>
    <row r="58" spans="1:38" ht="30" customHeight="1">
      <c r="A58" s="1">
        <v>54</v>
      </c>
      <c r="B58" s="154" t="str">
        <f>③職員名簿【年間実績】!BN67</f>
        <v/>
      </c>
      <c r="C58" s="406" t="str">
        <f>③職員名簿【年間実績】!BO67</f>
        <v/>
      </c>
      <c r="D58" s="407" t="str">
        <f>③職員名簿【年間実績】!AY67</f>
        <v/>
      </c>
      <c r="E58" s="419"/>
      <c r="F58" s="408" t="str">
        <f>③職員名簿【年間実績】!BP67</f>
        <v/>
      </c>
      <c r="G58" s="407" t="str">
        <f>③職員名簿【年間実績】!AZ67</f>
        <v/>
      </c>
      <c r="H58" s="419"/>
      <c r="I58" s="408" t="str">
        <f>③職員名簿【年間実績】!BQ67</f>
        <v/>
      </c>
      <c r="J58" s="407" t="str">
        <f>③職員名簿【年間実績】!BA67</f>
        <v/>
      </c>
      <c r="K58" s="419"/>
      <c r="L58" s="408" t="str">
        <f>③職員名簿【年間実績】!BR67</f>
        <v/>
      </c>
      <c r="M58" s="407" t="str">
        <f>③職員名簿【年間実績】!BB67</f>
        <v/>
      </c>
      <c r="N58" s="419"/>
      <c r="O58" s="408" t="str">
        <f>③職員名簿【年間実績】!BS67</f>
        <v/>
      </c>
      <c r="P58" s="407" t="str">
        <f>③職員名簿【年間実績】!BC67</f>
        <v/>
      </c>
      <c r="Q58" s="419"/>
      <c r="R58" s="408" t="str">
        <f>③職員名簿【年間実績】!BT67</f>
        <v/>
      </c>
      <c r="S58" s="407" t="str">
        <f>③職員名簿【年間実績】!BD67</f>
        <v/>
      </c>
      <c r="T58" s="419"/>
      <c r="U58" s="408" t="str">
        <f>③職員名簿【年間実績】!BU67</f>
        <v/>
      </c>
      <c r="V58" s="407" t="str">
        <f>③職員名簿【年間実績】!BE67</f>
        <v/>
      </c>
      <c r="W58" s="419"/>
      <c r="X58" s="408" t="str">
        <f>③職員名簿【年間実績】!BV67</f>
        <v/>
      </c>
      <c r="Y58" s="407" t="str">
        <f>③職員名簿【年間実績】!BF67</f>
        <v/>
      </c>
      <c r="Z58" s="419"/>
      <c r="AA58" s="408" t="str">
        <f>③職員名簿【年間実績】!BW67</f>
        <v/>
      </c>
      <c r="AB58" s="407" t="str">
        <f>③職員名簿【年間実績】!BG67</f>
        <v/>
      </c>
      <c r="AC58" s="419"/>
      <c r="AD58" s="408" t="str">
        <f>③職員名簿【年間実績】!BX67</f>
        <v/>
      </c>
      <c r="AE58" s="407" t="str">
        <f>③職員名簿【年間実績】!BH67</f>
        <v/>
      </c>
      <c r="AF58" s="419"/>
      <c r="AG58" s="408" t="str">
        <f>③職員名簿【年間実績】!BY67</f>
        <v/>
      </c>
      <c r="AH58" s="407" t="str">
        <f>③職員名簿【年間実績】!BI67</f>
        <v/>
      </c>
      <c r="AI58" s="419"/>
      <c r="AJ58" s="408" t="str">
        <f>③職員名簿【年間実績】!BZ67</f>
        <v/>
      </c>
      <c r="AK58" s="407" t="str">
        <f>③職員名簿【年間実績】!BJ67</f>
        <v/>
      </c>
      <c r="AL58" s="419"/>
    </row>
    <row r="59" spans="1:38" ht="30" customHeight="1">
      <c r="A59" s="1">
        <v>55</v>
      </c>
      <c r="B59" s="154" t="str">
        <f>③職員名簿【年間実績】!BN68</f>
        <v/>
      </c>
      <c r="C59" s="406" t="str">
        <f>③職員名簿【年間実績】!BO68</f>
        <v/>
      </c>
      <c r="D59" s="407" t="str">
        <f>③職員名簿【年間実績】!AY68</f>
        <v/>
      </c>
      <c r="E59" s="419"/>
      <c r="F59" s="408" t="str">
        <f>③職員名簿【年間実績】!BP68</f>
        <v/>
      </c>
      <c r="G59" s="407" t="str">
        <f>③職員名簿【年間実績】!AZ68</f>
        <v/>
      </c>
      <c r="H59" s="419"/>
      <c r="I59" s="408" t="str">
        <f>③職員名簿【年間実績】!BQ68</f>
        <v/>
      </c>
      <c r="J59" s="407" t="str">
        <f>③職員名簿【年間実績】!BA68</f>
        <v/>
      </c>
      <c r="K59" s="419"/>
      <c r="L59" s="408" t="str">
        <f>③職員名簿【年間実績】!BR68</f>
        <v/>
      </c>
      <c r="M59" s="407" t="str">
        <f>③職員名簿【年間実績】!BB68</f>
        <v/>
      </c>
      <c r="N59" s="419"/>
      <c r="O59" s="408" t="str">
        <f>③職員名簿【年間実績】!BS68</f>
        <v/>
      </c>
      <c r="P59" s="407" t="str">
        <f>③職員名簿【年間実績】!BC68</f>
        <v/>
      </c>
      <c r="Q59" s="419"/>
      <c r="R59" s="408" t="str">
        <f>③職員名簿【年間実績】!BT68</f>
        <v/>
      </c>
      <c r="S59" s="407" t="str">
        <f>③職員名簿【年間実績】!BD68</f>
        <v/>
      </c>
      <c r="T59" s="419"/>
      <c r="U59" s="408" t="str">
        <f>③職員名簿【年間実績】!BU68</f>
        <v/>
      </c>
      <c r="V59" s="407" t="str">
        <f>③職員名簿【年間実績】!BE68</f>
        <v/>
      </c>
      <c r="W59" s="419"/>
      <c r="X59" s="408" t="str">
        <f>③職員名簿【年間実績】!BV68</f>
        <v/>
      </c>
      <c r="Y59" s="407" t="str">
        <f>③職員名簿【年間実績】!BF68</f>
        <v/>
      </c>
      <c r="Z59" s="419"/>
      <c r="AA59" s="408" t="str">
        <f>③職員名簿【年間実績】!BW68</f>
        <v/>
      </c>
      <c r="AB59" s="407" t="str">
        <f>③職員名簿【年間実績】!BG68</f>
        <v/>
      </c>
      <c r="AC59" s="419"/>
      <c r="AD59" s="408" t="str">
        <f>③職員名簿【年間実績】!BX68</f>
        <v/>
      </c>
      <c r="AE59" s="407" t="str">
        <f>③職員名簿【年間実績】!BH68</f>
        <v/>
      </c>
      <c r="AF59" s="419"/>
      <c r="AG59" s="408" t="str">
        <f>③職員名簿【年間実績】!BY68</f>
        <v/>
      </c>
      <c r="AH59" s="407" t="str">
        <f>③職員名簿【年間実績】!BI68</f>
        <v/>
      </c>
      <c r="AI59" s="419"/>
      <c r="AJ59" s="408" t="str">
        <f>③職員名簿【年間実績】!BZ68</f>
        <v/>
      </c>
      <c r="AK59" s="407" t="str">
        <f>③職員名簿【年間実績】!BJ68</f>
        <v/>
      </c>
      <c r="AL59" s="419"/>
    </row>
    <row r="60" spans="1:38" ht="30" customHeight="1">
      <c r="A60" s="1">
        <v>56</v>
      </c>
      <c r="B60" s="154" t="str">
        <f>③職員名簿【年間実績】!BN69</f>
        <v/>
      </c>
      <c r="C60" s="406" t="str">
        <f>③職員名簿【年間実績】!BO69</f>
        <v/>
      </c>
      <c r="D60" s="407" t="str">
        <f>③職員名簿【年間実績】!AY69</f>
        <v/>
      </c>
      <c r="E60" s="419"/>
      <c r="F60" s="408" t="str">
        <f>③職員名簿【年間実績】!BP69</f>
        <v/>
      </c>
      <c r="G60" s="407" t="str">
        <f>③職員名簿【年間実績】!AZ69</f>
        <v/>
      </c>
      <c r="H60" s="419"/>
      <c r="I60" s="408" t="str">
        <f>③職員名簿【年間実績】!BQ69</f>
        <v/>
      </c>
      <c r="J60" s="407" t="str">
        <f>③職員名簿【年間実績】!BA69</f>
        <v/>
      </c>
      <c r="K60" s="419"/>
      <c r="L60" s="408" t="str">
        <f>③職員名簿【年間実績】!BR69</f>
        <v/>
      </c>
      <c r="M60" s="407" t="str">
        <f>③職員名簿【年間実績】!BB69</f>
        <v/>
      </c>
      <c r="N60" s="419"/>
      <c r="O60" s="408" t="str">
        <f>③職員名簿【年間実績】!BS69</f>
        <v/>
      </c>
      <c r="P60" s="407" t="str">
        <f>③職員名簿【年間実績】!BC69</f>
        <v/>
      </c>
      <c r="Q60" s="419"/>
      <c r="R60" s="408" t="str">
        <f>③職員名簿【年間実績】!BT69</f>
        <v/>
      </c>
      <c r="S60" s="407" t="str">
        <f>③職員名簿【年間実績】!BD69</f>
        <v/>
      </c>
      <c r="T60" s="419"/>
      <c r="U60" s="408" t="str">
        <f>③職員名簿【年間実績】!BU69</f>
        <v/>
      </c>
      <c r="V60" s="407" t="str">
        <f>③職員名簿【年間実績】!BE69</f>
        <v/>
      </c>
      <c r="W60" s="419"/>
      <c r="X60" s="408" t="str">
        <f>③職員名簿【年間実績】!BV69</f>
        <v/>
      </c>
      <c r="Y60" s="407" t="str">
        <f>③職員名簿【年間実績】!BF69</f>
        <v/>
      </c>
      <c r="Z60" s="419"/>
      <c r="AA60" s="408" t="str">
        <f>③職員名簿【年間実績】!BW69</f>
        <v/>
      </c>
      <c r="AB60" s="407" t="str">
        <f>③職員名簿【年間実績】!BG69</f>
        <v/>
      </c>
      <c r="AC60" s="419"/>
      <c r="AD60" s="408" t="str">
        <f>③職員名簿【年間実績】!BX69</f>
        <v/>
      </c>
      <c r="AE60" s="407" t="str">
        <f>③職員名簿【年間実績】!BH69</f>
        <v/>
      </c>
      <c r="AF60" s="419"/>
      <c r="AG60" s="408" t="str">
        <f>③職員名簿【年間実績】!BY69</f>
        <v/>
      </c>
      <c r="AH60" s="407" t="str">
        <f>③職員名簿【年間実績】!BI69</f>
        <v/>
      </c>
      <c r="AI60" s="419"/>
      <c r="AJ60" s="408" t="str">
        <f>③職員名簿【年間実績】!BZ69</f>
        <v/>
      </c>
      <c r="AK60" s="407" t="str">
        <f>③職員名簿【年間実績】!BJ69</f>
        <v/>
      </c>
      <c r="AL60" s="419"/>
    </row>
    <row r="61" spans="1:38" ht="30" customHeight="1">
      <c r="A61" s="1">
        <v>57</v>
      </c>
      <c r="B61" s="154" t="str">
        <f>③職員名簿【年間実績】!BN70</f>
        <v/>
      </c>
      <c r="C61" s="406" t="str">
        <f>③職員名簿【年間実績】!BO70</f>
        <v/>
      </c>
      <c r="D61" s="407" t="str">
        <f>③職員名簿【年間実績】!AY70</f>
        <v/>
      </c>
      <c r="E61" s="419"/>
      <c r="F61" s="408" t="str">
        <f>③職員名簿【年間実績】!BP70</f>
        <v/>
      </c>
      <c r="G61" s="407" t="str">
        <f>③職員名簿【年間実績】!AZ70</f>
        <v/>
      </c>
      <c r="H61" s="419"/>
      <c r="I61" s="408" t="str">
        <f>③職員名簿【年間実績】!BQ70</f>
        <v/>
      </c>
      <c r="J61" s="407" t="str">
        <f>③職員名簿【年間実績】!BA70</f>
        <v/>
      </c>
      <c r="K61" s="419"/>
      <c r="L61" s="408" t="str">
        <f>③職員名簿【年間実績】!BR70</f>
        <v/>
      </c>
      <c r="M61" s="407" t="str">
        <f>③職員名簿【年間実績】!BB70</f>
        <v/>
      </c>
      <c r="N61" s="419"/>
      <c r="O61" s="408" t="str">
        <f>③職員名簿【年間実績】!BS70</f>
        <v/>
      </c>
      <c r="P61" s="407" t="str">
        <f>③職員名簿【年間実績】!BC70</f>
        <v/>
      </c>
      <c r="Q61" s="419"/>
      <c r="R61" s="408" t="str">
        <f>③職員名簿【年間実績】!BT70</f>
        <v/>
      </c>
      <c r="S61" s="407" t="str">
        <f>③職員名簿【年間実績】!BD70</f>
        <v/>
      </c>
      <c r="T61" s="419"/>
      <c r="U61" s="408" t="str">
        <f>③職員名簿【年間実績】!BU70</f>
        <v/>
      </c>
      <c r="V61" s="407" t="str">
        <f>③職員名簿【年間実績】!BE70</f>
        <v/>
      </c>
      <c r="W61" s="419"/>
      <c r="X61" s="408" t="str">
        <f>③職員名簿【年間実績】!BV70</f>
        <v/>
      </c>
      <c r="Y61" s="407" t="str">
        <f>③職員名簿【年間実績】!BF70</f>
        <v/>
      </c>
      <c r="Z61" s="419"/>
      <c r="AA61" s="408" t="str">
        <f>③職員名簿【年間実績】!BW70</f>
        <v/>
      </c>
      <c r="AB61" s="407" t="str">
        <f>③職員名簿【年間実績】!BG70</f>
        <v/>
      </c>
      <c r="AC61" s="419"/>
      <c r="AD61" s="408" t="str">
        <f>③職員名簿【年間実績】!BX70</f>
        <v/>
      </c>
      <c r="AE61" s="407" t="str">
        <f>③職員名簿【年間実績】!BH70</f>
        <v/>
      </c>
      <c r="AF61" s="419"/>
      <c r="AG61" s="408" t="str">
        <f>③職員名簿【年間実績】!BY70</f>
        <v/>
      </c>
      <c r="AH61" s="407" t="str">
        <f>③職員名簿【年間実績】!BI70</f>
        <v/>
      </c>
      <c r="AI61" s="419"/>
      <c r="AJ61" s="408" t="str">
        <f>③職員名簿【年間実績】!BZ70</f>
        <v/>
      </c>
      <c r="AK61" s="407" t="str">
        <f>③職員名簿【年間実績】!BJ70</f>
        <v/>
      </c>
      <c r="AL61" s="419"/>
    </row>
    <row r="62" spans="1:38" ht="30" customHeight="1">
      <c r="A62" s="1">
        <v>58</v>
      </c>
      <c r="B62" s="154" t="str">
        <f>③職員名簿【年間実績】!BN71</f>
        <v/>
      </c>
      <c r="C62" s="406" t="str">
        <f>③職員名簿【年間実績】!BO71</f>
        <v/>
      </c>
      <c r="D62" s="407" t="str">
        <f>③職員名簿【年間実績】!AY71</f>
        <v/>
      </c>
      <c r="E62" s="419"/>
      <c r="F62" s="408" t="str">
        <f>③職員名簿【年間実績】!BP71</f>
        <v/>
      </c>
      <c r="G62" s="407" t="str">
        <f>③職員名簿【年間実績】!AZ71</f>
        <v/>
      </c>
      <c r="H62" s="419"/>
      <c r="I62" s="408" t="str">
        <f>③職員名簿【年間実績】!BQ71</f>
        <v/>
      </c>
      <c r="J62" s="407" t="str">
        <f>③職員名簿【年間実績】!BA71</f>
        <v/>
      </c>
      <c r="K62" s="419"/>
      <c r="L62" s="408" t="str">
        <f>③職員名簿【年間実績】!BR71</f>
        <v/>
      </c>
      <c r="M62" s="407" t="str">
        <f>③職員名簿【年間実績】!BB71</f>
        <v/>
      </c>
      <c r="N62" s="419"/>
      <c r="O62" s="408" t="str">
        <f>③職員名簿【年間実績】!BS71</f>
        <v/>
      </c>
      <c r="P62" s="407" t="str">
        <f>③職員名簿【年間実績】!BC71</f>
        <v/>
      </c>
      <c r="Q62" s="419"/>
      <c r="R62" s="408" t="str">
        <f>③職員名簿【年間実績】!BT71</f>
        <v/>
      </c>
      <c r="S62" s="407" t="str">
        <f>③職員名簿【年間実績】!BD71</f>
        <v/>
      </c>
      <c r="T62" s="419"/>
      <c r="U62" s="408" t="str">
        <f>③職員名簿【年間実績】!BU71</f>
        <v/>
      </c>
      <c r="V62" s="407" t="str">
        <f>③職員名簿【年間実績】!BE71</f>
        <v/>
      </c>
      <c r="W62" s="419"/>
      <c r="X62" s="408" t="str">
        <f>③職員名簿【年間実績】!BV71</f>
        <v/>
      </c>
      <c r="Y62" s="407" t="str">
        <f>③職員名簿【年間実績】!BF71</f>
        <v/>
      </c>
      <c r="Z62" s="419"/>
      <c r="AA62" s="408" t="str">
        <f>③職員名簿【年間実績】!BW71</f>
        <v/>
      </c>
      <c r="AB62" s="407" t="str">
        <f>③職員名簿【年間実績】!BG71</f>
        <v/>
      </c>
      <c r="AC62" s="419"/>
      <c r="AD62" s="408" t="str">
        <f>③職員名簿【年間実績】!BX71</f>
        <v/>
      </c>
      <c r="AE62" s="407" t="str">
        <f>③職員名簿【年間実績】!BH71</f>
        <v/>
      </c>
      <c r="AF62" s="419"/>
      <c r="AG62" s="408" t="str">
        <f>③職員名簿【年間実績】!BY71</f>
        <v/>
      </c>
      <c r="AH62" s="407" t="str">
        <f>③職員名簿【年間実績】!BI71</f>
        <v/>
      </c>
      <c r="AI62" s="419"/>
      <c r="AJ62" s="408" t="str">
        <f>③職員名簿【年間実績】!BZ71</f>
        <v/>
      </c>
      <c r="AK62" s="407" t="str">
        <f>③職員名簿【年間実績】!BJ71</f>
        <v/>
      </c>
      <c r="AL62" s="419"/>
    </row>
    <row r="63" spans="1:38" ht="30" customHeight="1">
      <c r="A63" s="1">
        <v>59</v>
      </c>
      <c r="B63" s="154" t="str">
        <f>③職員名簿【年間実績】!BN72</f>
        <v/>
      </c>
      <c r="C63" s="406" t="str">
        <f>③職員名簿【年間実績】!BO72</f>
        <v/>
      </c>
      <c r="D63" s="407" t="str">
        <f>③職員名簿【年間実績】!AY72</f>
        <v/>
      </c>
      <c r="E63" s="419"/>
      <c r="F63" s="408" t="str">
        <f>③職員名簿【年間実績】!BP72</f>
        <v/>
      </c>
      <c r="G63" s="407" t="str">
        <f>③職員名簿【年間実績】!AZ72</f>
        <v/>
      </c>
      <c r="H63" s="419"/>
      <c r="I63" s="408" t="str">
        <f>③職員名簿【年間実績】!BQ72</f>
        <v/>
      </c>
      <c r="J63" s="407" t="str">
        <f>③職員名簿【年間実績】!BA72</f>
        <v/>
      </c>
      <c r="K63" s="419"/>
      <c r="L63" s="408" t="str">
        <f>③職員名簿【年間実績】!BR72</f>
        <v/>
      </c>
      <c r="M63" s="407" t="str">
        <f>③職員名簿【年間実績】!BB72</f>
        <v/>
      </c>
      <c r="N63" s="419"/>
      <c r="O63" s="408" t="str">
        <f>③職員名簿【年間実績】!BS72</f>
        <v/>
      </c>
      <c r="P63" s="407" t="str">
        <f>③職員名簿【年間実績】!BC72</f>
        <v/>
      </c>
      <c r="Q63" s="419"/>
      <c r="R63" s="408" t="str">
        <f>③職員名簿【年間実績】!BT72</f>
        <v/>
      </c>
      <c r="S63" s="407" t="str">
        <f>③職員名簿【年間実績】!BD72</f>
        <v/>
      </c>
      <c r="T63" s="419"/>
      <c r="U63" s="408" t="str">
        <f>③職員名簿【年間実績】!BU72</f>
        <v/>
      </c>
      <c r="V63" s="407" t="str">
        <f>③職員名簿【年間実績】!BE72</f>
        <v/>
      </c>
      <c r="W63" s="419"/>
      <c r="X63" s="408" t="str">
        <f>③職員名簿【年間実績】!BV72</f>
        <v/>
      </c>
      <c r="Y63" s="407" t="str">
        <f>③職員名簿【年間実績】!BF72</f>
        <v/>
      </c>
      <c r="Z63" s="419"/>
      <c r="AA63" s="408" t="str">
        <f>③職員名簿【年間実績】!BW72</f>
        <v/>
      </c>
      <c r="AB63" s="407" t="str">
        <f>③職員名簿【年間実績】!BG72</f>
        <v/>
      </c>
      <c r="AC63" s="419"/>
      <c r="AD63" s="408" t="str">
        <f>③職員名簿【年間実績】!BX72</f>
        <v/>
      </c>
      <c r="AE63" s="407" t="str">
        <f>③職員名簿【年間実績】!BH72</f>
        <v/>
      </c>
      <c r="AF63" s="419"/>
      <c r="AG63" s="408" t="str">
        <f>③職員名簿【年間実績】!BY72</f>
        <v/>
      </c>
      <c r="AH63" s="407" t="str">
        <f>③職員名簿【年間実績】!BI72</f>
        <v/>
      </c>
      <c r="AI63" s="419"/>
      <c r="AJ63" s="408" t="str">
        <f>③職員名簿【年間実績】!BZ72</f>
        <v/>
      </c>
      <c r="AK63" s="407" t="str">
        <f>③職員名簿【年間実績】!BJ72</f>
        <v/>
      </c>
      <c r="AL63" s="419"/>
    </row>
    <row r="64" spans="1:38" ht="30" customHeight="1">
      <c r="A64" s="1">
        <v>60</v>
      </c>
      <c r="B64" s="154" t="str">
        <f>③職員名簿【年間実績】!BN73</f>
        <v/>
      </c>
      <c r="C64" s="406" t="str">
        <f>③職員名簿【年間実績】!BO73</f>
        <v/>
      </c>
      <c r="D64" s="407" t="str">
        <f>③職員名簿【年間実績】!AY73</f>
        <v/>
      </c>
      <c r="E64" s="419"/>
      <c r="F64" s="408" t="str">
        <f>③職員名簿【年間実績】!BP73</f>
        <v/>
      </c>
      <c r="G64" s="407" t="str">
        <f>③職員名簿【年間実績】!AZ73</f>
        <v/>
      </c>
      <c r="H64" s="419"/>
      <c r="I64" s="408" t="str">
        <f>③職員名簿【年間実績】!BQ73</f>
        <v/>
      </c>
      <c r="J64" s="407" t="str">
        <f>③職員名簿【年間実績】!BA73</f>
        <v/>
      </c>
      <c r="K64" s="419"/>
      <c r="L64" s="408" t="str">
        <f>③職員名簿【年間実績】!BR73</f>
        <v/>
      </c>
      <c r="M64" s="407" t="str">
        <f>③職員名簿【年間実績】!BB73</f>
        <v/>
      </c>
      <c r="N64" s="419"/>
      <c r="O64" s="408" t="str">
        <f>③職員名簿【年間実績】!BS73</f>
        <v/>
      </c>
      <c r="P64" s="407" t="str">
        <f>③職員名簿【年間実績】!BC73</f>
        <v/>
      </c>
      <c r="Q64" s="419"/>
      <c r="R64" s="408" t="str">
        <f>③職員名簿【年間実績】!BT73</f>
        <v/>
      </c>
      <c r="S64" s="407" t="str">
        <f>③職員名簿【年間実績】!BD73</f>
        <v/>
      </c>
      <c r="T64" s="419"/>
      <c r="U64" s="408" t="str">
        <f>③職員名簿【年間実績】!BU73</f>
        <v/>
      </c>
      <c r="V64" s="407" t="str">
        <f>③職員名簿【年間実績】!BE73</f>
        <v/>
      </c>
      <c r="W64" s="419"/>
      <c r="X64" s="408" t="str">
        <f>③職員名簿【年間実績】!BV73</f>
        <v/>
      </c>
      <c r="Y64" s="407" t="str">
        <f>③職員名簿【年間実績】!BF73</f>
        <v/>
      </c>
      <c r="Z64" s="419"/>
      <c r="AA64" s="408" t="str">
        <f>③職員名簿【年間実績】!BW73</f>
        <v/>
      </c>
      <c r="AB64" s="407" t="str">
        <f>③職員名簿【年間実績】!BG73</f>
        <v/>
      </c>
      <c r="AC64" s="419"/>
      <c r="AD64" s="408" t="str">
        <f>③職員名簿【年間実績】!BX73</f>
        <v/>
      </c>
      <c r="AE64" s="407" t="str">
        <f>③職員名簿【年間実績】!BH73</f>
        <v/>
      </c>
      <c r="AF64" s="419"/>
      <c r="AG64" s="408" t="str">
        <f>③職員名簿【年間実績】!BY73</f>
        <v/>
      </c>
      <c r="AH64" s="407" t="str">
        <f>③職員名簿【年間実績】!BI73</f>
        <v/>
      </c>
      <c r="AI64" s="419"/>
      <c r="AJ64" s="408" t="str">
        <f>③職員名簿【年間実績】!BZ73</f>
        <v/>
      </c>
      <c r="AK64" s="407" t="str">
        <f>③職員名簿【年間実績】!BJ73</f>
        <v/>
      </c>
      <c r="AL64" s="419"/>
    </row>
    <row r="65" spans="1:38" ht="30" customHeight="1">
      <c r="A65" s="1">
        <v>61</v>
      </c>
      <c r="B65" s="154" t="str">
        <f>③職員名簿【年間実績】!BN74</f>
        <v/>
      </c>
      <c r="C65" s="406" t="str">
        <f>③職員名簿【年間実績】!BO74</f>
        <v/>
      </c>
      <c r="D65" s="407" t="str">
        <f>③職員名簿【年間実績】!AY74</f>
        <v/>
      </c>
      <c r="E65" s="419"/>
      <c r="F65" s="408" t="str">
        <f>③職員名簿【年間実績】!BP74</f>
        <v/>
      </c>
      <c r="G65" s="407" t="str">
        <f>③職員名簿【年間実績】!AZ74</f>
        <v/>
      </c>
      <c r="H65" s="419"/>
      <c r="I65" s="408" t="str">
        <f>③職員名簿【年間実績】!BQ74</f>
        <v/>
      </c>
      <c r="J65" s="407" t="str">
        <f>③職員名簿【年間実績】!BA74</f>
        <v/>
      </c>
      <c r="K65" s="419"/>
      <c r="L65" s="408" t="str">
        <f>③職員名簿【年間実績】!BR74</f>
        <v/>
      </c>
      <c r="M65" s="407" t="str">
        <f>③職員名簿【年間実績】!BB74</f>
        <v/>
      </c>
      <c r="N65" s="419"/>
      <c r="O65" s="408" t="str">
        <f>③職員名簿【年間実績】!BS74</f>
        <v/>
      </c>
      <c r="P65" s="407" t="str">
        <f>③職員名簿【年間実績】!BC74</f>
        <v/>
      </c>
      <c r="Q65" s="419"/>
      <c r="R65" s="408" t="str">
        <f>③職員名簿【年間実績】!BT74</f>
        <v/>
      </c>
      <c r="S65" s="407" t="str">
        <f>③職員名簿【年間実績】!BD74</f>
        <v/>
      </c>
      <c r="T65" s="419"/>
      <c r="U65" s="408" t="str">
        <f>③職員名簿【年間実績】!BU74</f>
        <v/>
      </c>
      <c r="V65" s="407" t="str">
        <f>③職員名簿【年間実績】!BE74</f>
        <v/>
      </c>
      <c r="W65" s="419"/>
      <c r="X65" s="408" t="str">
        <f>③職員名簿【年間実績】!BV74</f>
        <v/>
      </c>
      <c r="Y65" s="407" t="str">
        <f>③職員名簿【年間実績】!BF74</f>
        <v/>
      </c>
      <c r="Z65" s="419"/>
      <c r="AA65" s="408" t="str">
        <f>③職員名簿【年間実績】!BW74</f>
        <v/>
      </c>
      <c r="AB65" s="407" t="str">
        <f>③職員名簿【年間実績】!BG74</f>
        <v/>
      </c>
      <c r="AC65" s="419"/>
      <c r="AD65" s="408" t="str">
        <f>③職員名簿【年間実績】!BX74</f>
        <v/>
      </c>
      <c r="AE65" s="407" t="str">
        <f>③職員名簿【年間実績】!BH74</f>
        <v/>
      </c>
      <c r="AF65" s="419"/>
      <c r="AG65" s="408" t="str">
        <f>③職員名簿【年間実績】!BY74</f>
        <v/>
      </c>
      <c r="AH65" s="407" t="str">
        <f>③職員名簿【年間実績】!BI74</f>
        <v/>
      </c>
      <c r="AI65" s="419"/>
      <c r="AJ65" s="408" t="str">
        <f>③職員名簿【年間実績】!BZ74</f>
        <v/>
      </c>
      <c r="AK65" s="407" t="str">
        <f>③職員名簿【年間実績】!BJ74</f>
        <v/>
      </c>
      <c r="AL65" s="419"/>
    </row>
    <row r="66" spans="1:38" ht="30" customHeight="1">
      <c r="A66" s="1">
        <v>62</v>
      </c>
      <c r="B66" s="154" t="str">
        <f>③職員名簿【年間実績】!BN75</f>
        <v/>
      </c>
      <c r="C66" s="406" t="str">
        <f>③職員名簿【年間実績】!BO75</f>
        <v/>
      </c>
      <c r="D66" s="407" t="str">
        <f>③職員名簿【年間実績】!AY75</f>
        <v/>
      </c>
      <c r="E66" s="419"/>
      <c r="F66" s="408" t="str">
        <f>③職員名簿【年間実績】!BP75</f>
        <v/>
      </c>
      <c r="G66" s="407" t="str">
        <f>③職員名簿【年間実績】!AZ75</f>
        <v/>
      </c>
      <c r="H66" s="419"/>
      <c r="I66" s="408" t="str">
        <f>③職員名簿【年間実績】!BQ75</f>
        <v/>
      </c>
      <c r="J66" s="407" t="str">
        <f>③職員名簿【年間実績】!BA75</f>
        <v/>
      </c>
      <c r="K66" s="419"/>
      <c r="L66" s="408" t="str">
        <f>③職員名簿【年間実績】!BR75</f>
        <v/>
      </c>
      <c r="M66" s="407" t="str">
        <f>③職員名簿【年間実績】!BB75</f>
        <v/>
      </c>
      <c r="N66" s="419"/>
      <c r="O66" s="408" t="str">
        <f>③職員名簿【年間実績】!BS75</f>
        <v/>
      </c>
      <c r="P66" s="407" t="str">
        <f>③職員名簿【年間実績】!BC75</f>
        <v/>
      </c>
      <c r="Q66" s="419"/>
      <c r="R66" s="408" t="str">
        <f>③職員名簿【年間実績】!BT75</f>
        <v/>
      </c>
      <c r="S66" s="407" t="str">
        <f>③職員名簿【年間実績】!BD75</f>
        <v/>
      </c>
      <c r="T66" s="419"/>
      <c r="U66" s="408" t="str">
        <f>③職員名簿【年間実績】!BU75</f>
        <v/>
      </c>
      <c r="V66" s="407" t="str">
        <f>③職員名簿【年間実績】!BE75</f>
        <v/>
      </c>
      <c r="W66" s="419"/>
      <c r="X66" s="408" t="str">
        <f>③職員名簿【年間実績】!BV75</f>
        <v/>
      </c>
      <c r="Y66" s="407" t="str">
        <f>③職員名簿【年間実績】!BF75</f>
        <v/>
      </c>
      <c r="Z66" s="419"/>
      <c r="AA66" s="408" t="str">
        <f>③職員名簿【年間実績】!BW75</f>
        <v/>
      </c>
      <c r="AB66" s="407" t="str">
        <f>③職員名簿【年間実績】!BG75</f>
        <v/>
      </c>
      <c r="AC66" s="419"/>
      <c r="AD66" s="408" t="str">
        <f>③職員名簿【年間実績】!BX75</f>
        <v/>
      </c>
      <c r="AE66" s="407" t="str">
        <f>③職員名簿【年間実績】!BH75</f>
        <v/>
      </c>
      <c r="AF66" s="419"/>
      <c r="AG66" s="408" t="str">
        <f>③職員名簿【年間実績】!BY75</f>
        <v/>
      </c>
      <c r="AH66" s="407" t="str">
        <f>③職員名簿【年間実績】!BI75</f>
        <v/>
      </c>
      <c r="AI66" s="419"/>
      <c r="AJ66" s="408" t="str">
        <f>③職員名簿【年間実績】!BZ75</f>
        <v/>
      </c>
      <c r="AK66" s="407" t="str">
        <f>③職員名簿【年間実績】!BJ75</f>
        <v/>
      </c>
      <c r="AL66" s="419"/>
    </row>
    <row r="67" spans="1:38" ht="30" customHeight="1">
      <c r="A67" s="1">
        <v>63</v>
      </c>
      <c r="B67" s="154" t="str">
        <f>③職員名簿【年間実績】!BN76</f>
        <v/>
      </c>
      <c r="C67" s="406" t="str">
        <f>③職員名簿【年間実績】!BO76</f>
        <v/>
      </c>
      <c r="D67" s="407" t="str">
        <f>③職員名簿【年間実績】!AY76</f>
        <v/>
      </c>
      <c r="E67" s="419"/>
      <c r="F67" s="408" t="str">
        <f>③職員名簿【年間実績】!BP76</f>
        <v/>
      </c>
      <c r="G67" s="407" t="str">
        <f>③職員名簿【年間実績】!AZ76</f>
        <v/>
      </c>
      <c r="H67" s="419"/>
      <c r="I67" s="408" t="str">
        <f>③職員名簿【年間実績】!BQ76</f>
        <v/>
      </c>
      <c r="J67" s="407" t="str">
        <f>③職員名簿【年間実績】!BA76</f>
        <v/>
      </c>
      <c r="K67" s="419"/>
      <c r="L67" s="408" t="str">
        <f>③職員名簿【年間実績】!BR76</f>
        <v/>
      </c>
      <c r="M67" s="407" t="str">
        <f>③職員名簿【年間実績】!BB76</f>
        <v/>
      </c>
      <c r="N67" s="419"/>
      <c r="O67" s="408" t="str">
        <f>③職員名簿【年間実績】!BS76</f>
        <v/>
      </c>
      <c r="P67" s="407" t="str">
        <f>③職員名簿【年間実績】!BC76</f>
        <v/>
      </c>
      <c r="Q67" s="419"/>
      <c r="R67" s="408" t="str">
        <f>③職員名簿【年間実績】!BT76</f>
        <v/>
      </c>
      <c r="S67" s="407" t="str">
        <f>③職員名簿【年間実績】!BD76</f>
        <v/>
      </c>
      <c r="T67" s="419"/>
      <c r="U67" s="408" t="str">
        <f>③職員名簿【年間実績】!BU76</f>
        <v/>
      </c>
      <c r="V67" s="407" t="str">
        <f>③職員名簿【年間実績】!BE76</f>
        <v/>
      </c>
      <c r="W67" s="419"/>
      <c r="X67" s="408" t="str">
        <f>③職員名簿【年間実績】!BV76</f>
        <v/>
      </c>
      <c r="Y67" s="407" t="str">
        <f>③職員名簿【年間実績】!BF76</f>
        <v/>
      </c>
      <c r="Z67" s="419"/>
      <c r="AA67" s="408" t="str">
        <f>③職員名簿【年間実績】!BW76</f>
        <v/>
      </c>
      <c r="AB67" s="407" t="str">
        <f>③職員名簿【年間実績】!BG76</f>
        <v/>
      </c>
      <c r="AC67" s="419"/>
      <c r="AD67" s="408" t="str">
        <f>③職員名簿【年間実績】!BX76</f>
        <v/>
      </c>
      <c r="AE67" s="407" t="str">
        <f>③職員名簿【年間実績】!BH76</f>
        <v/>
      </c>
      <c r="AF67" s="419"/>
      <c r="AG67" s="408" t="str">
        <f>③職員名簿【年間実績】!BY76</f>
        <v/>
      </c>
      <c r="AH67" s="407" t="str">
        <f>③職員名簿【年間実績】!BI76</f>
        <v/>
      </c>
      <c r="AI67" s="419"/>
      <c r="AJ67" s="408" t="str">
        <f>③職員名簿【年間実績】!BZ76</f>
        <v/>
      </c>
      <c r="AK67" s="407" t="str">
        <f>③職員名簿【年間実績】!BJ76</f>
        <v/>
      </c>
      <c r="AL67" s="419"/>
    </row>
    <row r="68" spans="1:38" ht="30" customHeight="1">
      <c r="A68" s="1">
        <v>64</v>
      </c>
      <c r="B68" s="154" t="str">
        <f>③職員名簿【年間実績】!BN77</f>
        <v/>
      </c>
      <c r="C68" s="406" t="str">
        <f>③職員名簿【年間実績】!BO77</f>
        <v/>
      </c>
      <c r="D68" s="407" t="str">
        <f>③職員名簿【年間実績】!AY77</f>
        <v/>
      </c>
      <c r="E68" s="419"/>
      <c r="F68" s="408" t="str">
        <f>③職員名簿【年間実績】!BP77</f>
        <v/>
      </c>
      <c r="G68" s="407" t="str">
        <f>③職員名簿【年間実績】!AZ77</f>
        <v/>
      </c>
      <c r="H68" s="419"/>
      <c r="I68" s="408" t="str">
        <f>③職員名簿【年間実績】!BQ77</f>
        <v/>
      </c>
      <c r="J68" s="407" t="str">
        <f>③職員名簿【年間実績】!BA77</f>
        <v/>
      </c>
      <c r="K68" s="419"/>
      <c r="L68" s="408" t="str">
        <f>③職員名簿【年間実績】!BR77</f>
        <v/>
      </c>
      <c r="M68" s="407" t="str">
        <f>③職員名簿【年間実績】!BB77</f>
        <v/>
      </c>
      <c r="N68" s="419"/>
      <c r="O68" s="408" t="str">
        <f>③職員名簿【年間実績】!BS77</f>
        <v/>
      </c>
      <c r="P68" s="407" t="str">
        <f>③職員名簿【年間実績】!BC77</f>
        <v/>
      </c>
      <c r="Q68" s="419"/>
      <c r="R68" s="408" t="str">
        <f>③職員名簿【年間実績】!BT77</f>
        <v/>
      </c>
      <c r="S68" s="407" t="str">
        <f>③職員名簿【年間実績】!BD77</f>
        <v/>
      </c>
      <c r="T68" s="419"/>
      <c r="U68" s="408" t="str">
        <f>③職員名簿【年間実績】!BU77</f>
        <v/>
      </c>
      <c r="V68" s="407" t="str">
        <f>③職員名簿【年間実績】!BE77</f>
        <v/>
      </c>
      <c r="W68" s="419"/>
      <c r="X68" s="408" t="str">
        <f>③職員名簿【年間実績】!BV77</f>
        <v/>
      </c>
      <c r="Y68" s="407" t="str">
        <f>③職員名簿【年間実績】!BF77</f>
        <v/>
      </c>
      <c r="Z68" s="419"/>
      <c r="AA68" s="408" t="str">
        <f>③職員名簿【年間実績】!BW77</f>
        <v/>
      </c>
      <c r="AB68" s="407" t="str">
        <f>③職員名簿【年間実績】!BG77</f>
        <v/>
      </c>
      <c r="AC68" s="419"/>
      <c r="AD68" s="408" t="str">
        <f>③職員名簿【年間実績】!BX77</f>
        <v/>
      </c>
      <c r="AE68" s="407" t="str">
        <f>③職員名簿【年間実績】!BH77</f>
        <v/>
      </c>
      <c r="AF68" s="419"/>
      <c r="AG68" s="408" t="str">
        <f>③職員名簿【年間実績】!BY77</f>
        <v/>
      </c>
      <c r="AH68" s="407" t="str">
        <f>③職員名簿【年間実績】!BI77</f>
        <v/>
      </c>
      <c r="AI68" s="419"/>
      <c r="AJ68" s="408" t="str">
        <f>③職員名簿【年間実績】!BZ77</f>
        <v/>
      </c>
      <c r="AK68" s="407" t="str">
        <f>③職員名簿【年間実績】!BJ77</f>
        <v/>
      </c>
      <c r="AL68" s="419"/>
    </row>
    <row r="69" spans="1:38" ht="30" customHeight="1">
      <c r="A69" s="1">
        <v>65</v>
      </c>
      <c r="B69" s="154" t="str">
        <f>③職員名簿【年間実績】!BN78</f>
        <v/>
      </c>
      <c r="C69" s="406" t="str">
        <f>③職員名簿【年間実績】!BO78</f>
        <v/>
      </c>
      <c r="D69" s="407" t="str">
        <f>③職員名簿【年間実績】!AY78</f>
        <v/>
      </c>
      <c r="E69" s="419"/>
      <c r="F69" s="408" t="str">
        <f>③職員名簿【年間実績】!BP78</f>
        <v/>
      </c>
      <c r="G69" s="407" t="str">
        <f>③職員名簿【年間実績】!AZ78</f>
        <v/>
      </c>
      <c r="H69" s="419"/>
      <c r="I69" s="408" t="str">
        <f>③職員名簿【年間実績】!BQ78</f>
        <v/>
      </c>
      <c r="J69" s="407" t="str">
        <f>③職員名簿【年間実績】!BA78</f>
        <v/>
      </c>
      <c r="K69" s="419"/>
      <c r="L69" s="408" t="str">
        <f>③職員名簿【年間実績】!BR78</f>
        <v/>
      </c>
      <c r="M69" s="407" t="str">
        <f>③職員名簿【年間実績】!BB78</f>
        <v/>
      </c>
      <c r="N69" s="419"/>
      <c r="O69" s="408" t="str">
        <f>③職員名簿【年間実績】!BS78</f>
        <v/>
      </c>
      <c r="P69" s="407" t="str">
        <f>③職員名簿【年間実績】!BC78</f>
        <v/>
      </c>
      <c r="Q69" s="419"/>
      <c r="R69" s="408" t="str">
        <f>③職員名簿【年間実績】!BT78</f>
        <v/>
      </c>
      <c r="S69" s="407" t="str">
        <f>③職員名簿【年間実績】!BD78</f>
        <v/>
      </c>
      <c r="T69" s="419"/>
      <c r="U69" s="408" t="str">
        <f>③職員名簿【年間実績】!BU78</f>
        <v/>
      </c>
      <c r="V69" s="407" t="str">
        <f>③職員名簿【年間実績】!BE78</f>
        <v/>
      </c>
      <c r="W69" s="419"/>
      <c r="X69" s="408" t="str">
        <f>③職員名簿【年間実績】!BV78</f>
        <v/>
      </c>
      <c r="Y69" s="407" t="str">
        <f>③職員名簿【年間実績】!BF78</f>
        <v/>
      </c>
      <c r="Z69" s="419"/>
      <c r="AA69" s="408" t="str">
        <f>③職員名簿【年間実績】!BW78</f>
        <v/>
      </c>
      <c r="AB69" s="407" t="str">
        <f>③職員名簿【年間実績】!BG78</f>
        <v/>
      </c>
      <c r="AC69" s="419"/>
      <c r="AD69" s="408" t="str">
        <f>③職員名簿【年間実績】!BX78</f>
        <v/>
      </c>
      <c r="AE69" s="407" t="str">
        <f>③職員名簿【年間実績】!BH78</f>
        <v/>
      </c>
      <c r="AF69" s="419"/>
      <c r="AG69" s="408" t="str">
        <f>③職員名簿【年間実績】!BY78</f>
        <v/>
      </c>
      <c r="AH69" s="407" t="str">
        <f>③職員名簿【年間実績】!BI78</f>
        <v/>
      </c>
      <c r="AI69" s="419"/>
      <c r="AJ69" s="408" t="str">
        <f>③職員名簿【年間実績】!BZ78</f>
        <v/>
      </c>
      <c r="AK69" s="407" t="str">
        <f>③職員名簿【年間実績】!BJ78</f>
        <v/>
      </c>
      <c r="AL69" s="419"/>
    </row>
    <row r="70" spans="1:38" ht="30" customHeight="1">
      <c r="A70" s="1">
        <v>66</v>
      </c>
      <c r="B70" s="154" t="str">
        <f>③職員名簿【年間実績】!BN79</f>
        <v/>
      </c>
      <c r="C70" s="406" t="str">
        <f>③職員名簿【年間実績】!BO79</f>
        <v/>
      </c>
      <c r="D70" s="407" t="str">
        <f>③職員名簿【年間実績】!AY79</f>
        <v/>
      </c>
      <c r="E70" s="419"/>
      <c r="F70" s="408" t="str">
        <f>③職員名簿【年間実績】!BP79</f>
        <v/>
      </c>
      <c r="G70" s="407" t="str">
        <f>③職員名簿【年間実績】!AZ79</f>
        <v/>
      </c>
      <c r="H70" s="419"/>
      <c r="I70" s="408" t="str">
        <f>③職員名簿【年間実績】!BQ79</f>
        <v/>
      </c>
      <c r="J70" s="407" t="str">
        <f>③職員名簿【年間実績】!BA79</f>
        <v/>
      </c>
      <c r="K70" s="419"/>
      <c r="L70" s="408" t="str">
        <f>③職員名簿【年間実績】!BR79</f>
        <v/>
      </c>
      <c r="M70" s="407" t="str">
        <f>③職員名簿【年間実績】!BB79</f>
        <v/>
      </c>
      <c r="N70" s="419"/>
      <c r="O70" s="408" t="str">
        <f>③職員名簿【年間実績】!BS79</f>
        <v/>
      </c>
      <c r="P70" s="407" t="str">
        <f>③職員名簿【年間実績】!BC79</f>
        <v/>
      </c>
      <c r="Q70" s="419"/>
      <c r="R70" s="408" t="str">
        <f>③職員名簿【年間実績】!BT79</f>
        <v/>
      </c>
      <c r="S70" s="407" t="str">
        <f>③職員名簿【年間実績】!BD79</f>
        <v/>
      </c>
      <c r="T70" s="419"/>
      <c r="U70" s="408" t="str">
        <f>③職員名簿【年間実績】!BU79</f>
        <v/>
      </c>
      <c r="V70" s="407" t="str">
        <f>③職員名簿【年間実績】!BE79</f>
        <v/>
      </c>
      <c r="W70" s="419"/>
      <c r="X70" s="408" t="str">
        <f>③職員名簿【年間実績】!BV79</f>
        <v/>
      </c>
      <c r="Y70" s="407" t="str">
        <f>③職員名簿【年間実績】!BF79</f>
        <v/>
      </c>
      <c r="Z70" s="419"/>
      <c r="AA70" s="408" t="str">
        <f>③職員名簿【年間実績】!BW79</f>
        <v/>
      </c>
      <c r="AB70" s="407" t="str">
        <f>③職員名簿【年間実績】!BG79</f>
        <v/>
      </c>
      <c r="AC70" s="419"/>
      <c r="AD70" s="408" t="str">
        <f>③職員名簿【年間実績】!BX79</f>
        <v/>
      </c>
      <c r="AE70" s="407" t="str">
        <f>③職員名簿【年間実績】!BH79</f>
        <v/>
      </c>
      <c r="AF70" s="419"/>
      <c r="AG70" s="408" t="str">
        <f>③職員名簿【年間実績】!BY79</f>
        <v/>
      </c>
      <c r="AH70" s="407" t="str">
        <f>③職員名簿【年間実績】!BI79</f>
        <v/>
      </c>
      <c r="AI70" s="419"/>
      <c r="AJ70" s="408" t="str">
        <f>③職員名簿【年間実績】!BZ79</f>
        <v/>
      </c>
      <c r="AK70" s="407" t="str">
        <f>③職員名簿【年間実績】!BJ79</f>
        <v/>
      </c>
      <c r="AL70" s="419"/>
    </row>
    <row r="71" spans="1:38" ht="30" customHeight="1">
      <c r="A71" s="1">
        <v>67</v>
      </c>
      <c r="B71" s="154" t="str">
        <f>③職員名簿【年間実績】!BN80</f>
        <v/>
      </c>
      <c r="C71" s="406" t="str">
        <f>③職員名簿【年間実績】!BO80</f>
        <v/>
      </c>
      <c r="D71" s="407" t="str">
        <f>③職員名簿【年間実績】!AY80</f>
        <v/>
      </c>
      <c r="E71" s="419"/>
      <c r="F71" s="408" t="str">
        <f>③職員名簿【年間実績】!BP80</f>
        <v/>
      </c>
      <c r="G71" s="407" t="str">
        <f>③職員名簿【年間実績】!AZ80</f>
        <v/>
      </c>
      <c r="H71" s="419"/>
      <c r="I71" s="408" t="str">
        <f>③職員名簿【年間実績】!BQ80</f>
        <v/>
      </c>
      <c r="J71" s="407" t="str">
        <f>③職員名簿【年間実績】!BA80</f>
        <v/>
      </c>
      <c r="K71" s="419"/>
      <c r="L71" s="408" t="str">
        <f>③職員名簿【年間実績】!BR80</f>
        <v/>
      </c>
      <c r="M71" s="407" t="str">
        <f>③職員名簿【年間実績】!BB80</f>
        <v/>
      </c>
      <c r="N71" s="419"/>
      <c r="O71" s="408" t="str">
        <f>③職員名簿【年間実績】!BS80</f>
        <v/>
      </c>
      <c r="P71" s="407" t="str">
        <f>③職員名簿【年間実績】!BC80</f>
        <v/>
      </c>
      <c r="Q71" s="419"/>
      <c r="R71" s="408" t="str">
        <f>③職員名簿【年間実績】!BT80</f>
        <v/>
      </c>
      <c r="S71" s="407" t="str">
        <f>③職員名簿【年間実績】!BD80</f>
        <v/>
      </c>
      <c r="T71" s="419"/>
      <c r="U71" s="408" t="str">
        <f>③職員名簿【年間実績】!BU80</f>
        <v/>
      </c>
      <c r="V71" s="407" t="str">
        <f>③職員名簿【年間実績】!BE80</f>
        <v/>
      </c>
      <c r="W71" s="419"/>
      <c r="X71" s="408" t="str">
        <f>③職員名簿【年間実績】!BV80</f>
        <v/>
      </c>
      <c r="Y71" s="407" t="str">
        <f>③職員名簿【年間実績】!BF80</f>
        <v/>
      </c>
      <c r="Z71" s="419"/>
      <c r="AA71" s="408" t="str">
        <f>③職員名簿【年間実績】!BW80</f>
        <v/>
      </c>
      <c r="AB71" s="407" t="str">
        <f>③職員名簿【年間実績】!BG80</f>
        <v/>
      </c>
      <c r="AC71" s="419"/>
      <c r="AD71" s="408" t="str">
        <f>③職員名簿【年間実績】!BX80</f>
        <v/>
      </c>
      <c r="AE71" s="407" t="str">
        <f>③職員名簿【年間実績】!BH80</f>
        <v/>
      </c>
      <c r="AF71" s="419"/>
      <c r="AG71" s="408" t="str">
        <f>③職員名簿【年間実績】!BY80</f>
        <v/>
      </c>
      <c r="AH71" s="407" t="str">
        <f>③職員名簿【年間実績】!BI80</f>
        <v/>
      </c>
      <c r="AI71" s="419"/>
      <c r="AJ71" s="408" t="str">
        <f>③職員名簿【年間実績】!BZ80</f>
        <v/>
      </c>
      <c r="AK71" s="407" t="str">
        <f>③職員名簿【年間実績】!BJ80</f>
        <v/>
      </c>
      <c r="AL71" s="419"/>
    </row>
    <row r="72" spans="1:38" ht="30" customHeight="1">
      <c r="A72" s="1">
        <v>68</v>
      </c>
      <c r="B72" s="154" t="str">
        <f>③職員名簿【年間実績】!BN81</f>
        <v/>
      </c>
      <c r="C72" s="406" t="str">
        <f>③職員名簿【年間実績】!BO81</f>
        <v/>
      </c>
      <c r="D72" s="407" t="str">
        <f>③職員名簿【年間実績】!AY81</f>
        <v/>
      </c>
      <c r="E72" s="419"/>
      <c r="F72" s="408" t="str">
        <f>③職員名簿【年間実績】!BP81</f>
        <v/>
      </c>
      <c r="G72" s="407" t="str">
        <f>③職員名簿【年間実績】!AZ81</f>
        <v/>
      </c>
      <c r="H72" s="419"/>
      <c r="I72" s="408" t="str">
        <f>③職員名簿【年間実績】!BQ81</f>
        <v/>
      </c>
      <c r="J72" s="407" t="str">
        <f>③職員名簿【年間実績】!BA81</f>
        <v/>
      </c>
      <c r="K72" s="419"/>
      <c r="L72" s="408" t="str">
        <f>③職員名簿【年間実績】!BR81</f>
        <v/>
      </c>
      <c r="M72" s="407" t="str">
        <f>③職員名簿【年間実績】!BB81</f>
        <v/>
      </c>
      <c r="N72" s="419"/>
      <c r="O72" s="408" t="str">
        <f>③職員名簿【年間実績】!BS81</f>
        <v/>
      </c>
      <c r="P72" s="407" t="str">
        <f>③職員名簿【年間実績】!BC81</f>
        <v/>
      </c>
      <c r="Q72" s="419"/>
      <c r="R72" s="408" t="str">
        <f>③職員名簿【年間実績】!BT81</f>
        <v/>
      </c>
      <c r="S72" s="407" t="str">
        <f>③職員名簿【年間実績】!BD81</f>
        <v/>
      </c>
      <c r="T72" s="419"/>
      <c r="U72" s="408" t="str">
        <f>③職員名簿【年間実績】!BU81</f>
        <v/>
      </c>
      <c r="V72" s="407" t="str">
        <f>③職員名簿【年間実績】!BE81</f>
        <v/>
      </c>
      <c r="W72" s="419"/>
      <c r="X72" s="408" t="str">
        <f>③職員名簿【年間実績】!BV81</f>
        <v/>
      </c>
      <c r="Y72" s="407" t="str">
        <f>③職員名簿【年間実績】!BF81</f>
        <v/>
      </c>
      <c r="Z72" s="419"/>
      <c r="AA72" s="408" t="str">
        <f>③職員名簿【年間実績】!BW81</f>
        <v/>
      </c>
      <c r="AB72" s="407" t="str">
        <f>③職員名簿【年間実績】!BG81</f>
        <v/>
      </c>
      <c r="AC72" s="419"/>
      <c r="AD72" s="408" t="str">
        <f>③職員名簿【年間実績】!BX81</f>
        <v/>
      </c>
      <c r="AE72" s="407" t="str">
        <f>③職員名簿【年間実績】!BH81</f>
        <v/>
      </c>
      <c r="AF72" s="419"/>
      <c r="AG72" s="408" t="str">
        <f>③職員名簿【年間実績】!BY81</f>
        <v/>
      </c>
      <c r="AH72" s="407" t="str">
        <f>③職員名簿【年間実績】!BI81</f>
        <v/>
      </c>
      <c r="AI72" s="419"/>
      <c r="AJ72" s="408" t="str">
        <f>③職員名簿【年間実績】!BZ81</f>
        <v/>
      </c>
      <c r="AK72" s="407" t="str">
        <f>③職員名簿【年間実績】!BJ81</f>
        <v/>
      </c>
      <c r="AL72" s="419"/>
    </row>
    <row r="73" spans="1:38" ht="30" customHeight="1">
      <c r="A73" s="1">
        <v>69</v>
      </c>
      <c r="B73" s="154" t="str">
        <f>③職員名簿【年間実績】!BN82</f>
        <v/>
      </c>
      <c r="C73" s="406" t="str">
        <f>③職員名簿【年間実績】!BO82</f>
        <v/>
      </c>
      <c r="D73" s="407" t="str">
        <f>③職員名簿【年間実績】!AY82</f>
        <v/>
      </c>
      <c r="E73" s="419"/>
      <c r="F73" s="408" t="str">
        <f>③職員名簿【年間実績】!BP82</f>
        <v/>
      </c>
      <c r="G73" s="407" t="str">
        <f>③職員名簿【年間実績】!AZ82</f>
        <v/>
      </c>
      <c r="H73" s="419"/>
      <c r="I73" s="408" t="str">
        <f>③職員名簿【年間実績】!BQ82</f>
        <v/>
      </c>
      <c r="J73" s="407" t="str">
        <f>③職員名簿【年間実績】!BA82</f>
        <v/>
      </c>
      <c r="K73" s="419"/>
      <c r="L73" s="408" t="str">
        <f>③職員名簿【年間実績】!BR82</f>
        <v/>
      </c>
      <c r="M73" s="407" t="str">
        <f>③職員名簿【年間実績】!BB82</f>
        <v/>
      </c>
      <c r="N73" s="419"/>
      <c r="O73" s="408" t="str">
        <f>③職員名簿【年間実績】!BS82</f>
        <v/>
      </c>
      <c r="P73" s="407" t="str">
        <f>③職員名簿【年間実績】!BC82</f>
        <v/>
      </c>
      <c r="Q73" s="419"/>
      <c r="R73" s="408" t="str">
        <f>③職員名簿【年間実績】!BT82</f>
        <v/>
      </c>
      <c r="S73" s="407" t="str">
        <f>③職員名簿【年間実績】!BD82</f>
        <v/>
      </c>
      <c r="T73" s="419"/>
      <c r="U73" s="408" t="str">
        <f>③職員名簿【年間実績】!BU82</f>
        <v/>
      </c>
      <c r="V73" s="407" t="str">
        <f>③職員名簿【年間実績】!BE82</f>
        <v/>
      </c>
      <c r="W73" s="419"/>
      <c r="X73" s="408" t="str">
        <f>③職員名簿【年間実績】!BV82</f>
        <v/>
      </c>
      <c r="Y73" s="407" t="str">
        <f>③職員名簿【年間実績】!BF82</f>
        <v/>
      </c>
      <c r="Z73" s="419"/>
      <c r="AA73" s="408" t="str">
        <f>③職員名簿【年間実績】!BW82</f>
        <v/>
      </c>
      <c r="AB73" s="407" t="str">
        <f>③職員名簿【年間実績】!BG82</f>
        <v/>
      </c>
      <c r="AC73" s="419"/>
      <c r="AD73" s="408" t="str">
        <f>③職員名簿【年間実績】!BX82</f>
        <v/>
      </c>
      <c r="AE73" s="407" t="str">
        <f>③職員名簿【年間実績】!BH82</f>
        <v/>
      </c>
      <c r="AF73" s="419"/>
      <c r="AG73" s="408" t="str">
        <f>③職員名簿【年間実績】!BY82</f>
        <v/>
      </c>
      <c r="AH73" s="407" t="str">
        <f>③職員名簿【年間実績】!BI82</f>
        <v/>
      </c>
      <c r="AI73" s="419"/>
      <c r="AJ73" s="408" t="str">
        <f>③職員名簿【年間実績】!BZ82</f>
        <v/>
      </c>
      <c r="AK73" s="407" t="str">
        <f>③職員名簿【年間実績】!BJ82</f>
        <v/>
      </c>
      <c r="AL73" s="419"/>
    </row>
    <row r="74" spans="1:38" ht="30" customHeight="1">
      <c r="A74" s="1">
        <v>70</v>
      </c>
      <c r="B74" s="154" t="str">
        <f>③職員名簿【年間実績】!BN83</f>
        <v/>
      </c>
      <c r="C74" s="406" t="str">
        <f>③職員名簿【年間実績】!BO83</f>
        <v/>
      </c>
      <c r="D74" s="407" t="str">
        <f>③職員名簿【年間実績】!AY83</f>
        <v/>
      </c>
      <c r="E74" s="419"/>
      <c r="F74" s="408" t="str">
        <f>③職員名簿【年間実績】!BP83</f>
        <v/>
      </c>
      <c r="G74" s="407" t="str">
        <f>③職員名簿【年間実績】!AZ83</f>
        <v/>
      </c>
      <c r="H74" s="419"/>
      <c r="I74" s="408" t="str">
        <f>③職員名簿【年間実績】!BQ83</f>
        <v/>
      </c>
      <c r="J74" s="407" t="str">
        <f>③職員名簿【年間実績】!BA83</f>
        <v/>
      </c>
      <c r="K74" s="419"/>
      <c r="L74" s="408" t="str">
        <f>③職員名簿【年間実績】!BR83</f>
        <v/>
      </c>
      <c r="M74" s="407" t="str">
        <f>③職員名簿【年間実績】!BB83</f>
        <v/>
      </c>
      <c r="N74" s="419"/>
      <c r="O74" s="408" t="str">
        <f>③職員名簿【年間実績】!BS83</f>
        <v/>
      </c>
      <c r="P74" s="407" t="str">
        <f>③職員名簿【年間実績】!BC83</f>
        <v/>
      </c>
      <c r="Q74" s="419"/>
      <c r="R74" s="408" t="str">
        <f>③職員名簿【年間実績】!BT83</f>
        <v/>
      </c>
      <c r="S74" s="407" t="str">
        <f>③職員名簿【年間実績】!BD83</f>
        <v/>
      </c>
      <c r="T74" s="419"/>
      <c r="U74" s="408" t="str">
        <f>③職員名簿【年間実績】!BU83</f>
        <v/>
      </c>
      <c r="V74" s="407" t="str">
        <f>③職員名簿【年間実績】!BE83</f>
        <v/>
      </c>
      <c r="W74" s="419"/>
      <c r="X74" s="408" t="str">
        <f>③職員名簿【年間実績】!BV83</f>
        <v/>
      </c>
      <c r="Y74" s="407" t="str">
        <f>③職員名簿【年間実績】!BF83</f>
        <v/>
      </c>
      <c r="Z74" s="419"/>
      <c r="AA74" s="408" t="str">
        <f>③職員名簿【年間実績】!BW83</f>
        <v/>
      </c>
      <c r="AB74" s="407" t="str">
        <f>③職員名簿【年間実績】!BG83</f>
        <v/>
      </c>
      <c r="AC74" s="419"/>
      <c r="AD74" s="408" t="str">
        <f>③職員名簿【年間実績】!BX83</f>
        <v/>
      </c>
      <c r="AE74" s="407" t="str">
        <f>③職員名簿【年間実績】!BH83</f>
        <v/>
      </c>
      <c r="AF74" s="419"/>
      <c r="AG74" s="408" t="str">
        <f>③職員名簿【年間実績】!BY83</f>
        <v/>
      </c>
      <c r="AH74" s="407" t="str">
        <f>③職員名簿【年間実績】!BI83</f>
        <v/>
      </c>
      <c r="AI74" s="419"/>
      <c r="AJ74" s="408" t="str">
        <f>③職員名簿【年間実績】!BZ83</f>
        <v/>
      </c>
      <c r="AK74" s="407" t="str">
        <f>③職員名簿【年間実績】!BJ83</f>
        <v/>
      </c>
      <c r="AL74" s="419"/>
    </row>
    <row r="75" spans="1:38" ht="30" customHeight="1">
      <c r="A75" s="1">
        <v>71</v>
      </c>
      <c r="B75" s="154" t="str">
        <f>③職員名簿【年間実績】!BN84</f>
        <v/>
      </c>
      <c r="C75" s="406" t="str">
        <f>③職員名簿【年間実績】!BO84</f>
        <v/>
      </c>
      <c r="D75" s="407" t="str">
        <f>③職員名簿【年間実績】!AY84</f>
        <v/>
      </c>
      <c r="E75" s="419"/>
      <c r="F75" s="408" t="str">
        <f>③職員名簿【年間実績】!BP84</f>
        <v/>
      </c>
      <c r="G75" s="407" t="str">
        <f>③職員名簿【年間実績】!AZ84</f>
        <v/>
      </c>
      <c r="H75" s="419"/>
      <c r="I75" s="408" t="str">
        <f>③職員名簿【年間実績】!BQ84</f>
        <v/>
      </c>
      <c r="J75" s="407" t="str">
        <f>③職員名簿【年間実績】!BA84</f>
        <v/>
      </c>
      <c r="K75" s="419"/>
      <c r="L75" s="408" t="str">
        <f>③職員名簿【年間実績】!BR84</f>
        <v/>
      </c>
      <c r="M75" s="407" t="str">
        <f>③職員名簿【年間実績】!BB84</f>
        <v/>
      </c>
      <c r="N75" s="419"/>
      <c r="O75" s="408" t="str">
        <f>③職員名簿【年間実績】!BS84</f>
        <v/>
      </c>
      <c r="P75" s="407" t="str">
        <f>③職員名簿【年間実績】!BC84</f>
        <v/>
      </c>
      <c r="Q75" s="419"/>
      <c r="R75" s="408" t="str">
        <f>③職員名簿【年間実績】!BT84</f>
        <v/>
      </c>
      <c r="S75" s="407" t="str">
        <f>③職員名簿【年間実績】!BD84</f>
        <v/>
      </c>
      <c r="T75" s="419"/>
      <c r="U75" s="408" t="str">
        <f>③職員名簿【年間実績】!BU84</f>
        <v/>
      </c>
      <c r="V75" s="407" t="str">
        <f>③職員名簿【年間実績】!BE84</f>
        <v/>
      </c>
      <c r="W75" s="419"/>
      <c r="X75" s="408" t="str">
        <f>③職員名簿【年間実績】!BV84</f>
        <v/>
      </c>
      <c r="Y75" s="407" t="str">
        <f>③職員名簿【年間実績】!BF84</f>
        <v/>
      </c>
      <c r="Z75" s="419"/>
      <c r="AA75" s="408" t="str">
        <f>③職員名簿【年間実績】!BW84</f>
        <v/>
      </c>
      <c r="AB75" s="407" t="str">
        <f>③職員名簿【年間実績】!BG84</f>
        <v/>
      </c>
      <c r="AC75" s="419"/>
      <c r="AD75" s="408" t="str">
        <f>③職員名簿【年間実績】!BX84</f>
        <v/>
      </c>
      <c r="AE75" s="407" t="str">
        <f>③職員名簿【年間実績】!BH84</f>
        <v/>
      </c>
      <c r="AF75" s="419"/>
      <c r="AG75" s="408" t="str">
        <f>③職員名簿【年間実績】!BY84</f>
        <v/>
      </c>
      <c r="AH75" s="407" t="str">
        <f>③職員名簿【年間実績】!BI84</f>
        <v/>
      </c>
      <c r="AI75" s="419"/>
      <c r="AJ75" s="408" t="str">
        <f>③職員名簿【年間実績】!BZ84</f>
        <v/>
      </c>
      <c r="AK75" s="407" t="str">
        <f>③職員名簿【年間実績】!BJ84</f>
        <v/>
      </c>
      <c r="AL75" s="419"/>
    </row>
    <row r="76" spans="1:38" ht="30" customHeight="1">
      <c r="A76" s="1">
        <v>72</v>
      </c>
      <c r="B76" s="154" t="str">
        <f>③職員名簿【年間実績】!BN85</f>
        <v/>
      </c>
      <c r="C76" s="406" t="str">
        <f>③職員名簿【年間実績】!BO85</f>
        <v/>
      </c>
      <c r="D76" s="407" t="str">
        <f>③職員名簿【年間実績】!AY85</f>
        <v/>
      </c>
      <c r="E76" s="419"/>
      <c r="F76" s="408" t="str">
        <f>③職員名簿【年間実績】!BP85</f>
        <v/>
      </c>
      <c r="G76" s="407" t="str">
        <f>③職員名簿【年間実績】!AZ85</f>
        <v/>
      </c>
      <c r="H76" s="419"/>
      <c r="I76" s="408" t="str">
        <f>③職員名簿【年間実績】!BQ85</f>
        <v/>
      </c>
      <c r="J76" s="407" t="str">
        <f>③職員名簿【年間実績】!BA85</f>
        <v/>
      </c>
      <c r="K76" s="419"/>
      <c r="L76" s="408" t="str">
        <f>③職員名簿【年間実績】!BR85</f>
        <v/>
      </c>
      <c r="M76" s="407" t="str">
        <f>③職員名簿【年間実績】!BB85</f>
        <v/>
      </c>
      <c r="N76" s="419"/>
      <c r="O76" s="408" t="str">
        <f>③職員名簿【年間実績】!BS85</f>
        <v/>
      </c>
      <c r="P76" s="407" t="str">
        <f>③職員名簿【年間実績】!BC85</f>
        <v/>
      </c>
      <c r="Q76" s="419"/>
      <c r="R76" s="408" t="str">
        <f>③職員名簿【年間実績】!BT85</f>
        <v/>
      </c>
      <c r="S76" s="407" t="str">
        <f>③職員名簿【年間実績】!BD85</f>
        <v/>
      </c>
      <c r="T76" s="419"/>
      <c r="U76" s="408" t="str">
        <f>③職員名簿【年間実績】!BU85</f>
        <v/>
      </c>
      <c r="V76" s="407" t="str">
        <f>③職員名簿【年間実績】!BE85</f>
        <v/>
      </c>
      <c r="W76" s="419"/>
      <c r="X76" s="408" t="str">
        <f>③職員名簿【年間実績】!BV85</f>
        <v/>
      </c>
      <c r="Y76" s="407" t="str">
        <f>③職員名簿【年間実績】!BF85</f>
        <v/>
      </c>
      <c r="Z76" s="419"/>
      <c r="AA76" s="408" t="str">
        <f>③職員名簿【年間実績】!BW85</f>
        <v/>
      </c>
      <c r="AB76" s="407" t="str">
        <f>③職員名簿【年間実績】!BG85</f>
        <v/>
      </c>
      <c r="AC76" s="419"/>
      <c r="AD76" s="408" t="str">
        <f>③職員名簿【年間実績】!BX85</f>
        <v/>
      </c>
      <c r="AE76" s="407" t="str">
        <f>③職員名簿【年間実績】!BH85</f>
        <v/>
      </c>
      <c r="AF76" s="419"/>
      <c r="AG76" s="408" t="str">
        <f>③職員名簿【年間実績】!BY85</f>
        <v/>
      </c>
      <c r="AH76" s="407" t="str">
        <f>③職員名簿【年間実績】!BI85</f>
        <v/>
      </c>
      <c r="AI76" s="419"/>
      <c r="AJ76" s="408" t="str">
        <f>③職員名簿【年間実績】!BZ85</f>
        <v/>
      </c>
      <c r="AK76" s="407" t="str">
        <f>③職員名簿【年間実績】!BJ85</f>
        <v/>
      </c>
      <c r="AL76" s="419"/>
    </row>
    <row r="77" spans="1:38" ht="30" customHeight="1">
      <c r="A77" s="1">
        <v>73</v>
      </c>
      <c r="B77" s="154" t="str">
        <f>③職員名簿【年間実績】!BN86</f>
        <v/>
      </c>
      <c r="C77" s="406" t="str">
        <f>③職員名簿【年間実績】!BO86</f>
        <v/>
      </c>
      <c r="D77" s="407" t="str">
        <f>③職員名簿【年間実績】!AY86</f>
        <v/>
      </c>
      <c r="E77" s="419"/>
      <c r="F77" s="408" t="str">
        <f>③職員名簿【年間実績】!BP86</f>
        <v/>
      </c>
      <c r="G77" s="407" t="str">
        <f>③職員名簿【年間実績】!AZ86</f>
        <v/>
      </c>
      <c r="H77" s="419"/>
      <c r="I77" s="408" t="str">
        <f>③職員名簿【年間実績】!BQ86</f>
        <v/>
      </c>
      <c r="J77" s="407" t="str">
        <f>③職員名簿【年間実績】!BA86</f>
        <v/>
      </c>
      <c r="K77" s="419"/>
      <c r="L77" s="408" t="str">
        <f>③職員名簿【年間実績】!BR86</f>
        <v/>
      </c>
      <c r="M77" s="407" t="str">
        <f>③職員名簿【年間実績】!BB86</f>
        <v/>
      </c>
      <c r="N77" s="419"/>
      <c r="O77" s="408" t="str">
        <f>③職員名簿【年間実績】!BS86</f>
        <v/>
      </c>
      <c r="P77" s="407" t="str">
        <f>③職員名簿【年間実績】!BC86</f>
        <v/>
      </c>
      <c r="Q77" s="419"/>
      <c r="R77" s="408" t="str">
        <f>③職員名簿【年間実績】!BT86</f>
        <v/>
      </c>
      <c r="S77" s="407" t="str">
        <f>③職員名簿【年間実績】!BD86</f>
        <v/>
      </c>
      <c r="T77" s="419"/>
      <c r="U77" s="408" t="str">
        <f>③職員名簿【年間実績】!BU86</f>
        <v/>
      </c>
      <c r="V77" s="407" t="str">
        <f>③職員名簿【年間実績】!BE86</f>
        <v/>
      </c>
      <c r="W77" s="419"/>
      <c r="X77" s="408" t="str">
        <f>③職員名簿【年間実績】!BV86</f>
        <v/>
      </c>
      <c r="Y77" s="407" t="str">
        <f>③職員名簿【年間実績】!BF86</f>
        <v/>
      </c>
      <c r="Z77" s="419"/>
      <c r="AA77" s="408" t="str">
        <f>③職員名簿【年間実績】!BW86</f>
        <v/>
      </c>
      <c r="AB77" s="407" t="str">
        <f>③職員名簿【年間実績】!BG86</f>
        <v/>
      </c>
      <c r="AC77" s="419"/>
      <c r="AD77" s="408" t="str">
        <f>③職員名簿【年間実績】!BX86</f>
        <v/>
      </c>
      <c r="AE77" s="407" t="str">
        <f>③職員名簿【年間実績】!BH86</f>
        <v/>
      </c>
      <c r="AF77" s="419"/>
      <c r="AG77" s="408" t="str">
        <f>③職員名簿【年間実績】!BY86</f>
        <v/>
      </c>
      <c r="AH77" s="407" t="str">
        <f>③職員名簿【年間実績】!BI86</f>
        <v/>
      </c>
      <c r="AI77" s="419"/>
      <c r="AJ77" s="408" t="str">
        <f>③職員名簿【年間実績】!BZ86</f>
        <v/>
      </c>
      <c r="AK77" s="407" t="str">
        <f>③職員名簿【年間実績】!BJ86</f>
        <v/>
      </c>
      <c r="AL77" s="419"/>
    </row>
    <row r="78" spans="1:38" ht="30" customHeight="1">
      <c r="A78" s="1">
        <v>74</v>
      </c>
      <c r="B78" s="154" t="str">
        <f>③職員名簿【年間実績】!BN87</f>
        <v/>
      </c>
      <c r="C78" s="406" t="str">
        <f>③職員名簿【年間実績】!BO87</f>
        <v/>
      </c>
      <c r="D78" s="407" t="str">
        <f>③職員名簿【年間実績】!AY87</f>
        <v/>
      </c>
      <c r="E78" s="419"/>
      <c r="F78" s="408" t="str">
        <f>③職員名簿【年間実績】!BP87</f>
        <v/>
      </c>
      <c r="G78" s="407" t="str">
        <f>③職員名簿【年間実績】!AZ87</f>
        <v/>
      </c>
      <c r="H78" s="419"/>
      <c r="I78" s="408" t="str">
        <f>③職員名簿【年間実績】!BQ87</f>
        <v/>
      </c>
      <c r="J78" s="407" t="str">
        <f>③職員名簿【年間実績】!BA87</f>
        <v/>
      </c>
      <c r="K78" s="419"/>
      <c r="L78" s="408" t="str">
        <f>③職員名簿【年間実績】!BR87</f>
        <v/>
      </c>
      <c r="M78" s="407" t="str">
        <f>③職員名簿【年間実績】!BB87</f>
        <v/>
      </c>
      <c r="N78" s="419"/>
      <c r="O78" s="408" t="str">
        <f>③職員名簿【年間実績】!BS87</f>
        <v/>
      </c>
      <c r="P78" s="407" t="str">
        <f>③職員名簿【年間実績】!BC87</f>
        <v/>
      </c>
      <c r="Q78" s="419"/>
      <c r="R78" s="408" t="str">
        <f>③職員名簿【年間実績】!BT87</f>
        <v/>
      </c>
      <c r="S78" s="407" t="str">
        <f>③職員名簿【年間実績】!BD87</f>
        <v/>
      </c>
      <c r="T78" s="419"/>
      <c r="U78" s="408" t="str">
        <f>③職員名簿【年間実績】!BU87</f>
        <v/>
      </c>
      <c r="V78" s="407" t="str">
        <f>③職員名簿【年間実績】!BE87</f>
        <v/>
      </c>
      <c r="W78" s="419"/>
      <c r="X78" s="408" t="str">
        <f>③職員名簿【年間実績】!BV87</f>
        <v/>
      </c>
      <c r="Y78" s="407" t="str">
        <f>③職員名簿【年間実績】!BF87</f>
        <v/>
      </c>
      <c r="Z78" s="419"/>
      <c r="AA78" s="408" t="str">
        <f>③職員名簿【年間実績】!BW87</f>
        <v/>
      </c>
      <c r="AB78" s="407" t="str">
        <f>③職員名簿【年間実績】!BG87</f>
        <v/>
      </c>
      <c r="AC78" s="419"/>
      <c r="AD78" s="408" t="str">
        <f>③職員名簿【年間実績】!BX87</f>
        <v/>
      </c>
      <c r="AE78" s="407" t="str">
        <f>③職員名簿【年間実績】!BH87</f>
        <v/>
      </c>
      <c r="AF78" s="419"/>
      <c r="AG78" s="408" t="str">
        <f>③職員名簿【年間実績】!BY87</f>
        <v/>
      </c>
      <c r="AH78" s="407" t="str">
        <f>③職員名簿【年間実績】!BI87</f>
        <v/>
      </c>
      <c r="AI78" s="419"/>
      <c r="AJ78" s="408" t="str">
        <f>③職員名簿【年間実績】!BZ87</f>
        <v/>
      </c>
      <c r="AK78" s="407" t="str">
        <f>③職員名簿【年間実績】!BJ87</f>
        <v/>
      </c>
      <c r="AL78" s="419"/>
    </row>
    <row r="79" spans="1:38" ht="30" customHeight="1">
      <c r="A79" s="1">
        <v>75</v>
      </c>
      <c r="B79" s="154" t="str">
        <f>③職員名簿【年間実績】!BN88</f>
        <v/>
      </c>
      <c r="C79" s="406" t="str">
        <f>③職員名簿【年間実績】!BO88</f>
        <v/>
      </c>
      <c r="D79" s="407" t="str">
        <f>③職員名簿【年間実績】!AY88</f>
        <v/>
      </c>
      <c r="E79" s="419"/>
      <c r="F79" s="408" t="str">
        <f>③職員名簿【年間実績】!BP88</f>
        <v/>
      </c>
      <c r="G79" s="407" t="str">
        <f>③職員名簿【年間実績】!AZ88</f>
        <v/>
      </c>
      <c r="H79" s="419"/>
      <c r="I79" s="408" t="str">
        <f>③職員名簿【年間実績】!BQ88</f>
        <v/>
      </c>
      <c r="J79" s="407" t="str">
        <f>③職員名簿【年間実績】!BA88</f>
        <v/>
      </c>
      <c r="K79" s="419"/>
      <c r="L79" s="408" t="str">
        <f>③職員名簿【年間実績】!BR88</f>
        <v/>
      </c>
      <c r="M79" s="407" t="str">
        <f>③職員名簿【年間実績】!BB88</f>
        <v/>
      </c>
      <c r="N79" s="419"/>
      <c r="O79" s="408" t="str">
        <f>③職員名簿【年間実績】!BS88</f>
        <v/>
      </c>
      <c r="P79" s="407" t="str">
        <f>③職員名簿【年間実績】!BC88</f>
        <v/>
      </c>
      <c r="Q79" s="419"/>
      <c r="R79" s="408" t="str">
        <f>③職員名簿【年間実績】!BT88</f>
        <v/>
      </c>
      <c r="S79" s="407" t="str">
        <f>③職員名簿【年間実績】!BD88</f>
        <v/>
      </c>
      <c r="T79" s="419"/>
      <c r="U79" s="408" t="str">
        <f>③職員名簿【年間実績】!BU88</f>
        <v/>
      </c>
      <c r="V79" s="407" t="str">
        <f>③職員名簿【年間実績】!BE88</f>
        <v/>
      </c>
      <c r="W79" s="419"/>
      <c r="X79" s="408" t="str">
        <f>③職員名簿【年間実績】!BV88</f>
        <v/>
      </c>
      <c r="Y79" s="407" t="str">
        <f>③職員名簿【年間実績】!BF88</f>
        <v/>
      </c>
      <c r="Z79" s="419"/>
      <c r="AA79" s="408" t="str">
        <f>③職員名簿【年間実績】!BW88</f>
        <v/>
      </c>
      <c r="AB79" s="407" t="str">
        <f>③職員名簿【年間実績】!BG88</f>
        <v/>
      </c>
      <c r="AC79" s="419"/>
      <c r="AD79" s="408" t="str">
        <f>③職員名簿【年間実績】!BX88</f>
        <v/>
      </c>
      <c r="AE79" s="407" t="str">
        <f>③職員名簿【年間実績】!BH88</f>
        <v/>
      </c>
      <c r="AF79" s="419"/>
      <c r="AG79" s="408" t="str">
        <f>③職員名簿【年間実績】!BY88</f>
        <v/>
      </c>
      <c r="AH79" s="407" t="str">
        <f>③職員名簿【年間実績】!BI88</f>
        <v/>
      </c>
      <c r="AI79" s="419"/>
      <c r="AJ79" s="408" t="str">
        <f>③職員名簿【年間実績】!BZ88</f>
        <v/>
      </c>
      <c r="AK79" s="407" t="str">
        <f>③職員名簿【年間実績】!BJ88</f>
        <v/>
      </c>
      <c r="AL79" s="419"/>
    </row>
    <row r="80" spans="1:38" ht="30" customHeight="1">
      <c r="A80" s="1">
        <v>76</v>
      </c>
      <c r="B80" s="154" t="str">
        <f>③職員名簿【年間実績】!BN89</f>
        <v/>
      </c>
      <c r="C80" s="406" t="str">
        <f>③職員名簿【年間実績】!BO89</f>
        <v/>
      </c>
      <c r="D80" s="407" t="str">
        <f>③職員名簿【年間実績】!AY89</f>
        <v/>
      </c>
      <c r="E80" s="419"/>
      <c r="F80" s="408" t="str">
        <f>③職員名簿【年間実績】!BP89</f>
        <v/>
      </c>
      <c r="G80" s="407" t="str">
        <f>③職員名簿【年間実績】!AZ89</f>
        <v/>
      </c>
      <c r="H80" s="419"/>
      <c r="I80" s="408" t="str">
        <f>③職員名簿【年間実績】!BQ89</f>
        <v/>
      </c>
      <c r="J80" s="407" t="str">
        <f>③職員名簿【年間実績】!BA89</f>
        <v/>
      </c>
      <c r="K80" s="419"/>
      <c r="L80" s="408" t="str">
        <f>③職員名簿【年間実績】!BR89</f>
        <v/>
      </c>
      <c r="M80" s="407" t="str">
        <f>③職員名簿【年間実績】!BB89</f>
        <v/>
      </c>
      <c r="N80" s="419"/>
      <c r="O80" s="408" t="str">
        <f>③職員名簿【年間実績】!BS89</f>
        <v/>
      </c>
      <c r="P80" s="407" t="str">
        <f>③職員名簿【年間実績】!BC89</f>
        <v/>
      </c>
      <c r="Q80" s="419"/>
      <c r="R80" s="408" t="str">
        <f>③職員名簿【年間実績】!BT89</f>
        <v/>
      </c>
      <c r="S80" s="407" t="str">
        <f>③職員名簿【年間実績】!BD89</f>
        <v/>
      </c>
      <c r="T80" s="419"/>
      <c r="U80" s="408" t="str">
        <f>③職員名簿【年間実績】!BU89</f>
        <v/>
      </c>
      <c r="V80" s="407" t="str">
        <f>③職員名簿【年間実績】!BE89</f>
        <v/>
      </c>
      <c r="W80" s="419"/>
      <c r="X80" s="408" t="str">
        <f>③職員名簿【年間実績】!BV89</f>
        <v/>
      </c>
      <c r="Y80" s="407" t="str">
        <f>③職員名簿【年間実績】!BF89</f>
        <v/>
      </c>
      <c r="Z80" s="419"/>
      <c r="AA80" s="408" t="str">
        <f>③職員名簿【年間実績】!BW89</f>
        <v/>
      </c>
      <c r="AB80" s="407" t="str">
        <f>③職員名簿【年間実績】!BG89</f>
        <v/>
      </c>
      <c r="AC80" s="419"/>
      <c r="AD80" s="408" t="str">
        <f>③職員名簿【年間実績】!BX89</f>
        <v/>
      </c>
      <c r="AE80" s="407" t="str">
        <f>③職員名簿【年間実績】!BH89</f>
        <v/>
      </c>
      <c r="AF80" s="419"/>
      <c r="AG80" s="408" t="str">
        <f>③職員名簿【年間実績】!BY89</f>
        <v/>
      </c>
      <c r="AH80" s="407" t="str">
        <f>③職員名簿【年間実績】!BI89</f>
        <v/>
      </c>
      <c r="AI80" s="419"/>
      <c r="AJ80" s="408" t="str">
        <f>③職員名簿【年間実績】!BZ89</f>
        <v/>
      </c>
      <c r="AK80" s="407" t="str">
        <f>③職員名簿【年間実績】!BJ89</f>
        <v/>
      </c>
      <c r="AL80" s="419"/>
    </row>
    <row r="81" spans="1:38" ht="30" customHeight="1">
      <c r="A81" s="1">
        <v>77</v>
      </c>
      <c r="B81" s="154" t="str">
        <f>③職員名簿【年間実績】!BN90</f>
        <v/>
      </c>
      <c r="C81" s="406" t="str">
        <f>③職員名簿【年間実績】!BO90</f>
        <v/>
      </c>
      <c r="D81" s="407" t="str">
        <f>③職員名簿【年間実績】!AY90</f>
        <v/>
      </c>
      <c r="E81" s="419"/>
      <c r="F81" s="408" t="str">
        <f>③職員名簿【年間実績】!BP90</f>
        <v/>
      </c>
      <c r="G81" s="407" t="str">
        <f>③職員名簿【年間実績】!AZ90</f>
        <v/>
      </c>
      <c r="H81" s="419"/>
      <c r="I81" s="408" t="str">
        <f>③職員名簿【年間実績】!BQ90</f>
        <v/>
      </c>
      <c r="J81" s="407" t="str">
        <f>③職員名簿【年間実績】!BA90</f>
        <v/>
      </c>
      <c r="K81" s="419"/>
      <c r="L81" s="408" t="str">
        <f>③職員名簿【年間実績】!BR90</f>
        <v/>
      </c>
      <c r="M81" s="407" t="str">
        <f>③職員名簿【年間実績】!BB90</f>
        <v/>
      </c>
      <c r="N81" s="419"/>
      <c r="O81" s="408" t="str">
        <f>③職員名簿【年間実績】!BS90</f>
        <v/>
      </c>
      <c r="P81" s="407" t="str">
        <f>③職員名簿【年間実績】!BC90</f>
        <v/>
      </c>
      <c r="Q81" s="419"/>
      <c r="R81" s="408" t="str">
        <f>③職員名簿【年間実績】!BT90</f>
        <v/>
      </c>
      <c r="S81" s="407" t="str">
        <f>③職員名簿【年間実績】!BD90</f>
        <v/>
      </c>
      <c r="T81" s="419"/>
      <c r="U81" s="408" t="str">
        <f>③職員名簿【年間実績】!BU90</f>
        <v/>
      </c>
      <c r="V81" s="407" t="str">
        <f>③職員名簿【年間実績】!BE90</f>
        <v/>
      </c>
      <c r="W81" s="419"/>
      <c r="X81" s="408" t="str">
        <f>③職員名簿【年間実績】!BV90</f>
        <v/>
      </c>
      <c r="Y81" s="407" t="str">
        <f>③職員名簿【年間実績】!BF90</f>
        <v/>
      </c>
      <c r="Z81" s="419"/>
      <c r="AA81" s="408" t="str">
        <f>③職員名簿【年間実績】!BW90</f>
        <v/>
      </c>
      <c r="AB81" s="407" t="str">
        <f>③職員名簿【年間実績】!BG90</f>
        <v/>
      </c>
      <c r="AC81" s="419"/>
      <c r="AD81" s="408" t="str">
        <f>③職員名簿【年間実績】!BX90</f>
        <v/>
      </c>
      <c r="AE81" s="407" t="str">
        <f>③職員名簿【年間実績】!BH90</f>
        <v/>
      </c>
      <c r="AF81" s="419"/>
      <c r="AG81" s="408" t="str">
        <f>③職員名簿【年間実績】!BY90</f>
        <v/>
      </c>
      <c r="AH81" s="407" t="str">
        <f>③職員名簿【年間実績】!BI90</f>
        <v/>
      </c>
      <c r="AI81" s="419"/>
      <c r="AJ81" s="408" t="str">
        <f>③職員名簿【年間実績】!BZ90</f>
        <v/>
      </c>
      <c r="AK81" s="407" t="str">
        <f>③職員名簿【年間実績】!BJ90</f>
        <v/>
      </c>
      <c r="AL81" s="419"/>
    </row>
    <row r="82" spans="1:38" ht="30" customHeight="1">
      <c r="A82" s="1">
        <v>78</v>
      </c>
      <c r="B82" s="154" t="str">
        <f>③職員名簿【年間実績】!BN91</f>
        <v/>
      </c>
      <c r="C82" s="406" t="str">
        <f>③職員名簿【年間実績】!BO91</f>
        <v/>
      </c>
      <c r="D82" s="407" t="str">
        <f>③職員名簿【年間実績】!AY91</f>
        <v/>
      </c>
      <c r="E82" s="419"/>
      <c r="F82" s="408" t="str">
        <f>③職員名簿【年間実績】!BP91</f>
        <v/>
      </c>
      <c r="G82" s="407" t="str">
        <f>③職員名簿【年間実績】!AZ91</f>
        <v/>
      </c>
      <c r="H82" s="419"/>
      <c r="I82" s="408" t="str">
        <f>③職員名簿【年間実績】!BQ91</f>
        <v/>
      </c>
      <c r="J82" s="407" t="str">
        <f>③職員名簿【年間実績】!BA91</f>
        <v/>
      </c>
      <c r="K82" s="419"/>
      <c r="L82" s="408" t="str">
        <f>③職員名簿【年間実績】!BR91</f>
        <v/>
      </c>
      <c r="M82" s="407" t="str">
        <f>③職員名簿【年間実績】!BB91</f>
        <v/>
      </c>
      <c r="N82" s="419"/>
      <c r="O82" s="408" t="str">
        <f>③職員名簿【年間実績】!BS91</f>
        <v/>
      </c>
      <c r="P82" s="407" t="str">
        <f>③職員名簿【年間実績】!BC91</f>
        <v/>
      </c>
      <c r="Q82" s="419"/>
      <c r="R82" s="408" t="str">
        <f>③職員名簿【年間実績】!BT91</f>
        <v/>
      </c>
      <c r="S82" s="407" t="str">
        <f>③職員名簿【年間実績】!BD91</f>
        <v/>
      </c>
      <c r="T82" s="419"/>
      <c r="U82" s="408" t="str">
        <f>③職員名簿【年間実績】!BU91</f>
        <v/>
      </c>
      <c r="V82" s="407" t="str">
        <f>③職員名簿【年間実績】!BE91</f>
        <v/>
      </c>
      <c r="W82" s="419"/>
      <c r="X82" s="408" t="str">
        <f>③職員名簿【年間実績】!BV91</f>
        <v/>
      </c>
      <c r="Y82" s="407" t="str">
        <f>③職員名簿【年間実績】!BF91</f>
        <v/>
      </c>
      <c r="Z82" s="419"/>
      <c r="AA82" s="408" t="str">
        <f>③職員名簿【年間実績】!BW91</f>
        <v/>
      </c>
      <c r="AB82" s="407" t="str">
        <f>③職員名簿【年間実績】!BG91</f>
        <v/>
      </c>
      <c r="AC82" s="419"/>
      <c r="AD82" s="408" t="str">
        <f>③職員名簿【年間実績】!BX91</f>
        <v/>
      </c>
      <c r="AE82" s="407" t="str">
        <f>③職員名簿【年間実績】!BH91</f>
        <v/>
      </c>
      <c r="AF82" s="419"/>
      <c r="AG82" s="408" t="str">
        <f>③職員名簿【年間実績】!BY91</f>
        <v/>
      </c>
      <c r="AH82" s="407" t="str">
        <f>③職員名簿【年間実績】!BI91</f>
        <v/>
      </c>
      <c r="AI82" s="419"/>
      <c r="AJ82" s="408" t="str">
        <f>③職員名簿【年間実績】!BZ91</f>
        <v/>
      </c>
      <c r="AK82" s="407" t="str">
        <f>③職員名簿【年間実績】!BJ91</f>
        <v/>
      </c>
      <c r="AL82" s="419"/>
    </row>
    <row r="83" spans="1:38" ht="30" customHeight="1">
      <c r="A83" s="1">
        <v>79</v>
      </c>
      <c r="B83" s="154" t="str">
        <f>③職員名簿【年間実績】!BN92</f>
        <v/>
      </c>
      <c r="C83" s="406" t="str">
        <f>③職員名簿【年間実績】!BO92</f>
        <v/>
      </c>
      <c r="D83" s="407" t="str">
        <f>③職員名簿【年間実績】!AY92</f>
        <v/>
      </c>
      <c r="E83" s="419"/>
      <c r="F83" s="408" t="str">
        <f>③職員名簿【年間実績】!BP92</f>
        <v/>
      </c>
      <c r="G83" s="407" t="str">
        <f>③職員名簿【年間実績】!AZ92</f>
        <v/>
      </c>
      <c r="H83" s="419"/>
      <c r="I83" s="408" t="str">
        <f>③職員名簿【年間実績】!BQ92</f>
        <v/>
      </c>
      <c r="J83" s="407" t="str">
        <f>③職員名簿【年間実績】!BA92</f>
        <v/>
      </c>
      <c r="K83" s="419"/>
      <c r="L83" s="408" t="str">
        <f>③職員名簿【年間実績】!BR92</f>
        <v/>
      </c>
      <c r="M83" s="407" t="str">
        <f>③職員名簿【年間実績】!BB92</f>
        <v/>
      </c>
      <c r="N83" s="419"/>
      <c r="O83" s="408" t="str">
        <f>③職員名簿【年間実績】!BS92</f>
        <v/>
      </c>
      <c r="P83" s="407" t="str">
        <f>③職員名簿【年間実績】!BC92</f>
        <v/>
      </c>
      <c r="Q83" s="419"/>
      <c r="R83" s="408" t="str">
        <f>③職員名簿【年間実績】!BT92</f>
        <v/>
      </c>
      <c r="S83" s="407" t="str">
        <f>③職員名簿【年間実績】!BD92</f>
        <v/>
      </c>
      <c r="T83" s="419"/>
      <c r="U83" s="408" t="str">
        <f>③職員名簿【年間実績】!BU92</f>
        <v/>
      </c>
      <c r="V83" s="407" t="str">
        <f>③職員名簿【年間実績】!BE92</f>
        <v/>
      </c>
      <c r="W83" s="419"/>
      <c r="X83" s="408" t="str">
        <f>③職員名簿【年間実績】!BV92</f>
        <v/>
      </c>
      <c r="Y83" s="407" t="str">
        <f>③職員名簿【年間実績】!BF92</f>
        <v/>
      </c>
      <c r="Z83" s="419"/>
      <c r="AA83" s="408" t="str">
        <f>③職員名簿【年間実績】!BW92</f>
        <v/>
      </c>
      <c r="AB83" s="407" t="str">
        <f>③職員名簿【年間実績】!BG92</f>
        <v/>
      </c>
      <c r="AC83" s="419"/>
      <c r="AD83" s="408" t="str">
        <f>③職員名簿【年間実績】!BX92</f>
        <v/>
      </c>
      <c r="AE83" s="407" t="str">
        <f>③職員名簿【年間実績】!BH92</f>
        <v/>
      </c>
      <c r="AF83" s="419"/>
      <c r="AG83" s="408" t="str">
        <f>③職員名簿【年間実績】!BY92</f>
        <v/>
      </c>
      <c r="AH83" s="407" t="str">
        <f>③職員名簿【年間実績】!BI92</f>
        <v/>
      </c>
      <c r="AI83" s="419"/>
      <c r="AJ83" s="408" t="str">
        <f>③職員名簿【年間実績】!BZ92</f>
        <v/>
      </c>
      <c r="AK83" s="407" t="str">
        <f>③職員名簿【年間実績】!BJ92</f>
        <v/>
      </c>
      <c r="AL83" s="419"/>
    </row>
    <row r="84" spans="1:38" ht="30" customHeight="1">
      <c r="A84" s="1">
        <v>80</v>
      </c>
      <c r="B84" s="154" t="str">
        <f>③職員名簿【年間実績】!BN93</f>
        <v/>
      </c>
      <c r="C84" s="406" t="str">
        <f>③職員名簿【年間実績】!BO93</f>
        <v/>
      </c>
      <c r="D84" s="407" t="str">
        <f>③職員名簿【年間実績】!AY93</f>
        <v/>
      </c>
      <c r="E84" s="419"/>
      <c r="F84" s="408" t="str">
        <f>③職員名簿【年間実績】!BP93</f>
        <v/>
      </c>
      <c r="G84" s="407" t="str">
        <f>③職員名簿【年間実績】!AZ93</f>
        <v/>
      </c>
      <c r="H84" s="419"/>
      <c r="I84" s="408" t="str">
        <f>③職員名簿【年間実績】!BQ93</f>
        <v/>
      </c>
      <c r="J84" s="407" t="str">
        <f>③職員名簿【年間実績】!BA93</f>
        <v/>
      </c>
      <c r="K84" s="419"/>
      <c r="L84" s="408" t="str">
        <f>③職員名簿【年間実績】!BR93</f>
        <v/>
      </c>
      <c r="M84" s="407" t="str">
        <f>③職員名簿【年間実績】!BB93</f>
        <v/>
      </c>
      <c r="N84" s="419"/>
      <c r="O84" s="408" t="str">
        <f>③職員名簿【年間実績】!BS93</f>
        <v/>
      </c>
      <c r="P84" s="407" t="str">
        <f>③職員名簿【年間実績】!BC93</f>
        <v/>
      </c>
      <c r="Q84" s="419"/>
      <c r="R84" s="408" t="str">
        <f>③職員名簿【年間実績】!BT93</f>
        <v/>
      </c>
      <c r="S84" s="407" t="str">
        <f>③職員名簿【年間実績】!BD93</f>
        <v/>
      </c>
      <c r="T84" s="419"/>
      <c r="U84" s="408" t="str">
        <f>③職員名簿【年間実績】!BU93</f>
        <v/>
      </c>
      <c r="V84" s="407" t="str">
        <f>③職員名簿【年間実績】!BE93</f>
        <v/>
      </c>
      <c r="W84" s="419"/>
      <c r="X84" s="408" t="str">
        <f>③職員名簿【年間実績】!BV93</f>
        <v/>
      </c>
      <c r="Y84" s="407" t="str">
        <f>③職員名簿【年間実績】!BF93</f>
        <v/>
      </c>
      <c r="Z84" s="419"/>
      <c r="AA84" s="408" t="str">
        <f>③職員名簿【年間実績】!BW93</f>
        <v/>
      </c>
      <c r="AB84" s="407" t="str">
        <f>③職員名簿【年間実績】!BG93</f>
        <v/>
      </c>
      <c r="AC84" s="419"/>
      <c r="AD84" s="408" t="str">
        <f>③職員名簿【年間実績】!BX93</f>
        <v/>
      </c>
      <c r="AE84" s="407" t="str">
        <f>③職員名簿【年間実績】!BH93</f>
        <v/>
      </c>
      <c r="AF84" s="419"/>
      <c r="AG84" s="408" t="str">
        <f>③職員名簿【年間実績】!BY93</f>
        <v/>
      </c>
      <c r="AH84" s="407" t="str">
        <f>③職員名簿【年間実績】!BI93</f>
        <v/>
      </c>
      <c r="AI84" s="419"/>
      <c r="AJ84" s="408" t="str">
        <f>③職員名簿【年間実績】!BZ93</f>
        <v/>
      </c>
      <c r="AK84" s="407" t="str">
        <f>③職員名簿【年間実績】!BJ93</f>
        <v/>
      </c>
      <c r="AL84" s="419"/>
    </row>
    <row r="85" spans="1:38" ht="30" customHeight="1">
      <c r="A85" s="1">
        <v>81</v>
      </c>
      <c r="B85" s="154" t="str">
        <f>③職員名簿【年間実績】!BN94</f>
        <v/>
      </c>
      <c r="C85" s="406" t="str">
        <f>③職員名簿【年間実績】!BO94</f>
        <v/>
      </c>
      <c r="D85" s="407" t="str">
        <f>③職員名簿【年間実績】!AY94</f>
        <v/>
      </c>
      <c r="E85" s="419"/>
      <c r="F85" s="408" t="str">
        <f>③職員名簿【年間実績】!BP94</f>
        <v/>
      </c>
      <c r="G85" s="407" t="str">
        <f>③職員名簿【年間実績】!AZ94</f>
        <v/>
      </c>
      <c r="H85" s="419"/>
      <c r="I85" s="408" t="str">
        <f>③職員名簿【年間実績】!BQ94</f>
        <v/>
      </c>
      <c r="J85" s="407" t="str">
        <f>③職員名簿【年間実績】!BA94</f>
        <v/>
      </c>
      <c r="K85" s="419"/>
      <c r="L85" s="408" t="str">
        <f>③職員名簿【年間実績】!BR94</f>
        <v/>
      </c>
      <c r="M85" s="407" t="str">
        <f>③職員名簿【年間実績】!BB94</f>
        <v/>
      </c>
      <c r="N85" s="419"/>
      <c r="O85" s="408" t="str">
        <f>③職員名簿【年間実績】!BS94</f>
        <v/>
      </c>
      <c r="P85" s="407" t="str">
        <f>③職員名簿【年間実績】!BC94</f>
        <v/>
      </c>
      <c r="Q85" s="419"/>
      <c r="R85" s="408" t="str">
        <f>③職員名簿【年間実績】!BT94</f>
        <v/>
      </c>
      <c r="S85" s="407" t="str">
        <f>③職員名簿【年間実績】!BD94</f>
        <v/>
      </c>
      <c r="T85" s="419"/>
      <c r="U85" s="408" t="str">
        <f>③職員名簿【年間実績】!BU94</f>
        <v/>
      </c>
      <c r="V85" s="407" t="str">
        <f>③職員名簿【年間実績】!BE94</f>
        <v/>
      </c>
      <c r="W85" s="419"/>
      <c r="X85" s="408" t="str">
        <f>③職員名簿【年間実績】!BV94</f>
        <v/>
      </c>
      <c r="Y85" s="407" t="str">
        <f>③職員名簿【年間実績】!BF94</f>
        <v/>
      </c>
      <c r="Z85" s="419"/>
      <c r="AA85" s="408" t="str">
        <f>③職員名簿【年間実績】!BW94</f>
        <v/>
      </c>
      <c r="AB85" s="407" t="str">
        <f>③職員名簿【年間実績】!BG94</f>
        <v/>
      </c>
      <c r="AC85" s="419"/>
      <c r="AD85" s="408" t="str">
        <f>③職員名簿【年間実績】!BX94</f>
        <v/>
      </c>
      <c r="AE85" s="407" t="str">
        <f>③職員名簿【年間実績】!BH94</f>
        <v/>
      </c>
      <c r="AF85" s="419"/>
      <c r="AG85" s="408" t="str">
        <f>③職員名簿【年間実績】!BY94</f>
        <v/>
      </c>
      <c r="AH85" s="407" t="str">
        <f>③職員名簿【年間実績】!BI94</f>
        <v/>
      </c>
      <c r="AI85" s="419"/>
      <c r="AJ85" s="408" t="str">
        <f>③職員名簿【年間実績】!BZ94</f>
        <v/>
      </c>
      <c r="AK85" s="407" t="str">
        <f>③職員名簿【年間実績】!BJ94</f>
        <v/>
      </c>
      <c r="AL85" s="419"/>
    </row>
    <row r="86" spans="1:38" ht="30" customHeight="1">
      <c r="A86" s="1">
        <v>82</v>
      </c>
      <c r="B86" s="154" t="str">
        <f>③職員名簿【年間実績】!BN95</f>
        <v/>
      </c>
      <c r="C86" s="406" t="str">
        <f>③職員名簿【年間実績】!BO95</f>
        <v/>
      </c>
      <c r="D86" s="407" t="str">
        <f>③職員名簿【年間実績】!AY95</f>
        <v/>
      </c>
      <c r="E86" s="419"/>
      <c r="F86" s="408" t="str">
        <f>③職員名簿【年間実績】!BP95</f>
        <v/>
      </c>
      <c r="G86" s="407" t="str">
        <f>③職員名簿【年間実績】!AZ95</f>
        <v/>
      </c>
      <c r="H86" s="419"/>
      <c r="I86" s="408" t="str">
        <f>③職員名簿【年間実績】!BQ95</f>
        <v/>
      </c>
      <c r="J86" s="407" t="str">
        <f>③職員名簿【年間実績】!BA95</f>
        <v/>
      </c>
      <c r="K86" s="419"/>
      <c r="L86" s="408" t="str">
        <f>③職員名簿【年間実績】!BR95</f>
        <v/>
      </c>
      <c r="M86" s="407" t="str">
        <f>③職員名簿【年間実績】!BB95</f>
        <v/>
      </c>
      <c r="N86" s="419"/>
      <c r="O86" s="408" t="str">
        <f>③職員名簿【年間実績】!BS95</f>
        <v/>
      </c>
      <c r="P86" s="407" t="str">
        <f>③職員名簿【年間実績】!BC95</f>
        <v/>
      </c>
      <c r="Q86" s="419"/>
      <c r="R86" s="408" t="str">
        <f>③職員名簿【年間実績】!BT95</f>
        <v/>
      </c>
      <c r="S86" s="407" t="str">
        <f>③職員名簿【年間実績】!BD95</f>
        <v/>
      </c>
      <c r="T86" s="419"/>
      <c r="U86" s="408" t="str">
        <f>③職員名簿【年間実績】!BU95</f>
        <v/>
      </c>
      <c r="V86" s="407" t="str">
        <f>③職員名簿【年間実績】!BE95</f>
        <v/>
      </c>
      <c r="W86" s="419"/>
      <c r="X86" s="408" t="str">
        <f>③職員名簿【年間実績】!BV95</f>
        <v/>
      </c>
      <c r="Y86" s="407" t="str">
        <f>③職員名簿【年間実績】!BF95</f>
        <v/>
      </c>
      <c r="Z86" s="419"/>
      <c r="AA86" s="408" t="str">
        <f>③職員名簿【年間実績】!BW95</f>
        <v/>
      </c>
      <c r="AB86" s="407" t="str">
        <f>③職員名簿【年間実績】!BG95</f>
        <v/>
      </c>
      <c r="AC86" s="419"/>
      <c r="AD86" s="408" t="str">
        <f>③職員名簿【年間実績】!BX95</f>
        <v/>
      </c>
      <c r="AE86" s="407" t="str">
        <f>③職員名簿【年間実績】!BH95</f>
        <v/>
      </c>
      <c r="AF86" s="419"/>
      <c r="AG86" s="408" t="str">
        <f>③職員名簿【年間実績】!BY95</f>
        <v/>
      </c>
      <c r="AH86" s="407" t="str">
        <f>③職員名簿【年間実績】!BI95</f>
        <v/>
      </c>
      <c r="AI86" s="419"/>
      <c r="AJ86" s="408" t="str">
        <f>③職員名簿【年間実績】!BZ95</f>
        <v/>
      </c>
      <c r="AK86" s="407" t="str">
        <f>③職員名簿【年間実績】!BJ95</f>
        <v/>
      </c>
      <c r="AL86" s="419"/>
    </row>
    <row r="87" spans="1:38" ht="30" customHeight="1">
      <c r="A87" s="1">
        <v>83</v>
      </c>
      <c r="B87" s="154" t="str">
        <f>③職員名簿【年間実績】!BN96</f>
        <v/>
      </c>
      <c r="C87" s="406" t="str">
        <f>③職員名簿【年間実績】!BO96</f>
        <v/>
      </c>
      <c r="D87" s="407" t="str">
        <f>③職員名簿【年間実績】!AY96</f>
        <v/>
      </c>
      <c r="E87" s="419"/>
      <c r="F87" s="408" t="str">
        <f>③職員名簿【年間実績】!BP96</f>
        <v/>
      </c>
      <c r="G87" s="407" t="str">
        <f>③職員名簿【年間実績】!AZ96</f>
        <v/>
      </c>
      <c r="H87" s="419"/>
      <c r="I87" s="408" t="str">
        <f>③職員名簿【年間実績】!BQ96</f>
        <v/>
      </c>
      <c r="J87" s="407" t="str">
        <f>③職員名簿【年間実績】!BA96</f>
        <v/>
      </c>
      <c r="K87" s="419"/>
      <c r="L87" s="408" t="str">
        <f>③職員名簿【年間実績】!BR96</f>
        <v/>
      </c>
      <c r="M87" s="407" t="str">
        <f>③職員名簿【年間実績】!BB96</f>
        <v/>
      </c>
      <c r="N87" s="419"/>
      <c r="O87" s="408" t="str">
        <f>③職員名簿【年間実績】!BS96</f>
        <v/>
      </c>
      <c r="P87" s="407" t="str">
        <f>③職員名簿【年間実績】!BC96</f>
        <v/>
      </c>
      <c r="Q87" s="419"/>
      <c r="R87" s="408" t="str">
        <f>③職員名簿【年間実績】!BT96</f>
        <v/>
      </c>
      <c r="S87" s="407" t="str">
        <f>③職員名簿【年間実績】!BD96</f>
        <v/>
      </c>
      <c r="T87" s="419"/>
      <c r="U87" s="408" t="str">
        <f>③職員名簿【年間実績】!BU96</f>
        <v/>
      </c>
      <c r="V87" s="407" t="str">
        <f>③職員名簿【年間実績】!BE96</f>
        <v/>
      </c>
      <c r="W87" s="419"/>
      <c r="X87" s="408" t="str">
        <f>③職員名簿【年間実績】!BV96</f>
        <v/>
      </c>
      <c r="Y87" s="407" t="str">
        <f>③職員名簿【年間実績】!BF96</f>
        <v/>
      </c>
      <c r="Z87" s="419"/>
      <c r="AA87" s="408" t="str">
        <f>③職員名簿【年間実績】!BW96</f>
        <v/>
      </c>
      <c r="AB87" s="407" t="str">
        <f>③職員名簿【年間実績】!BG96</f>
        <v/>
      </c>
      <c r="AC87" s="419"/>
      <c r="AD87" s="408" t="str">
        <f>③職員名簿【年間実績】!BX96</f>
        <v/>
      </c>
      <c r="AE87" s="407" t="str">
        <f>③職員名簿【年間実績】!BH96</f>
        <v/>
      </c>
      <c r="AF87" s="419"/>
      <c r="AG87" s="408" t="str">
        <f>③職員名簿【年間実績】!BY96</f>
        <v/>
      </c>
      <c r="AH87" s="407" t="str">
        <f>③職員名簿【年間実績】!BI96</f>
        <v/>
      </c>
      <c r="AI87" s="419"/>
      <c r="AJ87" s="408" t="str">
        <f>③職員名簿【年間実績】!BZ96</f>
        <v/>
      </c>
      <c r="AK87" s="407" t="str">
        <f>③職員名簿【年間実績】!BJ96</f>
        <v/>
      </c>
      <c r="AL87" s="419"/>
    </row>
    <row r="88" spans="1:38" ht="30" customHeight="1">
      <c r="A88" s="1">
        <v>84</v>
      </c>
      <c r="B88" s="154" t="str">
        <f>③職員名簿【年間実績】!BN97</f>
        <v/>
      </c>
      <c r="C88" s="406" t="str">
        <f>③職員名簿【年間実績】!BO97</f>
        <v/>
      </c>
      <c r="D88" s="407" t="str">
        <f>③職員名簿【年間実績】!AY97</f>
        <v/>
      </c>
      <c r="E88" s="419"/>
      <c r="F88" s="408" t="str">
        <f>③職員名簿【年間実績】!BP97</f>
        <v/>
      </c>
      <c r="G88" s="407" t="str">
        <f>③職員名簿【年間実績】!AZ97</f>
        <v/>
      </c>
      <c r="H88" s="419"/>
      <c r="I88" s="408" t="str">
        <f>③職員名簿【年間実績】!BQ97</f>
        <v/>
      </c>
      <c r="J88" s="407" t="str">
        <f>③職員名簿【年間実績】!BA97</f>
        <v/>
      </c>
      <c r="K88" s="419"/>
      <c r="L88" s="408" t="str">
        <f>③職員名簿【年間実績】!BR97</f>
        <v/>
      </c>
      <c r="M88" s="407" t="str">
        <f>③職員名簿【年間実績】!BB97</f>
        <v/>
      </c>
      <c r="N88" s="419"/>
      <c r="O88" s="408" t="str">
        <f>③職員名簿【年間実績】!BS97</f>
        <v/>
      </c>
      <c r="P88" s="407" t="str">
        <f>③職員名簿【年間実績】!BC97</f>
        <v/>
      </c>
      <c r="Q88" s="419"/>
      <c r="R88" s="408" t="str">
        <f>③職員名簿【年間実績】!BT97</f>
        <v/>
      </c>
      <c r="S88" s="407" t="str">
        <f>③職員名簿【年間実績】!BD97</f>
        <v/>
      </c>
      <c r="T88" s="419"/>
      <c r="U88" s="408" t="str">
        <f>③職員名簿【年間実績】!BU97</f>
        <v/>
      </c>
      <c r="V88" s="407" t="str">
        <f>③職員名簿【年間実績】!BE97</f>
        <v/>
      </c>
      <c r="W88" s="419"/>
      <c r="X88" s="408" t="str">
        <f>③職員名簿【年間実績】!BV97</f>
        <v/>
      </c>
      <c r="Y88" s="407" t="str">
        <f>③職員名簿【年間実績】!BF97</f>
        <v/>
      </c>
      <c r="Z88" s="419"/>
      <c r="AA88" s="408" t="str">
        <f>③職員名簿【年間実績】!BW97</f>
        <v/>
      </c>
      <c r="AB88" s="407" t="str">
        <f>③職員名簿【年間実績】!BG97</f>
        <v/>
      </c>
      <c r="AC88" s="419"/>
      <c r="AD88" s="408" t="str">
        <f>③職員名簿【年間実績】!BX97</f>
        <v/>
      </c>
      <c r="AE88" s="407" t="str">
        <f>③職員名簿【年間実績】!BH97</f>
        <v/>
      </c>
      <c r="AF88" s="419"/>
      <c r="AG88" s="408" t="str">
        <f>③職員名簿【年間実績】!BY97</f>
        <v/>
      </c>
      <c r="AH88" s="407" t="str">
        <f>③職員名簿【年間実績】!BI97</f>
        <v/>
      </c>
      <c r="AI88" s="419"/>
      <c r="AJ88" s="408" t="str">
        <f>③職員名簿【年間実績】!BZ97</f>
        <v/>
      </c>
      <c r="AK88" s="407" t="str">
        <f>③職員名簿【年間実績】!BJ97</f>
        <v/>
      </c>
      <c r="AL88" s="419"/>
    </row>
    <row r="89" spans="1:38" ht="30" customHeight="1">
      <c r="A89" s="1">
        <v>85</v>
      </c>
      <c r="B89" s="154" t="str">
        <f>③職員名簿【年間実績】!BN98</f>
        <v/>
      </c>
      <c r="C89" s="406" t="str">
        <f>③職員名簿【年間実績】!BO98</f>
        <v/>
      </c>
      <c r="D89" s="407" t="str">
        <f>③職員名簿【年間実績】!AY98</f>
        <v/>
      </c>
      <c r="E89" s="419"/>
      <c r="F89" s="408" t="str">
        <f>③職員名簿【年間実績】!BP98</f>
        <v/>
      </c>
      <c r="G89" s="407" t="str">
        <f>③職員名簿【年間実績】!AZ98</f>
        <v/>
      </c>
      <c r="H89" s="419"/>
      <c r="I89" s="408" t="str">
        <f>③職員名簿【年間実績】!BQ98</f>
        <v/>
      </c>
      <c r="J89" s="407" t="str">
        <f>③職員名簿【年間実績】!BA98</f>
        <v/>
      </c>
      <c r="K89" s="419"/>
      <c r="L89" s="408" t="str">
        <f>③職員名簿【年間実績】!BR98</f>
        <v/>
      </c>
      <c r="M89" s="407" t="str">
        <f>③職員名簿【年間実績】!BB98</f>
        <v/>
      </c>
      <c r="N89" s="419"/>
      <c r="O89" s="408" t="str">
        <f>③職員名簿【年間実績】!BS98</f>
        <v/>
      </c>
      <c r="P89" s="407" t="str">
        <f>③職員名簿【年間実績】!BC98</f>
        <v/>
      </c>
      <c r="Q89" s="419"/>
      <c r="R89" s="408" t="str">
        <f>③職員名簿【年間実績】!BT98</f>
        <v/>
      </c>
      <c r="S89" s="407" t="str">
        <f>③職員名簿【年間実績】!BD98</f>
        <v/>
      </c>
      <c r="T89" s="419"/>
      <c r="U89" s="408" t="str">
        <f>③職員名簿【年間実績】!BU98</f>
        <v/>
      </c>
      <c r="V89" s="407" t="str">
        <f>③職員名簿【年間実績】!BE98</f>
        <v/>
      </c>
      <c r="W89" s="419"/>
      <c r="X89" s="408" t="str">
        <f>③職員名簿【年間実績】!BV98</f>
        <v/>
      </c>
      <c r="Y89" s="407" t="str">
        <f>③職員名簿【年間実績】!BF98</f>
        <v/>
      </c>
      <c r="Z89" s="419"/>
      <c r="AA89" s="408" t="str">
        <f>③職員名簿【年間実績】!BW98</f>
        <v/>
      </c>
      <c r="AB89" s="407" t="str">
        <f>③職員名簿【年間実績】!BG98</f>
        <v/>
      </c>
      <c r="AC89" s="419"/>
      <c r="AD89" s="408" t="str">
        <f>③職員名簿【年間実績】!BX98</f>
        <v/>
      </c>
      <c r="AE89" s="407" t="str">
        <f>③職員名簿【年間実績】!BH98</f>
        <v/>
      </c>
      <c r="AF89" s="419"/>
      <c r="AG89" s="408" t="str">
        <f>③職員名簿【年間実績】!BY98</f>
        <v/>
      </c>
      <c r="AH89" s="407" t="str">
        <f>③職員名簿【年間実績】!BI98</f>
        <v/>
      </c>
      <c r="AI89" s="419"/>
      <c r="AJ89" s="408" t="str">
        <f>③職員名簿【年間実績】!BZ98</f>
        <v/>
      </c>
      <c r="AK89" s="407" t="str">
        <f>③職員名簿【年間実績】!BJ98</f>
        <v/>
      </c>
      <c r="AL89" s="419"/>
    </row>
    <row r="90" spans="1:38" ht="30" customHeight="1">
      <c r="A90" s="1">
        <v>86</v>
      </c>
      <c r="B90" s="154" t="str">
        <f>③職員名簿【年間実績】!BN99</f>
        <v/>
      </c>
      <c r="C90" s="406" t="str">
        <f>③職員名簿【年間実績】!BO99</f>
        <v/>
      </c>
      <c r="D90" s="407" t="str">
        <f>③職員名簿【年間実績】!AY99</f>
        <v/>
      </c>
      <c r="E90" s="419"/>
      <c r="F90" s="408" t="str">
        <f>③職員名簿【年間実績】!BP99</f>
        <v/>
      </c>
      <c r="G90" s="407" t="str">
        <f>③職員名簿【年間実績】!AZ99</f>
        <v/>
      </c>
      <c r="H90" s="419"/>
      <c r="I90" s="408" t="str">
        <f>③職員名簿【年間実績】!BQ99</f>
        <v/>
      </c>
      <c r="J90" s="407" t="str">
        <f>③職員名簿【年間実績】!BA99</f>
        <v/>
      </c>
      <c r="K90" s="419"/>
      <c r="L90" s="408" t="str">
        <f>③職員名簿【年間実績】!BR99</f>
        <v/>
      </c>
      <c r="M90" s="407" t="str">
        <f>③職員名簿【年間実績】!BB99</f>
        <v/>
      </c>
      <c r="N90" s="419"/>
      <c r="O90" s="408" t="str">
        <f>③職員名簿【年間実績】!BS99</f>
        <v/>
      </c>
      <c r="P90" s="407" t="str">
        <f>③職員名簿【年間実績】!BC99</f>
        <v/>
      </c>
      <c r="Q90" s="419"/>
      <c r="R90" s="408" t="str">
        <f>③職員名簿【年間実績】!BT99</f>
        <v/>
      </c>
      <c r="S90" s="407" t="str">
        <f>③職員名簿【年間実績】!BD99</f>
        <v/>
      </c>
      <c r="T90" s="419"/>
      <c r="U90" s="408" t="str">
        <f>③職員名簿【年間実績】!BU99</f>
        <v/>
      </c>
      <c r="V90" s="407" t="str">
        <f>③職員名簿【年間実績】!BE99</f>
        <v/>
      </c>
      <c r="W90" s="419"/>
      <c r="X90" s="408" t="str">
        <f>③職員名簿【年間実績】!BV99</f>
        <v/>
      </c>
      <c r="Y90" s="407" t="str">
        <f>③職員名簿【年間実績】!BF99</f>
        <v/>
      </c>
      <c r="Z90" s="419"/>
      <c r="AA90" s="408" t="str">
        <f>③職員名簿【年間実績】!BW99</f>
        <v/>
      </c>
      <c r="AB90" s="407" t="str">
        <f>③職員名簿【年間実績】!BG99</f>
        <v/>
      </c>
      <c r="AC90" s="419"/>
      <c r="AD90" s="408" t="str">
        <f>③職員名簿【年間実績】!BX99</f>
        <v/>
      </c>
      <c r="AE90" s="407" t="str">
        <f>③職員名簿【年間実績】!BH99</f>
        <v/>
      </c>
      <c r="AF90" s="419"/>
      <c r="AG90" s="408" t="str">
        <f>③職員名簿【年間実績】!BY99</f>
        <v/>
      </c>
      <c r="AH90" s="407" t="str">
        <f>③職員名簿【年間実績】!BI99</f>
        <v/>
      </c>
      <c r="AI90" s="419"/>
      <c r="AJ90" s="408" t="str">
        <f>③職員名簿【年間実績】!BZ99</f>
        <v/>
      </c>
      <c r="AK90" s="407" t="str">
        <f>③職員名簿【年間実績】!BJ99</f>
        <v/>
      </c>
      <c r="AL90" s="419"/>
    </row>
    <row r="91" spans="1:38" ht="30" customHeight="1">
      <c r="A91" s="1">
        <v>87</v>
      </c>
      <c r="B91" s="154" t="str">
        <f>③職員名簿【年間実績】!BN100</f>
        <v/>
      </c>
      <c r="C91" s="406" t="str">
        <f>③職員名簿【年間実績】!BO100</f>
        <v/>
      </c>
      <c r="D91" s="407" t="str">
        <f>③職員名簿【年間実績】!AY100</f>
        <v/>
      </c>
      <c r="E91" s="419"/>
      <c r="F91" s="408" t="str">
        <f>③職員名簿【年間実績】!BP100</f>
        <v/>
      </c>
      <c r="G91" s="407" t="str">
        <f>③職員名簿【年間実績】!AZ100</f>
        <v/>
      </c>
      <c r="H91" s="419"/>
      <c r="I91" s="408" t="str">
        <f>③職員名簿【年間実績】!BQ100</f>
        <v/>
      </c>
      <c r="J91" s="407" t="str">
        <f>③職員名簿【年間実績】!BA100</f>
        <v/>
      </c>
      <c r="K91" s="419"/>
      <c r="L91" s="408" t="str">
        <f>③職員名簿【年間実績】!BR100</f>
        <v/>
      </c>
      <c r="M91" s="407" t="str">
        <f>③職員名簿【年間実績】!BB100</f>
        <v/>
      </c>
      <c r="N91" s="419"/>
      <c r="O91" s="408" t="str">
        <f>③職員名簿【年間実績】!BS100</f>
        <v/>
      </c>
      <c r="P91" s="407" t="str">
        <f>③職員名簿【年間実績】!BC100</f>
        <v/>
      </c>
      <c r="Q91" s="419"/>
      <c r="R91" s="408" t="str">
        <f>③職員名簿【年間実績】!BT100</f>
        <v/>
      </c>
      <c r="S91" s="407" t="str">
        <f>③職員名簿【年間実績】!BD100</f>
        <v/>
      </c>
      <c r="T91" s="419"/>
      <c r="U91" s="408" t="str">
        <f>③職員名簿【年間実績】!BU100</f>
        <v/>
      </c>
      <c r="V91" s="407" t="str">
        <f>③職員名簿【年間実績】!BE100</f>
        <v/>
      </c>
      <c r="W91" s="419"/>
      <c r="X91" s="408" t="str">
        <f>③職員名簿【年間実績】!BV100</f>
        <v/>
      </c>
      <c r="Y91" s="407" t="str">
        <f>③職員名簿【年間実績】!BF100</f>
        <v/>
      </c>
      <c r="Z91" s="419"/>
      <c r="AA91" s="408" t="str">
        <f>③職員名簿【年間実績】!BW100</f>
        <v/>
      </c>
      <c r="AB91" s="407" t="str">
        <f>③職員名簿【年間実績】!BG100</f>
        <v/>
      </c>
      <c r="AC91" s="419"/>
      <c r="AD91" s="408" t="str">
        <f>③職員名簿【年間実績】!BX100</f>
        <v/>
      </c>
      <c r="AE91" s="407" t="str">
        <f>③職員名簿【年間実績】!BH100</f>
        <v/>
      </c>
      <c r="AF91" s="419"/>
      <c r="AG91" s="408" t="str">
        <f>③職員名簿【年間実績】!BY100</f>
        <v/>
      </c>
      <c r="AH91" s="407" t="str">
        <f>③職員名簿【年間実績】!BI100</f>
        <v/>
      </c>
      <c r="AI91" s="419"/>
      <c r="AJ91" s="408" t="str">
        <f>③職員名簿【年間実績】!BZ100</f>
        <v/>
      </c>
      <c r="AK91" s="407" t="str">
        <f>③職員名簿【年間実績】!BJ100</f>
        <v/>
      </c>
      <c r="AL91" s="419"/>
    </row>
    <row r="92" spans="1:38" ht="30" customHeight="1">
      <c r="A92" s="1">
        <v>88</v>
      </c>
      <c r="B92" s="154" t="str">
        <f>③職員名簿【年間実績】!BN101</f>
        <v/>
      </c>
      <c r="C92" s="406" t="str">
        <f>③職員名簿【年間実績】!BO101</f>
        <v/>
      </c>
      <c r="D92" s="407" t="str">
        <f>③職員名簿【年間実績】!AY101</f>
        <v/>
      </c>
      <c r="E92" s="419"/>
      <c r="F92" s="408" t="str">
        <f>③職員名簿【年間実績】!BP101</f>
        <v/>
      </c>
      <c r="G92" s="407" t="str">
        <f>③職員名簿【年間実績】!AZ101</f>
        <v/>
      </c>
      <c r="H92" s="419"/>
      <c r="I92" s="408" t="str">
        <f>③職員名簿【年間実績】!BQ101</f>
        <v/>
      </c>
      <c r="J92" s="407" t="str">
        <f>③職員名簿【年間実績】!BA101</f>
        <v/>
      </c>
      <c r="K92" s="419"/>
      <c r="L92" s="408" t="str">
        <f>③職員名簿【年間実績】!BR101</f>
        <v/>
      </c>
      <c r="M92" s="407" t="str">
        <f>③職員名簿【年間実績】!BB101</f>
        <v/>
      </c>
      <c r="N92" s="419"/>
      <c r="O92" s="408" t="str">
        <f>③職員名簿【年間実績】!BS101</f>
        <v/>
      </c>
      <c r="P92" s="407" t="str">
        <f>③職員名簿【年間実績】!BC101</f>
        <v/>
      </c>
      <c r="Q92" s="419"/>
      <c r="R92" s="408" t="str">
        <f>③職員名簿【年間実績】!BT101</f>
        <v/>
      </c>
      <c r="S92" s="407" t="str">
        <f>③職員名簿【年間実績】!BD101</f>
        <v/>
      </c>
      <c r="T92" s="419"/>
      <c r="U92" s="408" t="str">
        <f>③職員名簿【年間実績】!BU101</f>
        <v/>
      </c>
      <c r="V92" s="407" t="str">
        <f>③職員名簿【年間実績】!BE101</f>
        <v/>
      </c>
      <c r="W92" s="419"/>
      <c r="X92" s="408" t="str">
        <f>③職員名簿【年間実績】!BV101</f>
        <v/>
      </c>
      <c r="Y92" s="407" t="str">
        <f>③職員名簿【年間実績】!BF101</f>
        <v/>
      </c>
      <c r="Z92" s="419"/>
      <c r="AA92" s="408" t="str">
        <f>③職員名簿【年間実績】!BW101</f>
        <v/>
      </c>
      <c r="AB92" s="407" t="str">
        <f>③職員名簿【年間実績】!BG101</f>
        <v/>
      </c>
      <c r="AC92" s="419"/>
      <c r="AD92" s="408" t="str">
        <f>③職員名簿【年間実績】!BX101</f>
        <v/>
      </c>
      <c r="AE92" s="407" t="str">
        <f>③職員名簿【年間実績】!BH101</f>
        <v/>
      </c>
      <c r="AF92" s="419"/>
      <c r="AG92" s="408" t="str">
        <f>③職員名簿【年間実績】!BY101</f>
        <v/>
      </c>
      <c r="AH92" s="407" t="str">
        <f>③職員名簿【年間実績】!BI101</f>
        <v/>
      </c>
      <c r="AI92" s="419"/>
      <c r="AJ92" s="408" t="str">
        <f>③職員名簿【年間実績】!BZ101</f>
        <v/>
      </c>
      <c r="AK92" s="407" t="str">
        <f>③職員名簿【年間実績】!BJ101</f>
        <v/>
      </c>
      <c r="AL92" s="419"/>
    </row>
    <row r="93" spans="1:38" ht="30" customHeight="1">
      <c r="A93" s="1">
        <v>89</v>
      </c>
      <c r="B93" s="154" t="str">
        <f>③職員名簿【年間実績】!BN102</f>
        <v/>
      </c>
      <c r="C93" s="406" t="str">
        <f>③職員名簿【年間実績】!BO102</f>
        <v/>
      </c>
      <c r="D93" s="407" t="str">
        <f>③職員名簿【年間実績】!AY102</f>
        <v/>
      </c>
      <c r="E93" s="419"/>
      <c r="F93" s="408" t="str">
        <f>③職員名簿【年間実績】!BP102</f>
        <v/>
      </c>
      <c r="G93" s="407" t="str">
        <f>③職員名簿【年間実績】!AZ102</f>
        <v/>
      </c>
      <c r="H93" s="419"/>
      <c r="I93" s="408" t="str">
        <f>③職員名簿【年間実績】!BQ102</f>
        <v/>
      </c>
      <c r="J93" s="407" t="str">
        <f>③職員名簿【年間実績】!BA102</f>
        <v/>
      </c>
      <c r="K93" s="419"/>
      <c r="L93" s="408" t="str">
        <f>③職員名簿【年間実績】!BR102</f>
        <v/>
      </c>
      <c r="M93" s="407" t="str">
        <f>③職員名簿【年間実績】!BB102</f>
        <v/>
      </c>
      <c r="N93" s="419"/>
      <c r="O93" s="408" t="str">
        <f>③職員名簿【年間実績】!BS102</f>
        <v/>
      </c>
      <c r="P93" s="407" t="str">
        <f>③職員名簿【年間実績】!BC102</f>
        <v/>
      </c>
      <c r="Q93" s="419"/>
      <c r="R93" s="408" t="str">
        <f>③職員名簿【年間実績】!BT102</f>
        <v/>
      </c>
      <c r="S93" s="407" t="str">
        <f>③職員名簿【年間実績】!BD102</f>
        <v/>
      </c>
      <c r="T93" s="419"/>
      <c r="U93" s="408" t="str">
        <f>③職員名簿【年間実績】!BU102</f>
        <v/>
      </c>
      <c r="V93" s="407" t="str">
        <f>③職員名簿【年間実績】!BE102</f>
        <v/>
      </c>
      <c r="W93" s="419"/>
      <c r="X93" s="408" t="str">
        <f>③職員名簿【年間実績】!BV102</f>
        <v/>
      </c>
      <c r="Y93" s="407" t="str">
        <f>③職員名簿【年間実績】!BF102</f>
        <v/>
      </c>
      <c r="Z93" s="419"/>
      <c r="AA93" s="408" t="str">
        <f>③職員名簿【年間実績】!BW102</f>
        <v/>
      </c>
      <c r="AB93" s="407" t="str">
        <f>③職員名簿【年間実績】!BG102</f>
        <v/>
      </c>
      <c r="AC93" s="419"/>
      <c r="AD93" s="408" t="str">
        <f>③職員名簿【年間実績】!BX102</f>
        <v/>
      </c>
      <c r="AE93" s="407" t="str">
        <f>③職員名簿【年間実績】!BH102</f>
        <v/>
      </c>
      <c r="AF93" s="419"/>
      <c r="AG93" s="408" t="str">
        <f>③職員名簿【年間実績】!BY102</f>
        <v/>
      </c>
      <c r="AH93" s="407" t="str">
        <f>③職員名簿【年間実績】!BI102</f>
        <v/>
      </c>
      <c r="AI93" s="419"/>
      <c r="AJ93" s="408" t="str">
        <f>③職員名簿【年間実績】!BZ102</f>
        <v/>
      </c>
      <c r="AK93" s="407" t="str">
        <f>③職員名簿【年間実績】!BJ102</f>
        <v/>
      </c>
      <c r="AL93" s="419"/>
    </row>
    <row r="94" spans="1:38" ht="30" customHeight="1">
      <c r="A94" s="1">
        <v>90</v>
      </c>
      <c r="B94" s="154" t="str">
        <f>③職員名簿【年間実績】!BN103</f>
        <v/>
      </c>
      <c r="C94" s="406" t="str">
        <f>③職員名簿【年間実績】!BO103</f>
        <v/>
      </c>
      <c r="D94" s="407" t="str">
        <f>③職員名簿【年間実績】!AY103</f>
        <v/>
      </c>
      <c r="E94" s="419"/>
      <c r="F94" s="408" t="str">
        <f>③職員名簿【年間実績】!BP103</f>
        <v/>
      </c>
      <c r="G94" s="407" t="str">
        <f>③職員名簿【年間実績】!AZ103</f>
        <v/>
      </c>
      <c r="H94" s="419"/>
      <c r="I94" s="408" t="str">
        <f>③職員名簿【年間実績】!BQ103</f>
        <v/>
      </c>
      <c r="J94" s="407" t="str">
        <f>③職員名簿【年間実績】!BA103</f>
        <v/>
      </c>
      <c r="K94" s="419"/>
      <c r="L94" s="408" t="str">
        <f>③職員名簿【年間実績】!BR103</f>
        <v/>
      </c>
      <c r="M94" s="407" t="str">
        <f>③職員名簿【年間実績】!BB103</f>
        <v/>
      </c>
      <c r="N94" s="419"/>
      <c r="O94" s="408" t="str">
        <f>③職員名簿【年間実績】!BS103</f>
        <v/>
      </c>
      <c r="P94" s="407" t="str">
        <f>③職員名簿【年間実績】!BC103</f>
        <v/>
      </c>
      <c r="Q94" s="419"/>
      <c r="R94" s="408" t="str">
        <f>③職員名簿【年間実績】!BT103</f>
        <v/>
      </c>
      <c r="S94" s="407" t="str">
        <f>③職員名簿【年間実績】!BD103</f>
        <v/>
      </c>
      <c r="T94" s="419"/>
      <c r="U94" s="408" t="str">
        <f>③職員名簿【年間実績】!BU103</f>
        <v/>
      </c>
      <c r="V94" s="407" t="str">
        <f>③職員名簿【年間実績】!BE103</f>
        <v/>
      </c>
      <c r="W94" s="419"/>
      <c r="X94" s="408" t="str">
        <f>③職員名簿【年間実績】!BV103</f>
        <v/>
      </c>
      <c r="Y94" s="407" t="str">
        <f>③職員名簿【年間実績】!BF103</f>
        <v/>
      </c>
      <c r="Z94" s="419"/>
      <c r="AA94" s="408" t="str">
        <f>③職員名簿【年間実績】!BW103</f>
        <v/>
      </c>
      <c r="AB94" s="407" t="str">
        <f>③職員名簿【年間実績】!BG103</f>
        <v/>
      </c>
      <c r="AC94" s="419"/>
      <c r="AD94" s="408" t="str">
        <f>③職員名簿【年間実績】!BX103</f>
        <v/>
      </c>
      <c r="AE94" s="407" t="str">
        <f>③職員名簿【年間実績】!BH103</f>
        <v/>
      </c>
      <c r="AF94" s="419"/>
      <c r="AG94" s="408" t="str">
        <f>③職員名簿【年間実績】!BY103</f>
        <v/>
      </c>
      <c r="AH94" s="407" t="str">
        <f>③職員名簿【年間実績】!BI103</f>
        <v/>
      </c>
      <c r="AI94" s="419"/>
      <c r="AJ94" s="408" t="str">
        <f>③職員名簿【年間実績】!BZ103</f>
        <v/>
      </c>
      <c r="AK94" s="407" t="str">
        <f>③職員名簿【年間実績】!BJ103</f>
        <v/>
      </c>
      <c r="AL94" s="419"/>
    </row>
    <row r="95" spans="1:38" ht="30" customHeight="1">
      <c r="A95" s="1">
        <v>91</v>
      </c>
      <c r="B95" s="154" t="str">
        <f>③職員名簿【年間実績】!BN104</f>
        <v/>
      </c>
      <c r="C95" s="406" t="str">
        <f>③職員名簿【年間実績】!BO104</f>
        <v/>
      </c>
      <c r="D95" s="407" t="str">
        <f>③職員名簿【年間実績】!AY104</f>
        <v/>
      </c>
      <c r="E95" s="419"/>
      <c r="F95" s="408" t="str">
        <f>③職員名簿【年間実績】!BP104</f>
        <v/>
      </c>
      <c r="G95" s="407" t="str">
        <f>③職員名簿【年間実績】!AZ104</f>
        <v/>
      </c>
      <c r="H95" s="419"/>
      <c r="I95" s="408" t="str">
        <f>③職員名簿【年間実績】!BQ104</f>
        <v/>
      </c>
      <c r="J95" s="407" t="str">
        <f>③職員名簿【年間実績】!BA104</f>
        <v/>
      </c>
      <c r="K95" s="419"/>
      <c r="L95" s="408" t="str">
        <f>③職員名簿【年間実績】!BR104</f>
        <v/>
      </c>
      <c r="M95" s="407" t="str">
        <f>③職員名簿【年間実績】!BB104</f>
        <v/>
      </c>
      <c r="N95" s="419"/>
      <c r="O95" s="408" t="str">
        <f>③職員名簿【年間実績】!BS104</f>
        <v/>
      </c>
      <c r="P95" s="407" t="str">
        <f>③職員名簿【年間実績】!BC104</f>
        <v/>
      </c>
      <c r="Q95" s="419"/>
      <c r="R95" s="408" t="str">
        <f>③職員名簿【年間実績】!BT104</f>
        <v/>
      </c>
      <c r="S95" s="407" t="str">
        <f>③職員名簿【年間実績】!BD104</f>
        <v/>
      </c>
      <c r="T95" s="419"/>
      <c r="U95" s="408" t="str">
        <f>③職員名簿【年間実績】!BU104</f>
        <v/>
      </c>
      <c r="V95" s="407" t="str">
        <f>③職員名簿【年間実績】!BE104</f>
        <v/>
      </c>
      <c r="W95" s="419"/>
      <c r="X95" s="408" t="str">
        <f>③職員名簿【年間実績】!BV104</f>
        <v/>
      </c>
      <c r="Y95" s="407" t="str">
        <f>③職員名簿【年間実績】!BF104</f>
        <v/>
      </c>
      <c r="Z95" s="419"/>
      <c r="AA95" s="408" t="str">
        <f>③職員名簿【年間実績】!BW104</f>
        <v/>
      </c>
      <c r="AB95" s="407" t="str">
        <f>③職員名簿【年間実績】!BG104</f>
        <v/>
      </c>
      <c r="AC95" s="419"/>
      <c r="AD95" s="408" t="str">
        <f>③職員名簿【年間実績】!BX104</f>
        <v/>
      </c>
      <c r="AE95" s="407" t="str">
        <f>③職員名簿【年間実績】!BH104</f>
        <v/>
      </c>
      <c r="AF95" s="419"/>
      <c r="AG95" s="408" t="str">
        <f>③職員名簿【年間実績】!BY104</f>
        <v/>
      </c>
      <c r="AH95" s="407" t="str">
        <f>③職員名簿【年間実績】!BI104</f>
        <v/>
      </c>
      <c r="AI95" s="419"/>
      <c r="AJ95" s="408" t="str">
        <f>③職員名簿【年間実績】!BZ104</f>
        <v/>
      </c>
      <c r="AK95" s="407" t="str">
        <f>③職員名簿【年間実績】!BJ104</f>
        <v/>
      </c>
      <c r="AL95" s="419"/>
    </row>
    <row r="96" spans="1:38" ht="30" customHeight="1">
      <c r="A96" s="1">
        <v>92</v>
      </c>
      <c r="B96" s="154" t="str">
        <f>③職員名簿【年間実績】!BN105</f>
        <v/>
      </c>
      <c r="C96" s="406" t="str">
        <f>③職員名簿【年間実績】!BO105</f>
        <v/>
      </c>
      <c r="D96" s="407" t="str">
        <f>③職員名簿【年間実績】!AY105</f>
        <v/>
      </c>
      <c r="E96" s="419"/>
      <c r="F96" s="408" t="str">
        <f>③職員名簿【年間実績】!BP105</f>
        <v/>
      </c>
      <c r="G96" s="407" t="str">
        <f>③職員名簿【年間実績】!AZ105</f>
        <v/>
      </c>
      <c r="H96" s="419"/>
      <c r="I96" s="408" t="str">
        <f>③職員名簿【年間実績】!BQ105</f>
        <v/>
      </c>
      <c r="J96" s="407" t="str">
        <f>③職員名簿【年間実績】!BA105</f>
        <v/>
      </c>
      <c r="K96" s="419"/>
      <c r="L96" s="408" t="str">
        <f>③職員名簿【年間実績】!BR105</f>
        <v/>
      </c>
      <c r="M96" s="407" t="str">
        <f>③職員名簿【年間実績】!BB105</f>
        <v/>
      </c>
      <c r="N96" s="419"/>
      <c r="O96" s="408" t="str">
        <f>③職員名簿【年間実績】!BS105</f>
        <v/>
      </c>
      <c r="P96" s="407" t="str">
        <f>③職員名簿【年間実績】!BC105</f>
        <v/>
      </c>
      <c r="Q96" s="419"/>
      <c r="R96" s="408" t="str">
        <f>③職員名簿【年間実績】!BT105</f>
        <v/>
      </c>
      <c r="S96" s="407" t="str">
        <f>③職員名簿【年間実績】!BD105</f>
        <v/>
      </c>
      <c r="T96" s="419"/>
      <c r="U96" s="408" t="str">
        <f>③職員名簿【年間実績】!BU105</f>
        <v/>
      </c>
      <c r="V96" s="407" t="str">
        <f>③職員名簿【年間実績】!BE105</f>
        <v/>
      </c>
      <c r="W96" s="419"/>
      <c r="X96" s="408" t="str">
        <f>③職員名簿【年間実績】!BV105</f>
        <v/>
      </c>
      <c r="Y96" s="407" t="str">
        <f>③職員名簿【年間実績】!BF105</f>
        <v/>
      </c>
      <c r="Z96" s="419"/>
      <c r="AA96" s="408" t="str">
        <f>③職員名簿【年間実績】!BW105</f>
        <v/>
      </c>
      <c r="AB96" s="407" t="str">
        <f>③職員名簿【年間実績】!BG105</f>
        <v/>
      </c>
      <c r="AC96" s="419"/>
      <c r="AD96" s="408" t="str">
        <f>③職員名簿【年間実績】!BX105</f>
        <v/>
      </c>
      <c r="AE96" s="407" t="str">
        <f>③職員名簿【年間実績】!BH105</f>
        <v/>
      </c>
      <c r="AF96" s="419"/>
      <c r="AG96" s="408" t="str">
        <f>③職員名簿【年間実績】!BY105</f>
        <v/>
      </c>
      <c r="AH96" s="407" t="str">
        <f>③職員名簿【年間実績】!BI105</f>
        <v/>
      </c>
      <c r="AI96" s="419"/>
      <c r="AJ96" s="408" t="str">
        <f>③職員名簿【年間実績】!BZ105</f>
        <v/>
      </c>
      <c r="AK96" s="407" t="str">
        <f>③職員名簿【年間実績】!BJ105</f>
        <v/>
      </c>
      <c r="AL96" s="419"/>
    </row>
    <row r="97" spans="1:38" ht="30" customHeight="1">
      <c r="A97" s="1">
        <v>93</v>
      </c>
      <c r="B97" s="154" t="str">
        <f>③職員名簿【年間実績】!BN106</f>
        <v/>
      </c>
      <c r="C97" s="406" t="str">
        <f>③職員名簿【年間実績】!BO106</f>
        <v/>
      </c>
      <c r="D97" s="407" t="str">
        <f>③職員名簿【年間実績】!AY106</f>
        <v/>
      </c>
      <c r="E97" s="419"/>
      <c r="F97" s="408" t="str">
        <f>③職員名簿【年間実績】!BP106</f>
        <v/>
      </c>
      <c r="G97" s="407" t="str">
        <f>③職員名簿【年間実績】!AZ106</f>
        <v/>
      </c>
      <c r="H97" s="419"/>
      <c r="I97" s="408" t="str">
        <f>③職員名簿【年間実績】!BQ106</f>
        <v/>
      </c>
      <c r="J97" s="407" t="str">
        <f>③職員名簿【年間実績】!BA106</f>
        <v/>
      </c>
      <c r="K97" s="419"/>
      <c r="L97" s="408" t="str">
        <f>③職員名簿【年間実績】!BR106</f>
        <v/>
      </c>
      <c r="M97" s="407" t="str">
        <f>③職員名簿【年間実績】!BB106</f>
        <v/>
      </c>
      <c r="N97" s="419"/>
      <c r="O97" s="408" t="str">
        <f>③職員名簿【年間実績】!BS106</f>
        <v/>
      </c>
      <c r="P97" s="407" t="str">
        <f>③職員名簿【年間実績】!BC106</f>
        <v/>
      </c>
      <c r="Q97" s="419"/>
      <c r="R97" s="408" t="str">
        <f>③職員名簿【年間実績】!BT106</f>
        <v/>
      </c>
      <c r="S97" s="407" t="str">
        <f>③職員名簿【年間実績】!BD106</f>
        <v/>
      </c>
      <c r="T97" s="419"/>
      <c r="U97" s="408" t="str">
        <f>③職員名簿【年間実績】!BU106</f>
        <v/>
      </c>
      <c r="V97" s="407" t="str">
        <f>③職員名簿【年間実績】!BE106</f>
        <v/>
      </c>
      <c r="W97" s="419"/>
      <c r="X97" s="408" t="str">
        <f>③職員名簿【年間実績】!BV106</f>
        <v/>
      </c>
      <c r="Y97" s="407" t="str">
        <f>③職員名簿【年間実績】!BF106</f>
        <v/>
      </c>
      <c r="Z97" s="419"/>
      <c r="AA97" s="408" t="str">
        <f>③職員名簿【年間実績】!BW106</f>
        <v/>
      </c>
      <c r="AB97" s="407" t="str">
        <f>③職員名簿【年間実績】!BG106</f>
        <v/>
      </c>
      <c r="AC97" s="419"/>
      <c r="AD97" s="408" t="str">
        <f>③職員名簿【年間実績】!BX106</f>
        <v/>
      </c>
      <c r="AE97" s="407" t="str">
        <f>③職員名簿【年間実績】!BH106</f>
        <v/>
      </c>
      <c r="AF97" s="419"/>
      <c r="AG97" s="408" t="str">
        <f>③職員名簿【年間実績】!BY106</f>
        <v/>
      </c>
      <c r="AH97" s="407" t="str">
        <f>③職員名簿【年間実績】!BI106</f>
        <v/>
      </c>
      <c r="AI97" s="419"/>
      <c r="AJ97" s="408" t="str">
        <f>③職員名簿【年間実績】!BZ106</f>
        <v/>
      </c>
      <c r="AK97" s="407" t="str">
        <f>③職員名簿【年間実績】!BJ106</f>
        <v/>
      </c>
      <c r="AL97" s="419"/>
    </row>
    <row r="98" spans="1:38" ht="30" customHeight="1">
      <c r="A98" s="1">
        <v>94</v>
      </c>
      <c r="B98" s="154" t="str">
        <f>③職員名簿【年間実績】!BN107</f>
        <v/>
      </c>
      <c r="C98" s="406" t="str">
        <f>③職員名簿【年間実績】!BO107</f>
        <v/>
      </c>
      <c r="D98" s="407" t="str">
        <f>③職員名簿【年間実績】!AY107</f>
        <v/>
      </c>
      <c r="E98" s="419"/>
      <c r="F98" s="408" t="str">
        <f>③職員名簿【年間実績】!BP107</f>
        <v/>
      </c>
      <c r="G98" s="407" t="str">
        <f>③職員名簿【年間実績】!AZ107</f>
        <v/>
      </c>
      <c r="H98" s="419"/>
      <c r="I98" s="408" t="str">
        <f>③職員名簿【年間実績】!BQ107</f>
        <v/>
      </c>
      <c r="J98" s="407" t="str">
        <f>③職員名簿【年間実績】!BA107</f>
        <v/>
      </c>
      <c r="K98" s="419"/>
      <c r="L98" s="408" t="str">
        <f>③職員名簿【年間実績】!BR107</f>
        <v/>
      </c>
      <c r="M98" s="407" t="str">
        <f>③職員名簿【年間実績】!BB107</f>
        <v/>
      </c>
      <c r="N98" s="419"/>
      <c r="O98" s="408" t="str">
        <f>③職員名簿【年間実績】!BS107</f>
        <v/>
      </c>
      <c r="P98" s="407" t="str">
        <f>③職員名簿【年間実績】!BC107</f>
        <v/>
      </c>
      <c r="Q98" s="419"/>
      <c r="R98" s="408" t="str">
        <f>③職員名簿【年間実績】!BT107</f>
        <v/>
      </c>
      <c r="S98" s="407" t="str">
        <f>③職員名簿【年間実績】!BD107</f>
        <v/>
      </c>
      <c r="T98" s="419"/>
      <c r="U98" s="408" t="str">
        <f>③職員名簿【年間実績】!BU107</f>
        <v/>
      </c>
      <c r="V98" s="407" t="str">
        <f>③職員名簿【年間実績】!BE107</f>
        <v/>
      </c>
      <c r="W98" s="419"/>
      <c r="X98" s="408" t="str">
        <f>③職員名簿【年間実績】!BV107</f>
        <v/>
      </c>
      <c r="Y98" s="407" t="str">
        <f>③職員名簿【年間実績】!BF107</f>
        <v/>
      </c>
      <c r="Z98" s="419"/>
      <c r="AA98" s="408" t="str">
        <f>③職員名簿【年間実績】!BW107</f>
        <v/>
      </c>
      <c r="AB98" s="407" t="str">
        <f>③職員名簿【年間実績】!BG107</f>
        <v/>
      </c>
      <c r="AC98" s="419"/>
      <c r="AD98" s="408" t="str">
        <f>③職員名簿【年間実績】!BX107</f>
        <v/>
      </c>
      <c r="AE98" s="407" t="str">
        <f>③職員名簿【年間実績】!BH107</f>
        <v/>
      </c>
      <c r="AF98" s="419"/>
      <c r="AG98" s="408" t="str">
        <f>③職員名簿【年間実績】!BY107</f>
        <v/>
      </c>
      <c r="AH98" s="407" t="str">
        <f>③職員名簿【年間実績】!BI107</f>
        <v/>
      </c>
      <c r="AI98" s="419"/>
      <c r="AJ98" s="408" t="str">
        <f>③職員名簿【年間実績】!BZ107</f>
        <v/>
      </c>
      <c r="AK98" s="407" t="str">
        <f>③職員名簿【年間実績】!BJ107</f>
        <v/>
      </c>
      <c r="AL98" s="419"/>
    </row>
    <row r="99" spans="1:38" ht="30" customHeight="1">
      <c r="A99" s="1">
        <v>95</v>
      </c>
      <c r="B99" s="154" t="str">
        <f>③職員名簿【年間実績】!BN108</f>
        <v/>
      </c>
      <c r="C99" s="406" t="str">
        <f>③職員名簿【年間実績】!BO108</f>
        <v/>
      </c>
      <c r="D99" s="407" t="str">
        <f>③職員名簿【年間実績】!AY108</f>
        <v/>
      </c>
      <c r="E99" s="419"/>
      <c r="F99" s="408" t="str">
        <f>③職員名簿【年間実績】!BP108</f>
        <v/>
      </c>
      <c r="G99" s="407" t="str">
        <f>③職員名簿【年間実績】!AZ108</f>
        <v/>
      </c>
      <c r="H99" s="419"/>
      <c r="I99" s="408" t="str">
        <f>③職員名簿【年間実績】!BQ108</f>
        <v/>
      </c>
      <c r="J99" s="407" t="str">
        <f>③職員名簿【年間実績】!BA108</f>
        <v/>
      </c>
      <c r="K99" s="419"/>
      <c r="L99" s="408" t="str">
        <f>③職員名簿【年間実績】!BR108</f>
        <v/>
      </c>
      <c r="M99" s="407" t="str">
        <f>③職員名簿【年間実績】!BB108</f>
        <v/>
      </c>
      <c r="N99" s="419"/>
      <c r="O99" s="408" t="str">
        <f>③職員名簿【年間実績】!BS108</f>
        <v/>
      </c>
      <c r="P99" s="407" t="str">
        <f>③職員名簿【年間実績】!BC108</f>
        <v/>
      </c>
      <c r="Q99" s="419"/>
      <c r="R99" s="408" t="str">
        <f>③職員名簿【年間実績】!BT108</f>
        <v/>
      </c>
      <c r="S99" s="407" t="str">
        <f>③職員名簿【年間実績】!BD108</f>
        <v/>
      </c>
      <c r="T99" s="419"/>
      <c r="U99" s="408" t="str">
        <f>③職員名簿【年間実績】!BU108</f>
        <v/>
      </c>
      <c r="V99" s="407" t="str">
        <f>③職員名簿【年間実績】!BE108</f>
        <v/>
      </c>
      <c r="W99" s="419"/>
      <c r="X99" s="408" t="str">
        <f>③職員名簿【年間実績】!BV108</f>
        <v/>
      </c>
      <c r="Y99" s="407" t="str">
        <f>③職員名簿【年間実績】!BF108</f>
        <v/>
      </c>
      <c r="Z99" s="419"/>
      <c r="AA99" s="408" t="str">
        <f>③職員名簿【年間実績】!BW108</f>
        <v/>
      </c>
      <c r="AB99" s="407" t="str">
        <f>③職員名簿【年間実績】!BG108</f>
        <v/>
      </c>
      <c r="AC99" s="419"/>
      <c r="AD99" s="408" t="str">
        <f>③職員名簿【年間実績】!BX108</f>
        <v/>
      </c>
      <c r="AE99" s="407" t="str">
        <f>③職員名簿【年間実績】!BH108</f>
        <v/>
      </c>
      <c r="AF99" s="419"/>
      <c r="AG99" s="408" t="str">
        <f>③職員名簿【年間実績】!BY108</f>
        <v/>
      </c>
      <c r="AH99" s="407" t="str">
        <f>③職員名簿【年間実績】!BI108</f>
        <v/>
      </c>
      <c r="AI99" s="419"/>
      <c r="AJ99" s="408" t="str">
        <f>③職員名簿【年間実績】!BZ108</f>
        <v/>
      </c>
      <c r="AK99" s="407" t="str">
        <f>③職員名簿【年間実績】!BJ108</f>
        <v/>
      </c>
      <c r="AL99" s="419"/>
    </row>
    <row r="100" spans="1:38" ht="30" customHeight="1">
      <c r="A100" s="1">
        <v>96</v>
      </c>
      <c r="B100" s="154" t="str">
        <f>③職員名簿【年間実績】!BN109</f>
        <v/>
      </c>
      <c r="C100" s="406" t="str">
        <f>③職員名簿【年間実績】!BO109</f>
        <v/>
      </c>
      <c r="D100" s="407" t="str">
        <f>③職員名簿【年間実績】!AY109</f>
        <v/>
      </c>
      <c r="E100" s="419"/>
      <c r="F100" s="408" t="str">
        <f>③職員名簿【年間実績】!BP109</f>
        <v/>
      </c>
      <c r="G100" s="407" t="str">
        <f>③職員名簿【年間実績】!AZ109</f>
        <v/>
      </c>
      <c r="H100" s="419"/>
      <c r="I100" s="408" t="str">
        <f>③職員名簿【年間実績】!BQ109</f>
        <v/>
      </c>
      <c r="J100" s="407" t="str">
        <f>③職員名簿【年間実績】!BA109</f>
        <v/>
      </c>
      <c r="K100" s="419"/>
      <c r="L100" s="408" t="str">
        <f>③職員名簿【年間実績】!BR109</f>
        <v/>
      </c>
      <c r="M100" s="407" t="str">
        <f>③職員名簿【年間実績】!BB109</f>
        <v/>
      </c>
      <c r="N100" s="419"/>
      <c r="O100" s="408" t="str">
        <f>③職員名簿【年間実績】!BS109</f>
        <v/>
      </c>
      <c r="P100" s="407" t="str">
        <f>③職員名簿【年間実績】!BC109</f>
        <v/>
      </c>
      <c r="Q100" s="419"/>
      <c r="R100" s="408" t="str">
        <f>③職員名簿【年間実績】!BT109</f>
        <v/>
      </c>
      <c r="S100" s="407" t="str">
        <f>③職員名簿【年間実績】!BD109</f>
        <v/>
      </c>
      <c r="T100" s="419"/>
      <c r="U100" s="408" t="str">
        <f>③職員名簿【年間実績】!BU109</f>
        <v/>
      </c>
      <c r="V100" s="407" t="str">
        <f>③職員名簿【年間実績】!BE109</f>
        <v/>
      </c>
      <c r="W100" s="419"/>
      <c r="X100" s="408" t="str">
        <f>③職員名簿【年間実績】!BV109</f>
        <v/>
      </c>
      <c r="Y100" s="407" t="str">
        <f>③職員名簿【年間実績】!BF109</f>
        <v/>
      </c>
      <c r="Z100" s="419"/>
      <c r="AA100" s="408" t="str">
        <f>③職員名簿【年間実績】!BW109</f>
        <v/>
      </c>
      <c r="AB100" s="407" t="str">
        <f>③職員名簿【年間実績】!BG109</f>
        <v/>
      </c>
      <c r="AC100" s="419"/>
      <c r="AD100" s="408" t="str">
        <f>③職員名簿【年間実績】!BX109</f>
        <v/>
      </c>
      <c r="AE100" s="407" t="str">
        <f>③職員名簿【年間実績】!BH109</f>
        <v/>
      </c>
      <c r="AF100" s="419"/>
      <c r="AG100" s="408" t="str">
        <f>③職員名簿【年間実績】!BY109</f>
        <v/>
      </c>
      <c r="AH100" s="407" t="str">
        <f>③職員名簿【年間実績】!BI109</f>
        <v/>
      </c>
      <c r="AI100" s="419"/>
      <c r="AJ100" s="408" t="str">
        <f>③職員名簿【年間実績】!BZ109</f>
        <v/>
      </c>
      <c r="AK100" s="407" t="str">
        <f>③職員名簿【年間実績】!BJ109</f>
        <v/>
      </c>
      <c r="AL100" s="419"/>
    </row>
    <row r="101" spans="1:38" ht="30" customHeight="1">
      <c r="A101" s="1">
        <v>97</v>
      </c>
      <c r="B101" s="154" t="str">
        <f>③職員名簿【年間実績】!BN110</f>
        <v/>
      </c>
      <c r="C101" s="406" t="str">
        <f>③職員名簿【年間実績】!BO110</f>
        <v/>
      </c>
      <c r="D101" s="407" t="str">
        <f>③職員名簿【年間実績】!AY110</f>
        <v/>
      </c>
      <c r="E101" s="419"/>
      <c r="F101" s="408" t="str">
        <f>③職員名簿【年間実績】!BP110</f>
        <v/>
      </c>
      <c r="G101" s="407" t="str">
        <f>③職員名簿【年間実績】!AZ110</f>
        <v/>
      </c>
      <c r="H101" s="419"/>
      <c r="I101" s="408" t="str">
        <f>③職員名簿【年間実績】!BQ110</f>
        <v/>
      </c>
      <c r="J101" s="407" t="str">
        <f>③職員名簿【年間実績】!BA110</f>
        <v/>
      </c>
      <c r="K101" s="419"/>
      <c r="L101" s="408" t="str">
        <f>③職員名簿【年間実績】!BR110</f>
        <v/>
      </c>
      <c r="M101" s="407" t="str">
        <f>③職員名簿【年間実績】!BB110</f>
        <v/>
      </c>
      <c r="N101" s="419"/>
      <c r="O101" s="408" t="str">
        <f>③職員名簿【年間実績】!BS110</f>
        <v/>
      </c>
      <c r="P101" s="407" t="str">
        <f>③職員名簿【年間実績】!BC110</f>
        <v/>
      </c>
      <c r="Q101" s="419"/>
      <c r="R101" s="408" t="str">
        <f>③職員名簿【年間実績】!BT110</f>
        <v/>
      </c>
      <c r="S101" s="407" t="str">
        <f>③職員名簿【年間実績】!BD110</f>
        <v/>
      </c>
      <c r="T101" s="419"/>
      <c r="U101" s="408" t="str">
        <f>③職員名簿【年間実績】!BU110</f>
        <v/>
      </c>
      <c r="V101" s="407" t="str">
        <f>③職員名簿【年間実績】!BE110</f>
        <v/>
      </c>
      <c r="W101" s="419"/>
      <c r="X101" s="408" t="str">
        <f>③職員名簿【年間実績】!BV110</f>
        <v/>
      </c>
      <c r="Y101" s="407" t="str">
        <f>③職員名簿【年間実績】!BF110</f>
        <v/>
      </c>
      <c r="Z101" s="419"/>
      <c r="AA101" s="408" t="str">
        <f>③職員名簿【年間実績】!BW110</f>
        <v/>
      </c>
      <c r="AB101" s="407" t="str">
        <f>③職員名簿【年間実績】!BG110</f>
        <v/>
      </c>
      <c r="AC101" s="419"/>
      <c r="AD101" s="408" t="str">
        <f>③職員名簿【年間実績】!BX110</f>
        <v/>
      </c>
      <c r="AE101" s="407" t="str">
        <f>③職員名簿【年間実績】!BH110</f>
        <v/>
      </c>
      <c r="AF101" s="419"/>
      <c r="AG101" s="408" t="str">
        <f>③職員名簿【年間実績】!BY110</f>
        <v/>
      </c>
      <c r="AH101" s="407" t="str">
        <f>③職員名簿【年間実績】!BI110</f>
        <v/>
      </c>
      <c r="AI101" s="419"/>
      <c r="AJ101" s="408" t="str">
        <f>③職員名簿【年間実績】!BZ110</f>
        <v/>
      </c>
      <c r="AK101" s="407" t="str">
        <f>③職員名簿【年間実績】!BJ110</f>
        <v/>
      </c>
      <c r="AL101" s="419"/>
    </row>
    <row r="102" spans="1:38" ht="30" customHeight="1">
      <c r="A102" s="1">
        <v>98</v>
      </c>
      <c r="B102" s="154" t="str">
        <f>③職員名簿【年間実績】!BN111</f>
        <v/>
      </c>
      <c r="C102" s="406" t="str">
        <f>③職員名簿【年間実績】!BO111</f>
        <v/>
      </c>
      <c r="D102" s="407" t="str">
        <f>③職員名簿【年間実績】!AY111</f>
        <v/>
      </c>
      <c r="E102" s="419"/>
      <c r="F102" s="408" t="str">
        <f>③職員名簿【年間実績】!BP111</f>
        <v/>
      </c>
      <c r="G102" s="407" t="str">
        <f>③職員名簿【年間実績】!AZ111</f>
        <v/>
      </c>
      <c r="H102" s="419"/>
      <c r="I102" s="408" t="str">
        <f>③職員名簿【年間実績】!BQ111</f>
        <v/>
      </c>
      <c r="J102" s="407" t="str">
        <f>③職員名簿【年間実績】!BA111</f>
        <v/>
      </c>
      <c r="K102" s="419"/>
      <c r="L102" s="408" t="str">
        <f>③職員名簿【年間実績】!BR111</f>
        <v/>
      </c>
      <c r="M102" s="407" t="str">
        <f>③職員名簿【年間実績】!BB111</f>
        <v/>
      </c>
      <c r="N102" s="419"/>
      <c r="O102" s="408" t="str">
        <f>③職員名簿【年間実績】!BS111</f>
        <v/>
      </c>
      <c r="P102" s="407" t="str">
        <f>③職員名簿【年間実績】!BC111</f>
        <v/>
      </c>
      <c r="Q102" s="419"/>
      <c r="R102" s="408" t="str">
        <f>③職員名簿【年間実績】!BT111</f>
        <v/>
      </c>
      <c r="S102" s="407" t="str">
        <f>③職員名簿【年間実績】!BD111</f>
        <v/>
      </c>
      <c r="T102" s="419"/>
      <c r="U102" s="408" t="str">
        <f>③職員名簿【年間実績】!BU111</f>
        <v/>
      </c>
      <c r="V102" s="407" t="str">
        <f>③職員名簿【年間実績】!BE111</f>
        <v/>
      </c>
      <c r="W102" s="419"/>
      <c r="X102" s="408" t="str">
        <f>③職員名簿【年間実績】!BV111</f>
        <v/>
      </c>
      <c r="Y102" s="407" t="str">
        <f>③職員名簿【年間実績】!BF111</f>
        <v/>
      </c>
      <c r="Z102" s="419"/>
      <c r="AA102" s="408" t="str">
        <f>③職員名簿【年間実績】!BW111</f>
        <v/>
      </c>
      <c r="AB102" s="407" t="str">
        <f>③職員名簿【年間実績】!BG111</f>
        <v/>
      </c>
      <c r="AC102" s="419"/>
      <c r="AD102" s="408" t="str">
        <f>③職員名簿【年間実績】!BX111</f>
        <v/>
      </c>
      <c r="AE102" s="407" t="str">
        <f>③職員名簿【年間実績】!BH111</f>
        <v/>
      </c>
      <c r="AF102" s="419"/>
      <c r="AG102" s="408" t="str">
        <f>③職員名簿【年間実績】!BY111</f>
        <v/>
      </c>
      <c r="AH102" s="407" t="str">
        <f>③職員名簿【年間実績】!BI111</f>
        <v/>
      </c>
      <c r="AI102" s="419"/>
      <c r="AJ102" s="408" t="str">
        <f>③職員名簿【年間実績】!BZ111</f>
        <v/>
      </c>
      <c r="AK102" s="407" t="str">
        <f>③職員名簿【年間実績】!BJ111</f>
        <v/>
      </c>
      <c r="AL102" s="419"/>
    </row>
    <row r="103" spans="1:38" ht="30" customHeight="1">
      <c r="A103" s="1">
        <v>99</v>
      </c>
      <c r="B103" s="154" t="str">
        <f>③職員名簿【年間実績】!BN112</f>
        <v/>
      </c>
      <c r="C103" s="409" t="str">
        <f>③職員名簿【年間実績】!BO112</f>
        <v/>
      </c>
      <c r="D103" s="410" t="str">
        <f>③職員名簿【年間実績】!AY112</f>
        <v/>
      </c>
      <c r="E103" s="420"/>
      <c r="F103" s="411" t="str">
        <f>③職員名簿【年間実績】!BP112</f>
        <v/>
      </c>
      <c r="G103" s="410" t="str">
        <f>③職員名簿【年間実績】!AZ112</f>
        <v/>
      </c>
      <c r="H103" s="420"/>
      <c r="I103" s="411" t="str">
        <f>③職員名簿【年間実績】!BQ112</f>
        <v/>
      </c>
      <c r="J103" s="410" t="str">
        <f>③職員名簿【年間実績】!BA112</f>
        <v/>
      </c>
      <c r="K103" s="420"/>
      <c r="L103" s="411" t="str">
        <f>③職員名簿【年間実績】!BR112</f>
        <v/>
      </c>
      <c r="M103" s="410" t="str">
        <f>③職員名簿【年間実績】!BB112</f>
        <v/>
      </c>
      <c r="N103" s="420"/>
      <c r="O103" s="411" t="str">
        <f>③職員名簿【年間実績】!BS112</f>
        <v/>
      </c>
      <c r="P103" s="410" t="str">
        <f>③職員名簿【年間実績】!BC112</f>
        <v/>
      </c>
      <c r="Q103" s="420"/>
      <c r="R103" s="411" t="str">
        <f>③職員名簿【年間実績】!BT112</f>
        <v/>
      </c>
      <c r="S103" s="410" t="str">
        <f>③職員名簿【年間実績】!BD112</f>
        <v/>
      </c>
      <c r="T103" s="420"/>
      <c r="U103" s="411" t="str">
        <f>③職員名簿【年間実績】!BU112</f>
        <v/>
      </c>
      <c r="V103" s="410" t="str">
        <f>③職員名簿【年間実績】!BE112</f>
        <v/>
      </c>
      <c r="W103" s="420"/>
      <c r="X103" s="411" t="str">
        <f>③職員名簿【年間実績】!BV112</f>
        <v/>
      </c>
      <c r="Y103" s="410" t="str">
        <f>③職員名簿【年間実績】!BF112</f>
        <v/>
      </c>
      <c r="Z103" s="420"/>
      <c r="AA103" s="411" t="str">
        <f>③職員名簿【年間実績】!BW112</f>
        <v/>
      </c>
      <c r="AB103" s="410" t="str">
        <f>③職員名簿【年間実績】!BG112</f>
        <v/>
      </c>
      <c r="AC103" s="420"/>
      <c r="AD103" s="411" t="str">
        <f>③職員名簿【年間実績】!BX112</f>
        <v/>
      </c>
      <c r="AE103" s="410" t="str">
        <f>③職員名簿【年間実績】!BH112</f>
        <v/>
      </c>
      <c r="AF103" s="420"/>
      <c r="AG103" s="411" t="str">
        <f>③職員名簿【年間実績】!BY112</f>
        <v/>
      </c>
      <c r="AH103" s="410" t="str">
        <f>③職員名簿【年間実績】!BI112</f>
        <v/>
      </c>
      <c r="AI103" s="420"/>
      <c r="AJ103" s="411" t="str">
        <f>③職員名簿【年間実績】!BZ112</f>
        <v/>
      </c>
      <c r="AK103" s="410" t="str">
        <f>③職員名簿【年間実績】!BJ112</f>
        <v/>
      </c>
      <c r="AL103" s="420"/>
    </row>
    <row r="104" spans="1:38" ht="30" customHeight="1">
      <c r="A104" s="1">
        <v>100</v>
      </c>
      <c r="B104" s="154" t="str">
        <f>③職員名簿【年間実績】!BN113</f>
        <v/>
      </c>
      <c r="C104" s="155" t="str">
        <f>③職員名簿【年間実績】!BO113</f>
        <v/>
      </c>
      <c r="D104" s="156" t="str">
        <f>③職員名簿【年間実績】!AY113</f>
        <v/>
      </c>
      <c r="E104" s="418"/>
      <c r="F104" s="158" t="str">
        <f>③職員名簿【年間実績】!BP113</f>
        <v/>
      </c>
      <c r="G104" s="156" t="str">
        <f>③職員名簿【年間実績】!AZ113</f>
        <v/>
      </c>
      <c r="H104" s="418"/>
      <c r="I104" s="158" t="str">
        <f>③職員名簿【年間実績】!BQ113</f>
        <v/>
      </c>
      <c r="J104" s="156" t="str">
        <f>③職員名簿【年間実績】!BA113</f>
        <v/>
      </c>
      <c r="K104" s="418"/>
      <c r="L104" s="158" t="str">
        <f>③職員名簿【年間実績】!BR113</f>
        <v/>
      </c>
      <c r="M104" s="156" t="str">
        <f>③職員名簿【年間実績】!BB113</f>
        <v/>
      </c>
      <c r="N104" s="418"/>
      <c r="O104" s="158" t="str">
        <f>③職員名簿【年間実績】!BS113</f>
        <v/>
      </c>
      <c r="P104" s="156" t="str">
        <f>③職員名簿【年間実績】!BC113</f>
        <v/>
      </c>
      <c r="Q104" s="418"/>
      <c r="R104" s="158" t="str">
        <f>③職員名簿【年間実績】!BT113</f>
        <v/>
      </c>
      <c r="S104" s="156" t="str">
        <f>③職員名簿【年間実績】!BD113</f>
        <v/>
      </c>
      <c r="T104" s="418"/>
      <c r="U104" s="158" t="str">
        <f>③職員名簿【年間実績】!BU113</f>
        <v/>
      </c>
      <c r="V104" s="156" t="str">
        <f>③職員名簿【年間実績】!BE113</f>
        <v/>
      </c>
      <c r="W104" s="418"/>
      <c r="X104" s="158" t="str">
        <f>③職員名簿【年間実績】!BV113</f>
        <v/>
      </c>
      <c r="Y104" s="156" t="str">
        <f>③職員名簿【年間実績】!BF113</f>
        <v/>
      </c>
      <c r="Z104" s="418"/>
      <c r="AA104" s="158" t="str">
        <f>③職員名簿【年間実績】!BW113</f>
        <v/>
      </c>
      <c r="AB104" s="156" t="str">
        <f>③職員名簿【年間実績】!BG113</f>
        <v/>
      </c>
      <c r="AC104" s="418"/>
      <c r="AD104" s="158" t="str">
        <f>③職員名簿【年間実績】!BX113</f>
        <v/>
      </c>
      <c r="AE104" s="156" t="str">
        <f>③職員名簿【年間実績】!BH113</f>
        <v/>
      </c>
      <c r="AF104" s="418"/>
      <c r="AG104" s="158" t="str">
        <f>③職員名簿【年間実績】!BY113</f>
        <v/>
      </c>
      <c r="AH104" s="156" t="str">
        <f>③職員名簿【年間実績】!BI113</f>
        <v/>
      </c>
      <c r="AI104" s="418"/>
      <c r="AJ104" s="158" t="str">
        <f>③職員名簿【年間実績】!BZ113</f>
        <v/>
      </c>
      <c r="AK104" s="156" t="str">
        <f>③職員名簿【年間実績】!BJ113</f>
        <v/>
      </c>
      <c r="AL104" s="418"/>
    </row>
    <row r="105" spans="1:38" ht="30" customHeight="1">
      <c r="B105" s="143" t="s">
        <v>504</v>
      </c>
      <c r="C105" s="159">
        <v>1</v>
      </c>
      <c r="D105" s="160"/>
      <c r="E105" s="161">
        <f>SUMIF($D$5:$D$104,C105,$E$5:$E$104)</f>
        <v>0</v>
      </c>
      <c r="F105" s="162">
        <v>1</v>
      </c>
      <c r="G105" s="162" t="s">
        <v>504</v>
      </c>
      <c r="H105" s="163">
        <f>SUMIF($G$5:$G$104,F105,$H$5:$H$104)</f>
        <v>0</v>
      </c>
      <c r="I105" s="162">
        <v>1</v>
      </c>
      <c r="J105" s="162" t="s">
        <v>504</v>
      </c>
      <c r="K105" s="163">
        <f>SUMIF($J$5:$J$104,I105,$K$5:$K$104)</f>
        <v>0</v>
      </c>
      <c r="L105" s="162">
        <v>1</v>
      </c>
      <c r="M105" s="162" t="s">
        <v>504</v>
      </c>
      <c r="N105" s="163">
        <f>SUMIF($M$5:$M$104,L105,$N$5:$N$104)</f>
        <v>0</v>
      </c>
      <c r="O105" s="162">
        <v>1</v>
      </c>
      <c r="P105" s="162" t="s">
        <v>504</v>
      </c>
      <c r="Q105" s="163">
        <f>SUMIF($P$5:$P$104,O105,$Q$5:$Q$104)</f>
        <v>0</v>
      </c>
      <c r="R105" s="162">
        <v>1</v>
      </c>
      <c r="S105" s="162" t="s">
        <v>504</v>
      </c>
      <c r="T105" s="163">
        <f>SUMIF($S$5:$S$104,R105,$T$5:$T$104)</f>
        <v>0</v>
      </c>
      <c r="U105" s="162">
        <v>1</v>
      </c>
      <c r="V105" s="162" t="s">
        <v>504</v>
      </c>
      <c r="W105" s="163">
        <f>SUMIF($V$5:$V$104,U105,$W$5:$W$104)</f>
        <v>0</v>
      </c>
      <c r="X105" s="162">
        <v>1</v>
      </c>
      <c r="Y105" s="162" t="s">
        <v>504</v>
      </c>
      <c r="Z105" s="163">
        <f>SUMIF($Y$5:$Y$104,X105,$Z$5:$Z$104)</f>
        <v>0</v>
      </c>
      <c r="AA105" s="162">
        <v>1</v>
      </c>
      <c r="AB105" s="162" t="s">
        <v>504</v>
      </c>
      <c r="AC105" s="163">
        <f>SUMIF($AB$5:$AB$104,AA105,$AC$5:$AC$104)</f>
        <v>0</v>
      </c>
      <c r="AD105" s="162">
        <v>1</v>
      </c>
      <c r="AE105" s="162" t="s">
        <v>504</v>
      </c>
      <c r="AF105" s="163">
        <f>SUMIF($AE$5:$AE$104,AD105,$AF$5:$AF$104)</f>
        <v>0</v>
      </c>
      <c r="AG105" s="162">
        <v>1</v>
      </c>
      <c r="AH105" s="162" t="s">
        <v>504</v>
      </c>
      <c r="AI105" s="163">
        <f>SUMIF($AH$5:$AH$104,AG105,$AI$5:$AI$104)</f>
        <v>0</v>
      </c>
      <c r="AJ105" s="162">
        <v>1</v>
      </c>
      <c r="AK105" s="162" t="s">
        <v>504</v>
      </c>
      <c r="AL105" s="163">
        <f>SUMIF($AK$5:$AK$104,AJ105,$AL$5:$AL$104)</f>
        <v>0</v>
      </c>
    </row>
    <row r="106" spans="1:38" ht="30" customHeight="1">
      <c r="B106" s="143" t="s">
        <v>505</v>
      </c>
      <c r="C106" s="164">
        <v>2</v>
      </c>
      <c r="D106" s="160"/>
      <c r="E106" s="161">
        <f>SUMIF($D$5:$D$104,C106,$E$5:$E$104)</f>
        <v>0</v>
      </c>
      <c r="F106" s="165">
        <v>2</v>
      </c>
      <c r="G106" s="165" t="s">
        <v>505</v>
      </c>
      <c r="H106" s="163">
        <f>SUMIF($G$5:$G$104,F106,$H$5:$H$104)</f>
        <v>0</v>
      </c>
      <c r="I106" s="165">
        <v>2</v>
      </c>
      <c r="J106" s="165" t="s">
        <v>505</v>
      </c>
      <c r="K106" s="163">
        <f>SUMIF($J$5:$J$104,I106,$K$5:$K$104)</f>
        <v>0</v>
      </c>
      <c r="L106" s="165">
        <v>2</v>
      </c>
      <c r="M106" s="165" t="s">
        <v>505</v>
      </c>
      <c r="N106" s="163">
        <f>SUMIF($M$5:$M$104,L106,$N$5:$N$104)</f>
        <v>0</v>
      </c>
      <c r="O106" s="165">
        <v>2</v>
      </c>
      <c r="P106" s="165" t="s">
        <v>505</v>
      </c>
      <c r="Q106" s="163">
        <f>SUMIF($P$5:$P$104,O106,$Q$5:$Q$104)</f>
        <v>0</v>
      </c>
      <c r="R106" s="165">
        <v>2</v>
      </c>
      <c r="S106" s="165" t="s">
        <v>505</v>
      </c>
      <c r="T106" s="163">
        <f>SUMIF($S$5:$S$104,R106,$T$5:$T$104)</f>
        <v>0</v>
      </c>
      <c r="U106" s="165">
        <v>2</v>
      </c>
      <c r="V106" s="165" t="s">
        <v>505</v>
      </c>
      <c r="W106" s="163">
        <f>SUMIF($V$5:$V$104,U106,$W$5:$W$104)</f>
        <v>0</v>
      </c>
      <c r="X106" s="165">
        <v>2</v>
      </c>
      <c r="Y106" s="165" t="s">
        <v>505</v>
      </c>
      <c r="Z106" s="163">
        <f>SUMIF($Y$5:$Y$104,X106,$Z$5:$Z$104)</f>
        <v>0</v>
      </c>
      <c r="AA106" s="165">
        <v>2</v>
      </c>
      <c r="AB106" s="165" t="s">
        <v>505</v>
      </c>
      <c r="AC106" s="163">
        <f t="shared" ref="AC106:AC108" si="0">SUMIF($AB$5:$AB$104,AA106,$AC$5:$AC$104)</f>
        <v>0</v>
      </c>
      <c r="AD106" s="165">
        <v>2</v>
      </c>
      <c r="AE106" s="165" t="s">
        <v>505</v>
      </c>
      <c r="AF106" s="163">
        <f t="shared" ref="AF106:AF108" si="1">SUMIF($AE$5:$AE$104,AD106,$AF$5:$AF$104)</f>
        <v>0</v>
      </c>
      <c r="AG106" s="165">
        <v>2</v>
      </c>
      <c r="AH106" s="165" t="s">
        <v>505</v>
      </c>
      <c r="AI106" s="163">
        <f>SUMIF($AH$5:$AH$104,AG106,$AI$5:$AI$104)</f>
        <v>0</v>
      </c>
      <c r="AJ106" s="165">
        <v>2</v>
      </c>
      <c r="AK106" s="165" t="s">
        <v>505</v>
      </c>
      <c r="AL106" s="163">
        <f t="shared" ref="AL106:AL107" si="2">SUMIF($AK$5:$AK$104,AJ106,$AL$5:$AL$104)</f>
        <v>0</v>
      </c>
    </row>
    <row r="107" spans="1:38" ht="30" customHeight="1">
      <c r="B107" s="143" t="s">
        <v>506</v>
      </c>
      <c r="C107" s="164">
        <v>3</v>
      </c>
      <c r="D107" s="160"/>
      <c r="E107" s="161">
        <f>SUMIF($D$5:$D$104,C107,$E$5:$E$104)</f>
        <v>0</v>
      </c>
      <c r="F107" s="165">
        <v>3</v>
      </c>
      <c r="G107" s="165" t="s">
        <v>506</v>
      </c>
      <c r="H107" s="163">
        <f>SUMIF($G$5:$G$104,F107,$H$5:$H$104)</f>
        <v>0</v>
      </c>
      <c r="I107" s="165">
        <v>3</v>
      </c>
      <c r="J107" s="165" t="s">
        <v>506</v>
      </c>
      <c r="K107" s="163">
        <f t="shared" ref="K107:K108" si="3">SUMIF($J$5:$J$104,I107,$K$5:$K$104)</f>
        <v>0</v>
      </c>
      <c r="L107" s="165">
        <v>3</v>
      </c>
      <c r="M107" s="165" t="s">
        <v>506</v>
      </c>
      <c r="N107" s="163">
        <f t="shared" ref="N107:N108" si="4">SUMIF($M$5:$M$104,L107,$N$5:$N$104)</f>
        <v>0</v>
      </c>
      <c r="O107" s="165">
        <v>3</v>
      </c>
      <c r="P107" s="165" t="s">
        <v>506</v>
      </c>
      <c r="Q107" s="163">
        <f t="shared" ref="Q107:Q108" si="5">SUMIF($P$5:$P$104,O107,$Q$5:$Q$104)</f>
        <v>0</v>
      </c>
      <c r="R107" s="165">
        <v>3</v>
      </c>
      <c r="S107" s="165" t="s">
        <v>506</v>
      </c>
      <c r="T107" s="163">
        <f t="shared" ref="T107:T108" si="6">SUMIF($S$5:$S$104,R107,$T$5:$T$104)</f>
        <v>0</v>
      </c>
      <c r="U107" s="165">
        <v>3</v>
      </c>
      <c r="V107" s="165" t="s">
        <v>506</v>
      </c>
      <c r="W107" s="163">
        <f t="shared" ref="W107:W108" si="7">SUMIF($V$5:$V$104,U107,$W$5:$W$104)</f>
        <v>0</v>
      </c>
      <c r="X107" s="165">
        <v>3</v>
      </c>
      <c r="Y107" s="165" t="s">
        <v>506</v>
      </c>
      <c r="Z107" s="163">
        <f t="shared" ref="Z107:Z108" si="8">SUMIF($Y$5:$Y$104,X107,$Z$5:$Z$104)</f>
        <v>0</v>
      </c>
      <c r="AA107" s="165">
        <v>3</v>
      </c>
      <c r="AB107" s="165" t="s">
        <v>506</v>
      </c>
      <c r="AC107" s="163">
        <f t="shared" si="0"/>
        <v>0</v>
      </c>
      <c r="AD107" s="165">
        <v>3</v>
      </c>
      <c r="AE107" s="165" t="s">
        <v>506</v>
      </c>
      <c r="AF107" s="163">
        <f t="shared" si="1"/>
        <v>0</v>
      </c>
      <c r="AG107" s="165">
        <v>3</v>
      </c>
      <c r="AH107" s="165" t="s">
        <v>506</v>
      </c>
      <c r="AI107" s="163">
        <f>SUMIF($AH$5:$AH$104,AG107,$AI$5:$AI$104)</f>
        <v>0</v>
      </c>
      <c r="AJ107" s="165">
        <v>3</v>
      </c>
      <c r="AK107" s="165" t="s">
        <v>506</v>
      </c>
      <c r="AL107" s="163">
        <f t="shared" si="2"/>
        <v>0</v>
      </c>
    </row>
    <row r="108" spans="1:38" ht="30" customHeight="1">
      <c r="B108" s="143" t="s">
        <v>507</v>
      </c>
      <c r="C108" s="164">
        <v>4</v>
      </c>
      <c r="D108" s="160"/>
      <c r="E108" s="161">
        <f>SUMIF($D$5:$D$104,C108,$E$5:$E$104)</f>
        <v>0</v>
      </c>
      <c r="F108" s="165">
        <v>4</v>
      </c>
      <c r="G108" s="165" t="s">
        <v>507</v>
      </c>
      <c r="H108" s="163">
        <f>SUMIF($G$5:$G$104,F108,$H$5:$H$104)</f>
        <v>0</v>
      </c>
      <c r="I108" s="165">
        <v>4</v>
      </c>
      <c r="J108" s="165" t="s">
        <v>507</v>
      </c>
      <c r="K108" s="163">
        <f t="shared" si="3"/>
        <v>0</v>
      </c>
      <c r="L108" s="165">
        <v>4</v>
      </c>
      <c r="M108" s="165" t="s">
        <v>507</v>
      </c>
      <c r="N108" s="163">
        <f t="shared" si="4"/>
        <v>0</v>
      </c>
      <c r="O108" s="165">
        <v>4</v>
      </c>
      <c r="P108" s="165" t="s">
        <v>507</v>
      </c>
      <c r="Q108" s="163">
        <f t="shared" si="5"/>
        <v>0</v>
      </c>
      <c r="R108" s="165">
        <v>4</v>
      </c>
      <c r="S108" s="165" t="s">
        <v>507</v>
      </c>
      <c r="T108" s="163">
        <f t="shared" si="6"/>
        <v>0</v>
      </c>
      <c r="U108" s="165">
        <v>4</v>
      </c>
      <c r="V108" s="165" t="s">
        <v>507</v>
      </c>
      <c r="W108" s="163">
        <f t="shared" si="7"/>
        <v>0</v>
      </c>
      <c r="X108" s="165">
        <v>4</v>
      </c>
      <c r="Y108" s="165" t="s">
        <v>507</v>
      </c>
      <c r="Z108" s="163">
        <f t="shared" si="8"/>
        <v>0</v>
      </c>
      <c r="AA108" s="165">
        <v>4</v>
      </c>
      <c r="AB108" s="165" t="s">
        <v>507</v>
      </c>
      <c r="AC108" s="163">
        <f t="shared" si="0"/>
        <v>0</v>
      </c>
      <c r="AD108" s="165">
        <v>4</v>
      </c>
      <c r="AE108" s="165" t="s">
        <v>507</v>
      </c>
      <c r="AF108" s="163">
        <f t="shared" si="1"/>
        <v>0</v>
      </c>
      <c r="AG108" s="165">
        <v>4</v>
      </c>
      <c r="AH108" s="165" t="s">
        <v>507</v>
      </c>
      <c r="AI108" s="163">
        <f t="shared" ref="AI108" si="9">SUMIF($AH$5:$AH$104,AG108,$AI$5:$AI$104)</f>
        <v>0</v>
      </c>
      <c r="AJ108" s="165">
        <v>4</v>
      </c>
      <c r="AK108" s="165" t="s">
        <v>507</v>
      </c>
      <c r="AL108" s="163">
        <f>SUMIF($AK$5:$AK$104,AJ108,$AL$5:$AL$104)</f>
        <v>0</v>
      </c>
    </row>
    <row r="109" spans="1:38" ht="33.75" customHeight="1"/>
  </sheetData>
  <sheetProtection password="CCCF" sheet="1" selectLockedCells="1"/>
  <mergeCells count="28">
    <mergeCell ref="O2:Q2"/>
    <mergeCell ref="AJ1:AL1"/>
    <mergeCell ref="AJ3:AK4"/>
    <mergeCell ref="AG3:AH4"/>
    <mergeCell ref="AD3:AE4"/>
    <mergeCell ref="AA3:AB4"/>
    <mergeCell ref="AD2:AF2"/>
    <mergeCell ref="AG2:AI2"/>
    <mergeCell ref="AJ2:AL2"/>
    <mergeCell ref="AA2:AC2"/>
    <mergeCell ref="R2:T2"/>
    <mergeCell ref="G1:Z1"/>
    <mergeCell ref="C1:F1"/>
    <mergeCell ref="B3:B4"/>
    <mergeCell ref="U2:W2"/>
    <mergeCell ref="X2:Z2"/>
    <mergeCell ref="F3:G4"/>
    <mergeCell ref="C3:D4"/>
    <mergeCell ref="U3:V4"/>
    <mergeCell ref="R3:S4"/>
    <mergeCell ref="O3:P4"/>
    <mergeCell ref="L3:M4"/>
    <mergeCell ref="I3:J4"/>
    <mergeCell ref="X3:Y4"/>
    <mergeCell ref="C2:E2"/>
    <mergeCell ref="F2:H2"/>
    <mergeCell ref="I2:K2"/>
    <mergeCell ref="L2:N2"/>
  </mergeCells>
  <phoneticPr fontId="1"/>
  <conditionalFormatting sqref="E3 H3 K3 N3 Q3 T3 W3 Z3 AC3 AF3 AI3 AL3">
    <cfRule type="expression" dxfId="6" priority="6">
      <formula>E3="エラー"</formula>
    </cfRule>
  </conditionalFormatting>
  <pageMargins left="0.7" right="0.7" top="0.75" bottom="0.75" header="0.3" footer="0.3"/>
  <pageSetup paperSize="9" scale="3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55" id="{39730718-A090-49D7-B3BF-690F3D50DDAF}">
            <xm:f>①基本情報【名簿入力前に必須入力】!$S$11=1</xm:f>
            <x14:dxf>
              <fill>
                <patternFill>
                  <bgColor theme="2" tint="-0.499984740745262"/>
                </patternFill>
              </fill>
            </x14:dxf>
          </x14:cfRule>
          <xm:sqref>AA1:AL1 A1:F1 A2:AL108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00"/>
  </sheetPr>
  <dimension ref="B1:O35"/>
  <sheetViews>
    <sheetView topLeftCell="B1" workbookViewId="0">
      <selection activeCell="J7" sqref="J7:J30"/>
    </sheetView>
  </sheetViews>
  <sheetFormatPr defaultRowHeight="13.5"/>
  <cols>
    <col min="1" max="1" width="9" style="8"/>
    <col min="2" max="2" width="5.5" style="11" customWidth="1"/>
    <col min="3" max="3" width="31.625" style="8" customWidth="1"/>
    <col min="4" max="4" width="4.875" style="8" customWidth="1"/>
    <col min="5" max="5" width="20.125" style="8" customWidth="1"/>
    <col min="6" max="6" width="17.375" style="8" bestFit="1" customWidth="1"/>
    <col min="7" max="7" width="5.625" style="8" customWidth="1"/>
    <col min="8" max="8" width="28.75" style="11" customWidth="1"/>
    <col min="9" max="9" width="8.375" style="8" customWidth="1"/>
    <col min="10" max="10" width="20.125" style="8" customWidth="1"/>
    <col min="11" max="11" width="17.375" style="8" bestFit="1" customWidth="1"/>
    <col min="12" max="12" width="18" style="8" customWidth="1"/>
    <col min="13" max="13" width="6.375" style="8" customWidth="1"/>
    <col min="14" max="14" width="15.125" style="8" customWidth="1"/>
    <col min="15" max="15" width="17.625" style="8" customWidth="1"/>
    <col min="16" max="16" width="11.875" style="8" bestFit="1" customWidth="1"/>
    <col min="17" max="17" width="11.25" style="8" customWidth="1"/>
    <col min="18" max="16384" width="9" style="8"/>
  </cols>
  <sheetData>
    <row r="1" spans="2:15" ht="101.25" customHeight="1"/>
    <row r="2" spans="2:15" ht="30.75" customHeight="1">
      <c r="B2" s="779" t="s">
        <v>142</v>
      </c>
      <c r="C2" s="779"/>
      <c r="D2" s="779"/>
      <c r="E2" s="779"/>
      <c r="F2" s="779"/>
      <c r="G2" s="779" t="s">
        <v>142</v>
      </c>
      <c r="H2" s="779"/>
      <c r="I2" s="779"/>
      <c r="J2" s="779"/>
      <c r="K2" s="779"/>
      <c r="L2" s="454" t="e">
        <f>F3</f>
        <v>#N/A</v>
      </c>
    </row>
    <row r="3" spans="2:15" ht="27" customHeight="1">
      <c r="B3" s="227" t="s">
        <v>1524</v>
      </c>
      <c r="C3" s="230">
        <f>IF(③職員名簿【年間実績】!L6="","",③職員名簿【年間実績】!L6)</f>
        <v>0</v>
      </c>
      <c r="D3" s="10"/>
      <c r="F3" s="8" t="e">
        <f>①基本情報【名簿入力前に必須入力】!P5</f>
        <v>#N/A</v>
      </c>
      <c r="G3" s="227" t="s">
        <v>1524</v>
      </c>
      <c r="H3" s="230">
        <f>IF(③職員名簿【年間実績】!L6="","",③職員名簿【年間実績】!L6)</f>
        <v>0</v>
      </c>
      <c r="I3" s="59"/>
      <c r="J3" s="14"/>
    </row>
    <row r="4" spans="2:15" ht="17.25" customHeight="1">
      <c r="B4" s="9"/>
      <c r="C4" s="10"/>
      <c r="D4" s="10"/>
      <c r="E4" s="10"/>
      <c r="F4" s="10"/>
      <c r="G4" s="10"/>
      <c r="H4" s="9"/>
      <c r="I4" s="10"/>
      <c r="J4" s="10"/>
      <c r="K4" s="10"/>
      <c r="L4" s="10"/>
    </row>
    <row r="5" spans="2:15" ht="17.25" customHeight="1">
      <c r="B5" s="777" t="s">
        <v>73</v>
      </c>
      <c r="C5" s="777" t="s">
        <v>74</v>
      </c>
      <c r="D5" s="113" t="s">
        <v>68</v>
      </c>
      <c r="E5" s="783" t="s">
        <v>133</v>
      </c>
      <c r="F5" s="775" t="s">
        <v>134</v>
      </c>
      <c r="G5" s="777" t="s">
        <v>73</v>
      </c>
      <c r="H5" s="777" t="s">
        <v>74</v>
      </c>
      <c r="I5" s="108" t="s">
        <v>68</v>
      </c>
      <c r="J5" s="783" t="s">
        <v>133</v>
      </c>
      <c r="K5" s="775" t="s">
        <v>134</v>
      </c>
    </row>
    <row r="6" spans="2:15" ht="17.25" customHeight="1" thickBot="1">
      <c r="B6" s="778"/>
      <c r="C6" s="778"/>
      <c r="D6" s="114" t="s">
        <v>71</v>
      </c>
      <c r="E6" s="784"/>
      <c r="F6" s="776"/>
      <c r="G6" s="778"/>
      <c r="H6" s="778"/>
      <c r="I6" s="109" t="s">
        <v>71</v>
      </c>
      <c r="J6" s="784"/>
      <c r="K6" s="776"/>
      <c r="N6" s="8" t="s">
        <v>1777</v>
      </c>
    </row>
    <row r="7" spans="2:15" ht="24.95" customHeight="1">
      <c r="B7" s="767">
        <v>4</v>
      </c>
      <c r="C7" s="15" t="s">
        <v>70</v>
      </c>
      <c r="D7" s="44">
        <f>③職員名簿【年間実績】!V6</f>
        <v>0</v>
      </c>
      <c r="E7" s="770">
        <f>IF(①基本情報【名簿入力前に必須入力】!$S$11=1,①基本情報【名簿入力前に必須入力】!E15,"賃金台帳参照")</f>
        <v>0</v>
      </c>
      <c r="F7" s="228">
        <f>IF(①基本情報【名簿入力前に必須入力】!$S$11=1,D7*①基本情報【名簿入力前に必須入力】!$E$15,'④-2【変動】金額確認用シート'!E105)</f>
        <v>0</v>
      </c>
      <c r="G7" s="767">
        <v>10</v>
      </c>
      <c r="H7" s="15" t="s">
        <v>70</v>
      </c>
      <c r="I7" s="44">
        <f>③職員名簿【年間実績】!AB6</f>
        <v>0</v>
      </c>
      <c r="J7" s="780">
        <f>E7</f>
        <v>0</v>
      </c>
      <c r="K7" s="228">
        <f>IF(①基本情報【名簿入力前に必須入力】!$S$11=1,I7*①基本情報【名簿入力前に必須入力】!$E$15,'④-2【変動】金額確認用シート'!W105)</f>
        <v>0</v>
      </c>
      <c r="N7" s="455" t="s">
        <v>31</v>
      </c>
      <c r="O7" s="456" t="e">
        <f>VLOOKUP($L$2,補助金用基本データ!$D$5:$AU$302,34)</f>
        <v>#N/A</v>
      </c>
    </row>
    <row r="8" spans="2:15" ht="24.95" customHeight="1">
      <c r="B8" s="767"/>
      <c r="C8" s="41" t="s">
        <v>109</v>
      </c>
      <c r="D8" s="44">
        <f>③職員名簿【年間実績】!V7</f>
        <v>0</v>
      </c>
      <c r="E8" s="771"/>
      <c r="F8" s="228">
        <f>IF(①基本情報【名簿入力前に必須入力】!$S$11=1,D8*①基本情報【名簿入力前に必須入力】!$E$15,'④-2【変動】金額確認用シート'!E106)</f>
        <v>0</v>
      </c>
      <c r="G8" s="767"/>
      <c r="H8" s="41" t="s">
        <v>109</v>
      </c>
      <c r="I8" s="44">
        <f>③職員名簿【年間実績】!AB7</f>
        <v>0</v>
      </c>
      <c r="J8" s="781"/>
      <c r="K8" s="228">
        <f>IF(①基本情報【名簿入力前に必須入力】!$S$11=1,I8*①基本情報【名簿入力前に必須入力】!$E$15,'④-2【変動】金額確認用シート'!W106)</f>
        <v>0</v>
      </c>
      <c r="N8" s="455" t="s">
        <v>1549</v>
      </c>
      <c r="O8" s="456" t="e">
        <f>VLOOKUP($L$2,補助金用基本データ!$D$5:$AU$302,35)</f>
        <v>#N/A</v>
      </c>
    </row>
    <row r="9" spans="2:15" ht="24.95" customHeight="1">
      <c r="B9" s="767"/>
      <c r="C9" s="42" t="s">
        <v>101</v>
      </c>
      <c r="D9" s="44">
        <f>③職員名簿【年間実績】!V8</f>
        <v>0</v>
      </c>
      <c r="E9" s="771"/>
      <c r="F9" s="228">
        <f>IF(①基本情報【名簿入力前に必須入力】!$S$11=1,D9*①基本情報【名簿入力前に必須入力】!$E$15,'④-2【変動】金額確認用シート'!E107)</f>
        <v>0</v>
      </c>
      <c r="G9" s="767"/>
      <c r="H9" s="42" t="s">
        <v>101</v>
      </c>
      <c r="I9" s="44">
        <f>③職員名簿【年間実績】!AB8</f>
        <v>0</v>
      </c>
      <c r="J9" s="781"/>
      <c r="K9" s="228">
        <f>IF(①基本情報【名簿入力前に必須入力】!$S$11=1,I9*①基本情報【名簿入力前に必須入力】!$E$15,'④-2【変動】金額確認用シート'!W107)</f>
        <v>0</v>
      </c>
      <c r="N9" s="455" t="s">
        <v>33</v>
      </c>
      <c r="O9" s="456" t="e">
        <f>VLOOKUP($L$2,補助金用基本データ!$D$5:$AU$302,36)</f>
        <v>#N/A</v>
      </c>
    </row>
    <row r="10" spans="2:15" ht="24.95" customHeight="1">
      <c r="B10" s="767"/>
      <c r="C10" s="53" t="s">
        <v>156</v>
      </c>
      <c r="D10" s="44">
        <f>③職員名簿【年間実績】!V9</f>
        <v>0</v>
      </c>
      <c r="E10" s="771"/>
      <c r="F10" s="228">
        <f>IF(①基本情報【名簿入力前に必須入力】!$S$11=1,D10*①基本情報【名簿入力前に必須入力】!$E$15,'④-2【変動】金額確認用シート'!E108)</f>
        <v>0</v>
      </c>
      <c r="G10" s="767"/>
      <c r="H10" s="53" t="s">
        <v>156</v>
      </c>
      <c r="I10" s="44">
        <f>③職員名簿【年間実績】!AB9</f>
        <v>0</v>
      </c>
      <c r="J10" s="781"/>
      <c r="K10" s="228">
        <f>IF(①基本情報【名簿入力前に必須入力】!$S$11=1,I10*①基本情報【名簿入力前に必須入力】!$E$15,'④-2【変動】金額確認用シート'!W108)</f>
        <v>0</v>
      </c>
      <c r="N10" s="455" t="s">
        <v>34</v>
      </c>
      <c r="O10" s="456" t="e">
        <f>VLOOKUP($L$2,補助金用基本データ!$D$5:$AU$302,37)</f>
        <v>#N/A</v>
      </c>
    </row>
    <row r="11" spans="2:15" ht="24.95" customHeight="1">
      <c r="B11" s="767">
        <v>5</v>
      </c>
      <c r="C11" s="15" t="s">
        <v>70</v>
      </c>
      <c r="D11" s="44">
        <f>③職員名簿【年間実績】!W6</f>
        <v>0</v>
      </c>
      <c r="E11" s="771"/>
      <c r="F11" s="228">
        <f>IF(①基本情報【名簿入力前に必須入力】!$S$11=1,D11*①基本情報【名簿入力前に必須入力】!$E$15,'④-2【変動】金額確認用シート'!H105)</f>
        <v>0</v>
      </c>
      <c r="G11" s="767">
        <v>11</v>
      </c>
      <c r="H11" s="15" t="s">
        <v>70</v>
      </c>
      <c r="I11" s="44">
        <f>③職員名簿【年間実績】!AC6</f>
        <v>0</v>
      </c>
      <c r="J11" s="781"/>
      <c r="K11" s="228">
        <f>IF(①基本情報【名簿入力前に必須入力】!$S$11=1,I11*①基本情報【名簿入力前に必須入力】!$E$15,'④-2【変動】金額確認用シート'!Z105)</f>
        <v>0</v>
      </c>
      <c r="N11" s="455" t="s">
        <v>35</v>
      </c>
      <c r="O11" s="456" t="e">
        <f>VLOOKUP($L$2,補助金用基本データ!$D$5:$AU$302,38)</f>
        <v>#N/A</v>
      </c>
    </row>
    <row r="12" spans="2:15" ht="24.95" customHeight="1">
      <c r="B12" s="767"/>
      <c r="C12" s="41" t="s">
        <v>109</v>
      </c>
      <c r="D12" s="44">
        <f>③職員名簿【年間実績】!W7</f>
        <v>0</v>
      </c>
      <c r="E12" s="771"/>
      <c r="F12" s="228">
        <f>IF(①基本情報【名簿入力前に必須入力】!$S$11=1,D12*①基本情報【名簿入力前に必須入力】!$E$15,'④-2【変動】金額確認用シート'!H106)</f>
        <v>0</v>
      </c>
      <c r="G12" s="767"/>
      <c r="H12" s="41" t="s">
        <v>109</v>
      </c>
      <c r="I12" s="44">
        <f>③職員名簿【年間実績】!AC7</f>
        <v>0</v>
      </c>
      <c r="J12" s="781"/>
      <c r="K12" s="228">
        <f>IF(①基本情報【名簿入力前に必須入力】!$S$11=1,I12*①基本情報【名簿入力前に必須入力】!$E$15,'④-2【変動】金額確認用シート'!Z106)</f>
        <v>0</v>
      </c>
      <c r="N12" s="455" t="s">
        <v>36</v>
      </c>
      <c r="O12" s="456" t="e">
        <f>VLOOKUP($L$2,補助金用基本データ!$D$5:$AU$302,39)</f>
        <v>#N/A</v>
      </c>
    </row>
    <row r="13" spans="2:15" ht="24.95" customHeight="1">
      <c r="B13" s="767"/>
      <c r="C13" s="42" t="s">
        <v>101</v>
      </c>
      <c r="D13" s="44">
        <f>③職員名簿【年間実績】!W8</f>
        <v>0</v>
      </c>
      <c r="E13" s="771"/>
      <c r="F13" s="228">
        <f>IF(①基本情報【名簿入力前に必須入力】!$S$11=1,D13*①基本情報【名簿入力前に必須入力】!$E$15,'④-2【変動】金額確認用シート'!H107)</f>
        <v>0</v>
      </c>
      <c r="G13" s="767"/>
      <c r="H13" s="42" t="s">
        <v>101</v>
      </c>
      <c r="I13" s="44">
        <f>③職員名簿【年間実績】!AC8</f>
        <v>0</v>
      </c>
      <c r="J13" s="781"/>
      <c r="K13" s="228">
        <f>IF(①基本情報【名簿入力前に必須入力】!$S$11=1,I13*①基本情報【名簿入力前に必須入力】!$E$15,'④-2【変動】金額確認用シート'!Z107)</f>
        <v>0</v>
      </c>
      <c r="N13" s="455" t="s">
        <v>37</v>
      </c>
      <c r="O13" s="456" t="e">
        <f>VLOOKUP($L$2,補助金用基本データ!$D$5:$AU$302,40)</f>
        <v>#N/A</v>
      </c>
    </row>
    <row r="14" spans="2:15" ht="24.95" customHeight="1">
      <c r="B14" s="767"/>
      <c r="C14" s="53" t="s">
        <v>156</v>
      </c>
      <c r="D14" s="44">
        <f>③職員名簿【年間実績】!W9</f>
        <v>0</v>
      </c>
      <c r="E14" s="771"/>
      <c r="F14" s="228">
        <f>IF(①基本情報【名簿入力前に必須入力】!$S$11=1,D14*①基本情報【名簿入力前に必須入力】!$E$15,'④-2【変動】金額確認用シート'!H108)</f>
        <v>0</v>
      </c>
      <c r="G14" s="767"/>
      <c r="H14" s="53" t="s">
        <v>156</v>
      </c>
      <c r="I14" s="44">
        <f>③職員名簿【年間実績】!AC9</f>
        <v>0</v>
      </c>
      <c r="J14" s="781"/>
      <c r="K14" s="228">
        <f>IF(①基本情報【名簿入力前に必須入力】!$S$11=1,I14*①基本情報【名簿入力前に必須入力】!$E$15,'④-2【変動】金額確認用シート'!Z108)</f>
        <v>0</v>
      </c>
    </row>
    <row r="15" spans="2:15" ht="24.95" customHeight="1">
      <c r="B15" s="767">
        <v>6</v>
      </c>
      <c r="C15" s="15" t="s">
        <v>70</v>
      </c>
      <c r="D15" s="44">
        <f>③職員名簿【年間実績】!X6</f>
        <v>0</v>
      </c>
      <c r="E15" s="771"/>
      <c r="F15" s="228">
        <f>IF(①基本情報【名簿入力前に必須入力】!$S$11=1,D15*①基本情報【名簿入力前に必須入力】!$E$15,'④-2【変動】金額確認用シート'!K105)</f>
        <v>0</v>
      </c>
      <c r="G15" s="767">
        <v>12</v>
      </c>
      <c r="H15" s="15" t="s">
        <v>70</v>
      </c>
      <c r="I15" s="44">
        <f>③職員名簿【年間実績】!AD6</f>
        <v>0</v>
      </c>
      <c r="J15" s="781"/>
      <c r="K15" s="228">
        <f>IF(①基本情報【名簿入力前に必須入力】!$S$11=1,I15*①基本情報【名簿入力前に必須入力】!$E$15,'④-2【変動】金額確認用シート'!AC105)</f>
        <v>0</v>
      </c>
    </row>
    <row r="16" spans="2:15" ht="24.95" customHeight="1">
      <c r="B16" s="767"/>
      <c r="C16" s="41" t="s">
        <v>109</v>
      </c>
      <c r="D16" s="44">
        <f>③職員名簿【年間実績】!X7</f>
        <v>0</v>
      </c>
      <c r="E16" s="771"/>
      <c r="F16" s="228">
        <f>IF(①基本情報【名簿入力前に必須入力】!$S$11=1,D16*①基本情報【名簿入力前に必須入力】!$E$15,'④-2【変動】金額確認用シート'!K106)</f>
        <v>0</v>
      </c>
      <c r="G16" s="767"/>
      <c r="H16" s="41" t="s">
        <v>109</v>
      </c>
      <c r="I16" s="44">
        <f>③職員名簿【年間実績】!AD7</f>
        <v>0</v>
      </c>
      <c r="J16" s="781"/>
      <c r="K16" s="228">
        <f>IF(①基本情報【名簿入力前に必須入力】!$S$11=1,I16*①基本情報【名簿入力前に必須入力】!$E$15,'④-2【変動】金額確認用シート'!AC106)</f>
        <v>0</v>
      </c>
    </row>
    <row r="17" spans="2:11" ht="24.95" customHeight="1">
      <c r="B17" s="767"/>
      <c r="C17" s="42" t="s">
        <v>101</v>
      </c>
      <c r="D17" s="44">
        <f>③職員名簿【年間実績】!X8</f>
        <v>0</v>
      </c>
      <c r="E17" s="771"/>
      <c r="F17" s="228">
        <f>IF(①基本情報【名簿入力前に必須入力】!$S$11=1,D17*①基本情報【名簿入力前に必須入力】!$E$15,'④-2【変動】金額確認用シート'!K107)</f>
        <v>0</v>
      </c>
      <c r="G17" s="767"/>
      <c r="H17" s="42" t="s">
        <v>101</v>
      </c>
      <c r="I17" s="44">
        <f>③職員名簿【年間実績】!AD8</f>
        <v>0</v>
      </c>
      <c r="J17" s="781"/>
      <c r="K17" s="228">
        <f>IF(①基本情報【名簿入力前に必須入力】!$S$11=1,I17*①基本情報【名簿入力前に必須入力】!$E$15,'④-2【変動】金額確認用シート'!AC107)</f>
        <v>0</v>
      </c>
    </row>
    <row r="18" spans="2:11" ht="24.95" customHeight="1">
      <c r="B18" s="767"/>
      <c r="C18" s="53" t="s">
        <v>156</v>
      </c>
      <c r="D18" s="44">
        <f>③職員名簿【年間実績】!X9</f>
        <v>0</v>
      </c>
      <c r="E18" s="771"/>
      <c r="F18" s="228">
        <f>IF(①基本情報【名簿入力前に必須入力】!$S$11=1,D18*①基本情報【名簿入力前に必須入力】!$E$15,'④-2【変動】金額確認用シート'!K108)</f>
        <v>0</v>
      </c>
      <c r="G18" s="767"/>
      <c r="H18" s="53" t="s">
        <v>156</v>
      </c>
      <c r="I18" s="44">
        <f>③職員名簿【年間実績】!AD9</f>
        <v>0</v>
      </c>
      <c r="J18" s="781"/>
      <c r="K18" s="228">
        <f>IF(①基本情報【名簿入力前に必須入力】!$S$11=1,I18*①基本情報【名簿入力前に必須入力】!$E$15,'④-2【変動】金額確認用シート'!AC108)</f>
        <v>0</v>
      </c>
    </row>
    <row r="19" spans="2:11" ht="24.95" customHeight="1">
      <c r="B19" s="767">
        <v>7</v>
      </c>
      <c r="C19" s="15" t="s">
        <v>70</v>
      </c>
      <c r="D19" s="44">
        <f>③職員名簿【年間実績】!Y6</f>
        <v>0</v>
      </c>
      <c r="E19" s="771"/>
      <c r="F19" s="228">
        <f>IF(①基本情報【名簿入力前に必須入力】!$S$11=1,D19*①基本情報【名簿入力前に必須入力】!$E$15,'④-2【変動】金額確認用シート'!N105)</f>
        <v>0</v>
      </c>
      <c r="G19" s="767">
        <v>1</v>
      </c>
      <c r="H19" s="15" t="s">
        <v>70</v>
      </c>
      <c r="I19" s="44">
        <f>③職員名簿【年間実績】!AE6</f>
        <v>0</v>
      </c>
      <c r="J19" s="781"/>
      <c r="K19" s="228">
        <f>IF(①基本情報【名簿入力前に必須入力】!$S$11=1,I19*①基本情報【名簿入力前に必須入力】!$E$15,'④-2【変動】金額確認用シート'!AF105)</f>
        <v>0</v>
      </c>
    </row>
    <row r="20" spans="2:11" ht="24.95" customHeight="1">
      <c r="B20" s="767"/>
      <c r="C20" s="41" t="s">
        <v>109</v>
      </c>
      <c r="D20" s="44">
        <f>③職員名簿【年間実績】!Y7</f>
        <v>0</v>
      </c>
      <c r="E20" s="771"/>
      <c r="F20" s="228">
        <f>IF(①基本情報【名簿入力前に必須入力】!$S$11=1,D20*①基本情報【名簿入力前に必須入力】!$E$15,'④-2【変動】金額確認用シート'!N106)</f>
        <v>0</v>
      </c>
      <c r="G20" s="767"/>
      <c r="H20" s="41" t="s">
        <v>109</v>
      </c>
      <c r="I20" s="44">
        <f>③職員名簿【年間実績】!AE7</f>
        <v>0</v>
      </c>
      <c r="J20" s="781"/>
      <c r="K20" s="228">
        <f>IF(①基本情報【名簿入力前に必須入力】!$S$11=1,I20*①基本情報【名簿入力前に必須入力】!$E$15,'④-2【変動】金額確認用シート'!AF106)</f>
        <v>0</v>
      </c>
    </row>
    <row r="21" spans="2:11" ht="24.95" customHeight="1">
      <c r="B21" s="767"/>
      <c r="C21" s="42" t="s">
        <v>101</v>
      </c>
      <c r="D21" s="44">
        <f>③職員名簿【年間実績】!Y8</f>
        <v>0</v>
      </c>
      <c r="E21" s="771"/>
      <c r="F21" s="228">
        <f>IF(①基本情報【名簿入力前に必須入力】!$S$11=1,D21*①基本情報【名簿入力前に必須入力】!$E$15,'④-2【変動】金額確認用シート'!N107)</f>
        <v>0</v>
      </c>
      <c r="G21" s="767"/>
      <c r="H21" s="42" t="s">
        <v>101</v>
      </c>
      <c r="I21" s="44">
        <f>③職員名簿【年間実績】!AE8</f>
        <v>0</v>
      </c>
      <c r="J21" s="781"/>
      <c r="K21" s="228">
        <f>IF(①基本情報【名簿入力前に必須入力】!$S$11=1,I21*①基本情報【名簿入力前に必須入力】!$E$15,'④-2【変動】金額確認用シート'!AF107)</f>
        <v>0</v>
      </c>
    </row>
    <row r="22" spans="2:11" ht="24.95" customHeight="1">
      <c r="B22" s="767"/>
      <c r="C22" s="53" t="s">
        <v>156</v>
      </c>
      <c r="D22" s="44">
        <f>③職員名簿【年間実績】!Y9</f>
        <v>0</v>
      </c>
      <c r="E22" s="771"/>
      <c r="F22" s="228">
        <f>IF(①基本情報【名簿入力前に必須入力】!$S$11=1,D22*①基本情報【名簿入力前に必須入力】!$E$15,'④-2【変動】金額確認用シート'!N108)</f>
        <v>0</v>
      </c>
      <c r="G22" s="767"/>
      <c r="H22" s="53" t="s">
        <v>156</v>
      </c>
      <c r="I22" s="44">
        <f>③職員名簿【年間実績】!AE9</f>
        <v>0</v>
      </c>
      <c r="J22" s="781"/>
      <c r="K22" s="228">
        <f>IF(①基本情報【名簿入力前に必須入力】!$S$11=1,I22*①基本情報【名簿入力前に必須入力】!$E$15,'④-2【変動】金額確認用シート'!AF108)</f>
        <v>0</v>
      </c>
    </row>
    <row r="23" spans="2:11" ht="24.95" customHeight="1">
      <c r="B23" s="767">
        <v>8</v>
      </c>
      <c r="C23" s="15" t="s">
        <v>70</v>
      </c>
      <c r="D23" s="44">
        <f>③職員名簿【年間実績】!Z6</f>
        <v>0</v>
      </c>
      <c r="E23" s="771"/>
      <c r="F23" s="228">
        <f>IF(①基本情報【名簿入力前に必須入力】!$S$11=1,D23*①基本情報【名簿入力前に必須入力】!$E$15,'④-2【変動】金額確認用シート'!Q105)</f>
        <v>0</v>
      </c>
      <c r="G23" s="767">
        <v>2</v>
      </c>
      <c r="H23" s="15" t="s">
        <v>70</v>
      </c>
      <c r="I23" s="44">
        <f>③職員名簿【年間実績】!AF6</f>
        <v>0</v>
      </c>
      <c r="J23" s="781"/>
      <c r="K23" s="228">
        <f>IF(①基本情報【名簿入力前に必須入力】!$S$11=1,I23*①基本情報【名簿入力前に必須入力】!$E$15,'④-2【変動】金額確認用シート'!AI105)</f>
        <v>0</v>
      </c>
    </row>
    <row r="24" spans="2:11" ht="24.95" customHeight="1">
      <c r="B24" s="767"/>
      <c r="C24" s="41" t="s">
        <v>109</v>
      </c>
      <c r="D24" s="44">
        <f>③職員名簿【年間実績】!Z7</f>
        <v>0</v>
      </c>
      <c r="E24" s="771"/>
      <c r="F24" s="228">
        <f>IF(①基本情報【名簿入力前に必須入力】!$S$11=1,D24*①基本情報【名簿入力前に必須入力】!$E$15,'④-2【変動】金額確認用シート'!Q106)</f>
        <v>0</v>
      </c>
      <c r="G24" s="767"/>
      <c r="H24" s="41" t="s">
        <v>109</v>
      </c>
      <c r="I24" s="44">
        <f>③職員名簿【年間実績】!AF7</f>
        <v>0</v>
      </c>
      <c r="J24" s="781"/>
      <c r="K24" s="228">
        <f>IF(①基本情報【名簿入力前に必須入力】!$S$11=1,I24*①基本情報【名簿入力前に必須入力】!$E$15,'④-2【変動】金額確認用シート'!AI106)</f>
        <v>0</v>
      </c>
    </row>
    <row r="25" spans="2:11" ht="24.95" customHeight="1">
      <c r="B25" s="767"/>
      <c r="C25" s="42" t="s">
        <v>101</v>
      </c>
      <c r="D25" s="44">
        <f>③職員名簿【年間実績】!Z8</f>
        <v>0</v>
      </c>
      <c r="E25" s="771"/>
      <c r="F25" s="228">
        <f>IF(①基本情報【名簿入力前に必須入力】!$S$11=1,D25*①基本情報【名簿入力前に必須入力】!$E$15,'④-2【変動】金額確認用シート'!Q107)</f>
        <v>0</v>
      </c>
      <c r="G25" s="767"/>
      <c r="H25" s="42" t="s">
        <v>101</v>
      </c>
      <c r="I25" s="44">
        <f>③職員名簿【年間実績】!AF8</f>
        <v>0</v>
      </c>
      <c r="J25" s="781"/>
      <c r="K25" s="228">
        <f>IF(①基本情報【名簿入力前に必須入力】!$S$11=1,I25*①基本情報【名簿入力前に必須入力】!$E$15,'④-2【変動】金額確認用シート'!AI107)</f>
        <v>0</v>
      </c>
    </row>
    <row r="26" spans="2:11" ht="24.95" customHeight="1">
      <c r="B26" s="767"/>
      <c r="C26" s="53" t="s">
        <v>156</v>
      </c>
      <c r="D26" s="44">
        <f>③職員名簿【年間実績】!Z9</f>
        <v>0</v>
      </c>
      <c r="E26" s="771"/>
      <c r="F26" s="228">
        <f>IF(①基本情報【名簿入力前に必須入力】!$S$11=1,D26*①基本情報【名簿入力前に必須入力】!$E$15,'④-2【変動】金額確認用シート'!Q108)</f>
        <v>0</v>
      </c>
      <c r="G26" s="767"/>
      <c r="H26" s="53" t="s">
        <v>156</v>
      </c>
      <c r="I26" s="44">
        <f>③職員名簿【年間実績】!AF9</f>
        <v>0</v>
      </c>
      <c r="J26" s="781"/>
      <c r="K26" s="228">
        <f>IF(①基本情報【名簿入力前に必須入力】!$S$11=1,I26*①基本情報【名簿入力前に必須入力】!$E$15,'④-2【変動】金額確認用シート'!AI108)</f>
        <v>0</v>
      </c>
    </row>
    <row r="27" spans="2:11" ht="24.95" customHeight="1">
      <c r="B27" s="767">
        <v>9</v>
      </c>
      <c r="C27" s="15" t="s">
        <v>70</v>
      </c>
      <c r="D27" s="44">
        <f>③職員名簿【年間実績】!AA6</f>
        <v>0</v>
      </c>
      <c r="E27" s="771"/>
      <c r="F27" s="228">
        <f>IF(①基本情報【名簿入力前に必須入力】!$S$11=1,D27*①基本情報【名簿入力前に必須入力】!$E$15,'④-2【変動】金額確認用シート'!T105)</f>
        <v>0</v>
      </c>
      <c r="G27" s="767">
        <v>3</v>
      </c>
      <c r="H27" s="15" t="s">
        <v>70</v>
      </c>
      <c r="I27" s="44">
        <f>③職員名簿【年間実績】!AG6</f>
        <v>0</v>
      </c>
      <c r="J27" s="781"/>
      <c r="K27" s="228">
        <f>IF(①基本情報【名簿入力前に必須入力】!$S$11=1,I27*①基本情報【名簿入力前に必須入力】!$E$15,'④-2【変動】金額確認用シート'!AL105)</f>
        <v>0</v>
      </c>
    </row>
    <row r="28" spans="2:11" ht="24.95" customHeight="1">
      <c r="B28" s="767"/>
      <c r="C28" s="41" t="s">
        <v>109</v>
      </c>
      <c r="D28" s="44">
        <f>③職員名簿【年間実績】!AA7</f>
        <v>0</v>
      </c>
      <c r="E28" s="771"/>
      <c r="F28" s="228">
        <f>IF(①基本情報【名簿入力前に必須入力】!$S$11=1,D28*①基本情報【名簿入力前に必須入力】!$E$15,'④-2【変動】金額確認用シート'!T106)</f>
        <v>0</v>
      </c>
      <c r="G28" s="767"/>
      <c r="H28" s="41" t="s">
        <v>109</v>
      </c>
      <c r="I28" s="44">
        <f>③職員名簿【年間実績】!AG7</f>
        <v>0</v>
      </c>
      <c r="J28" s="781"/>
      <c r="K28" s="228">
        <f>IF(①基本情報【名簿入力前に必須入力】!$S$11=1,I28*①基本情報【名簿入力前に必須入力】!$E$15,'④-2【変動】金額確認用シート'!AL106)</f>
        <v>0</v>
      </c>
    </row>
    <row r="29" spans="2:11" ht="24.95" customHeight="1">
      <c r="B29" s="768"/>
      <c r="C29" s="42" t="s">
        <v>101</v>
      </c>
      <c r="D29" s="44">
        <f>③職員名簿【年間実績】!AA8</f>
        <v>0</v>
      </c>
      <c r="E29" s="771"/>
      <c r="F29" s="228">
        <f>IF(①基本情報【名簿入力前に必須入力】!$S$11=1,D29*①基本情報【名簿入力前に必須入力】!$E$15,'④-2【変動】金額確認用シート'!T107)</f>
        <v>0</v>
      </c>
      <c r="G29" s="768"/>
      <c r="H29" s="42" t="s">
        <v>101</v>
      </c>
      <c r="I29" s="44">
        <f>③職員名簿【年間実績】!AG8</f>
        <v>0</v>
      </c>
      <c r="J29" s="781"/>
      <c r="K29" s="228">
        <f>IF(①基本情報【名簿入力前に必須入力】!$S$11=1,I29*①基本情報【名簿入力前に必須入力】!$E$15,'④-2【変動】金額確認用シート'!AL107)</f>
        <v>0</v>
      </c>
    </row>
    <row r="30" spans="2:11" ht="24.95" customHeight="1" thickBot="1">
      <c r="B30" s="767"/>
      <c r="C30" s="53" t="s">
        <v>156</v>
      </c>
      <c r="D30" s="43">
        <f>③職員名簿【年間実績】!AA9</f>
        <v>0</v>
      </c>
      <c r="E30" s="772"/>
      <c r="F30" s="229">
        <f>IF(①基本情報【名簿入力前に必須入力】!$S$11=1,D30*①基本情報【名簿入力前に必須入力】!$E$15,'④-2【変動】金額確認用シート'!T108)</f>
        <v>0</v>
      </c>
      <c r="G30" s="769"/>
      <c r="H30" s="414" t="s">
        <v>156</v>
      </c>
      <c r="I30" s="415">
        <f>③職員名簿【年間実績】!AG9</f>
        <v>0</v>
      </c>
      <c r="J30" s="782"/>
      <c r="K30" s="416">
        <f>IF(①基本情報【名簿入力前に必須入力】!$S$11=1,I30*①基本情報【名簿入力前に必須入力】!$E$15,'④-2【変動】金額確認用シート'!AL108)</f>
        <v>0</v>
      </c>
    </row>
    <row r="31" spans="2:11" ht="25.5" customHeight="1">
      <c r="B31" s="765"/>
      <c r="C31" s="766"/>
      <c r="D31" s="766"/>
      <c r="E31" s="118"/>
      <c r="F31" s="117"/>
      <c r="G31" s="773" t="s">
        <v>69</v>
      </c>
      <c r="H31" s="774"/>
      <c r="I31" s="412">
        <f>SUM(D7:D30,I7:I30)</f>
        <v>0</v>
      </c>
      <c r="J31" s="54"/>
      <c r="K31" s="413">
        <f>SUM(F7:F30,K7:K30)</f>
        <v>0</v>
      </c>
    </row>
    <row r="32" spans="2:11" ht="23.25" customHeight="1"/>
    <row r="33" spans="2:12" ht="20.25" customHeight="1">
      <c r="B33" s="12"/>
      <c r="C33" s="10"/>
      <c r="D33" s="13"/>
      <c r="E33" s="13"/>
      <c r="F33" s="14"/>
      <c r="G33" s="14"/>
      <c r="H33" s="12"/>
      <c r="I33" s="10"/>
      <c r="J33" s="13"/>
      <c r="K33" s="14"/>
      <c r="L33" s="14"/>
    </row>
    <row r="34" spans="2:12" ht="20.25" customHeight="1">
      <c r="B34" s="10"/>
      <c r="C34" s="14"/>
      <c r="D34" s="14"/>
      <c r="E34" s="14"/>
      <c r="F34" s="14"/>
      <c r="G34" s="14"/>
      <c r="H34" s="10"/>
      <c r="I34" s="14"/>
      <c r="J34" s="14"/>
      <c r="K34" s="14"/>
      <c r="L34" s="14"/>
    </row>
    <row r="35" spans="2:12" ht="12.75" customHeight="1">
      <c r="B35" s="10"/>
      <c r="C35" s="14"/>
      <c r="D35" s="14"/>
      <c r="E35" s="14"/>
      <c r="F35" s="14"/>
      <c r="G35" s="14"/>
      <c r="H35" s="10"/>
      <c r="I35" s="14"/>
      <c r="J35" s="14"/>
      <c r="K35" s="14"/>
      <c r="L35" s="14"/>
    </row>
  </sheetData>
  <sheetProtection password="CCCF" sheet="1" selectLockedCells="1"/>
  <mergeCells count="26">
    <mergeCell ref="F5:F6"/>
    <mergeCell ref="C5:C6"/>
    <mergeCell ref="B2:F2"/>
    <mergeCell ref="J7:J30"/>
    <mergeCell ref="G19:G22"/>
    <mergeCell ref="G23:G26"/>
    <mergeCell ref="G2:K2"/>
    <mergeCell ref="B5:B6"/>
    <mergeCell ref="E5:E6"/>
    <mergeCell ref="G5:G6"/>
    <mergeCell ref="H5:H6"/>
    <mergeCell ref="J5:J6"/>
    <mergeCell ref="K5:K6"/>
    <mergeCell ref="B31:D31"/>
    <mergeCell ref="B27:B30"/>
    <mergeCell ref="G27:G30"/>
    <mergeCell ref="G7:G10"/>
    <mergeCell ref="G11:G14"/>
    <mergeCell ref="G15:G18"/>
    <mergeCell ref="E7:E30"/>
    <mergeCell ref="B7:B10"/>
    <mergeCell ref="B19:B22"/>
    <mergeCell ref="B23:B26"/>
    <mergeCell ref="B11:B14"/>
    <mergeCell ref="B15:B18"/>
    <mergeCell ref="G31:H31"/>
  </mergeCells>
  <phoneticPr fontId="1"/>
  <pageMargins left="0.78740157480314965" right="0.35433070866141736" top="0.98425196850393704" bottom="0.98425196850393704" header="0.51181102362204722" footer="0.51181102362204722"/>
  <pageSetup paperSize="9" scale="94" orientation="portrait" blackAndWhite="1" r:id="rId1"/>
  <headerFooter alignWithMargins="0"/>
  <colBreaks count="1" manualBreakCount="1">
    <brk id="6" min="1" max="31"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pageSetUpPr fitToPage="1"/>
  </sheetPr>
  <dimension ref="B1:P51"/>
  <sheetViews>
    <sheetView view="pageBreakPreview" zoomScaleNormal="100" zoomScaleSheetLayoutView="100" workbookViewId="0">
      <selection activeCell="F8" sqref="F8"/>
    </sheetView>
  </sheetViews>
  <sheetFormatPr defaultRowHeight="13.5"/>
  <cols>
    <col min="1" max="1" width="0.75" style="1" customWidth="1"/>
    <col min="2" max="2" width="4.625" style="25" customWidth="1"/>
    <col min="3" max="3" width="12.375" style="25" customWidth="1"/>
    <col min="4" max="4" width="5.625" style="25" customWidth="1"/>
    <col min="5" max="6" width="12.625" style="1" customWidth="1"/>
    <col min="7" max="7" width="11.25" style="1" customWidth="1"/>
    <col min="8" max="8" width="12.625" style="1" customWidth="1"/>
    <col min="9" max="9" width="13.625" style="1" customWidth="1"/>
    <col min="10" max="10" width="11.625" style="1" customWidth="1"/>
    <col min="11" max="11" width="9" style="1"/>
    <col min="12" max="15" width="10.625" style="1" customWidth="1"/>
    <col min="16" max="16" width="12.125" style="1" customWidth="1"/>
    <col min="17" max="16384" width="9" style="1"/>
  </cols>
  <sheetData>
    <row r="1" spans="2:10" ht="105" customHeight="1"/>
    <row r="2" spans="2:10" ht="35.25" customHeight="1">
      <c r="B2" s="786" t="s">
        <v>143</v>
      </c>
      <c r="C2" s="786"/>
      <c r="D2" s="786"/>
      <c r="E2" s="786"/>
      <c r="F2" s="786"/>
      <c r="G2" s="786"/>
      <c r="H2" s="786"/>
      <c r="I2" s="786"/>
      <c r="J2" s="786"/>
    </row>
    <row r="3" spans="2:10" ht="27" customHeight="1">
      <c r="B3" s="171"/>
      <c r="C3" s="793"/>
      <c r="D3" s="793"/>
      <c r="E3" s="793"/>
      <c r="F3" s="793"/>
      <c r="G3" s="172" t="s">
        <v>1523</v>
      </c>
      <c r="H3" s="792">
        <f>'⑤算出内訳表(1)【自動】'!H3</f>
        <v>0</v>
      </c>
      <c r="I3" s="792"/>
      <c r="J3" s="792"/>
    </row>
    <row r="4" spans="2:10" ht="36.75" customHeight="1">
      <c r="B4" s="171"/>
      <c r="C4" s="793"/>
      <c r="D4" s="793"/>
      <c r="E4" s="793"/>
      <c r="F4" s="793"/>
      <c r="G4" s="171"/>
      <c r="H4" s="171"/>
      <c r="I4" s="171"/>
      <c r="J4" s="171"/>
    </row>
    <row r="5" spans="2:10" ht="27" customHeight="1">
      <c r="B5" s="30"/>
      <c r="C5" s="793"/>
      <c r="D5" s="793"/>
      <c r="E5" s="793"/>
      <c r="F5" s="793"/>
      <c r="G5" s="789" t="s">
        <v>160</v>
      </c>
      <c r="H5" s="789"/>
      <c r="I5" s="785">
        <f>'⑤算出内訳表(1)【自動】'!J7</f>
        <v>0</v>
      </c>
      <c r="J5" s="785"/>
    </row>
    <row r="6" spans="2:10" ht="15" customHeight="1">
      <c r="B6" s="31"/>
      <c r="C6" s="31"/>
      <c r="D6" s="31"/>
      <c r="E6" s="31"/>
      <c r="F6" s="31"/>
      <c r="G6" s="32"/>
      <c r="H6" s="790"/>
      <c r="I6" s="791"/>
      <c r="J6" s="29"/>
    </row>
    <row r="7" spans="2:10" ht="40.5">
      <c r="B7" s="110"/>
      <c r="C7" s="795" t="s">
        <v>126</v>
      </c>
      <c r="D7" s="796"/>
      <c r="E7" s="111" t="s">
        <v>127</v>
      </c>
      <c r="F7" s="132" t="s">
        <v>128</v>
      </c>
      <c r="G7" s="112" t="s">
        <v>129</v>
      </c>
      <c r="H7" s="112" t="s">
        <v>130</v>
      </c>
      <c r="I7" s="111" t="s">
        <v>131</v>
      </c>
      <c r="J7" s="112" t="s">
        <v>132</v>
      </c>
    </row>
    <row r="8" spans="2:10" ht="20.100000000000001" customHeight="1">
      <c r="B8" s="797">
        <v>4</v>
      </c>
      <c r="C8" s="60" t="s">
        <v>162</v>
      </c>
      <c r="D8" s="36">
        <f>SUM('⑤算出内訳表(1)【自動】'!D7:D8)</f>
        <v>0</v>
      </c>
      <c r="E8" s="37">
        <f>SUM('⑤算出内訳表(1)【自動】'!F7:F8)</f>
        <v>0</v>
      </c>
      <c r="F8" s="63"/>
      <c r="G8" s="37">
        <f>ROUND(SUM(E8:F8),0)</f>
        <v>0</v>
      </c>
      <c r="H8" s="38">
        <f t="shared" ref="H8:H25" si="0">30000*D8</f>
        <v>0</v>
      </c>
      <c r="I8" s="38">
        <f t="shared" ref="I8:I25" si="1">MIN(G8,H8)</f>
        <v>0</v>
      </c>
      <c r="J8" s="39" t="str">
        <f>IFERROR(F8/E8,"")</f>
        <v/>
      </c>
    </row>
    <row r="9" spans="2:10" ht="20.100000000000001" customHeight="1">
      <c r="B9" s="798"/>
      <c r="C9" s="62" t="s">
        <v>66</v>
      </c>
      <c r="D9" s="55">
        <f>'⑤算出内訳表(1)【自動】'!D9</f>
        <v>0</v>
      </c>
      <c r="E9" s="56">
        <f>'⑤算出内訳表(1)【自動】'!F9</f>
        <v>0</v>
      </c>
      <c r="F9" s="64"/>
      <c r="G9" s="56">
        <f t="shared" ref="G9:G43" si="2">ROUND(SUM(E9:F9),0)</f>
        <v>0</v>
      </c>
      <c r="H9" s="57">
        <f t="shared" si="0"/>
        <v>0</v>
      </c>
      <c r="I9" s="57">
        <f t="shared" si="1"/>
        <v>0</v>
      </c>
      <c r="J9" s="58" t="str">
        <f t="shared" ref="J9:J25" si="3">IFERROR(F9/E9,"")</f>
        <v/>
      </c>
    </row>
    <row r="10" spans="2:10" ht="20.100000000000001" customHeight="1">
      <c r="B10" s="799"/>
      <c r="C10" s="61" t="s">
        <v>155</v>
      </c>
      <c r="D10" s="45">
        <f>'⑤算出内訳表(1)【自動】'!D10</f>
        <v>0</v>
      </c>
      <c r="E10" s="46">
        <f>'⑤算出内訳表(1)【自動】'!F10</f>
        <v>0</v>
      </c>
      <c r="F10" s="65"/>
      <c r="G10" s="46">
        <f t="shared" si="2"/>
        <v>0</v>
      </c>
      <c r="H10" s="47">
        <f t="shared" si="0"/>
        <v>0</v>
      </c>
      <c r="I10" s="47">
        <f t="shared" si="1"/>
        <v>0</v>
      </c>
      <c r="J10" s="48" t="str">
        <f t="shared" si="3"/>
        <v/>
      </c>
    </row>
    <row r="11" spans="2:10" ht="20.100000000000001" customHeight="1">
      <c r="B11" s="797">
        <v>5</v>
      </c>
      <c r="C11" s="60" t="s">
        <v>162</v>
      </c>
      <c r="D11" s="36">
        <f>SUM('⑤算出内訳表(1)【自動】'!D11:D12)</f>
        <v>0</v>
      </c>
      <c r="E11" s="37">
        <f>SUM('⑤算出内訳表(1)【自動】'!F11:F12)</f>
        <v>0</v>
      </c>
      <c r="F11" s="63"/>
      <c r="G11" s="37">
        <f t="shared" si="2"/>
        <v>0</v>
      </c>
      <c r="H11" s="38">
        <f t="shared" si="0"/>
        <v>0</v>
      </c>
      <c r="I11" s="38">
        <f t="shared" si="1"/>
        <v>0</v>
      </c>
      <c r="J11" s="39" t="str">
        <f t="shared" si="3"/>
        <v/>
      </c>
    </row>
    <row r="12" spans="2:10" ht="20.100000000000001" customHeight="1">
      <c r="B12" s="798"/>
      <c r="C12" s="62" t="s">
        <v>66</v>
      </c>
      <c r="D12" s="55">
        <f>'⑤算出内訳表(1)【自動】'!D13</f>
        <v>0</v>
      </c>
      <c r="E12" s="56">
        <f>'⑤算出内訳表(1)【自動】'!F13</f>
        <v>0</v>
      </c>
      <c r="F12" s="64"/>
      <c r="G12" s="56">
        <f t="shared" si="2"/>
        <v>0</v>
      </c>
      <c r="H12" s="57">
        <f t="shared" si="0"/>
        <v>0</v>
      </c>
      <c r="I12" s="57">
        <f t="shared" si="1"/>
        <v>0</v>
      </c>
      <c r="J12" s="58" t="str">
        <f t="shared" si="3"/>
        <v/>
      </c>
    </row>
    <row r="13" spans="2:10" ht="20.100000000000001" customHeight="1">
      <c r="B13" s="799"/>
      <c r="C13" s="61" t="s">
        <v>155</v>
      </c>
      <c r="D13" s="45">
        <f>'⑤算出内訳表(1)【自動】'!D14</f>
        <v>0</v>
      </c>
      <c r="E13" s="46">
        <f>'⑤算出内訳表(1)【自動】'!F14</f>
        <v>0</v>
      </c>
      <c r="F13" s="65"/>
      <c r="G13" s="46">
        <f t="shared" si="2"/>
        <v>0</v>
      </c>
      <c r="H13" s="47">
        <f t="shared" si="0"/>
        <v>0</v>
      </c>
      <c r="I13" s="47">
        <f t="shared" si="1"/>
        <v>0</v>
      </c>
      <c r="J13" s="48" t="str">
        <f t="shared" si="3"/>
        <v/>
      </c>
    </row>
    <row r="14" spans="2:10" ht="20.100000000000001" customHeight="1">
      <c r="B14" s="797">
        <v>6</v>
      </c>
      <c r="C14" s="60" t="s">
        <v>162</v>
      </c>
      <c r="D14" s="36">
        <f>SUM('⑤算出内訳表(1)【自動】'!D15:D16)</f>
        <v>0</v>
      </c>
      <c r="E14" s="37">
        <f>SUM('⑤算出内訳表(1)【自動】'!F15:F16)</f>
        <v>0</v>
      </c>
      <c r="F14" s="63"/>
      <c r="G14" s="37">
        <f t="shared" si="2"/>
        <v>0</v>
      </c>
      <c r="H14" s="38">
        <f t="shared" si="0"/>
        <v>0</v>
      </c>
      <c r="I14" s="38">
        <f t="shared" si="1"/>
        <v>0</v>
      </c>
      <c r="J14" s="39" t="str">
        <f t="shared" si="3"/>
        <v/>
      </c>
    </row>
    <row r="15" spans="2:10" ht="20.100000000000001" customHeight="1">
      <c r="B15" s="798"/>
      <c r="C15" s="62" t="s">
        <v>66</v>
      </c>
      <c r="D15" s="55">
        <f>'⑤算出内訳表(1)【自動】'!D17</f>
        <v>0</v>
      </c>
      <c r="E15" s="56">
        <f>'⑤算出内訳表(1)【自動】'!F17</f>
        <v>0</v>
      </c>
      <c r="F15" s="64"/>
      <c r="G15" s="56">
        <f t="shared" si="2"/>
        <v>0</v>
      </c>
      <c r="H15" s="57">
        <f t="shared" si="0"/>
        <v>0</v>
      </c>
      <c r="I15" s="57">
        <f t="shared" si="1"/>
        <v>0</v>
      </c>
      <c r="J15" s="58" t="str">
        <f t="shared" si="3"/>
        <v/>
      </c>
    </row>
    <row r="16" spans="2:10" ht="20.100000000000001" customHeight="1">
      <c r="B16" s="799"/>
      <c r="C16" s="61" t="s">
        <v>155</v>
      </c>
      <c r="D16" s="45">
        <f>'⑤算出内訳表(1)【自動】'!D18</f>
        <v>0</v>
      </c>
      <c r="E16" s="46">
        <f>'⑤算出内訳表(1)【自動】'!F18</f>
        <v>0</v>
      </c>
      <c r="F16" s="65"/>
      <c r="G16" s="46">
        <f t="shared" si="2"/>
        <v>0</v>
      </c>
      <c r="H16" s="47">
        <f t="shared" si="0"/>
        <v>0</v>
      </c>
      <c r="I16" s="47">
        <f t="shared" si="1"/>
        <v>0</v>
      </c>
      <c r="J16" s="48" t="str">
        <f t="shared" si="3"/>
        <v/>
      </c>
    </row>
    <row r="17" spans="2:15" ht="20.100000000000001" customHeight="1">
      <c r="B17" s="797">
        <v>7</v>
      </c>
      <c r="C17" s="60" t="s">
        <v>162</v>
      </c>
      <c r="D17" s="36">
        <f>SUM('⑤算出内訳表(1)【自動】'!D19:D20)</f>
        <v>0</v>
      </c>
      <c r="E17" s="37">
        <f>SUM('⑤算出内訳表(1)【自動】'!F19:F20)</f>
        <v>0</v>
      </c>
      <c r="F17" s="63"/>
      <c r="G17" s="37">
        <f t="shared" si="2"/>
        <v>0</v>
      </c>
      <c r="H17" s="38">
        <f t="shared" si="0"/>
        <v>0</v>
      </c>
      <c r="I17" s="38">
        <f t="shared" si="1"/>
        <v>0</v>
      </c>
      <c r="J17" s="39" t="str">
        <f t="shared" si="3"/>
        <v/>
      </c>
    </row>
    <row r="18" spans="2:15" ht="20.100000000000001" customHeight="1">
      <c r="B18" s="798"/>
      <c r="C18" s="62" t="s">
        <v>66</v>
      </c>
      <c r="D18" s="55">
        <f>'⑤算出内訳表(1)【自動】'!D21</f>
        <v>0</v>
      </c>
      <c r="E18" s="56">
        <f>'⑤算出内訳表(1)【自動】'!F21</f>
        <v>0</v>
      </c>
      <c r="F18" s="64"/>
      <c r="G18" s="56">
        <f t="shared" si="2"/>
        <v>0</v>
      </c>
      <c r="H18" s="57">
        <f t="shared" si="0"/>
        <v>0</v>
      </c>
      <c r="I18" s="57">
        <f t="shared" si="1"/>
        <v>0</v>
      </c>
      <c r="J18" s="58" t="str">
        <f t="shared" si="3"/>
        <v/>
      </c>
    </row>
    <row r="19" spans="2:15" ht="20.100000000000001" customHeight="1">
      <c r="B19" s="799"/>
      <c r="C19" s="61" t="s">
        <v>155</v>
      </c>
      <c r="D19" s="45">
        <f>'⑤算出内訳表(1)【自動】'!D22</f>
        <v>0</v>
      </c>
      <c r="E19" s="46">
        <f>'⑤算出内訳表(1)【自動】'!F22</f>
        <v>0</v>
      </c>
      <c r="F19" s="65"/>
      <c r="G19" s="46">
        <f t="shared" si="2"/>
        <v>0</v>
      </c>
      <c r="H19" s="47">
        <f t="shared" si="0"/>
        <v>0</v>
      </c>
      <c r="I19" s="47">
        <f t="shared" si="1"/>
        <v>0</v>
      </c>
      <c r="J19" s="48" t="str">
        <f t="shared" si="3"/>
        <v/>
      </c>
    </row>
    <row r="20" spans="2:15" ht="20.100000000000001" customHeight="1">
      <c r="B20" s="797">
        <v>8</v>
      </c>
      <c r="C20" s="60" t="s">
        <v>162</v>
      </c>
      <c r="D20" s="36">
        <f>SUM('⑤算出内訳表(1)【自動】'!D23:D24)</f>
        <v>0</v>
      </c>
      <c r="E20" s="37">
        <f>SUM('⑤算出内訳表(1)【自動】'!F23:F24)</f>
        <v>0</v>
      </c>
      <c r="F20" s="63"/>
      <c r="G20" s="37">
        <f t="shared" si="2"/>
        <v>0</v>
      </c>
      <c r="H20" s="38">
        <f t="shared" si="0"/>
        <v>0</v>
      </c>
      <c r="I20" s="38">
        <f t="shared" si="1"/>
        <v>0</v>
      </c>
      <c r="J20" s="39" t="str">
        <f t="shared" si="3"/>
        <v/>
      </c>
    </row>
    <row r="21" spans="2:15" ht="20.100000000000001" customHeight="1">
      <c r="B21" s="798"/>
      <c r="C21" s="62" t="s">
        <v>66</v>
      </c>
      <c r="D21" s="55">
        <f>'⑤算出内訳表(1)【自動】'!D25</f>
        <v>0</v>
      </c>
      <c r="E21" s="56">
        <f>'⑤算出内訳表(1)【自動】'!F25</f>
        <v>0</v>
      </c>
      <c r="F21" s="64"/>
      <c r="G21" s="56">
        <f t="shared" si="2"/>
        <v>0</v>
      </c>
      <c r="H21" s="57">
        <f t="shared" si="0"/>
        <v>0</v>
      </c>
      <c r="I21" s="57">
        <f t="shared" si="1"/>
        <v>0</v>
      </c>
      <c r="J21" s="58" t="str">
        <f t="shared" si="3"/>
        <v/>
      </c>
    </row>
    <row r="22" spans="2:15" ht="20.100000000000001" customHeight="1">
      <c r="B22" s="799"/>
      <c r="C22" s="61" t="s">
        <v>155</v>
      </c>
      <c r="D22" s="45">
        <f>'⑤算出内訳表(1)【自動】'!D26</f>
        <v>0</v>
      </c>
      <c r="E22" s="46">
        <f>'⑤算出内訳表(1)【自動】'!F26</f>
        <v>0</v>
      </c>
      <c r="F22" s="66"/>
      <c r="G22" s="46">
        <f t="shared" si="2"/>
        <v>0</v>
      </c>
      <c r="H22" s="47">
        <f t="shared" si="0"/>
        <v>0</v>
      </c>
      <c r="I22" s="47">
        <f t="shared" si="1"/>
        <v>0</v>
      </c>
      <c r="J22" s="48" t="str">
        <f t="shared" si="3"/>
        <v/>
      </c>
    </row>
    <row r="23" spans="2:15" ht="20.100000000000001" customHeight="1">
      <c r="B23" s="797">
        <v>9</v>
      </c>
      <c r="C23" s="60" t="s">
        <v>162</v>
      </c>
      <c r="D23" s="36">
        <f>SUM('⑤算出内訳表(1)【自動】'!D27:D28)</f>
        <v>0</v>
      </c>
      <c r="E23" s="37">
        <f>SUM('⑤算出内訳表(1)【自動】'!F27:F28)</f>
        <v>0</v>
      </c>
      <c r="F23" s="63"/>
      <c r="G23" s="37">
        <f t="shared" si="2"/>
        <v>0</v>
      </c>
      <c r="H23" s="38">
        <f t="shared" si="0"/>
        <v>0</v>
      </c>
      <c r="I23" s="38">
        <f t="shared" si="1"/>
        <v>0</v>
      </c>
      <c r="J23" s="39" t="str">
        <f t="shared" si="3"/>
        <v/>
      </c>
    </row>
    <row r="24" spans="2:15" ht="20.100000000000001" customHeight="1">
      <c r="B24" s="798"/>
      <c r="C24" s="62" t="s">
        <v>66</v>
      </c>
      <c r="D24" s="55">
        <f>'⑤算出内訳表(1)【自動】'!D29</f>
        <v>0</v>
      </c>
      <c r="E24" s="56">
        <f>'⑤算出内訳表(1)【自動】'!F29</f>
        <v>0</v>
      </c>
      <c r="F24" s="64"/>
      <c r="G24" s="56">
        <f t="shared" si="2"/>
        <v>0</v>
      </c>
      <c r="H24" s="57">
        <f t="shared" si="0"/>
        <v>0</v>
      </c>
      <c r="I24" s="57">
        <f t="shared" si="1"/>
        <v>0</v>
      </c>
      <c r="J24" s="58" t="str">
        <f t="shared" si="3"/>
        <v/>
      </c>
    </row>
    <row r="25" spans="2:15" ht="20.100000000000001" customHeight="1">
      <c r="B25" s="799"/>
      <c r="C25" s="61" t="s">
        <v>155</v>
      </c>
      <c r="D25" s="45">
        <f>'⑤算出内訳表(1)【自動】'!D30</f>
        <v>0</v>
      </c>
      <c r="E25" s="50">
        <f>'⑤算出内訳表(1)【自動】'!F30</f>
        <v>0</v>
      </c>
      <c r="F25" s="66"/>
      <c r="G25" s="50">
        <f t="shared" si="2"/>
        <v>0</v>
      </c>
      <c r="H25" s="51">
        <f t="shared" si="0"/>
        <v>0</v>
      </c>
      <c r="I25" s="51">
        <f t="shared" si="1"/>
        <v>0</v>
      </c>
      <c r="J25" s="52" t="str">
        <f t="shared" si="3"/>
        <v/>
      </c>
      <c r="N25" s="79"/>
      <c r="O25" s="79"/>
    </row>
    <row r="26" spans="2:15" ht="20.100000000000001" customHeight="1">
      <c r="B26" s="797">
        <v>10</v>
      </c>
      <c r="C26" s="60" t="s">
        <v>162</v>
      </c>
      <c r="D26" s="45">
        <f>SUM('⑤算出内訳表(1)【自動】'!I7:I8)</f>
        <v>0</v>
      </c>
      <c r="E26" s="37">
        <f>SUM('⑤算出内訳表(1)【自動】'!K7:K8)</f>
        <v>0</v>
      </c>
      <c r="F26" s="63"/>
      <c r="G26" s="37">
        <f t="shared" si="2"/>
        <v>0</v>
      </c>
      <c r="H26" s="38">
        <f>30000*D26</f>
        <v>0</v>
      </c>
      <c r="I26" s="38">
        <f>MIN(G26,H26)</f>
        <v>0</v>
      </c>
      <c r="J26" s="39" t="str">
        <f>IFERROR(F26/E26,"")</f>
        <v/>
      </c>
      <c r="L26" s="8"/>
      <c r="M26" s="8"/>
      <c r="N26" s="787"/>
      <c r="O26" s="788"/>
    </row>
    <row r="27" spans="2:15" ht="20.100000000000001" customHeight="1">
      <c r="B27" s="798"/>
      <c r="C27" s="62" t="s">
        <v>66</v>
      </c>
      <c r="D27" s="55">
        <f>'⑤算出内訳表(1)【自動】'!I9</f>
        <v>0</v>
      </c>
      <c r="E27" s="56">
        <f>'⑤算出内訳表(1)【自動】'!K9</f>
        <v>0</v>
      </c>
      <c r="F27" s="64"/>
      <c r="G27" s="56">
        <f t="shared" si="2"/>
        <v>0</v>
      </c>
      <c r="H27" s="57">
        <f>30000*D27</f>
        <v>0</v>
      </c>
      <c r="I27" s="57">
        <f>MIN(G27,H27)</f>
        <v>0</v>
      </c>
      <c r="J27" s="58" t="str">
        <f t="shared" ref="J27:J44" si="4">IFERROR(F27/E27,"")</f>
        <v/>
      </c>
    </row>
    <row r="28" spans="2:15" ht="20.100000000000001" customHeight="1">
      <c r="B28" s="799"/>
      <c r="C28" s="61" t="s">
        <v>155</v>
      </c>
      <c r="D28" s="45">
        <f>'⑤算出内訳表(1)【自動】'!I10</f>
        <v>0</v>
      </c>
      <c r="E28" s="46">
        <f>'⑤算出内訳表(1)【自動】'!K10</f>
        <v>0</v>
      </c>
      <c r="F28" s="65"/>
      <c r="G28" s="46">
        <f t="shared" si="2"/>
        <v>0</v>
      </c>
      <c r="H28" s="47">
        <f t="shared" ref="H28:H41" si="5">30000*D28</f>
        <v>0</v>
      </c>
      <c r="I28" s="47">
        <f t="shared" ref="I28:I41" si="6">MIN(G28,H28)</f>
        <v>0</v>
      </c>
      <c r="J28" s="48" t="str">
        <f t="shared" si="4"/>
        <v/>
      </c>
    </row>
    <row r="29" spans="2:15" ht="20.100000000000001" customHeight="1">
      <c r="B29" s="797">
        <v>11</v>
      </c>
      <c r="C29" s="60" t="s">
        <v>162</v>
      </c>
      <c r="D29" s="36">
        <f>SUM('⑤算出内訳表(1)【自動】'!I11:I12)</f>
        <v>0</v>
      </c>
      <c r="E29" s="37">
        <f>SUM('⑤算出内訳表(1)【自動】'!K11:K12)</f>
        <v>0</v>
      </c>
      <c r="F29" s="63"/>
      <c r="G29" s="37">
        <f t="shared" si="2"/>
        <v>0</v>
      </c>
      <c r="H29" s="38">
        <f t="shared" si="5"/>
        <v>0</v>
      </c>
      <c r="I29" s="38">
        <f t="shared" si="6"/>
        <v>0</v>
      </c>
      <c r="J29" s="39" t="str">
        <f t="shared" si="4"/>
        <v/>
      </c>
    </row>
    <row r="30" spans="2:15" ht="20.100000000000001" customHeight="1">
      <c r="B30" s="798"/>
      <c r="C30" s="62" t="s">
        <v>66</v>
      </c>
      <c r="D30" s="55">
        <f>'⑤算出内訳表(1)【自動】'!I13</f>
        <v>0</v>
      </c>
      <c r="E30" s="56">
        <f>'⑤算出内訳表(1)【自動】'!K13</f>
        <v>0</v>
      </c>
      <c r="F30" s="64"/>
      <c r="G30" s="56">
        <f t="shared" si="2"/>
        <v>0</v>
      </c>
      <c r="H30" s="57">
        <f>30000*D30</f>
        <v>0</v>
      </c>
      <c r="I30" s="57">
        <f>MIN(G30,H30)</f>
        <v>0</v>
      </c>
      <c r="J30" s="58" t="str">
        <f t="shared" si="4"/>
        <v/>
      </c>
    </row>
    <row r="31" spans="2:15" ht="20.100000000000001" customHeight="1">
      <c r="B31" s="799"/>
      <c r="C31" s="61" t="s">
        <v>155</v>
      </c>
      <c r="D31" s="45">
        <f>'⑤算出内訳表(1)【自動】'!I14</f>
        <v>0</v>
      </c>
      <c r="E31" s="46">
        <f>'⑤算出内訳表(1)【自動】'!K14</f>
        <v>0</v>
      </c>
      <c r="F31" s="65"/>
      <c r="G31" s="46">
        <f t="shared" si="2"/>
        <v>0</v>
      </c>
      <c r="H31" s="47">
        <f t="shared" si="5"/>
        <v>0</v>
      </c>
      <c r="I31" s="47">
        <f t="shared" si="6"/>
        <v>0</v>
      </c>
      <c r="J31" s="48" t="str">
        <f t="shared" si="4"/>
        <v/>
      </c>
    </row>
    <row r="32" spans="2:15" ht="20.100000000000001" customHeight="1">
      <c r="B32" s="797">
        <v>12</v>
      </c>
      <c r="C32" s="60" t="s">
        <v>162</v>
      </c>
      <c r="D32" s="36">
        <f>SUM('⑤算出内訳表(1)【自動】'!I15:I16)</f>
        <v>0</v>
      </c>
      <c r="E32" s="37">
        <f>SUM('⑤算出内訳表(1)【自動】'!K15:K16)</f>
        <v>0</v>
      </c>
      <c r="F32" s="63"/>
      <c r="G32" s="37">
        <f t="shared" si="2"/>
        <v>0</v>
      </c>
      <c r="H32" s="38">
        <f t="shared" si="5"/>
        <v>0</v>
      </c>
      <c r="I32" s="38">
        <f t="shared" si="6"/>
        <v>0</v>
      </c>
      <c r="J32" s="39" t="str">
        <f t="shared" si="4"/>
        <v/>
      </c>
    </row>
    <row r="33" spans="2:16" ht="20.100000000000001" customHeight="1">
      <c r="B33" s="798"/>
      <c r="C33" s="62" t="s">
        <v>66</v>
      </c>
      <c r="D33" s="55">
        <f>'⑤算出内訳表(1)【自動】'!I17</f>
        <v>0</v>
      </c>
      <c r="E33" s="56">
        <f>'⑤算出内訳表(1)【自動】'!K17</f>
        <v>0</v>
      </c>
      <c r="F33" s="64"/>
      <c r="G33" s="56">
        <f t="shared" si="2"/>
        <v>0</v>
      </c>
      <c r="H33" s="57">
        <f>30000*D33</f>
        <v>0</v>
      </c>
      <c r="I33" s="57">
        <f>MIN(G33,H33)</f>
        <v>0</v>
      </c>
      <c r="J33" s="58" t="str">
        <f t="shared" si="4"/>
        <v/>
      </c>
    </row>
    <row r="34" spans="2:16" ht="20.100000000000001" customHeight="1">
      <c r="B34" s="799"/>
      <c r="C34" s="61" t="s">
        <v>155</v>
      </c>
      <c r="D34" s="45">
        <f>'⑤算出内訳表(1)【自動】'!I18</f>
        <v>0</v>
      </c>
      <c r="E34" s="46">
        <f>'⑤算出内訳表(1)【自動】'!K18</f>
        <v>0</v>
      </c>
      <c r="F34" s="65"/>
      <c r="G34" s="46">
        <f t="shared" si="2"/>
        <v>0</v>
      </c>
      <c r="H34" s="47">
        <f t="shared" si="5"/>
        <v>0</v>
      </c>
      <c r="I34" s="47">
        <f t="shared" si="6"/>
        <v>0</v>
      </c>
      <c r="J34" s="48" t="str">
        <f t="shared" si="4"/>
        <v/>
      </c>
      <c r="L34" s="128"/>
    </row>
    <row r="35" spans="2:16" ht="20.100000000000001" customHeight="1">
      <c r="B35" s="797">
        <v>1</v>
      </c>
      <c r="C35" s="60" t="s">
        <v>162</v>
      </c>
      <c r="D35" s="36">
        <f>SUM('⑤算出内訳表(1)【自動】'!I19:I20)</f>
        <v>0</v>
      </c>
      <c r="E35" s="37">
        <f>SUM('⑤算出内訳表(1)【自動】'!K19:K20)</f>
        <v>0</v>
      </c>
      <c r="F35" s="63"/>
      <c r="G35" s="37">
        <f t="shared" si="2"/>
        <v>0</v>
      </c>
      <c r="H35" s="38">
        <f t="shared" si="5"/>
        <v>0</v>
      </c>
      <c r="I35" s="38">
        <f t="shared" si="6"/>
        <v>0</v>
      </c>
      <c r="J35" s="39" t="str">
        <f t="shared" si="4"/>
        <v/>
      </c>
      <c r="L35" s="79"/>
      <c r="M35" s="130"/>
      <c r="N35" s="130"/>
      <c r="O35" s="130"/>
      <c r="P35" s="130"/>
    </row>
    <row r="36" spans="2:16" ht="20.100000000000001" customHeight="1">
      <c r="B36" s="798"/>
      <c r="C36" s="62" t="s">
        <v>66</v>
      </c>
      <c r="D36" s="55">
        <f>'⑤算出内訳表(1)【自動】'!I21</f>
        <v>0</v>
      </c>
      <c r="E36" s="56">
        <f>'⑤算出内訳表(1)【自動】'!K21</f>
        <v>0</v>
      </c>
      <c r="F36" s="64"/>
      <c r="G36" s="56">
        <f t="shared" si="2"/>
        <v>0</v>
      </c>
      <c r="H36" s="57">
        <f>30000*D36</f>
        <v>0</v>
      </c>
      <c r="I36" s="57">
        <f>MIN(G36,H36)</f>
        <v>0</v>
      </c>
      <c r="J36" s="58" t="str">
        <f t="shared" si="4"/>
        <v/>
      </c>
      <c r="L36" s="79"/>
      <c r="M36" s="79"/>
      <c r="N36" s="79"/>
      <c r="O36" s="79"/>
      <c r="P36" s="79"/>
    </row>
    <row r="37" spans="2:16" ht="20.100000000000001" customHeight="1">
      <c r="B37" s="799"/>
      <c r="C37" s="61" t="s">
        <v>155</v>
      </c>
      <c r="D37" s="45">
        <f>'⑤算出内訳表(1)【自動】'!I22</f>
        <v>0</v>
      </c>
      <c r="E37" s="46">
        <f>'⑤算出内訳表(1)【自動】'!K22</f>
        <v>0</v>
      </c>
      <c r="F37" s="65"/>
      <c r="G37" s="46">
        <f t="shared" si="2"/>
        <v>0</v>
      </c>
      <c r="H37" s="47">
        <f t="shared" si="5"/>
        <v>0</v>
      </c>
      <c r="I37" s="47">
        <f t="shared" si="6"/>
        <v>0</v>
      </c>
      <c r="J37" s="48" t="str">
        <f t="shared" si="4"/>
        <v/>
      </c>
      <c r="L37" s="79"/>
      <c r="M37" s="79"/>
      <c r="N37" s="79"/>
      <c r="O37" s="79"/>
      <c r="P37" s="79"/>
    </row>
    <row r="38" spans="2:16" ht="20.100000000000001" customHeight="1">
      <c r="B38" s="797">
        <v>2</v>
      </c>
      <c r="C38" s="60" t="s">
        <v>162</v>
      </c>
      <c r="D38" s="36">
        <f>SUM('⑤算出内訳表(1)【自動】'!I23:I24)</f>
        <v>0</v>
      </c>
      <c r="E38" s="37">
        <f>SUM('⑤算出内訳表(1)【自動】'!K23:K24)</f>
        <v>0</v>
      </c>
      <c r="F38" s="63"/>
      <c r="G38" s="37">
        <f t="shared" si="2"/>
        <v>0</v>
      </c>
      <c r="H38" s="38">
        <f t="shared" si="5"/>
        <v>0</v>
      </c>
      <c r="I38" s="38">
        <f t="shared" si="6"/>
        <v>0</v>
      </c>
      <c r="J38" s="39" t="str">
        <f t="shared" si="4"/>
        <v/>
      </c>
      <c r="L38" s="131"/>
      <c r="M38" s="131"/>
      <c r="N38" s="131"/>
      <c r="O38" s="131"/>
      <c r="P38" s="79"/>
    </row>
    <row r="39" spans="2:16" ht="20.100000000000001" customHeight="1">
      <c r="B39" s="798"/>
      <c r="C39" s="62" t="s">
        <v>66</v>
      </c>
      <c r="D39" s="55">
        <f>'⑤算出内訳表(1)【自動】'!I25</f>
        <v>0</v>
      </c>
      <c r="E39" s="56">
        <f>'⑤算出内訳表(1)【自動】'!K25</f>
        <v>0</v>
      </c>
      <c r="F39" s="64"/>
      <c r="G39" s="56">
        <f t="shared" si="2"/>
        <v>0</v>
      </c>
      <c r="H39" s="57">
        <f>30000*D39</f>
        <v>0</v>
      </c>
      <c r="I39" s="57">
        <f>MIN(G39,H39)</f>
        <v>0</v>
      </c>
      <c r="J39" s="58" t="str">
        <f t="shared" si="4"/>
        <v/>
      </c>
    </row>
    <row r="40" spans="2:16" ht="20.100000000000001" customHeight="1">
      <c r="B40" s="799"/>
      <c r="C40" s="61" t="s">
        <v>155</v>
      </c>
      <c r="D40" s="45">
        <f>'⑤算出内訳表(1)【自動】'!I26</f>
        <v>0</v>
      </c>
      <c r="E40" s="46">
        <f>'⑤算出内訳表(1)【自動】'!K26</f>
        <v>0</v>
      </c>
      <c r="F40" s="66"/>
      <c r="G40" s="46">
        <f t="shared" si="2"/>
        <v>0</v>
      </c>
      <c r="H40" s="47">
        <f t="shared" si="5"/>
        <v>0</v>
      </c>
      <c r="I40" s="47">
        <f t="shared" si="6"/>
        <v>0</v>
      </c>
      <c r="J40" s="48" t="str">
        <f t="shared" si="4"/>
        <v/>
      </c>
    </row>
    <row r="41" spans="2:16" ht="20.100000000000001" customHeight="1">
      <c r="B41" s="797">
        <v>3</v>
      </c>
      <c r="C41" s="60" t="s">
        <v>162</v>
      </c>
      <c r="D41" s="36">
        <f>SUM('⑤算出内訳表(1)【自動】'!I27:I28)</f>
        <v>0</v>
      </c>
      <c r="E41" s="37">
        <f>SUM('⑤算出内訳表(1)【自動】'!K27:K28)</f>
        <v>0</v>
      </c>
      <c r="F41" s="63"/>
      <c r="G41" s="37">
        <f t="shared" si="2"/>
        <v>0</v>
      </c>
      <c r="H41" s="38">
        <f t="shared" si="5"/>
        <v>0</v>
      </c>
      <c r="I41" s="38">
        <f t="shared" si="6"/>
        <v>0</v>
      </c>
      <c r="J41" s="39" t="str">
        <f t="shared" si="4"/>
        <v/>
      </c>
    </row>
    <row r="42" spans="2:16" ht="20.100000000000001" customHeight="1">
      <c r="B42" s="798"/>
      <c r="C42" s="62" t="s">
        <v>66</v>
      </c>
      <c r="D42" s="55">
        <f>'⑤算出内訳表(1)【自動】'!I29</f>
        <v>0</v>
      </c>
      <c r="E42" s="56">
        <f>'⑤算出内訳表(1)【自動】'!K29</f>
        <v>0</v>
      </c>
      <c r="F42" s="64"/>
      <c r="G42" s="56">
        <f t="shared" si="2"/>
        <v>0</v>
      </c>
      <c r="H42" s="57">
        <f>30000*D42</f>
        <v>0</v>
      </c>
      <c r="I42" s="57">
        <f>MIN(G42,H42)</f>
        <v>0</v>
      </c>
      <c r="J42" s="58" t="str">
        <f t="shared" si="4"/>
        <v/>
      </c>
    </row>
    <row r="43" spans="2:16" ht="20.100000000000001" customHeight="1" thickBot="1">
      <c r="B43" s="799"/>
      <c r="C43" s="61" t="s">
        <v>155</v>
      </c>
      <c r="D43" s="49">
        <f>'⑤算出内訳表(1)【自動】'!I30</f>
        <v>0</v>
      </c>
      <c r="E43" s="50">
        <f>'⑤算出内訳表(1)【自動】'!K30</f>
        <v>0</v>
      </c>
      <c r="F43" s="66"/>
      <c r="G43" s="50">
        <f t="shared" si="2"/>
        <v>0</v>
      </c>
      <c r="H43" s="51">
        <f t="shared" ref="H43" si="7">30000*D43</f>
        <v>0</v>
      </c>
      <c r="I43" s="51">
        <f t="shared" ref="I43" si="8">MIN(G43,H43)</f>
        <v>0</v>
      </c>
      <c r="J43" s="52" t="str">
        <f t="shared" si="4"/>
        <v/>
      </c>
    </row>
    <row r="44" spans="2:16" ht="34.5" customHeight="1" thickTop="1">
      <c r="B44" s="40" t="s">
        <v>72</v>
      </c>
      <c r="C44" s="40"/>
      <c r="D44" s="33">
        <f>SUM(D8:D43)</f>
        <v>0</v>
      </c>
      <c r="E44" s="34">
        <f>SUM(E8:E43)</f>
        <v>0</v>
      </c>
      <c r="F44" s="34">
        <f t="shared" ref="F44:H44" si="9">SUM(F8:F43)</f>
        <v>0</v>
      </c>
      <c r="G44" s="34">
        <f t="shared" si="9"/>
        <v>0</v>
      </c>
      <c r="H44" s="34">
        <f t="shared" si="9"/>
        <v>0</v>
      </c>
      <c r="I44" s="34">
        <f>SUM(I8:I43)</f>
        <v>0</v>
      </c>
      <c r="J44" s="35" t="str">
        <f t="shared" si="4"/>
        <v/>
      </c>
    </row>
    <row r="45" spans="2:16">
      <c r="B45" s="794" t="s">
        <v>154</v>
      </c>
      <c r="C45" s="794"/>
      <c r="D45" s="794"/>
      <c r="E45" s="794"/>
      <c r="F45" s="794"/>
      <c r="G45" s="794"/>
      <c r="H45" s="794"/>
      <c r="I45" s="794"/>
      <c r="J45" s="794"/>
    </row>
    <row r="46" spans="2:16">
      <c r="B46" s="133"/>
      <c r="C46" s="133"/>
      <c r="D46" s="134"/>
      <c r="E46" s="134"/>
      <c r="F46" s="134"/>
      <c r="G46" s="134"/>
      <c r="H46" s="134"/>
      <c r="I46" s="134"/>
      <c r="J46" s="134"/>
    </row>
    <row r="47" spans="2:16" ht="14.25" thickBot="1">
      <c r="F47" s="129" t="s">
        <v>485</v>
      </c>
      <c r="G47" s="8"/>
      <c r="H47" s="8"/>
      <c r="I47" s="8"/>
    </row>
    <row r="48" spans="2:16">
      <c r="F48" s="73"/>
      <c r="G48" s="74" t="s">
        <v>178</v>
      </c>
      <c r="H48" s="74" t="s">
        <v>115</v>
      </c>
      <c r="I48" s="75" t="s">
        <v>116</v>
      </c>
      <c r="J48" s="69" t="s">
        <v>161</v>
      </c>
    </row>
    <row r="49" spans="6:10">
      <c r="F49" s="126" t="s">
        <v>179</v>
      </c>
      <c r="G49" s="123">
        <f>SUM(D9:D10,D12:D13,D15:D16,D18:D19,D21:D22,D24:D25,D27:D28,D30:D31,D33:D34,D36:D37,D39:D40,D42:D43)</f>
        <v>0</v>
      </c>
      <c r="H49" s="107">
        <f>SUM(I9:I10,I12:I13,I15:I16,I18:I19,I21:I22,I24:I25,I27:I28,I30:I31,I33:I34,I36:I37,I39:I40,I42:I43)</f>
        <v>0</v>
      </c>
      <c r="I49" s="76" t="s">
        <v>171</v>
      </c>
      <c r="J49" s="70">
        <f>SUM(H49:I49)</f>
        <v>0</v>
      </c>
    </row>
    <row r="50" spans="6:10" ht="14.25" thickBot="1">
      <c r="F50" s="127" t="s">
        <v>114</v>
      </c>
      <c r="G50" s="124">
        <f>SUM(D8,D11,D14,D17,D20,D23,D26,D29,D32,D35,D38,D41)</f>
        <v>0</v>
      </c>
      <c r="H50" s="77">
        <f>SUM(I8,I11,I14,I17,I20,I23,I26,I29,I32,I35,I38,I41)-I50</f>
        <v>0</v>
      </c>
      <c r="I50" s="78">
        <f>ROUND(SUM(I8,I11,I14,I17,I20,I23,I26,I29,I32,I35,I38,I41)*0.25,0)</f>
        <v>0</v>
      </c>
      <c r="J50" s="70">
        <f>SUM(H50:I50)</f>
        <v>0</v>
      </c>
    </row>
    <row r="51" spans="6:10">
      <c r="F51" s="71" t="s">
        <v>67</v>
      </c>
      <c r="G51" s="125">
        <f>SUM(G49:G50)</f>
        <v>0</v>
      </c>
      <c r="H51" s="72">
        <f>SUM(H49:H50)</f>
        <v>0</v>
      </c>
      <c r="I51" s="72">
        <f>SUM(I50)</f>
        <v>0</v>
      </c>
      <c r="J51" s="68">
        <f>SUM(H51:I51)</f>
        <v>0</v>
      </c>
    </row>
  </sheetData>
  <sheetProtection password="CCCF" sheet="1" selectLockedCells="1"/>
  <mergeCells count="21">
    <mergeCell ref="B45:J45"/>
    <mergeCell ref="C7:D7"/>
    <mergeCell ref="B41:B43"/>
    <mergeCell ref="B38:B40"/>
    <mergeCell ref="B35:B37"/>
    <mergeCell ref="B32:B34"/>
    <mergeCell ref="B29:B31"/>
    <mergeCell ref="B26:B28"/>
    <mergeCell ref="B20:B22"/>
    <mergeCell ref="B23:B25"/>
    <mergeCell ref="B8:B10"/>
    <mergeCell ref="B11:B13"/>
    <mergeCell ref="B14:B16"/>
    <mergeCell ref="B17:B19"/>
    <mergeCell ref="I5:J5"/>
    <mergeCell ref="B2:J2"/>
    <mergeCell ref="N26:O26"/>
    <mergeCell ref="G5:H5"/>
    <mergeCell ref="H6:I6"/>
    <mergeCell ref="H3:J3"/>
    <mergeCell ref="C3:F5"/>
  </mergeCells>
  <phoneticPr fontId="1"/>
  <pageMargins left="0.7" right="0.7" top="0.75" bottom="0.75" header="0.3" footer="0.3"/>
  <pageSetup paperSize="9" scale="77" fitToWidth="0"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B5C2-ECD1-4010-B8B8-520E5A2AC0BA}">
  <dimension ref="A1:X2"/>
  <sheetViews>
    <sheetView workbookViewId="0"/>
  </sheetViews>
  <sheetFormatPr defaultRowHeight="13.5"/>
  <sheetData>
    <row r="1" spans="1:24">
      <c r="A1" t="s">
        <v>1733</v>
      </c>
      <c r="B1" t="s">
        <v>1734</v>
      </c>
      <c r="C1" t="s">
        <v>1735</v>
      </c>
      <c r="D1" t="s">
        <v>1736</v>
      </c>
      <c r="E1" t="s">
        <v>1737</v>
      </c>
      <c r="F1" t="s">
        <v>1738</v>
      </c>
      <c r="G1" t="s">
        <v>1739</v>
      </c>
      <c r="H1" t="s">
        <v>1740</v>
      </c>
      <c r="I1" t="s">
        <v>1754</v>
      </c>
      <c r="J1" t="s">
        <v>1741</v>
      </c>
      <c r="K1" t="s">
        <v>1755</v>
      </c>
      <c r="L1" t="s">
        <v>1756</v>
      </c>
      <c r="M1" t="s">
        <v>1742</v>
      </c>
      <c r="N1" t="s">
        <v>1743</v>
      </c>
      <c r="O1" t="s">
        <v>1744</v>
      </c>
      <c r="P1" t="s">
        <v>1745</v>
      </c>
      <c r="Q1" t="s">
        <v>1746</v>
      </c>
      <c r="R1" t="s">
        <v>1747</v>
      </c>
      <c r="S1" t="s">
        <v>1748</v>
      </c>
      <c r="T1" t="s">
        <v>1749</v>
      </c>
      <c r="U1" t="s">
        <v>1750</v>
      </c>
      <c r="V1" t="s">
        <v>1751</v>
      </c>
      <c r="W1" t="s">
        <v>1752</v>
      </c>
      <c r="X1" t="s">
        <v>1753</v>
      </c>
    </row>
    <row r="2" spans="1:24" ht="25.5" customHeight="1">
      <c r="A2" s="145">
        <f>SUM('⑥算出内訳表(2)【必須入力】'!D8:D10)</f>
        <v>0</v>
      </c>
      <c r="B2" s="145">
        <f>SUM('⑥算出内訳表(2)【必須入力】'!D11:D13)</f>
        <v>0</v>
      </c>
      <c r="C2" s="145">
        <f>SUM('⑥算出内訳表(2)【必須入力】'!D14:D16)</f>
        <v>0</v>
      </c>
      <c r="D2" s="145">
        <f>SUM('⑥算出内訳表(2)【必須入力】'!D17:D19)</f>
        <v>0</v>
      </c>
      <c r="E2" s="145">
        <f>SUM('⑥算出内訳表(2)【必須入力】'!D20:D22)</f>
        <v>0</v>
      </c>
      <c r="F2" s="145">
        <f>SUM('⑥算出内訳表(2)【必須入力】'!D23:D25)</f>
        <v>0</v>
      </c>
      <c r="G2" s="145">
        <f>SUM('⑥算出内訳表(2)【必須入力】'!D26:D28)</f>
        <v>0</v>
      </c>
      <c r="H2" s="145">
        <f>SUM('⑥算出内訳表(2)【必須入力】'!D29:D31)</f>
        <v>0</v>
      </c>
      <c r="I2" s="145">
        <f>SUM('⑥算出内訳表(2)【必須入力】'!D32:D34)</f>
        <v>0</v>
      </c>
      <c r="J2" s="145">
        <f>SUM('⑥算出内訳表(2)【必須入力】'!D35:D37)</f>
        <v>0</v>
      </c>
      <c r="K2" s="145">
        <f>SUM('⑥算出内訳表(2)【必須入力】'!D38:D40)</f>
        <v>0</v>
      </c>
      <c r="L2" s="145">
        <f>SUM('⑥算出内訳表(2)【必須入力】'!D41:D43)</f>
        <v>0</v>
      </c>
      <c r="M2" s="145">
        <f>SUM('⑥算出内訳表(2)【必須入力】'!E8:E10)</f>
        <v>0</v>
      </c>
      <c r="N2" s="145">
        <f>SUM('⑥算出内訳表(2)【必須入力】'!E11:E13)</f>
        <v>0</v>
      </c>
      <c r="O2" s="145">
        <f>SUM('⑥算出内訳表(2)【必須入力】'!E14:E16)</f>
        <v>0</v>
      </c>
      <c r="P2" s="145">
        <f>SUM('⑥算出内訳表(2)【必須入力】'!E17:E19)</f>
        <v>0</v>
      </c>
      <c r="Q2" s="145">
        <f>SUM('⑥算出内訳表(2)【必須入力】'!E20:E22)</f>
        <v>0</v>
      </c>
      <c r="R2" s="145">
        <f>SUM('⑥算出内訳表(2)【必須入力】'!E23:E25)</f>
        <v>0</v>
      </c>
      <c r="S2" s="145">
        <f>SUM('⑥算出内訳表(2)【必須入力】'!E26:E28)</f>
        <v>0</v>
      </c>
      <c r="T2" s="145">
        <f>SUM('⑥算出内訳表(2)【必須入力】'!E29:E31)</f>
        <v>0</v>
      </c>
      <c r="U2" s="145">
        <f>SUM('⑥算出内訳表(2)【必須入力】'!E32:E34)</f>
        <v>0</v>
      </c>
      <c r="V2" s="145">
        <f>SUM('⑥算出内訳表(2)【必須入力】'!E35:E37)</f>
        <v>0</v>
      </c>
      <c r="W2" s="145">
        <f>SUM('⑥算出内訳表(2)【必須入力】'!E38:E40)</f>
        <v>0</v>
      </c>
      <c r="X2" s="145">
        <f>SUM('⑥算出内訳表(2)【必須入力】'!E41:E43)</f>
        <v>0</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C088E-63CC-406C-8570-4CF4DD185811}">
  <sheetPr>
    <tabColor rgb="FF002060"/>
  </sheetPr>
  <dimension ref="A1:AL27"/>
  <sheetViews>
    <sheetView zoomScaleNormal="100" zoomScaleSheetLayoutView="100" workbookViewId="0">
      <selection activeCell="L24" sqref="L24:P24"/>
    </sheetView>
  </sheetViews>
  <sheetFormatPr defaultColWidth="9" defaultRowHeight="27" customHeight="1"/>
  <cols>
    <col min="1" max="21" width="5.625" style="135" customWidth="1"/>
    <col min="22" max="22" width="6.625" style="135" customWidth="1"/>
    <col min="23" max="24" width="9" style="135"/>
    <col min="25" max="25" width="9" style="135" customWidth="1"/>
    <col min="26" max="16384" width="9" style="135"/>
  </cols>
  <sheetData>
    <row r="1" spans="4:38" ht="52.5" customHeight="1"/>
    <row r="2" spans="4:38" ht="21.75" customHeight="1"/>
    <row r="3" spans="4:38" ht="27" customHeight="1">
      <c r="D3" s="424" t="s">
        <v>1758</v>
      </c>
      <c r="E3" s="425"/>
      <c r="F3" s="426"/>
      <c r="G3" s="426"/>
      <c r="H3" s="426"/>
      <c r="I3" s="426"/>
      <c r="J3" s="426"/>
      <c r="K3" s="426"/>
      <c r="L3" s="426"/>
      <c r="M3" s="426"/>
      <c r="N3" s="800"/>
      <c r="O3" s="800"/>
      <c r="P3" s="800"/>
      <c r="Q3" s="800"/>
      <c r="R3" s="800"/>
      <c r="S3" s="800"/>
      <c r="T3" s="800"/>
      <c r="U3" s="800"/>
      <c r="V3" s="800"/>
      <c r="W3" s="800"/>
      <c r="X3" s="800"/>
      <c r="Y3" s="427"/>
      <c r="Z3" s="234"/>
      <c r="AA3" s="234"/>
      <c r="AB3" s="234"/>
      <c r="AC3" s="234"/>
      <c r="AD3" s="234"/>
      <c r="AE3" s="234"/>
      <c r="AF3" s="234"/>
      <c r="AG3" s="234"/>
      <c r="AH3" s="234"/>
      <c r="AI3" s="234"/>
      <c r="AJ3" s="234"/>
      <c r="AK3" s="234"/>
      <c r="AL3" s="234"/>
    </row>
    <row r="4" spans="4:38" ht="27" customHeight="1" thickBot="1">
      <c r="D4" s="428" t="s">
        <v>1759</v>
      </c>
      <c r="E4" s="225"/>
      <c r="V4" s="234"/>
      <c r="W4" s="234"/>
      <c r="X4" s="234"/>
      <c r="Y4" s="234"/>
      <c r="Z4" s="234"/>
      <c r="AA4" s="234"/>
      <c r="AB4" s="234"/>
      <c r="AC4" s="234"/>
      <c r="AD4" s="234"/>
      <c r="AE4" s="234"/>
      <c r="AF4" s="234"/>
      <c r="AG4" s="234"/>
      <c r="AH4" s="234"/>
      <c r="AI4" s="234"/>
      <c r="AJ4" s="234"/>
      <c r="AK4" s="234"/>
      <c r="AL4" s="234"/>
    </row>
    <row r="5" spans="4:38" ht="27" customHeight="1">
      <c r="D5" s="258" t="s">
        <v>31</v>
      </c>
      <c r="E5" s="259" t="s">
        <v>1549</v>
      </c>
      <c r="F5" s="259" t="s">
        <v>33</v>
      </c>
      <c r="G5" s="259" t="s">
        <v>34</v>
      </c>
      <c r="H5" s="259" t="s">
        <v>35</v>
      </c>
      <c r="I5" s="259" t="s">
        <v>36</v>
      </c>
      <c r="J5" s="260" t="s">
        <v>37</v>
      </c>
      <c r="V5" s="234"/>
      <c r="W5" s="234"/>
      <c r="X5" s="234"/>
      <c r="Y5" s="234"/>
      <c r="Z5" s="234"/>
      <c r="AA5" s="234"/>
      <c r="AB5" s="234"/>
      <c r="AC5" s="234"/>
      <c r="AD5" s="234"/>
      <c r="AE5" s="234"/>
      <c r="AF5" s="234"/>
      <c r="AG5" s="234"/>
      <c r="AH5" s="234"/>
      <c r="AI5" s="234"/>
      <c r="AJ5" s="234"/>
      <c r="AK5" s="234"/>
      <c r="AL5" s="234"/>
    </row>
    <row r="6" spans="4:38" ht="27" customHeight="1" thickBot="1">
      <c r="D6" s="261" t="e">
        <f>IF(③職員名簿【年間実績】!V4=③職員名簿【年間実績】!V10,"○","×")</f>
        <v>#N/A</v>
      </c>
      <c r="E6" s="262" t="e">
        <f>IF(③職員名簿【年間実績】!W4=③職員名簿【年間実績】!W10,"○","×")</f>
        <v>#N/A</v>
      </c>
      <c r="F6" s="262" t="e">
        <f>IF(③職員名簿【年間実績】!X4=③職員名簿【年間実績】!X10,"○","×")</f>
        <v>#N/A</v>
      </c>
      <c r="G6" s="262" t="e">
        <f>IF(③職員名簿【年間実績】!Y4=③職員名簿【年間実績】!Y10,"○","×")</f>
        <v>#N/A</v>
      </c>
      <c r="H6" s="262" t="e">
        <f>IF(③職員名簿【年間実績】!Z4=③職員名簿【年間実績】!Z10,"○","×")</f>
        <v>#N/A</v>
      </c>
      <c r="I6" s="262" t="e">
        <f>IF(③職員名簿【年間実績】!AA4=③職員名簿【年間実績】!AA10,"○","×")</f>
        <v>#N/A</v>
      </c>
      <c r="J6" s="263" t="e">
        <f>IF(③職員名簿【年間実績】!AB4=③職員名簿【年間実績】!AB10,"○","×")</f>
        <v>#N/A</v>
      </c>
      <c r="V6" s="234"/>
      <c r="W6" s="234"/>
      <c r="X6" s="234"/>
      <c r="Y6" s="234"/>
      <c r="Z6" s="234"/>
      <c r="AA6" s="234"/>
      <c r="AB6" s="234"/>
      <c r="AC6" s="234"/>
      <c r="AD6" s="234"/>
      <c r="AE6" s="234"/>
      <c r="AF6" s="234"/>
      <c r="AG6" s="234"/>
      <c r="AH6" s="234"/>
      <c r="AI6" s="234"/>
      <c r="AJ6" s="234"/>
      <c r="AK6" s="234"/>
      <c r="AL6" s="234"/>
    </row>
    <row r="7" spans="4:38" ht="27" customHeight="1">
      <c r="D7" s="453" t="s">
        <v>1774</v>
      </c>
      <c r="E7" s="225"/>
      <c r="V7" s="234"/>
      <c r="W7" s="234"/>
      <c r="X7" s="234"/>
      <c r="Y7" s="234"/>
      <c r="Z7" s="234"/>
      <c r="AA7" s="234"/>
      <c r="AB7" s="234"/>
      <c r="AC7" s="234"/>
      <c r="AD7" s="234"/>
      <c r="AE7" s="234"/>
      <c r="AF7" s="234"/>
      <c r="AG7" s="234"/>
      <c r="AH7" s="234"/>
      <c r="AI7" s="234"/>
      <c r="AJ7" s="234"/>
      <c r="AK7" s="234"/>
      <c r="AL7" s="234"/>
    </row>
    <row r="8" spans="4:38" ht="27" customHeight="1">
      <c r="D8" s="429" t="s">
        <v>1775</v>
      </c>
      <c r="E8" s="430"/>
      <c r="F8" s="430"/>
      <c r="G8" s="430"/>
      <c r="H8" s="430"/>
      <c r="I8" s="430"/>
      <c r="J8" s="430"/>
      <c r="K8" s="430"/>
      <c r="L8" s="430"/>
      <c r="M8" s="430"/>
      <c r="N8" s="430"/>
      <c r="O8" s="430"/>
      <c r="P8" s="430"/>
      <c r="Q8" s="430"/>
      <c r="R8" s="430"/>
      <c r="S8" s="430"/>
      <c r="T8" s="430"/>
      <c r="V8" s="234"/>
      <c r="W8" s="234"/>
      <c r="X8" s="234"/>
      <c r="Y8" s="234"/>
      <c r="Z8" s="234"/>
      <c r="AA8" s="234"/>
      <c r="AB8" s="234"/>
      <c r="AC8" s="234"/>
      <c r="AD8" s="234"/>
      <c r="AE8" s="234"/>
      <c r="AF8" s="234"/>
      <c r="AG8" s="234"/>
      <c r="AH8" s="234"/>
      <c r="AI8" s="234"/>
      <c r="AJ8" s="234"/>
      <c r="AK8" s="234"/>
      <c r="AL8" s="234"/>
    </row>
    <row r="9" spans="4:38" ht="27" customHeight="1">
      <c r="D9" s="815" t="s">
        <v>1782</v>
      </c>
      <c r="E9" s="815"/>
      <c r="F9" s="815"/>
      <c r="G9" s="815"/>
      <c r="H9" s="815"/>
      <c r="I9" s="815"/>
      <c r="J9" s="815"/>
      <c r="K9" s="815"/>
      <c r="L9" s="815"/>
      <c r="M9" s="815"/>
      <c r="N9" s="815"/>
      <c r="O9" s="815"/>
      <c r="P9" s="815"/>
      <c r="Q9" s="815"/>
      <c r="R9" s="815"/>
      <c r="S9" s="815"/>
      <c r="T9" s="815"/>
      <c r="U9" s="815"/>
      <c r="V9" s="234"/>
      <c r="W9" s="234"/>
      <c r="X9" s="234"/>
      <c r="Y9" s="234"/>
      <c r="Z9" s="234"/>
      <c r="AA9" s="234"/>
      <c r="AB9" s="234"/>
      <c r="AC9" s="234"/>
      <c r="AD9" s="234"/>
      <c r="AE9" s="234"/>
      <c r="AF9" s="234"/>
      <c r="AG9" s="234"/>
      <c r="AH9" s="234"/>
      <c r="AI9" s="234"/>
      <c r="AJ9" s="234"/>
      <c r="AK9" s="234"/>
      <c r="AL9" s="234"/>
    </row>
    <row r="10" spans="4:38" ht="27" customHeight="1" thickBot="1">
      <c r="D10" s="431" t="s">
        <v>1760</v>
      </c>
      <c r="E10" s="432"/>
      <c r="F10" s="432"/>
      <c r="G10" s="432"/>
      <c r="H10" s="432"/>
      <c r="I10" s="432"/>
      <c r="J10" s="432"/>
      <c r="V10" s="234"/>
      <c r="W10" s="234"/>
      <c r="X10" s="234"/>
      <c r="Y10" s="234"/>
      <c r="Z10" s="234"/>
      <c r="AA10" s="234"/>
      <c r="AB10" s="234"/>
      <c r="AC10" s="234"/>
      <c r="AD10" s="234"/>
      <c r="AE10" s="234"/>
      <c r="AF10" s="234"/>
      <c r="AG10" s="234"/>
      <c r="AH10" s="234"/>
      <c r="AI10" s="234"/>
      <c r="AJ10" s="234"/>
      <c r="AK10" s="234"/>
      <c r="AL10" s="234"/>
    </row>
    <row r="11" spans="4:38" ht="27" customHeight="1">
      <c r="D11" s="258" t="s">
        <v>31</v>
      </c>
      <c r="E11" s="259" t="s">
        <v>1549</v>
      </c>
      <c r="F11" s="259" t="s">
        <v>33</v>
      </c>
      <c r="G11" s="259" t="s">
        <v>34</v>
      </c>
      <c r="H11" s="259" t="s">
        <v>35</v>
      </c>
      <c r="I11" s="259" t="s">
        <v>36</v>
      </c>
      <c r="J11" s="260" t="s">
        <v>37</v>
      </c>
      <c r="V11" s="234"/>
      <c r="W11" s="234"/>
      <c r="X11" s="234"/>
      <c r="Y11" s="234"/>
      <c r="Z11" s="234"/>
      <c r="AA11" s="234"/>
      <c r="AB11" s="234"/>
      <c r="AC11" s="234"/>
      <c r="AD11" s="234"/>
      <c r="AE11" s="234"/>
      <c r="AF11" s="234"/>
      <c r="AG11" s="234"/>
      <c r="AH11" s="234"/>
      <c r="AI11" s="234"/>
      <c r="AJ11" s="234"/>
      <c r="AK11" s="234"/>
      <c r="AL11" s="234"/>
    </row>
    <row r="12" spans="4:38" ht="27" customHeight="1" thickBot="1">
      <c r="D12" s="261" t="e">
        <f>IF(SUM('⑤算出内訳表(1)【自動】'!F7:F10)='⑤算出内訳表(1)【自動】'!O7,"○","×")</f>
        <v>#N/A</v>
      </c>
      <c r="E12" s="262" t="e">
        <f>IF(SUM('⑤算出内訳表(1)【自動】'!F11:F14)='⑤算出内訳表(1)【自動】'!O8,"○","×")</f>
        <v>#N/A</v>
      </c>
      <c r="F12" s="262" t="e">
        <f>IF(SUM('⑤算出内訳表(1)【自動】'!F15:F18)='⑤算出内訳表(1)【自動】'!O9,"○","×")</f>
        <v>#N/A</v>
      </c>
      <c r="G12" s="262" t="e">
        <f>IF(SUM('⑤算出内訳表(1)【自動】'!F19:F22)='⑤算出内訳表(1)【自動】'!O10,"○","×")</f>
        <v>#N/A</v>
      </c>
      <c r="H12" s="262" t="e">
        <f>IF(SUM('⑤算出内訳表(1)【自動】'!F23:F26)='⑤算出内訳表(1)【自動】'!O11,"○","×")</f>
        <v>#N/A</v>
      </c>
      <c r="I12" s="262" t="e">
        <f>IF(SUM('⑤算出内訳表(1)【自動】'!F27:F30)='⑤算出内訳表(1)【自動】'!O12,"○","×")</f>
        <v>#N/A</v>
      </c>
      <c r="J12" s="263" t="e">
        <f>IF(SUM('⑤算出内訳表(1)【自動】'!K7:K10)='⑤算出内訳表(1)【自動】'!O13,"○","×")</f>
        <v>#N/A</v>
      </c>
      <c r="V12" s="234"/>
      <c r="W12" s="234"/>
      <c r="X12" s="234"/>
      <c r="Y12" s="234"/>
      <c r="Z12" s="234"/>
      <c r="AA12" s="234"/>
      <c r="AB12" s="234"/>
      <c r="AC12" s="234"/>
      <c r="AD12" s="234"/>
      <c r="AE12" s="234"/>
      <c r="AF12" s="234"/>
      <c r="AG12" s="234"/>
      <c r="AH12" s="234"/>
      <c r="AI12" s="234"/>
      <c r="AJ12" s="234"/>
      <c r="AK12" s="234"/>
      <c r="AL12" s="234"/>
    </row>
    <row r="13" spans="4:38" ht="27" customHeight="1">
      <c r="D13" s="453" t="s">
        <v>1761</v>
      </c>
      <c r="E13" s="432"/>
      <c r="F13" s="432"/>
      <c r="G13" s="432"/>
      <c r="H13" s="432"/>
      <c r="I13" s="432"/>
      <c r="J13" s="432"/>
      <c r="V13" s="234"/>
      <c r="W13" s="234"/>
      <c r="X13" s="234"/>
      <c r="Y13" s="234"/>
      <c r="Z13" s="234"/>
      <c r="AA13" s="234"/>
      <c r="AB13" s="234"/>
      <c r="AC13" s="234"/>
      <c r="AD13" s="234"/>
      <c r="AE13" s="234"/>
      <c r="AF13" s="234"/>
      <c r="AG13" s="234"/>
      <c r="AH13" s="234"/>
      <c r="AI13" s="234"/>
      <c r="AJ13" s="234"/>
      <c r="AK13" s="234"/>
      <c r="AL13" s="234"/>
    </row>
    <row r="14" spans="4:38" ht="27" customHeight="1">
      <c r="D14" s="453" t="s">
        <v>1776</v>
      </c>
      <c r="E14" s="432"/>
      <c r="F14" s="432"/>
      <c r="G14" s="432"/>
      <c r="H14" s="432"/>
      <c r="I14" s="432"/>
      <c r="J14" s="432"/>
      <c r="V14" s="234"/>
      <c r="W14" s="234"/>
      <c r="X14" s="234"/>
      <c r="Y14" s="234"/>
      <c r="Z14" s="234"/>
      <c r="AA14" s="234"/>
      <c r="AB14" s="234"/>
      <c r="AC14" s="234"/>
      <c r="AD14" s="234"/>
      <c r="AE14" s="234"/>
      <c r="AF14" s="234"/>
      <c r="AG14" s="234"/>
      <c r="AH14" s="234"/>
      <c r="AI14" s="234"/>
      <c r="AJ14" s="234"/>
      <c r="AK14" s="234"/>
      <c r="AL14" s="234"/>
    </row>
    <row r="15" spans="4:38" ht="27" customHeight="1">
      <c r="D15" s="433"/>
      <c r="E15" s="432"/>
      <c r="F15" s="432"/>
      <c r="G15" s="432"/>
      <c r="H15" s="432"/>
      <c r="I15" s="432"/>
      <c r="J15" s="432"/>
      <c r="V15" s="234"/>
      <c r="W15" s="234"/>
      <c r="X15" s="234"/>
      <c r="Y15" s="234"/>
      <c r="Z15" s="234"/>
      <c r="AA15" s="234"/>
      <c r="AB15" s="234"/>
      <c r="AC15" s="234"/>
      <c r="AD15" s="234"/>
      <c r="AE15" s="234"/>
      <c r="AF15" s="234"/>
      <c r="AG15" s="234"/>
      <c r="AH15" s="234"/>
      <c r="AI15" s="234"/>
      <c r="AJ15" s="234"/>
      <c r="AK15" s="234"/>
      <c r="AL15" s="234"/>
    </row>
    <row r="16" spans="4:38" ht="27" customHeight="1">
      <c r="D16" s="434"/>
      <c r="E16" s="432"/>
      <c r="F16" s="432"/>
      <c r="G16" s="432"/>
      <c r="H16" s="432"/>
      <c r="I16" s="432"/>
      <c r="J16" s="432"/>
      <c r="V16" s="234"/>
      <c r="W16" s="234"/>
      <c r="X16" s="234"/>
      <c r="Y16" s="234"/>
      <c r="Z16" s="234"/>
      <c r="AA16" s="234"/>
      <c r="AB16" s="234"/>
      <c r="AC16" s="234"/>
      <c r="AD16" s="234"/>
      <c r="AE16" s="234"/>
      <c r="AF16" s="234"/>
      <c r="AG16" s="234"/>
      <c r="AH16" s="234"/>
      <c r="AI16" s="234"/>
      <c r="AJ16" s="234"/>
      <c r="AK16" s="234"/>
      <c r="AL16" s="234"/>
    </row>
    <row r="17" spans="1:38" ht="27" customHeight="1" thickBot="1">
      <c r="D17" s="424" t="s">
        <v>1762</v>
      </c>
      <c r="E17" s="425"/>
      <c r="F17" s="426"/>
      <c r="G17" s="426"/>
      <c r="V17" s="234"/>
      <c r="W17" s="234"/>
      <c r="X17" s="234"/>
      <c r="Y17" s="234"/>
      <c r="Z17" s="234"/>
      <c r="AA17" s="234"/>
      <c r="AB17" s="234"/>
      <c r="AC17" s="234"/>
      <c r="AD17" s="234"/>
      <c r="AE17" s="234"/>
      <c r="AF17" s="234"/>
      <c r="AG17" s="234"/>
      <c r="AH17" s="234"/>
      <c r="AI17" s="234"/>
      <c r="AJ17" s="234"/>
      <c r="AK17" s="234"/>
      <c r="AL17" s="234"/>
    </row>
    <row r="18" spans="1:38" ht="44.1" customHeight="1" thickBot="1">
      <c r="D18" s="801" t="s">
        <v>1552</v>
      </c>
      <c r="E18" s="802"/>
      <c r="F18" s="803"/>
      <c r="G18" s="804" t="e">
        <f>IF(⑨差額請求書!G21&lt;0,"戻入あり(下記を入力してください)","戻入はありません。確認箇所は以上です")</f>
        <v>#N/A</v>
      </c>
      <c r="H18" s="805"/>
      <c r="I18" s="805"/>
      <c r="J18" s="805"/>
      <c r="K18" s="805"/>
      <c r="L18" s="805"/>
      <c r="M18" s="805"/>
      <c r="N18" s="805"/>
      <c r="O18" s="805"/>
      <c r="P18" s="805"/>
      <c r="Q18" s="806"/>
      <c r="R18" s="435" t="s">
        <v>1763</v>
      </c>
      <c r="S18" s="436"/>
      <c r="T18" s="436"/>
      <c r="U18" s="807" t="e">
        <f>IF(⑨差額請求書!G21&gt;0,"-",-(⑨差額請求書!G21))</f>
        <v>#N/A</v>
      </c>
      <c r="V18" s="808"/>
      <c r="W18" s="808"/>
      <c r="X18" s="809"/>
      <c r="Y18" s="437" t="s">
        <v>1543</v>
      </c>
    </row>
    <row r="19" spans="1:38" ht="17.25" customHeight="1" thickBot="1">
      <c r="D19" s="438"/>
      <c r="E19" s="438"/>
      <c r="F19" s="438"/>
      <c r="G19" s="439"/>
      <c r="H19" s="439"/>
      <c r="I19" s="439"/>
      <c r="J19" s="439"/>
      <c r="K19" s="439"/>
      <c r="L19" s="439"/>
      <c r="M19" s="439"/>
      <c r="N19" s="234"/>
      <c r="O19" s="440"/>
      <c r="P19" s="440"/>
      <c r="Q19" s="441"/>
      <c r="R19" s="441"/>
      <c r="S19" s="441"/>
      <c r="T19" s="441"/>
      <c r="U19" s="442"/>
      <c r="V19" s="234"/>
    </row>
    <row r="20" spans="1:38" ht="27" customHeight="1" thickBot="1">
      <c r="D20" s="443" t="s">
        <v>1764</v>
      </c>
      <c r="E20" s="444"/>
      <c r="F20" s="444"/>
      <c r="G20" s="444"/>
      <c r="H20" s="444"/>
      <c r="I20" s="444"/>
      <c r="J20" s="444"/>
      <c r="K20" s="444"/>
      <c r="L20" s="444"/>
      <c r="M20" s="444"/>
      <c r="N20" s="444"/>
      <c r="O20" s="444"/>
      <c r="P20" s="444"/>
      <c r="Q20" s="445"/>
      <c r="R20" s="136"/>
      <c r="S20" s="136"/>
      <c r="V20" s="234"/>
    </row>
    <row r="21" spans="1:38" ht="30.75" customHeight="1">
      <c r="D21" s="446" t="s">
        <v>1765</v>
      </c>
      <c r="E21" s="447"/>
      <c r="F21" s="810"/>
      <c r="G21" s="811"/>
      <c r="H21" s="811"/>
      <c r="I21" s="811"/>
      <c r="J21" s="448" t="s">
        <v>1766</v>
      </c>
      <c r="K21" s="449"/>
      <c r="L21" s="812"/>
      <c r="M21" s="813"/>
      <c r="N21" s="813"/>
      <c r="O21" s="813"/>
      <c r="P21" s="813"/>
      <c r="Q21" s="814"/>
      <c r="R21" s="450"/>
      <c r="S21" s="450"/>
      <c r="V21" s="234"/>
    </row>
    <row r="22" spans="1:38" ht="30.75" customHeight="1">
      <c r="D22" s="817" t="s">
        <v>1767</v>
      </c>
      <c r="E22" s="818"/>
      <c r="F22" s="821"/>
      <c r="G22" s="822"/>
      <c r="H22" s="822"/>
      <c r="I22" s="822"/>
      <c r="J22" s="822"/>
      <c r="K22" s="822"/>
      <c r="L22" s="822"/>
      <c r="M22" s="822"/>
      <c r="N22" s="822"/>
      <c r="O22" s="822"/>
      <c r="P22" s="822"/>
      <c r="Q22" s="823"/>
      <c r="R22" s="451"/>
      <c r="S22" s="451"/>
      <c r="V22" s="234"/>
    </row>
    <row r="23" spans="1:38" ht="30.75" customHeight="1">
      <c r="D23" s="819"/>
      <c r="E23" s="820"/>
      <c r="F23" s="824"/>
      <c r="G23" s="825"/>
      <c r="H23" s="825"/>
      <c r="I23" s="825"/>
      <c r="J23" s="825"/>
      <c r="K23" s="825"/>
      <c r="L23" s="825"/>
      <c r="M23" s="825"/>
      <c r="N23" s="825"/>
      <c r="O23" s="825"/>
      <c r="P23" s="825"/>
      <c r="Q23" s="826"/>
      <c r="R23" s="451"/>
      <c r="S23" s="451"/>
      <c r="V23" s="234"/>
    </row>
    <row r="24" spans="1:38" ht="36.75" customHeight="1" thickBot="1">
      <c r="D24" s="827" t="s">
        <v>1554</v>
      </c>
      <c r="E24" s="828"/>
      <c r="F24" s="829"/>
      <c r="G24" s="830"/>
      <c r="H24" s="830"/>
      <c r="I24" s="830"/>
      <c r="J24" s="831" t="s">
        <v>1768</v>
      </c>
      <c r="K24" s="832"/>
      <c r="L24" s="833"/>
      <c r="M24" s="834"/>
      <c r="N24" s="834"/>
      <c r="O24" s="834"/>
      <c r="P24" s="835"/>
      <c r="Q24" s="452" t="s">
        <v>1553</v>
      </c>
      <c r="R24" s="136"/>
      <c r="S24" s="136"/>
      <c r="V24" s="234"/>
    </row>
    <row r="25" spans="1:38" ht="43.5" customHeight="1">
      <c r="D25" s="237"/>
      <c r="V25" s="234"/>
    </row>
    <row r="26" spans="1:38" ht="34.5" customHeight="1">
      <c r="D26" s="238"/>
      <c r="L26" s="257"/>
      <c r="M26" s="235"/>
      <c r="N26" s="136"/>
      <c r="O26" s="136"/>
      <c r="P26" s="136"/>
      <c r="Q26" s="136"/>
      <c r="R26" s="136"/>
      <c r="S26" s="136"/>
      <c r="T26" s="136"/>
      <c r="U26" s="136"/>
      <c r="V26" s="234"/>
    </row>
    <row r="27" spans="1:38" ht="27" customHeight="1">
      <c r="A27" s="816" t="s">
        <v>1769</v>
      </c>
      <c r="B27" s="816"/>
      <c r="C27" s="816"/>
      <c r="D27" s="816"/>
      <c r="E27" s="816"/>
      <c r="F27" s="816"/>
      <c r="G27" s="816"/>
      <c r="H27" s="816"/>
      <c r="I27" s="816"/>
      <c r="J27" s="816"/>
      <c r="K27" s="816"/>
      <c r="L27" s="816"/>
      <c r="M27" s="816"/>
      <c r="N27" s="816"/>
      <c r="O27" s="816"/>
      <c r="P27" s="816"/>
      <c r="Q27" s="816"/>
      <c r="R27" s="816"/>
      <c r="S27" s="816"/>
      <c r="T27" s="816"/>
      <c r="U27" s="816"/>
      <c r="V27" s="816"/>
      <c r="W27" s="816"/>
      <c r="X27" s="816"/>
      <c r="Y27" s="816"/>
      <c r="Z27" s="816"/>
      <c r="AA27" s="234"/>
      <c r="AB27" s="234"/>
      <c r="AC27" s="234"/>
      <c r="AD27" s="234"/>
      <c r="AE27" s="234"/>
      <c r="AF27" s="234"/>
      <c r="AG27" s="234"/>
      <c r="AH27" s="234"/>
      <c r="AI27" s="234"/>
      <c r="AJ27" s="234"/>
      <c r="AK27" s="234"/>
      <c r="AL27" s="234"/>
    </row>
  </sheetData>
  <sheetProtection password="CCCF" sheet="1" selectLockedCells="1"/>
  <mergeCells count="14">
    <mergeCell ref="A27:Z27"/>
    <mergeCell ref="D22:E23"/>
    <mergeCell ref="F22:Q23"/>
    <mergeCell ref="D24:E24"/>
    <mergeCell ref="F24:I24"/>
    <mergeCell ref="J24:K24"/>
    <mergeCell ref="L24:P24"/>
    <mergeCell ref="N3:X3"/>
    <mergeCell ref="D18:F18"/>
    <mergeCell ref="G18:Q18"/>
    <mergeCell ref="U18:X18"/>
    <mergeCell ref="F21:I21"/>
    <mergeCell ref="L21:Q21"/>
    <mergeCell ref="D9:U9"/>
  </mergeCells>
  <phoneticPr fontId="1"/>
  <conditionalFormatting sqref="O28:U36">
    <cfRule type="expression" priority="5">
      <formula>#REF!="○"</formula>
    </cfRule>
  </conditionalFormatting>
  <conditionalFormatting sqref="G18">
    <cfRule type="expression" dxfId="4" priority="4">
      <formula>$G$18="戻入あり(下記を入力してください)"</formula>
    </cfRule>
  </conditionalFormatting>
  <conditionalFormatting sqref="D10:J10 D8:D9 D6:J7">
    <cfRule type="expression" dxfId="3" priority="3">
      <formula>D6="×"</formula>
    </cfRule>
  </conditionalFormatting>
  <conditionalFormatting sqref="D12:J12 E13:J16">
    <cfRule type="expression" dxfId="2" priority="2">
      <formula>D12="×"</formula>
    </cfRule>
  </conditionalFormatting>
  <conditionalFormatting sqref="D13:D16">
    <cfRule type="expression" dxfId="1" priority="1">
      <formula>D13="×"</formula>
    </cfRule>
  </conditionalFormatting>
  <conditionalFormatting sqref="F21:I21 L21:Q21 F22:Q23 F24:I24 L24:P24">
    <cfRule type="expression" dxfId="0" priority="6">
      <formula>$U$18="-"</formula>
    </cfRule>
  </conditionalFormatting>
  <dataValidations count="1">
    <dataValidation type="list" allowBlank="1" showInputMessage="1" showErrorMessage="1" sqref="F24:I24" xr:uid="{F205DBF9-FB02-4EF8-85D7-AD8747454387}">
      <formula1>"園住所,法人住所,事業所住所,その他"</formula1>
    </dataValidation>
  </dataValidations>
  <hyperlinks>
    <hyperlink ref="D9" location="'４～１０月修正箇所'!A1" display="中間実績時で確定したデータに誤りがあり、修正した場合は、こちら（クリック）のシートに内容を入力してください。" xr:uid="{D6B32389-6C60-46BD-B14B-20BFFE67816A}"/>
  </hyperlinks>
  <pageMargins left="0.70866141732283472" right="0.70866141732283472" top="0.74803149606299213" bottom="0.74803149606299213" header="0.31496062992125984" footer="0.31496062992125984"/>
  <pageSetup paperSize="9" scale="8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3E06D-2E8D-448C-AFEB-49087B24805C}">
  <sheetPr>
    <tabColor theme="5"/>
  </sheetPr>
  <dimension ref="A1:E211"/>
  <sheetViews>
    <sheetView view="pageBreakPreview" zoomScaleNormal="100" zoomScaleSheetLayoutView="100" workbookViewId="0">
      <selection activeCell="B4" sqref="B4"/>
    </sheetView>
  </sheetViews>
  <sheetFormatPr defaultRowHeight="46.5" customHeight="1"/>
  <cols>
    <col min="1" max="1" width="9" style="1"/>
    <col min="2" max="2" width="14.25" style="1" customWidth="1"/>
    <col min="3" max="3" width="23.625" style="1" customWidth="1"/>
    <col min="4" max="4" width="21.625" style="268" customWidth="1"/>
    <col min="5" max="5" width="82.75" style="268" customWidth="1"/>
    <col min="6" max="16384" width="9" style="1"/>
  </cols>
  <sheetData>
    <row r="1" spans="1:5" ht="63" customHeight="1"/>
    <row r="2" spans="1:5" ht="46.5" customHeight="1">
      <c r="B2" s="282" t="s">
        <v>1555</v>
      </c>
      <c r="C2" s="282" t="s">
        <v>1556</v>
      </c>
      <c r="D2" s="282" t="s">
        <v>1557</v>
      </c>
      <c r="E2" s="282" t="s">
        <v>1757</v>
      </c>
    </row>
    <row r="3" spans="1:5" ht="46.5" customHeight="1" thickBot="1">
      <c r="A3" s="1" t="s">
        <v>1571</v>
      </c>
      <c r="B3" s="421" t="s">
        <v>1772</v>
      </c>
      <c r="C3" s="422" t="s">
        <v>1572</v>
      </c>
      <c r="D3" s="423" t="s">
        <v>496</v>
      </c>
      <c r="E3" s="423" t="s">
        <v>1773</v>
      </c>
    </row>
    <row r="4" spans="1:5" ht="46.5" customHeight="1">
      <c r="B4" s="283"/>
      <c r="C4" s="283"/>
      <c r="D4" s="284"/>
      <c r="E4" s="284"/>
    </row>
    <row r="5" spans="1:5" ht="46.5" customHeight="1">
      <c r="B5" s="269"/>
      <c r="C5" s="269"/>
      <c r="D5" s="270"/>
      <c r="E5" s="270"/>
    </row>
    <row r="6" spans="1:5" ht="46.5" customHeight="1">
      <c r="B6" s="269"/>
      <c r="C6" s="269"/>
      <c r="D6" s="270"/>
      <c r="E6" s="270"/>
    </row>
    <row r="7" spans="1:5" ht="46.5" customHeight="1">
      <c r="B7" s="269"/>
      <c r="C7" s="269"/>
      <c r="D7" s="270"/>
      <c r="E7" s="270"/>
    </row>
    <row r="8" spans="1:5" ht="46.5" customHeight="1">
      <c r="B8" s="269"/>
      <c r="C8" s="269"/>
      <c r="D8" s="270"/>
      <c r="E8" s="270"/>
    </row>
    <row r="9" spans="1:5" ht="46.5" customHeight="1">
      <c r="B9" s="269"/>
      <c r="C9" s="269"/>
      <c r="D9" s="270"/>
      <c r="E9" s="270"/>
    </row>
    <row r="10" spans="1:5" ht="46.5" customHeight="1">
      <c r="B10" s="269"/>
      <c r="C10" s="269"/>
      <c r="D10" s="270"/>
      <c r="E10" s="270"/>
    </row>
    <row r="11" spans="1:5" ht="46.5" customHeight="1">
      <c r="B11" s="269"/>
      <c r="C11" s="269"/>
      <c r="D11" s="270"/>
      <c r="E11" s="270"/>
    </row>
    <row r="12" spans="1:5" ht="46.5" customHeight="1">
      <c r="B12" s="269"/>
      <c r="C12" s="269"/>
      <c r="D12" s="270"/>
      <c r="E12" s="270"/>
    </row>
    <row r="13" spans="1:5" ht="46.5" customHeight="1">
      <c r="B13" s="269"/>
      <c r="C13" s="269"/>
      <c r="D13" s="270"/>
      <c r="E13" s="270"/>
    </row>
    <row r="14" spans="1:5" ht="46.5" customHeight="1">
      <c r="B14" s="269"/>
      <c r="C14" s="269"/>
      <c r="D14" s="270"/>
      <c r="E14" s="270"/>
    </row>
    <row r="15" spans="1:5" ht="46.5" customHeight="1">
      <c r="B15" s="269"/>
      <c r="C15" s="269"/>
      <c r="D15" s="270"/>
      <c r="E15" s="270"/>
    </row>
    <row r="16" spans="1:5" ht="46.5" customHeight="1">
      <c r="B16" s="269"/>
      <c r="C16" s="269"/>
      <c r="D16" s="270"/>
      <c r="E16" s="270"/>
    </row>
    <row r="17" spans="2:5" ht="46.5" customHeight="1">
      <c r="B17" s="269"/>
      <c r="C17" s="269"/>
      <c r="D17" s="270"/>
      <c r="E17" s="270"/>
    </row>
    <row r="18" spans="2:5" ht="46.5" customHeight="1">
      <c r="B18" s="269"/>
      <c r="C18" s="269"/>
      <c r="D18" s="270"/>
      <c r="E18" s="270"/>
    </row>
    <row r="19" spans="2:5" ht="46.5" customHeight="1">
      <c r="B19" s="269"/>
      <c r="C19" s="269"/>
      <c r="D19" s="270"/>
      <c r="E19" s="270"/>
    </row>
    <row r="20" spans="2:5" ht="46.5" customHeight="1">
      <c r="B20" s="269"/>
      <c r="C20" s="269"/>
      <c r="D20" s="270"/>
      <c r="E20" s="270"/>
    </row>
    <row r="21" spans="2:5" ht="46.5" customHeight="1">
      <c r="B21" s="269"/>
      <c r="C21" s="269"/>
      <c r="D21" s="270"/>
      <c r="E21" s="270"/>
    </row>
    <row r="22" spans="2:5" ht="46.5" customHeight="1">
      <c r="B22" s="269"/>
      <c r="C22" s="269"/>
      <c r="D22" s="270"/>
      <c r="E22" s="270"/>
    </row>
    <row r="23" spans="2:5" ht="46.5" customHeight="1">
      <c r="B23" s="269"/>
      <c r="C23" s="269"/>
      <c r="D23" s="270"/>
      <c r="E23" s="270"/>
    </row>
    <row r="24" spans="2:5" ht="46.5" customHeight="1">
      <c r="B24" s="269"/>
      <c r="C24" s="269"/>
      <c r="D24" s="270"/>
      <c r="E24" s="270"/>
    </row>
    <row r="25" spans="2:5" ht="46.5" customHeight="1">
      <c r="B25" s="269"/>
      <c r="C25" s="269"/>
      <c r="D25" s="270"/>
      <c r="E25" s="270"/>
    </row>
    <row r="26" spans="2:5" ht="46.5" customHeight="1">
      <c r="B26" s="269"/>
      <c r="C26" s="269"/>
      <c r="D26" s="270"/>
      <c r="E26" s="270"/>
    </row>
    <row r="27" spans="2:5" ht="46.5" customHeight="1">
      <c r="B27" s="269"/>
      <c r="C27" s="269"/>
      <c r="D27" s="270"/>
      <c r="E27" s="270"/>
    </row>
    <row r="28" spans="2:5" ht="46.5" customHeight="1">
      <c r="B28" s="269"/>
      <c r="C28" s="269"/>
      <c r="D28" s="270"/>
      <c r="E28" s="270"/>
    </row>
    <row r="29" spans="2:5" ht="46.5" customHeight="1">
      <c r="B29" s="269"/>
      <c r="C29" s="269"/>
      <c r="D29" s="270"/>
      <c r="E29" s="270"/>
    </row>
    <row r="30" spans="2:5" ht="46.5" customHeight="1">
      <c r="B30" s="269"/>
      <c r="C30" s="269"/>
      <c r="D30" s="270"/>
      <c r="E30" s="270"/>
    </row>
    <row r="31" spans="2:5" ht="46.5" customHeight="1">
      <c r="B31" s="269"/>
      <c r="C31" s="269"/>
      <c r="D31" s="270"/>
      <c r="E31" s="270"/>
    </row>
    <row r="32" spans="2:5" ht="46.5" customHeight="1">
      <c r="B32" s="269"/>
      <c r="C32" s="269"/>
      <c r="D32" s="270"/>
      <c r="E32" s="270"/>
    </row>
    <row r="33" spans="2:5" ht="46.5" customHeight="1">
      <c r="B33" s="269"/>
      <c r="C33" s="269"/>
      <c r="D33" s="270"/>
      <c r="E33" s="270"/>
    </row>
    <row r="34" spans="2:5" ht="46.5" customHeight="1">
      <c r="B34" s="269"/>
      <c r="C34" s="269"/>
      <c r="D34" s="270"/>
      <c r="E34" s="270"/>
    </row>
    <row r="35" spans="2:5" ht="46.5" customHeight="1">
      <c r="B35" s="269"/>
      <c r="C35" s="269"/>
      <c r="D35" s="270"/>
      <c r="E35" s="270"/>
    </row>
    <row r="36" spans="2:5" ht="46.5" customHeight="1">
      <c r="B36" s="269"/>
      <c r="C36" s="269"/>
      <c r="D36" s="270"/>
      <c r="E36" s="270"/>
    </row>
    <row r="37" spans="2:5" ht="46.5" customHeight="1">
      <c r="B37" s="269"/>
      <c r="C37" s="269"/>
      <c r="D37" s="270"/>
      <c r="E37" s="270"/>
    </row>
    <row r="38" spans="2:5" ht="46.5" customHeight="1">
      <c r="B38" s="269"/>
      <c r="C38" s="269"/>
      <c r="D38" s="270"/>
      <c r="E38" s="270"/>
    </row>
    <row r="39" spans="2:5" ht="46.5" customHeight="1">
      <c r="B39" s="269"/>
      <c r="C39" s="269"/>
      <c r="D39" s="270"/>
      <c r="E39" s="270"/>
    </row>
    <row r="40" spans="2:5" ht="46.5" customHeight="1">
      <c r="B40" s="269"/>
      <c r="C40" s="269"/>
      <c r="D40" s="270"/>
      <c r="E40" s="270"/>
    </row>
    <row r="41" spans="2:5" ht="46.5" customHeight="1">
      <c r="B41" s="269"/>
      <c r="C41" s="269"/>
      <c r="D41" s="270"/>
      <c r="E41" s="270"/>
    </row>
    <row r="42" spans="2:5" ht="46.5" customHeight="1">
      <c r="B42" s="269"/>
      <c r="C42" s="269"/>
      <c r="D42" s="270"/>
      <c r="E42" s="270"/>
    </row>
    <row r="43" spans="2:5" ht="46.5" customHeight="1">
      <c r="B43" s="269"/>
      <c r="C43" s="269"/>
      <c r="D43" s="270"/>
      <c r="E43" s="270"/>
    </row>
    <row r="44" spans="2:5" ht="46.5" customHeight="1">
      <c r="B44" s="269"/>
      <c r="C44" s="269"/>
      <c r="D44" s="270"/>
      <c r="E44" s="270"/>
    </row>
    <row r="45" spans="2:5" ht="46.5" customHeight="1">
      <c r="B45" s="269"/>
      <c r="C45" s="269"/>
      <c r="D45" s="270"/>
      <c r="E45" s="270"/>
    </row>
    <row r="46" spans="2:5" ht="46.5" customHeight="1">
      <c r="B46" s="269"/>
      <c r="C46" s="269"/>
      <c r="D46" s="270"/>
      <c r="E46" s="270"/>
    </row>
    <row r="47" spans="2:5" ht="46.5" customHeight="1">
      <c r="B47" s="269"/>
      <c r="C47" s="269"/>
      <c r="D47" s="270"/>
      <c r="E47" s="270"/>
    </row>
    <row r="48" spans="2:5" ht="46.5" customHeight="1">
      <c r="B48" s="269"/>
      <c r="C48" s="269"/>
      <c r="D48" s="270"/>
      <c r="E48" s="270"/>
    </row>
    <row r="49" spans="2:5" ht="46.5" customHeight="1">
      <c r="B49" s="269"/>
      <c r="C49" s="269"/>
      <c r="D49" s="270"/>
      <c r="E49" s="270"/>
    </row>
    <row r="50" spans="2:5" ht="46.5" customHeight="1">
      <c r="B50" s="269"/>
      <c r="C50" s="269"/>
      <c r="D50" s="270"/>
      <c r="E50" s="270"/>
    </row>
    <row r="51" spans="2:5" ht="46.5" customHeight="1">
      <c r="B51" s="269"/>
      <c r="C51" s="269"/>
      <c r="D51" s="270"/>
      <c r="E51" s="270"/>
    </row>
    <row r="52" spans="2:5" ht="46.5" customHeight="1">
      <c r="B52" s="269"/>
      <c r="C52" s="269"/>
      <c r="D52" s="270"/>
      <c r="E52" s="270"/>
    </row>
    <row r="53" spans="2:5" ht="46.5" customHeight="1">
      <c r="B53" s="269"/>
      <c r="C53" s="269"/>
      <c r="D53" s="270"/>
      <c r="E53" s="270"/>
    </row>
    <row r="54" spans="2:5" ht="46.5" customHeight="1">
      <c r="B54" s="269"/>
      <c r="C54" s="269"/>
      <c r="D54" s="270"/>
      <c r="E54" s="270"/>
    </row>
    <row r="55" spans="2:5" ht="46.5" customHeight="1">
      <c r="B55" s="269"/>
      <c r="C55" s="269"/>
      <c r="D55" s="270"/>
      <c r="E55" s="270"/>
    </row>
    <row r="56" spans="2:5" ht="46.5" customHeight="1">
      <c r="B56" s="269"/>
      <c r="C56" s="269"/>
      <c r="D56" s="270"/>
      <c r="E56" s="270"/>
    </row>
    <row r="57" spans="2:5" ht="46.5" customHeight="1">
      <c r="B57" s="269"/>
      <c r="C57" s="269"/>
      <c r="D57" s="270"/>
      <c r="E57" s="270"/>
    </row>
    <row r="58" spans="2:5" ht="46.5" customHeight="1">
      <c r="B58" s="269"/>
      <c r="C58" s="269"/>
      <c r="D58" s="270"/>
      <c r="E58" s="270"/>
    </row>
    <row r="59" spans="2:5" ht="46.5" customHeight="1">
      <c r="B59" s="269"/>
      <c r="C59" s="269"/>
      <c r="D59" s="270"/>
      <c r="E59" s="270"/>
    </row>
    <row r="60" spans="2:5" ht="46.5" customHeight="1">
      <c r="B60" s="269"/>
      <c r="C60" s="269"/>
      <c r="D60" s="270"/>
      <c r="E60" s="270"/>
    </row>
    <row r="61" spans="2:5" ht="46.5" customHeight="1">
      <c r="B61" s="269"/>
      <c r="C61" s="269"/>
      <c r="D61" s="270"/>
      <c r="E61" s="270"/>
    </row>
    <row r="62" spans="2:5" ht="46.5" customHeight="1">
      <c r="B62" s="269"/>
      <c r="C62" s="269"/>
      <c r="D62" s="270"/>
      <c r="E62" s="270"/>
    </row>
    <row r="63" spans="2:5" ht="46.5" customHeight="1">
      <c r="B63" s="269"/>
      <c r="C63" s="269"/>
      <c r="D63" s="270"/>
      <c r="E63" s="270"/>
    </row>
    <row r="64" spans="2:5" ht="46.5" customHeight="1">
      <c r="B64" s="269"/>
      <c r="C64" s="269"/>
      <c r="D64" s="270"/>
      <c r="E64" s="270"/>
    </row>
    <row r="65" spans="2:5" ht="46.5" customHeight="1">
      <c r="B65" s="269"/>
      <c r="C65" s="269"/>
      <c r="D65" s="270"/>
      <c r="E65" s="270"/>
    </row>
    <row r="66" spans="2:5" ht="46.5" customHeight="1">
      <c r="B66" s="269"/>
      <c r="C66" s="269"/>
      <c r="D66" s="270"/>
      <c r="E66" s="270"/>
    </row>
    <row r="67" spans="2:5" ht="46.5" customHeight="1">
      <c r="B67" s="269"/>
      <c r="C67" s="269"/>
      <c r="D67" s="270"/>
      <c r="E67" s="270"/>
    </row>
    <row r="68" spans="2:5" ht="46.5" customHeight="1">
      <c r="B68" s="269"/>
      <c r="C68" s="269"/>
      <c r="D68" s="270"/>
      <c r="E68" s="270"/>
    </row>
    <row r="69" spans="2:5" ht="46.5" customHeight="1">
      <c r="B69" s="269"/>
      <c r="C69" s="269"/>
      <c r="D69" s="270"/>
      <c r="E69" s="270"/>
    </row>
    <row r="70" spans="2:5" ht="46.5" customHeight="1">
      <c r="B70" s="269"/>
      <c r="C70" s="269"/>
      <c r="D70" s="270"/>
      <c r="E70" s="270"/>
    </row>
    <row r="71" spans="2:5" ht="46.5" customHeight="1">
      <c r="B71" s="269"/>
      <c r="C71" s="269"/>
      <c r="D71" s="270"/>
      <c r="E71" s="270"/>
    </row>
    <row r="72" spans="2:5" ht="46.5" customHeight="1">
      <c r="B72" s="269"/>
      <c r="C72" s="269"/>
      <c r="D72" s="270"/>
      <c r="E72" s="270"/>
    </row>
    <row r="73" spans="2:5" ht="46.5" customHeight="1">
      <c r="B73" s="269"/>
      <c r="C73" s="269"/>
      <c r="D73" s="270"/>
      <c r="E73" s="270"/>
    </row>
    <row r="74" spans="2:5" ht="46.5" customHeight="1">
      <c r="B74" s="269"/>
      <c r="C74" s="269"/>
      <c r="D74" s="270"/>
      <c r="E74" s="270"/>
    </row>
    <row r="75" spans="2:5" ht="46.5" customHeight="1">
      <c r="B75" s="269"/>
      <c r="C75" s="269"/>
      <c r="D75" s="270"/>
      <c r="E75" s="270"/>
    </row>
    <row r="76" spans="2:5" ht="46.5" customHeight="1">
      <c r="B76" s="269"/>
      <c r="C76" s="269"/>
      <c r="D76" s="270"/>
      <c r="E76" s="270"/>
    </row>
    <row r="77" spans="2:5" ht="46.5" customHeight="1">
      <c r="B77" s="269"/>
      <c r="C77" s="269"/>
      <c r="D77" s="270"/>
      <c r="E77" s="270"/>
    </row>
    <row r="78" spans="2:5" ht="46.5" customHeight="1">
      <c r="B78" s="269"/>
      <c r="C78" s="269"/>
      <c r="D78" s="270"/>
      <c r="E78" s="270"/>
    </row>
    <row r="79" spans="2:5" ht="46.5" customHeight="1">
      <c r="B79" s="269"/>
      <c r="C79" s="269"/>
      <c r="D79" s="270"/>
      <c r="E79" s="270"/>
    </row>
    <row r="80" spans="2:5" ht="46.5" customHeight="1">
      <c r="B80" s="269"/>
      <c r="C80" s="269"/>
      <c r="D80" s="270"/>
      <c r="E80" s="270"/>
    </row>
    <row r="81" spans="2:5" ht="46.5" customHeight="1">
      <c r="B81" s="269"/>
      <c r="C81" s="269"/>
      <c r="D81" s="270"/>
      <c r="E81" s="270"/>
    </row>
    <row r="82" spans="2:5" ht="46.5" customHeight="1">
      <c r="B82" s="269"/>
      <c r="C82" s="269"/>
      <c r="D82" s="270"/>
      <c r="E82" s="270"/>
    </row>
    <row r="83" spans="2:5" ht="46.5" customHeight="1">
      <c r="B83" s="269"/>
      <c r="C83" s="269"/>
      <c r="D83" s="270"/>
      <c r="E83" s="270"/>
    </row>
    <row r="84" spans="2:5" ht="46.5" customHeight="1">
      <c r="B84" s="269"/>
      <c r="C84" s="269"/>
      <c r="D84" s="270"/>
      <c r="E84" s="270"/>
    </row>
    <row r="85" spans="2:5" ht="46.5" customHeight="1">
      <c r="B85" s="269"/>
      <c r="C85" s="269"/>
      <c r="D85" s="270"/>
      <c r="E85" s="270"/>
    </row>
    <row r="86" spans="2:5" ht="46.5" customHeight="1">
      <c r="B86" s="269"/>
      <c r="C86" s="269"/>
      <c r="D86" s="270"/>
      <c r="E86" s="270"/>
    </row>
    <row r="87" spans="2:5" ht="46.5" customHeight="1">
      <c r="B87" s="269"/>
      <c r="C87" s="269"/>
      <c r="D87" s="270"/>
      <c r="E87" s="270"/>
    </row>
    <row r="88" spans="2:5" ht="46.5" customHeight="1">
      <c r="B88" s="269"/>
      <c r="C88" s="269"/>
      <c r="D88" s="270"/>
      <c r="E88" s="270"/>
    </row>
    <row r="89" spans="2:5" ht="46.5" customHeight="1">
      <c r="B89" s="269"/>
      <c r="C89" s="269"/>
      <c r="D89" s="270"/>
      <c r="E89" s="270"/>
    </row>
    <row r="90" spans="2:5" ht="46.5" customHeight="1">
      <c r="B90" s="269"/>
      <c r="C90" s="269"/>
      <c r="D90" s="270"/>
      <c r="E90" s="270"/>
    </row>
    <row r="91" spans="2:5" ht="46.5" customHeight="1">
      <c r="B91" s="269"/>
      <c r="C91" s="269"/>
      <c r="D91" s="270"/>
      <c r="E91" s="270"/>
    </row>
    <row r="92" spans="2:5" ht="46.5" customHeight="1">
      <c r="B92" s="269"/>
      <c r="C92" s="269"/>
      <c r="D92" s="270"/>
      <c r="E92" s="270"/>
    </row>
    <row r="93" spans="2:5" ht="46.5" customHeight="1">
      <c r="B93" s="269"/>
      <c r="C93" s="269"/>
      <c r="D93" s="270"/>
      <c r="E93" s="270"/>
    </row>
    <row r="94" spans="2:5" ht="46.5" customHeight="1">
      <c r="B94" s="269"/>
      <c r="C94" s="269"/>
      <c r="D94" s="270"/>
      <c r="E94" s="270"/>
    </row>
    <row r="95" spans="2:5" ht="46.5" customHeight="1">
      <c r="B95" s="269"/>
      <c r="C95" s="269"/>
      <c r="D95" s="270"/>
      <c r="E95" s="270"/>
    </row>
    <row r="96" spans="2:5" ht="46.5" customHeight="1">
      <c r="B96" s="269"/>
      <c r="C96" s="269"/>
      <c r="D96" s="270"/>
      <c r="E96" s="270"/>
    </row>
    <row r="97" spans="2:5" ht="46.5" customHeight="1">
      <c r="B97" s="269"/>
      <c r="C97" s="269"/>
      <c r="D97" s="270"/>
      <c r="E97" s="270"/>
    </row>
    <row r="98" spans="2:5" ht="46.5" customHeight="1">
      <c r="B98" s="269"/>
      <c r="C98" s="269"/>
      <c r="D98" s="270"/>
      <c r="E98" s="270"/>
    </row>
    <row r="99" spans="2:5" ht="46.5" customHeight="1">
      <c r="B99" s="269"/>
      <c r="C99" s="269"/>
      <c r="D99" s="270"/>
      <c r="E99" s="270"/>
    </row>
    <row r="100" spans="2:5" ht="46.5" customHeight="1">
      <c r="B100" s="269"/>
      <c r="C100" s="269"/>
      <c r="D100" s="270"/>
      <c r="E100" s="270"/>
    </row>
    <row r="101" spans="2:5" ht="46.5" customHeight="1">
      <c r="B101" s="269"/>
      <c r="C101" s="269"/>
      <c r="D101" s="270"/>
      <c r="E101" s="270"/>
    </row>
    <row r="102" spans="2:5" ht="46.5" customHeight="1">
      <c r="B102" s="269"/>
      <c r="C102" s="269"/>
      <c r="D102" s="270"/>
      <c r="E102" s="270"/>
    </row>
    <row r="103" spans="2:5" ht="46.5" customHeight="1">
      <c r="B103" s="269"/>
      <c r="C103" s="269"/>
      <c r="D103" s="270"/>
      <c r="E103" s="270"/>
    </row>
    <row r="104" spans="2:5" ht="46.5" customHeight="1">
      <c r="B104" s="269"/>
      <c r="C104" s="269"/>
      <c r="D104" s="270"/>
      <c r="E104" s="270"/>
    </row>
    <row r="105" spans="2:5" ht="46.5" customHeight="1">
      <c r="B105" s="269"/>
      <c r="C105" s="269"/>
      <c r="D105" s="270"/>
      <c r="E105" s="270"/>
    </row>
    <row r="106" spans="2:5" ht="46.5" customHeight="1">
      <c r="B106" s="269"/>
      <c r="C106" s="269"/>
      <c r="D106" s="270"/>
      <c r="E106" s="270"/>
    </row>
    <row r="107" spans="2:5" ht="46.5" customHeight="1">
      <c r="B107" s="269"/>
      <c r="C107" s="269"/>
      <c r="D107" s="270"/>
      <c r="E107" s="270"/>
    </row>
    <row r="108" spans="2:5" ht="46.5" customHeight="1">
      <c r="B108" s="269"/>
      <c r="C108" s="269"/>
      <c r="D108" s="270"/>
      <c r="E108" s="270"/>
    </row>
    <row r="109" spans="2:5" ht="46.5" customHeight="1">
      <c r="B109" s="269"/>
      <c r="C109" s="269"/>
      <c r="D109" s="270"/>
      <c r="E109" s="270"/>
    </row>
    <row r="110" spans="2:5" ht="46.5" customHeight="1">
      <c r="B110" s="269"/>
      <c r="C110" s="269"/>
      <c r="D110" s="270"/>
      <c r="E110" s="270"/>
    </row>
    <row r="111" spans="2:5" ht="46.5" customHeight="1">
      <c r="B111" s="269"/>
      <c r="C111" s="269"/>
      <c r="D111" s="270"/>
      <c r="E111" s="270"/>
    </row>
    <row r="112" spans="2:5" ht="46.5" customHeight="1">
      <c r="B112" s="269"/>
      <c r="C112" s="269"/>
      <c r="D112" s="270"/>
      <c r="E112" s="270"/>
    </row>
    <row r="113" spans="2:5" ht="46.5" customHeight="1">
      <c r="B113" s="269"/>
      <c r="C113" s="269"/>
      <c r="D113" s="270"/>
      <c r="E113" s="270"/>
    </row>
    <row r="114" spans="2:5" ht="46.5" customHeight="1">
      <c r="B114" s="269"/>
      <c r="C114" s="269"/>
      <c r="D114" s="270"/>
      <c r="E114" s="270"/>
    </row>
    <row r="115" spans="2:5" ht="46.5" customHeight="1">
      <c r="B115" s="269"/>
      <c r="C115" s="269"/>
      <c r="D115" s="270"/>
      <c r="E115" s="270"/>
    </row>
    <row r="116" spans="2:5" ht="46.5" customHeight="1">
      <c r="B116" s="269"/>
      <c r="C116" s="269"/>
      <c r="D116" s="270"/>
      <c r="E116" s="270"/>
    </row>
    <row r="117" spans="2:5" ht="46.5" customHeight="1">
      <c r="B117" s="269"/>
      <c r="C117" s="269"/>
      <c r="D117" s="270"/>
      <c r="E117" s="270"/>
    </row>
    <row r="118" spans="2:5" ht="46.5" customHeight="1">
      <c r="B118" s="269"/>
      <c r="C118" s="269"/>
      <c r="D118" s="270"/>
      <c r="E118" s="270"/>
    </row>
    <row r="119" spans="2:5" ht="46.5" customHeight="1">
      <c r="B119" s="269"/>
      <c r="C119" s="269"/>
      <c r="D119" s="270"/>
      <c r="E119" s="270"/>
    </row>
    <row r="120" spans="2:5" ht="46.5" customHeight="1">
      <c r="B120" s="269"/>
      <c r="C120" s="269"/>
      <c r="D120" s="270"/>
      <c r="E120" s="270"/>
    </row>
    <row r="121" spans="2:5" ht="46.5" customHeight="1">
      <c r="B121" s="269"/>
      <c r="C121" s="269"/>
      <c r="D121" s="270"/>
      <c r="E121" s="270"/>
    </row>
    <row r="122" spans="2:5" ht="46.5" customHeight="1">
      <c r="B122" s="269"/>
      <c r="C122" s="269"/>
      <c r="D122" s="270"/>
      <c r="E122" s="270"/>
    </row>
    <row r="123" spans="2:5" ht="46.5" customHeight="1">
      <c r="B123" s="269"/>
      <c r="C123" s="269"/>
      <c r="D123" s="270"/>
      <c r="E123" s="270"/>
    </row>
    <row r="124" spans="2:5" ht="46.5" customHeight="1">
      <c r="B124" s="269"/>
      <c r="C124" s="269"/>
      <c r="D124" s="270"/>
      <c r="E124" s="270"/>
    </row>
    <row r="125" spans="2:5" ht="46.5" customHeight="1">
      <c r="B125" s="269"/>
      <c r="C125" s="269"/>
      <c r="D125" s="270"/>
      <c r="E125" s="270"/>
    </row>
    <row r="126" spans="2:5" ht="46.5" customHeight="1">
      <c r="B126" s="269"/>
      <c r="C126" s="269"/>
      <c r="D126" s="270"/>
      <c r="E126" s="270"/>
    </row>
    <row r="127" spans="2:5" ht="46.5" customHeight="1">
      <c r="B127" s="269"/>
      <c r="C127" s="269"/>
      <c r="D127" s="270"/>
      <c r="E127" s="270"/>
    </row>
    <row r="128" spans="2:5" ht="46.5" customHeight="1">
      <c r="B128" s="269"/>
      <c r="C128" s="269"/>
      <c r="D128" s="270"/>
      <c r="E128" s="270"/>
    </row>
    <row r="129" spans="2:5" ht="46.5" customHeight="1">
      <c r="B129" s="269"/>
      <c r="C129" s="269"/>
      <c r="D129" s="270"/>
      <c r="E129" s="270"/>
    </row>
    <row r="130" spans="2:5" ht="46.5" customHeight="1">
      <c r="B130" s="269"/>
      <c r="C130" s="269"/>
      <c r="D130" s="270"/>
      <c r="E130" s="270"/>
    </row>
    <row r="131" spans="2:5" ht="46.5" customHeight="1">
      <c r="B131" s="269"/>
      <c r="C131" s="269"/>
      <c r="D131" s="270"/>
      <c r="E131" s="270"/>
    </row>
    <row r="132" spans="2:5" ht="46.5" customHeight="1">
      <c r="B132" s="269"/>
      <c r="C132" s="269"/>
      <c r="D132" s="270"/>
      <c r="E132" s="270"/>
    </row>
    <row r="133" spans="2:5" ht="46.5" customHeight="1">
      <c r="B133" s="269"/>
      <c r="C133" s="269"/>
      <c r="D133" s="270"/>
      <c r="E133" s="270"/>
    </row>
    <row r="134" spans="2:5" ht="46.5" customHeight="1">
      <c r="B134" s="269"/>
      <c r="C134" s="269"/>
      <c r="D134" s="270"/>
      <c r="E134" s="270"/>
    </row>
    <row r="135" spans="2:5" ht="46.5" customHeight="1">
      <c r="B135" s="269"/>
      <c r="C135" s="269"/>
      <c r="D135" s="270"/>
      <c r="E135" s="270"/>
    </row>
    <row r="136" spans="2:5" ht="46.5" customHeight="1">
      <c r="B136" s="269"/>
      <c r="C136" s="269"/>
      <c r="D136" s="270"/>
      <c r="E136" s="270"/>
    </row>
    <row r="137" spans="2:5" ht="46.5" customHeight="1">
      <c r="B137" s="269"/>
      <c r="C137" s="269"/>
      <c r="D137" s="270"/>
      <c r="E137" s="270"/>
    </row>
    <row r="138" spans="2:5" ht="46.5" customHeight="1">
      <c r="B138" s="269"/>
      <c r="C138" s="269"/>
      <c r="D138" s="270"/>
      <c r="E138" s="270"/>
    </row>
    <row r="139" spans="2:5" ht="46.5" customHeight="1">
      <c r="B139" s="269"/>
      <c r="C139" s="269"/>
      <c r="D139" s="270"/>
      <c r="E139" s="270"/>
    </row>
    <row r="140" spans="2:5" ht="46.5" customHeight="1">
      <c r="B140" s="269"/>
      <c r="C140" s="269"/>
      <c r="D140" s="270"/>
      <c r="E140" s="270"/>
    </row>
    <row r="141" spans="2:5" ht="46.5" customHeight="1">
      <c r="B141" s="269"/>
      <c r="C141" s="269"/>
      <c r="D141" s="270"/>
      <c r="E141" s="270"/>
    </row>
    <row r="142" spans="2:5" ht="46.5" customHeight="1">
      <c r="B142" s="269"/>
      <c r="C142" s="269"/>
      <c r="D142" s="270"/>
      <c r="E142" s="270"/>
    </row>
    <row r="143" spans="2:5" ht="46.5" customHeight="1">
      <c r="B143" s="269"/>
      <c r="C143" s="269"/>
      <c r="D143" s="270"/>
      <c r="E143" s="270"/>
    </row>
    <row r="144" spans="2:5" ht="46.5" customHeight="1">
      <c r="B144" s="269"/>
      <c r="C144" s="269"/>
      <c r="D144" s="270"/>
      <c r="E144" s="270"/>
    </row>
    <row r="145" spans="2:5" ht="46.5" customHeight="1">
      <c r="B145" s="269"/>
      <c r="C145" s="269"/>
      <c r="D145" s="270"/>
      <c r="E145" s="270"/>
    </row>
    <row r="146" spans="2:5" ht="46.5" customHeight="1">
      <c r="B146" s="269"/>
      <c r="C146" s="269"/>
      <c r="D146" s="270"/>
      <c r="E146" s="270"/>
    </row>
    <row r="147" spans="2:5" ht="46.5" customHeight="1">
      <c r="B147" s="269"/>
      <c r="C147" s="269"/>
      <c r="D147" s="270"/>
      <c r="E147" s="270"/>
    </row>
    <row r="148" spans="2:5" ht="46.5" customHeight="1">
      <c r="B148" s="269"/>
      <c r="C148" s="269"/>
      <c r="D148" s="270"/>
      <c r="E148" s="270"/>
    </row>
    <row r="149" spans="2:5" ht="46.5" customHeight="1">
      <c r="B149" s="269"/>
      <c r="C149" s="269"/>
      <c r="D149" s="270"/>
      <c r="E149" s="270"/>
    </row>
    <row r="150" spans="2:5" ht="46.5" customHeight="1">
      <c r="B150" s="269"/>
      <c r="C150" s="269"/>
      <c r="D150" s="270"/>
      <c r="E150" s="270"/>
    </row>
    <row r="151" spans="2:5" ht="46.5" customHeight="1">
      <c r="B151" s="269"/>
      <c r="C151" s="269"/>
      <c r="D151" s="270"/>
      <c r="E151" s="270"/>
    </row>
    <row r="152" spans="2:5" ht="46.5" customHeight="1">
      <c r="B152" s="269"/>
      <c r="C152" s="269"/>
      <c r="D152" s="270"/>
      <c r="E152" s="270"/>
    </row>
    <row r="153" spans="2:5" ht="46.5" customHeight="1">
      <c r="B153" s="269"/>
      <c r="C153" s="269"/>
      <c r="D153" s="270"/>
      <c r="E153" s="270"/>
    </row>
    <row r="154" spans="2:5" ht="46.5" customHeight="1">
      <c r="B154" s="269"/>
      <c r="C154" s="269"/>
      <c r="D154" s="270"/>
      <c r="E154" s="270"/>
    </row>
    <row r="155" spans="2:5" ht="46.5" customHeight="1">
      <c r="B155" s="269"/>
      <c r="C155" s="269"/>
      <c r="D155" s="270"/>
      <c r="E155" s="270"/>
    </row>
    <row r="156" spans="2:5" ht="46.5" customHeight="1">
      <c r="B156" s="269"/>
      <c r="C156" s="269"/>
      <c r="D156" s="270"/>
      <c r="E156" s="270"/>
    </row>
    <row r="157" spans="2:5" ht="46.5" customHeight="1">
      <c r="B157" s="269"/>
      <c r="C157" s="269"/>
      <c r="D157" s="270"/>
      <c r="E157" s="270"/>
    </row>
    <row r="158" spans="2:5" ht="46.5" customHeight="1">
      <c r="B158" s="269"/>
      <c r="C158" s="269"/>
      <c r="D158" s="270"/>
      <c r="E158" s="270"/>
    </row>
    <row r="159" spans="2:5" ht="46.5" customHeight="1">
      <c r="B159" s="269"/>
      <c r="C159" s="269"/>
      <c r="D159" s="270"/>
      <c r="E159" s="270"/>
    </row>
    <row r="160" spans="2:5" ht="46.5" customHeight="1">
      <c r="B160" s="269"/>
      <c r="C160" s="269"/>
      <c r="D160" s="270"/>
      <c r="E160" s="270"/>
    </row>
    <row r="161" spans="2:5" ht="46.5" customHeight="1">
      <c r="B161" s="269"/>
      <c r="C161" s="269"/>
      <c r="D161" s="270"/>
      <c r="E161" s="270"/>
    </row>
    <row r="162" spans="2:5" ht="46.5" customHeight="1">
      <c r="B162" s="269"/>
      <c r="C162" s="269"/>
      <c r="D162" s="270"/>
      <c r="E162" s="270"/>
    </row>
    <row r="163" spans="2:5" ht="46.5" customHeight="1">
      <c r="B163" s="269"/>
      <c r="C163" s="269"/>
      <c r="D163" s="270"/>
      <c r="E163" s="270"/>
    </row>
    <row r="164" spans="2:5" ht="46.5" customHeight="1">
      <c r="B164" s="269"/>
      <c r="C164" s="269"/>
      <c r="D164" s="270"/>
      <c r="E164" s="270"/>
    </row>
    <row r="165" spans="2:5" ht="46.5" customHeight="1">
      <c r="B165" s="269"/>
      <c r="C165" s="269"/>
      <c r="D165" s="270"/>
      <c r="E165" s="270"/>
    </row>
    <row r="166" spans="2:5" ht="46.5" customHeight="1">
      <c r="B166" s="269"/>
      <c r="C166" s="269"/>
      <c r="D166" s="270"/>
      <c r="E166" s="270"/>
    </row>
    <row r="167" spans="2:5" ht="46.5" customHeight="1">
      <c r="B167" s="269"/>
      <c r="C167" s="269"/>
      <c r="D167" s="270"/>
      <c r="E167" s="270"/>
    </row>
    <row r="168" spans="2:5" ht="46.5" customHeight="1">
      <c r="B168" s="269"/>
      <c r="C168" s="269"/>
      <c r="D168" s="270"/>
      <c r="E168" s="270"/>
    </row>
    <row r="169" spans="2:5" ht="46.5" customHeight="1">
      <c r="B169" s="269"/>
      <c r="C169" s="269"/>
      <c r="D169" s="270"/>
      <c r="E169" s="270"/>
    </row>
    <row r="170" spans="2:5" ht="46.5" customHeight="1">
      <c r="B170" s="269"/>
      <c r="C170" s="269"/>
      <c r="D170" s="270"/>
      <c r="E170" s="270"/>
    </row>
    <row r="171" spans="2:5" ht="46.5" customHeight="1">
      <c r="B171" s="269"/>
      <c r="C171" s="269"/>
      <c r="D171" s="270"/>
      <c r="E171" s="270"/>
    </row>
    <row r="172" spans="2:5" ht="46.5" customHeight="1">
      <c r="B172" s="269"/>
      <c r="C172" s="269"/>
      <c r="D172" s="270"/>
      <c r="E172" s="270"/>
    </row>
    <row r="173" spans="2:5" ht="46.5" customHeight="1">
      <c r="B173" s="269"/>
      <c r="C173" s="269"/>
      <c r="D173" s="270"/>
      <c r="E173" s="270"/>
    </row>
    <row r="174" spans="2:5" ht="46.5" customHeight="1">
      <c r="B174" s="269"/>
      <c r="C174" s="269"/>
      <c r="D174" s="270"/>
      <c r="E174" s="270"/>
    </row>
    <row r="175" spans="2:5" ht="46.5" customHeight="1">
      <c r="B175" s="269"/>
      <c r="C175" s="269"/>
      <c r="D175" s="270"/>
      <c r="E175" s="270"/>
    </row>
    <row r="176" spans="2:5" ht="46.5" customHeight="1">
      <c r="B176" s="269"/>
      <c r="C176" s="269"/>
      <c r="D176" s="270"/>
      <c r="E176" s="270"/>
    </row>
    <row r="177" spans="2:5" ht="46.5" customHeight="1">
      <c r="B177" s="269"/>
      <c r="C177" s="269"/>
      <c r="D177" s="270"/>
      <c r="E177" s="270"/>
    </row>
    <row r="178" spans="2:5" ht="46.5" customHeight="1">
      <c r="B178" s="269"/>
      <c r="C178" s="269"/>
      <c r="D178" s="270"/>
      <c r="E178" s="270"/>
    </row>
    <row r="179" spans="2:5" ht="46.5" customHeight="1">
      <c r="B179" s="269"/>
      <c r="C179" s="269"/>
      <c r="D179" s="270"/>
      <c r="E179" s="270"/>
    </row>
    <row r="180" spans="2:5" ht="46.5" customHeight="1">
      <c r="B180" s="269"/>
      <c r="C180" s="269"/>
      <c r="D180" s="270"/>
      <c r="E180" s="270"/>
    </row>
    <row r="181" spans="2:5" ht="46.5" customHeight="1">
      <c r="B181" s="269"/>
      <c r="C181" s="269"/>
      <c r="D181" s="270"/>
      <c r="E181" s="270"/>
    </row>
    <row r="182" spans="2:5" ht="46.5" customHeight="1">
      <c r="B182" s="269"/>
      <c r="C182" s="269"/>
      <c r="D182" s="270"/>
      <c r="E182" s="270"/>
    </row>
    <row r="183" spans="2:5" ht="46.5" customHeight="1">
      <c r="B183" s="269"/>
      <c r="C183" s="269"/>
      <c r="D183" s="270"/>
      <c r="E183" s="270"/>
    </row>
    <row r="184" spans="2:5" ht="46.5" customHeight="1">
      <c r="B184" s="269"/>
      <c r="C184" s="269"/>
      <c r="D184" s="270"/>
      <c r="E184" s="270"/>
    </row>
    <row r="185" spans="2:5" ht="46.5" customHeight="1">
      <c r="B185" s="269"/>
      <c r="C185" s="269"/>
      <c r="D185" s="270"/>
      <c r="E185" s="270"/>
    </row>
    <row r="186" spans="2:5" ht="46.5" customHeight="1">
      <c r="B186" s="269"/>
      <c r="C186" s="269"/>
      <c r="D186" s="270"/>
      <c r="E186" s="270"/>
    </row>
    <row r="187" spans="2:5" ht="46.5" customHeight="1">
      <c r="B187" s="269"/>
      <c r="C187" s="269"/>
      <c r="D187" s="270"/>
      <c r="E187" s="270"/>
    </row>
    <row r="188" spans="2:5" ht="46.5" customHeight="1">
      <c r="B188" s="269"/>
      <c r="C188" s="269"/>
      <c r="D188" s="270"/>
      <c r="E188" s="270"/>
    </row>
    <row r="189" spans="2:5" ht="46.5" customHeight="1">
      <c r="B189" s="269"/>
      <c r="C189" s="269"/>
      <c r="D189" s="270"/>
      <c r="E189" s="270"/>
    </row>
    <row r="190" spans="2:5" ht="46.5" customHeight="1">
      <c r="B190" s="269"/>
      <c r="C190" s="269"/>
      <c r="D190" s="270"/>
      <c r="E190" s="270"/>
    </row>
    <row r="191" spans="2:5" ht="46.5" customHeight="1">
      <c r="B191" s="269"/>
      <c r="C191" s="269"/>
      <c r="D191" s="270"/>
      <c r="E191" s="270"/>
    </row>
    <row r="192" spans="2:5" ht="46.5" customHeight="1">
      <c r="B192" s="269"/>
      <c r="C192" s="269"/>
      <c r="D192" s="270"/>
      <c r="E192" s="270"/>
    </row>
    <row r="193" spans="2:5" ht="46.5" customHeight="1">
      <c r="B193" s="269"/>
      <c r="C193" s="269"/>
      <c r="D193" s="270"/>
      <c r="E193" s="270"/>
    </row>
    <row r="194" spans="2:5" ht="46.5" customHeight="1">
      <c r="B194" s="269"/>
      <c r="C194" s="269"/>
      <c r="D194" s="270"/>
      <c r="E194" s="270"/>
    </row>
    <row r="195" spans="2:5" ht="46.5" customHeight="1">
      <c r="B195" s="269"/>
      <c r="C195" s="269"/>
      <c r="D195" s="270"/>
      <c r="E195" s="270"/>
    </row>
    <row r="196" spans="2:5" ht="46.5" customHeight="1">
      <c r="B196" s="269"/>
      <c r="C196" s="269"/>
      <c r="D196" s="270"/>
      <c r="E196" s="270"/>
    </row>
    <row r="197" spans="2:5" ht="46.5" customHeight="1">
      <c r="B197" s="269"/>
      <c r="C197" s="269"/>
      <c r="D197" s="270"/>
      <c r="E197" s="270"/>
    </row>
    <row r="198" spans="2:5" ht="46.5" customHeight="1">
      <c r="B198" s="269"/>
      <c r="C198" s="269"/>
      <c r="D198" s="270"/>
      <c r="E198" s="270"/>
    </row>
    <row r="199" spans="2:5" ht="46.5" customHeight="1">
      <c r="B199" s="269"/>
      <c r="C199" s="269"/>
      <c r="D199" s="270"/>
      <c r="E199" s="270"/>
    </row>
    <row r="200" spans="2:5" ht="46.5" customHeight="1">
      <c r="B200" s="269"/>
      <c r="C200" s="269"/>
      <c r="D200" s="270"/>
      <c r="E200" s="270"/>
    </row>
    <row r="201" spans="2:5" ht="46.5" customHeight="1">
      <c r="B201" s="269"/>
      <c r="C201" s="269"/>
      <c r="D201" s="270"/>
      <c r="E201" s="270"/>
    </row>
    <row r="202" spans="2:5" ht="46.5" customHeight="1">
      <c r="B202" s="269"/>
      <c r="C202" s="269"/>
      <c r="D202" s="270"/>
      <c r="E202" s="270"/>
    </row>
    <row r="203" spans="2:5" ht="46.5" customHeight="1">
      <c r="B203" s="269"/>
      <c r="C203" s="269"/>
      <c r="D203" s="270"/>
      <c r="E203" s="270"/>
    </row>
    <row r="204" spans="2:5" ht="46.5" customHeight="1">
      <c r="B204" s="269"/>
      <c r="C204" s="269"/>
      <c r="D204" s="270"/>
      <c r="E204" s="270"/>
    </row>
    <row r="205" spans="2:5" ht="46.5" customHeight="1">
      <c r="B205" s="269"/>
      <c r="C205" s="269"/>
      <c r="D205" s="270"/>
      <c r="E205" s="270"/>
    </row>
    <row r="206" spans="2:5" ht="46.5" customHeight="1">
      <c r="B206" s="269"/>
      <c r="C206" s="269"/>
      <c r="D206" s="270"/>
      <c r="E206" s="270"/>
    </row>
    <row r="207" spans="2:5" ht="46.5" customHeight="1">
      <c r="B207" s="269"/>
      <c r="C207" s="269"/>
      <c r="D207" s="270"/>
      <c r="E207" s="270"/>
    </row>
    <row r="208" spans="2:5" ht="46.5" customHeight="1">
      <c r="B208" s="269"/>
      <c r="C208" s="269"/>
      <c r="D208" s="270"/>
      <c r="E208" s="270"/>
    </row>
    <row r="209" spans="2:5" ht="46.5" customHeight="1">
      <c r="B209" s="269"/>
      <c r="C209" s="269"/>
      <c r="D209" s="270"/>
      <c r="E209" s="270"/>
    </row>
    <row r="210" spans="2:5" ht="46.5" customHeight="1">
      <c r="B210" s="269"/>
      <c r="C210" s="269"/>
      <c r="D210" s="270"/>
      <c r="E210" s="270"/>
    </row>
    <row r="211" spans="2:5" ht="46.5" customHeight="1">
      <c r="B211" s="269"/>
      <c r="C211" s="269"/>
      <c r="D211" s="270"/>
      <c r="E211" s="270"/>
    </row>
  </sheetData>
  <phoneticPr fontId="1"/>
  <pageMargins left="0.7" right="0.7" top="0.75" bottom="0.75" header="0.3" footer="0.3"/>
  <pageSetup paperSize="9" scale="5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00B0F0"/>
  </sheetPr>
  <dimension ref="A1:P28"/>
  <sheetViews>
    <sheetView view="pageBreakPreview" zoomScaleNormal="100" zoomScaleSheetLayoutView="100" workbookViewId="0">
      <selection activeCell="N18" sqref="N18"/>
    </sheetView>
  </sheetViews>
  <sheetFormatPr defaultRowHeight="13.5"/>
  <cols>
    <col min="1" max="1" width="5.125" style="18" customWidth="1"/>
    <col min="2" max="2" width="14.375" style="18" customWidth="1"/>
    <col min="3" max="5" width="4.125" style="18" customWidth="1"/>
    <col min="6" max="6" width="6" style="18" customWidth="1"/>
    <col min="7" max="7" width="5.625" style="18" customWidth="1"/>
    <col min="8" max="8" width="6.25" style="18" customWidth="1"/>
    <col min="9" max="9" width="7.125" style="18" customWidth="1"/>
    <col min="10" max="10" width="8.375" style="18" customWidth="1"/>
    <col min="11" max="11" width="17" style="18" customWidth="1"/>
    <col min="12" max="12" width="5.875" style="18" customWidth="1"/>
    <col min="13" max="13" width="5.75" style="18" customWidth="1"/>
    <col min="14" max="14" width="5.625" style="18" customWidth="1"/>
    <col min="15" max="16384" width="9" style="18"/>
  </cols>
  <sheetData>
    <row r="1" spans="1:16" ht="23.1" customHeight="1">
      <c r="A1" s="17" t="s">
        <v>135</v>
      </c>
      <c r="B1" s="17"/>
      <c r="C1" s="17"/>
      <c r="D1" s="17"/>
      <c r="E1" s="17"/>
      <c r="F1" s="17"/>
      <c r="G1" s="17"/>
      <c r="H1" s="17"/>
      <c r="I1" s="17"/>
      <c r="J1" s="17"/>
      <c r="K1" s="17"/>
      <c r="L1" s="137" t="e">
        <f>①基本情報【名簿入力前に必須入力】!P5</f>
        <v>#N/A</v>
      </c>
      <c r="M1" s="17"/>
      <c r="N1" s="17"/>
      <c r="P1" s="19"/>
    </row>
    <row r="2" spans="1:16" ht="23.1" customHeight="1">
      <c r="A2" s="17"/>
      <c r="B2" s="17"/>
      <c r="C2" s="17"/>
      <c r="D2" s="17"/>
      <c r="E2" s="17"/>
      <c r="F2" s="17"/>
      <c r="G2" s="17"/>
      <c r="H2" s="17"/>
      <c r="I2" s="17"/>
      <c r="J2" s="17"/>
      <c r="K2" s="20">
        <v>45382</v>
      </c>
      <c r="L2" s="17"/>
      <c r="M2" s="17"/>
      <c r="N2" s="8"/>
    </row>
    <row r="3" spans="1:16" ht="23.1" customHeight="1">
      <c r="A3" s="17"/>
      <c r="B3" s="17"/>
      <c r="C3" s="17"/>
      <c r="D3" s="17"/>
      <c r="E3" s="17"/>
      <c r="F3" s="17"/>
      <c r="G3" s="17"/>
      <c r="H3" s="17"/>
      <c r="I3" s="17"/>
      <c r="J3" s="17"/>
      <c r="K3" s="17"/>
      <c r="L3" s="17"/>
      <c r="M3" s="17"/>
      <c r="N3" s="8"/>
    </row>
    <row r="4" spans="1:16" ht="23.1" customHeight="1">
      <c r="A4" s="839" t="s">
        <v>136</v>
      </c>
      <c r="B4" s="839"/>
      <c r="C4" s="839"/>
      <c r="D4" s="839"/>
      <c r="E4" s="839"/>
      <c r="F4" s="839"/>
      <c r="G4" s="839"/>
      <c r="H4" s="839"/>
      <c r="I4" s="839"/>
      <c r="J4" s="839"/>
      <c r="K4" s="839"/>
      <c r="L4" s="839"/>
      <c r="M4" s="17"/>
      <c r="N4" s="8"/>
    </row>
    <row r="5" spans="1:16" ht="23.1" customHeight="1">
      <c r="A5" s="839"/>
      <c r="B5" s="839"/>
      <c r="C5" s="839"/>
      <c r="D5" s="839"/>
      <c r="E5" s="839"/>
      <c r="F5" s="840"/>
      <c r="G5" s="840"/>
      <c r="H5" s="840"/>
      <c r="I5" s="840"/>
      <c r="J5" s="840"/>
      <c r="K5" s="840"/>
      <c r="L5" s="840"/>
      <c r="M5" s="17"/>
      <c r="N5" s="8"/>
    </row>
    <row r="6" spans="1:16" ht="23.1" customHeight="1">
      <c r="A6" s="17"/>
      <c r="B6" s="17"/>
      <c r="C6" s="17"/>
      <c r="D6" s="17"/>
      <c r="E6" s="17"/>
      <c r="F6" s="17"/>
      <c r="G6" s="17"/>
      <c r="H6" s="17"/>
      <c r="I6" s="17"/>
      <c r="J6" s="17"/>
      <c r="K6" s="17"/>
      <c r="L6" s="17"/>
      <c r="M6" s="17"/>
      <c r="N6" s="8"/>
    </row>
    <row r="7" spans="1:16" ht="23.1" customHeight="1">
      <c r="A7" s="17"/>
      <c r="B7" s="21" t="s">
        <v>117</v>
      </c>
      <c r="C7" s="21"/>
      <c r="D7" s="17"/>
      <c r="E7" s="17"/>
      <c r="F7" s="17"/>
      <c r="G7" s="17"/>
      <c r="H7" s="17"/>
      <c r="I7" s="17"/>
      <c r="J7" s="17"/>
      <c r="K7" s="17"/>
      <c r="L7" s="17"/>
      <c r="M7" s="17"/>
      <c r="N7" s="8"/>
    </row>
    <row r="8" spans="1:16" ht="17.100000000000001" customHeight="1">
      <c r="A8" s="17"/>
      <c r="B8" s="17"/>
      <c r="C8" s="17"/>
      <c r="D8" s="17"/>
      <c r="E8" s="17"/>
      <c r="F8" s="17"/>
      <c r="G8" s="17"/>
      <c r="H8" s="17"/>
      <c r="I8" s="17"/>
      <c r="J8" s="17"/>
      <c r="K8" s="17"/>
      <c r="L8" s="17"/>
      <c r="M8" s="17"/>
      <c r="N8" s="8"/>
    </row>
    <row r="9" spans="1:16" ht="36" customHeight="1">
      <c r="A9" s="17"/>
      <c r="B9" s="17"/>
      <c r="C9" s="17"/>
      <c r="D9" s="17"/>
      <c r="E9" s="17"/>
      <c r="F9" s="17"/>
      <c r="G9" s="17"/>
      <c r="H9" s="841" t="s">
        <v>118</v>
      </c>
      <c r="I9" s="841"/>
      <c r="J9" s="842" t="e">
        <f>VLOOKUP(L1,補助金用基本データ!$D$5:$V$302,11)</f>
        <v>#N/A</v>
      </c>
      <c r="K9" s="842"/>
      <c r="L9" s="842"/>
      <c r="M9" s="17"/>
      <c r="N9" s="8"/>
    </row>
    <row r="10" spans="1:16" ht="18" customHeight="1">
      <c r="A10" s="17"/>
      <c r="B10" s="17"/>
      <c r="C10" s="17"/>
      <c r="D10" s="17"/>
      <c r="E10" s="17"/>
      <c r="F10" s="17"/>
      <c r="G10" s="17"/>
      <c r="H10" s="843" t="s">
        <v>119</v>
      </c>
      <c r="I10" s="843"/>
      <c r="J10" s="844" t="e">
        <f>IF(VLOOKUP(L1,補助金用基本データ!$D$5:$V$302,10)="","",VLOOKUP(L1,補助金用基本データ!$D$5:$V$302,10))</f>
        <v>#N/A</v>
      </c>
      <c r="K10" s="844"/>
      <c r="L10" s="844"/>
      <c r="M10" s="17"/>
      <c r="N10" s="8"/>
    </row>
    <row r="11" spans="1:16" ht="23.1" customHeight="1">
      <c r="A11" s="17"/>
      <c r="B11" s="17"/>
      <c r="C11" s="17"/>
      <c r="D11" s="17"/>
      <c r="E11" s="17"/>
      <c r="F11" s="17"/>
      <c r="G11" s="17"/>
      <c r="H11" s="843" t="s">
        <v>120</v>
      </c>
      <c r="I11" s="843"/>
      <c r="J11" s="844" t="e">
        <f>IF(VLOOKUP(L1,補助金用基本データ!$D$5:$V$302,12)="","",VLOOKUP(L1,補助金用基本データ!$D$5:$V$302,12))&amp;"　　"&amp;VLOOKUP(L1,補助金用基本データ!$D$5:$V$302,13)</f>
        <v>#N/A</v>
      </c>
      <c r="K11" s="844"/>
      <c r="L11" s="844"/>
      <c r="M11" s="17" t="s">
        <v>121</v>
      </c>
      <c r="N11" s="8"/>
    </row>
    <row r="12" spans="1:16" ht="32.25" customHeight="1">
      <c r="A12" s="17"/>
      <c r="B12" s="17"/>
      <c r="C12" s="17"/>
      <c r="D12" s="17"/>
      <c r="E12" s="17"/>
      <c r="F12" s="17"/>
      <c r="G12" s="17"/>
      <c r="H12" s="845" t="s">
        <v>124</v>
      </c>
      <c r="I12" s="845"/>
      <c r="J12" s="846">
        <f>IF(③職員名簿【年間実績】!L6="","",③職員名簿【年間実績】!L6)</f>
        <v>0</v>
      </c>
      <c r="K12" s="846"/>
      <c r="L12" s="846"/>
      <c r="M12" s="17"/>
      <c r="N12" s="8"/>
    </row>
    <row r="13" spans="1:16" ht="23.1" customHeight="1">
      <c r="A13" s="17"/>
      <c r="B13" s="17"/>
      <c r="C13" s="17"/>
      <c r="D13" s="17"/>
      <c r="E13" s="17"/>
      <c r="F13" s="17"/>
      <c r="G13" s="17"/>
      <c r="H13" s="17"/>
      <c r="I13" s="17"/>
      <c r="J13" s="17"/>
      <c r="K13" s="17"/>
      <c r="L13" s="17"/>
      <c r="M13" s="17"/>
      <c r="N13" s="8"/>
    </row>
    <row r="14" spans="1:16" ht="23.1" customHeight="1">
      <c r="A14" s="17"/>
      <c r="B14" s="847" t="e">
        <f>CONCATENATE(M14,M15,M16,M17,M18,M19,M20,M21,M22)</f>
        <v>#N/A</v>
      </c>
      <c r="C14" s="847"/>
      <c r="D14" s="847"/>
      <c r="E14" s="847"/>
      <c r="F14" s="847"/>
      <c r="G14" s="847"/>
      <c r="H14" s="847"/>
      <c r="I14" s="847"/>
      <c r="J14" s="847"/>
      <c r="K14" s="847"/>
      <c r="L14" s="17"/>
      <c r="M14" s="17" t="s">
        <v>486</v>
      </c>
      <c r="N14" s="8"/>
    </row>
    <row r="15" spans="1:16" ht="23.1" customHeight="1">
      <c r="B15" s="847"/>
      <c r="C15" s="847"/>
      <c r="D15" s="847"/>
      <c r="E15" s="847"/>
      <c r="F15" s="847"/>
      <c r="G15" s="847"/>
      <c r="H15" s="847"/>
      <c r="I15" s="847"/>
      <c r="J15" s="847"/>
      <c r="K15" s="847"/>
      <c r="L15" s="140"/>
      <c r="M15" s="17" t="str">
        <f>DBCS(N15)</f>
        <v>５</v>
      </c>
      <c r="N15" s="8">
        <v>5</v>
      </c>
    </row>
    <row r="16" spans="1:16" ht="23.1" customHeight="1">
      <c r="A16" s="22"/>
      <c r="B16" s="847"/>
      <c r="C16" s="847"/>
      <c r="D16" s="847"/>
      <c r="E16" s="847"/>
      <c r="F16" s="847"/>
      <c r="G16" s="847"/>
      <c r="H16" s="847"/>
      <c r="I16" s="847"/>
      <c r="J16" s="847"/>
      <c r="K16" s="847"/>
      <c r="L16" s="140"/>
      <c r="M16" s="17" t="s">
        <v>487</v>
      </c>
      <c r="N16" s="8"/>
    </row>
    <row r="17" spans="1:14" ht="23.1" customHeight="1">
      <c r="A17" s="17"/>
      <c r="B17" s="847"/>
      <c r="C17" s="847"/>
      <c r="D17" s="847"/>
      <c r="E17" s="847"/>
      <c r="F17" s="847"/>
      <c r="G17" s="847"/>
      <c r="H17" s="847"/>
      <c r="I17" s="847"/>
      <c r="J17" s="847"/>
      <c r="K17" s="847"/>
      <c r="L17" s="140"/>
      <c r="M17" s="17" t="str">
        <f>DBCS(N17)</f>
        <v>４</v>
      </c>
      <c r="N17" s="8">
        <v>4</v>
      </c>
    </row>
    <row r="18" spans="1:14" ht="23.1" customHeight="1">
      <c r="A18" s="17"/>
      <c r="B18" s="140"/>
      <c r="C18" s="140"/>
      <c r="D18" s="140"/>
      <c r="E18" s="140"/>
      <c r="F18" s="140"/>
      <c r="G18" s="140"/>
      <c r="H18" s="140"/>
      <c r="I18" s="140"/>
      <c r="J18" s="140"/>
      <c r="K18" s="140"/>
      <c r="L18" s="140"/>
      <c r="M18" s="17" t="s">
        <v>488</v>
      </c>
      <c r="N18" s="8"/>
    </row>
    <row r="19" spans="1:14" ht="23.1" customHeight="1">
      <c r="A19" s="17" t="s">
        <v>137</v>
      </c>
      <c r="B19" s="17"/>
      <c r="C19" s="17"/>
      <c r="D19" s="17"/>
      <c r="E19" s="17"/>
      <c r="F19" s="17"/>
      <c r="G19" s="837">
        <f>'⑥算出内訳表(2)【必須入力】'!I44</f>
        <v>0</v>
      </c>
      <c r="H19" s="838"/>
      <c r="I19" s="838"/>
      <c r="J19" s="838"/>
      <c r="K19" s="23" t="s">
        <v>122</v>
      </c>
      <c r="L19" s="17"/>
      <c r="M19" s="149" t="e">
        <f>VLOOKUP($L$1,補助金用基本データ!$D$5:$AV$302,20)</f>
        <v>#N/A</v>
      </c>
      <c r="N19" s="8"/>
    </row>
    <row r="20" spans="1:14" ht="23.1" customHeight="1">
      <c r="A20" s="17"/>
      <c r="B20" s="17"/>
      <c r="C20" s="17"/>
      <c r="D20" s="17"/>
      <c r="E20" s="17"/>
      <c r="F20" s="17"/>
      <c r="G20" s="147"/>
      <c r="H20" s="148"/>
      <c r="I20" s="148"/>
      <c r="J20" s="148"/>
      <c r="K20" s="23"/>
      <c r="L20" s="17"/>
      <c r="M20" s="17" t="s">
        <v>1521</v>
      </c>
      <c r="N20" s="8"/>
    </row>
    <row r="21" spans="1:14" ht="23.1" customHeight="1">
      <c r="A21" s="17"/>
      <c r="B21" s="17"/>
      <c r="C21" s="17"/>
      <c r="D21" s="17"/>
      <c r="E21" s="17"/>
      <c r="F21" s="17"/>
      <c r="G21" s="147"/>
      <c r="H21" s="148"/>
      <c r="I21" s="148"/>
      <c r="J21" s="148"/>
      <c r="K21" s="23"/>
      <c r="L21" s="17"/>
      <c r="M21" s="17" t="e">
        <f>IF(VLOOKUP($L$1,補助金用基本データ!$D$5:$AV$302,21)="","","の"&amp;VLOOKUP($L$1,補助金用基本データ!$D$5:$AV$302,21))</f>
        <v>#N/A</v>
      </c>
      <c r="N21" s="8"/>
    </row>
    <row r="22" spans="1:14" ht="23.25" customHeight="1">
      <c r="A22" s="17"/>
      <c r="B22" s="17"/>
      <c r="C22" s="17"/>
      <c r="D22" s="17"/>
      <c r="E22" s="17"/>
      <c r="F22" s="17"/>
      <c r="G22" s="17"/>
      <c r="H22" s="17"/>
      <c r="I22" s="17"/>
      <c r="J22" s="17"/>
      <c r="K22" s="17"/>
      <c r="L22" s="17"/>
      <c r="M22" s="17" t="s">
        <v>489</v>
      </c>
      <c r="N22" s="8"/>
    </row>
    <row r="23" spans="1:14" ht="23.25" customHeight="1">
      <c r="A23" s="17" t="s">
        <v>138</v>
      </c>
      <c r="B23" s="17"/>
      <c r="C23" s="836" t="s">
        <v>148</v>
      </c>
      <c r="D23" s="836"/>
      <c r="E23" s="836"/>
      <c r="F23" s="836"/>
      <c r="G23" s="836"/>
      <c r="H23" s="836"/>
      <c r="I23" s="836"/>
      <c r="J23" s="836"/>
      <c r="K23" s="836"/>
      <c r="L23" s="17"/>
      <c r="M23" s="17"/>
      <c r="N23" s="8"/>
    </row>
    <row r="24" spans="1:14" ht="23.25" customHeight="1">
      <c r="A24" s="17"/>
      <c r="B24" s="17"/>
      <c r="C24" s="17"/>
      <c r="D24" s="17"/>
      <c r="E24" s="17"/>
      <c r="F24" s="17"/>
      <c r="G24" s="17"/>
      <c r="H24" s="17"/>
      <c r="I24" s="17"/>
      <c r="J24" s="17"/>
      <c r="K24" s="17"/>
      <c r="L24" s="17"/>
      <c r="M24" s="17"/>
      <c r="N24" s="8"/>
    </row>
    <row r="25" spans="1:14" ht="27" customHeight="1">
      <c r="A25" s="17" t="s">
        <v>139</v>
      </c>
      <c r="B25" s="17"/>
      <c r="C25" s="8" t="s">
        <v>123</v>
      </c>
      <c r="D25" s="8"/>
      <c r="E25" s="8"/>
      <c r="F25" s="8"/>
      <c r="G25" s="8"/>
      <c r="H25" s="8"/>
      <c r="I25" s="8"/>
      <c r="J25" s="8"/>
      <c r="K25" s="8"/>
      <c r="L25" s="8"/>
      <c r="M25" s="8"/>
      <c r="N25" s="8"/>
    </row>
    <row r="26" spans="1:14" ht="27" customHeight="1">
      <c r="A26" s="8"/>
      <c r="B26" s="17" t="s">
        <v>125</v>
      </c>
      <c r="C26" s="8"/>
      <c r="D26" s="8"/>
      <c r="E26" s="8"/>
      <c r="F26" s="8"/>
      <c r="G26" s="8"/>
      <c r="H26" s="8"/>
      <c r="I26" s="8"/>
      <c r="J26" s="8"/>
      <c r="K26" s="8"/>
      <c r="L26" s="8"/>
      <c r="M26" s="8"/>
      <c r="N26" s="8"/>
    </row>
    <row r="27" spans="1:14" ht="27" customHeight="1">
      <c r="B27" s="19" t="s">
        <v>140</v>
      </c>
    </row>
    <row r="28" spans="1:14" ht="26.25" customHeight="1">
      <c r="B28" s="26" t="s">
        <v>141</v>
      </c>
    </row>
  </sheetData>
  <sheetProtection password="CCCF" sheet="1" selectLockedCells="1"/>
  <mergeCells count="13">
    <mergeCell ref="C23:K23"/>
    <mergeCell ref="G19:J19"/>
    <mergeCell ref="A4:L4"/>
    <mergeCell ref="A5:L5"/>
    <mergeCell ref="H9:I9"/>
    <mergeCell ref="J9:L9"/>
    <mergeCell ref="H10:I10"/>
    <mergeCell ref="J10:L10"/>
    <mergeCell ref="H11:I11"/>
    <mergeCell ref="J11:L11"/>
    <mergeCell ref="H12:I12"/>
    <mergeCell ref="J12:L12"/>
    <mergeCell ref="B14:K17"/>
  </mergeCells>
  <phoneticPr fontId="1"/>
  <pageMargins left="0.78740157480314965" right="0.78740157480314965" top="0.98425196850393704" bottom="0.98425196850393704" header="0.51181102362204722" footer="0.51181102362204722"/>
  <pageSetup paperSize="9" scale="96"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00B0F0"/>
  </sheetPr>
  <dimension ref="A1:P24"/>
  <sheetViews>
    <sheetView view="pageBreakPreview" zoomScaleNormal="100" zoomScaleSheetLayoutView="100" workbookViewId="0">
      <selection activeCell="O2" sqref="O2"/>
    </sheetView>
  </sheetViews>
  <sheetFormatPr defaultRowHeight="13.5"/>
  <cols>
    <col min="1" max="1" width="5.125" style="18" customWidth="1"/>
    <col min="2" max="2" width="14.375" style="18" customWidth="1"/>
    <col min="3" max="5" width="4.125" style="18" customWidth="1"/>
    <col min="6" max="7" width="4.75" style="18" customWidth="1"/>
    <col min="8" max="8" width="3.75" style="18" customWidth="1"/>
    <col min="9" max="9" width="9.375" style="18" customWidth="1"/>
    <col min="10" max="10" width="8.75" style="18" customWidth="1"/>
    <col min="11" max="11" width="17.5" style="18" customWidth="1"/>
    <col min="12" max="12" width="5.875" style="18" customWidth="1"/>
    <col min="13" max="13" width="5.75" style="18" customWidth="1"/>
    <col min="14" max="14" width="5.625" style="18" customWidth="1"/>
    <col min="15" max="16384" width="9" style="18"/>
  </cols>
  <sheetData>
    <row r="1" spans="1:16" ht="23.1" customHeight="1">
      <c r="A1" s="17" t="s">
        <v>144</v>
      </c>
      <c r="B1" s="17"/>
      <c r="C1" s="17"/>
      <c r="D1" s="17"/>
      <c r="E1" s="17"/>
      <c r="F1" s="17"/>
      <c r="G1" s="17"/>
      <c r="H1" s="17"/>
      <c r="I1" s="17"/>
      <c r="J1" s="17"/>
      <c r="K1" s="17"/>
      <c r="L1" s="137" t="e">
        <f>⑦変更交付申請書!L1</f>
        <v>#N/A</v>
      </c>
      <c r="M1" s="17"/>
      <c r="N1" s="17"/>
      <c r="P1" s="19"/>
    </row>
    <row r="2" spans="1:16" ht="23.1" customHeight="1">
      <c r="A2" s="17"/>
      <c r="B2" s="17"/>
      <c r="C2" s="17"/>
      <c r="D2" s="17"/>
      <c r="E2" s="17"/>
      <c r="F2" s="17"/>
      <c r="G2" s="17"/>
      <c r="H2" s="17"/>
      <c r="I2" s="17"/>
      <c r="J2" s="17"/>
      <c r="K2" s="20">
        <v>45382</v>
      </c>
      <c r="L2" s="17"/>
      <c r="M2" s="17"/>
      <c r="N2" s="8"/>
    </row>
    <row r="3" spans="1:16" ht="23.1" customHeight="1">
      <c r="A3" s="17"/>
      <c r="B3" s="17"/>
      <c r="C3" s="17"/>
      <c r="D3" s="17"/>
      <c r="E3" s="17"/>
      <c r="F3" s="17"/>
      <c r="G3" s="17"/>
      <c r="H3" s="17"/>
      <c r="I3" s="17"/>
      <c r="J3" s="17"/>
      <c r="K3" s="17"/>
      <c r="L3" s="17"/>
      <c r="M3" s="17"/>
      <c r="N3" s="8"/>
    </row>
    <row r="4" spans="1:16" ht="23.1" customHeight="1">
      <c r="A4" s="839" t="s">
        <v>149</v>
      </c>
      <c r="B4" s="839"/>
      <c r="C4" s="839"/>
      <c r="D4" s="839"/>
      <c r="E4" s="839"/>
      <c r="F4" s="839"/>
      <c r="G4" s="839"/>
      <c r="H4" s="839"/>
      <c r="I4" s="839"/>
      <c r="J4" s="839"/>
      <c r="K4" s="839"/>
      <c r="L4" s="839"/>
      <c r="M4" s="17"/>
      <c r="N4" s="8"/>
    </row>
    <row r="5" spans="1:16" ht="23.1" customHeight="1">
      <c r="A5" s="839"/>
      <c r="B5" s="839"/>
      <c r="C5" s="839"/>
      <c r="D5" s="839"/>
      <c r="E5" s="839"/>
      <c r="F5" s="840"/>
      <c r="G5" s="840"/>
      <c r="H5" s="840"/>
      <c r="I5" s="840"/>
      <c r="J5" s="840"/>
      <c r="K5" s="840"/>
      <c r="L5" s="840"/>
      <c r="M5" s="17"/>
      <c r="N5" s="8"/>
    </row>
    <row r="6" spans="1:16" ht="23.1" customHeight="1">
      <c r="A6" s="17"/>
      <c r="B6" s="17"/>
      <c r="C6" s="17"/>
      <c r="D6" s="17"/>
      <c r="E6" s="17"/>
      <c r="F6" s="17"/>
      <c r="G6" s="17"/>
      <c r="H6" s="17"/>
      <c r="I6" s="17"/>
      <c r="J6" s="17"/>
      <c r="K6" s="17"/>
      <c r="L6" s="17"/>
      <c r="M6" s="17"/>
      <c r="N6" s="8"/>
    </row>
    <row r="7" spans="1:16" ht="23.1" customHeight="1">
      <c r="A7" s="17"/>
      <c r="B7" s="21" t="s">
        <v>117</v>
      </c>
      <c r="C7" s="21"/>
      <c r="D7" s="17"/>
      <c r="E7" s="17"/>
      <c r="F7" s="17"/>
      <c r="G7" s="17"/>
      <c r="H7" s="17"/>
      <c r="I7" s="17"/>
      <c r="J7" s="17"/>
      <c r="K7" s="17"/>
      <c r="L7" s="17"/>
      <c r="M7" s="17"/>
      <c r="N7" s="8"/>
    </row>
    <row r="8" spans="1:16" ht="17.100000000000001" customHeight="1">
      <c r="A8" s="17"/>
      <c r="B8" s="17"/>
      <c r="C8" s="17"/>
      <c r="D8" s="17"/>
      <c r="E8" s="17"/>
      <c r="F8" s="17"/>
      <c r="G8" s="17"/>
      <c r="H8" s="17"/>
      <c r="I8" s="17"/>
      <c r="J8" s="17"/>
      <c r="K8" s="17"/>
      <c r="L8" s="17"/>
      <c r="M8" s="17"/>
      <c r="N8" s="8"/>
    </row>
    <row r="9" spans="1:16" ht="36" customHeight="1">
      <c r="A9" s="17"/>
      <c r="B9" s="17"/>
      <c r="C9" s="17"/>
      <c r="D9" s="17"/>
      <c r="E9" s="17"/>
      <c r="F9" s="17"/>
      <c r="G9" s="17"/>
      <c r="H9" s="841" t="s">
        <v>118</v>
      </c>
      <c r="I9" s="841"/>
      <c r="J9" s="842" t="e">
        <f>VLOOKUP(L1,補助金用基本データ!$D$5:$V$302,11)</f>
        <v>#N/A</v>
      </c>
      <c r="K9" s="842"/>
      <c r="L9" s="842"/>
      <c r="M9" s="17"/>
      <c r="N9" s="8"/>
    </row>
    <row r="10" spans="1:16" ht="18" customHeight="1">
      <c r="A10" s="17"/>
      <c r="B10" s="17"/>
      <c r="C10" s="17"/>
      <c r="D10" s="17"/>
      <c r="E10" s="17"/>
      <c r="F10" s="17"/>
      <c r="G10" s="17"/>
      <c r="H10" s="843" t="s">
        <v>119</v>
      </c>
      <c r="I10" s="843"/>
      <c r="J10" s="844" t="e">
        <f>IF(VLOOKUP(L1,補助金用基本データ!$D$5:$V$302,10)="","",VLOOKUP(L1,補助金用基本データ!$D$5:$V$302,10))</f>
        <v>#N/A</v>
      </c>
      <c r="K10" s="844"/>
      <c r="L10" s="844"/>
      <c r="M10" s="17"/>
      <c r="N10" s="8"/>
    </row>
    <row r="11" spans="1:16" ht="23.1" customHeight="1">
      <c r="A11" s="17"/>
      <c r="B11" s="17"/>
      <c r="C11" s="17"/>
      <c r="D11" s="17"/>
      <c r="E11" s="17"/>
      <c r="F11" s="17"/>
      <c r="G11" s="17"/>
      <c r="H11" s="843" t="s">
        <v>120</v>
      </c>
      <c r="I11" s="843"/>
      <c r="J11" s="844" t="e">
        <f>IF(VLOOKUP(L1,補助金用基本データ!$D$5:$V$302,12)="","",VLOOKUP(L1,補助金用基本データ!$D$5:$V$302,12))&amp;"　　"&amp;VLOOKUP(L1,補助金用基本データ!$D$5:$V$302,13)</f>
        <v>#N/A</v>
      </c>
      <c r="K11" s="844"/>
      <c r="L11" s="844"/>
      <c r="M11" s="17" t="s">
        <v>121</v>
      </c>
      <c r="N11" s="8"/>
    </row>
    <row r="12" spans="1:16" ht="32.25" customHeight="1">
      <c r="A12" s="17"/>
      <c r="B12" s="17"/>
      <c r="C12" s="17"/>
      <c r="D12" s="17"/>
      <c r="E12" s="17"/>
      <c r="F12" s="17"/>
      <c r="G12" s="17"/>
      <c r="H12" s="845" t="s">
        <v>124</v>
      </c>
      <c r="I12" s="845"/>
      <c r="J12" s="846">
        <f>IF(⑦変更交付申請書!J12="","",⑦変更交付申請書!J12)</f>
        <v>0</v>
      </c>
      <c r="K12" s="846"/>
      <c r="L12" s="846"/>
      <c r="M12" s="17"/>
      <c r="N12" s="8"/>
    </row>
    <row r="13" spans="1:16" ht="23.1" customHeight="1">
      <c r="A13" s="17"/>
      <c r="B13" s="17"/>
      <c r="C13" s="17"/>
      <c r="D13" s="17"/>
      <c r="E13" s="17"/>
      <c r="F13" s="17"/>
      <c r="G13" s="17"/>
      <c r="H13" s="17"/>
      <c r="I13" s="17"/>
      <c r="J13" s="17"/>
      <c r="K13" s="17"/>
      <c r="L13" s="17"/>
      <c r="M13" s="17"/>
      <c r="N13" s="8"/>
    </row>
    <row r="14" spans="1:16" ht="23.1" customHeight="1">
      <c r="B14" s="850" t="s">
        <v>174</v>
      </c>
      <c r="C14" s="850"/>
      <c r="D14" s="850"/>
      <c r="E14" s="850"/>
      <c r="F14" s="850"/>
      <c r="G14" s="850"/>
      <c r="H14" s="850"/>
      <c r="I14" s="850"/>
      <c r="J14" s="850"/>
      <c r="K14" s="850"/>
      <c r="L14" s="850"/>
      <c r="M14" s="17"/>
      <c r="N14" s="8"/>
    </row>
    <row r="15" spans="1:16" ht="23.1" customHeight="1">
      <c r="A15" s="24"/>
      <c r="B15" s="850"/>
      <c r="C15" s="850"/>
      <c r="D15" s="850"/>
      <c r="E15" s="850"/>
      <c r="F15" s="850"/>
      <c r="G15" s="850"/>
      <c r="H15" s="850"/>
      <c r="I15" s="850"/>
      <c r="J15" s="850"/>
      <c r="K15" s="850"/>
      <c r="L15" s="850"/>
      <c r="M15" s="17"/>
      <c r="N15" s="8"/>
    </row>
    <row r="16" spans="1:16" ht="23.1" customHeight="1">
      <c r="A16" s="17"/>
      <c r="B16" s="850"/>
      <c r="C16" s="850"/>
      <c r="D16" s="850"/>
      <c r="E16" s="850"/>
      <c r="F16" s="850"/>
      <c r="G16" s="850"/>
      <c r="H16" s="850"/>
      <c r="I16" s="850"/>
      <c r="J16" s="850"/>
      <c r="K16" s="850"/>
      <c r="L16" s="850"/>
      <c r="M16" s="17"/>
      <c r="N16" s="8"/>
    </row>
    <row r="17" spans="1:14" ht="23.1" customHeight="1">
      <c r="A17" s="17" t="s">
        <v>145</v>
      </c>
      <c r="B17" s="17"/>
      <c r="C17" s="17"/>
      <c r="D17" s="17"/>
      <c r="E17" s="17"/>
      <c r="F17" s="17"/>
      <c r="G17" s="837">
        <f>'⑥算出内訳表(2)【必須入力】'!I44</f>
        <v>0</v>
      </c>
      <c r="H17" s="838"/>
      <c r="I17" s="838"/>
      <c r="J17" s="838"/>
      <c r="K17" s="23" t="s">
        <v>122</v>
      </c>
      <c r="L17" s="17"/>
      <c r="M17" s="17"/>
      <c r="N17" s="8"/>
    </row>
    <row r="18" spans="1:14" ht="23.25" customHeight="1">
      <c r="A18" s="17"/>
      <c r="B18" s="17"/>
      <c r="C18" s="17"/>
      <c r="D18" s="17"/>
      <c r="E18" s="17"/>
      <c r="F18" s="17"/>
      <c r="G18" s="17"/>
      <c r="H18" s="17"/>
      <c r="I18" s="17"/>
      <c r="J18" s="17"/>
      <c r="K18" s="17"/>
      <c r="L18" s="17"/>
      <c r="M18" s="17"/>
      <c r="N18" s="8"/>
    </row>
    <row r="19" spans="1:14" ht="23.25" customHeight="1">
      <c r="A19" s="17" t="s">
        <v>146</v>
      </c>
      <c r="B19" s="17"/>
      <c r="C19" s="27"/>
      <c r="D19" s="27"/>
      <c r="E19" s="27"/>
      <c r="F19" s="27"/>
      <c r="G19" s="848" t="e">
        <f>VLOOKUP(L1,補助金用基本データ!D5:V302,18)</f>
        <v>#N/A</v>
      </c>
      <c r="H19" s="849"/>
      <c r="I19" s="849"/>
      <c r="J19" s="849"/>
      <c r="K19" s="23" t="s">
        <v>122</v>
      </c>
      <c r="L19" s="17"/>
      <c r="M19" s="17"/>
      <c r="N19" s="8"/>
    </row>
    <row r="20" spans="1:14" ht="23.25" customHeight="1">
      <c r="A20" s="17"/>
      <c r="B20" s="17"/>
      <c r="C20" s="17"/>
      <c r="D20" s="17"/>
      <c r="E20" s="17"/>
      <c r="F20" s="17"/>
      <c r="G20" s="17"/>
      <c r="H20" s="17"/>
      <c r="I20" s="17"/>
      <c r="J20" s="17"/>
      <c r="K20" s="17"/>
      <c r="L20" s="17"/>
      <c r="M20" s="17"/>
      <c r="N20" s="8"/>
    </row>
    <row r="21" spans="1:14" ht="27" customHeight="1">
      <c r="A21" s="21" t="s">
        <v>147</v>
      </c>
      <c r="B21" s="21"/>
      <c r="C21" s="21"/>
      <c r="D21" s="21"/>
      <c r="E21" s="21"/>
      <c r="F21" s="21"/>
      <c r="G21" s="837">
        <f>G17</f>
        <v>0</v>
      </c>
      <c r="H21" s="838"/>
      <c r="I21" s="838"/>
      <c r="J21" s="838"/>
      <c r="K21" s="23" t="s">
        <v>122</v>
      </c>
      <c r="L21" s="8"/>
      <c r="M21" s="8"/>
      <c r="N21" s="8"/>
    </row>
    <row r="22" spans="1:14" ht="27" customHeight="1">
      <c r="A22" s="8"/>
      <c r="B22" s="17"/>
      <c r="C22" s="8"/>
      <c r="D22" s="8"/>
      <c r="E22" s="8"/>
      <c r="F22" s="8"/>
      <c r="G22" s="8"/>
      <c r="H22" s="8"/>
      <c r="I22" s="8"/>
      <c r="J22" s="8"/>
      <c r="K22" s="8"/>
      <c r="L22" s="8"/>
      <c r="M22" s="8"/>
      <c r="N22" s="8"/>
    </row>
    <row r="23" spans="1:14" ht="27" customHeight="1">
      <c r="B23" s="19"/>
    </row>
    <row r="24" spans="1:14" ht="26.25" customHeight="1">
      <c r="B24" s="26"/>
    </row>
  </sheetData>
  <sheetProtection password="CCCF" sheet="1" selectLockedCells="1"/>
  <mergeCells count="14">
    <mergeCell ref="A4:L4"/>
    <mergeCell ref="A5:L5"/>
    <mergeCell ref="H9:I9"/>
    <mergeCell ref="J9:L9"/>
    <mergeCell ref="H10:I10"/>
    <mergeCell ref="J10:L10"/>
    <mergeCell ref="G19:J19"/>
    <mergeCell ref="G21:J21"/>
    <mergeCell ref="H11:I11"/>
    <mergeCell ref="J11:L11"/>
    <mergeCell ref="H12:I12"/>
    <mergeCell ref="J12:L12"/>
    <mergeCell ref="B14:L16"/>
    <mergeCell ref="G17:J17"/>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00B0F0"/>
  </sheetPr>
  <dimension ref="A1:P24"/>
  <sheetViews>
    <sheetView view="pageBreakPreview" zoomScaleNormal="100" zoomScaleSheetLayoutView="100" workbookViewId="0">
      <selection activeCell="G21" sqref="G21:J21"/>
    </sheetView>
  </sheetViews>
  <sheetFormatPr defaultRowHeight="13.5"/>
  <cols>
    <col min="1" max="1" width="5.125" style="18" customWidth="1"/>
    <col min="2" max="2" width="14.375" style="18" customWidth="1"/>
    <col min="3" max="5" width="4.125" style="18" customWidth="1"/>
    <col min="6" max="7" width="4.75" style="18" customWidth="1"/>
    <col min="8" max="8" width="3.75" style="18" customWidth="1"/>
    <col min="9" max="9" width="9.375" style="18" customWidth="1"/>
    <col min="10" max="10" width="8.75" style="18" customWidth="1"/>
    <col min="11" max="11" width="17.5" style="18" customWidth="1"/>
    <col min="12" max="12" width="5.875" style="18" customWidth="1"/>
    <col min="13" max="13" width="5.75" style="18" customWidth="1"/>
    <col min="14" max="14" width="5.625" style="18" customWidth="1"/>
    <col min="15" max="16384" width="9" style="18"/>
  </cols>
  <sheetData>
    <row r="1" spans="1:16" ht="23.1" customHeight="1">
      <c r="A1" s="17" t="s">
        <v>150</v>
      </c>
      <c r="B1" s="17"/>
      <c r="C1" s="17"/>
      <c r="D1" s="17"/>
      <c r="E1" s="17"/>
      <c r="F1" s="17"/>
      <c r="G1" s="17"/>
      <c r="H1" s="17"/>
      <c r="I1" s="17"/>
      <c r="J1" s="17"/>
      <c r="K1" s="17"/>
      <c r="L1" s="137" t="e">
        <f>①基本情報【名簿入力前に必須入力】!P5</f>
        <v>#N/A</v>
      </c>
      <c r="M1" s="17"/>
      <c r="N1" s="17"/>
      <c r="P1" s="19"/>
    </row>
    <row r="2" spans="1:16" ht="23.1" customHeight="1">
      <c r="A2" s="17"/>
      <c r="B2" s="17"/>
      <c r="C2" s="17"/>
      <c r="D2" s="17"/>
      <c r="E2" s="17"/>
      <c r="F2" s="17"/>
      <c r="G2" s="17"/>
      <c r="H2" s="17"/>
      <c r="I2" s="17"/>
      <c r="J2" s="17"/>
      <c r="K2" s="28">
        <v>45382</v>
      </c>
      <c r="L2" s="17"/>
      <c r="M2" s="17"/>
      <c r="N2" s="8"/>
    </row>
    <row r="3" spans="1:16" ht="23.1" customHeight="1">
      <c r="A3" s="17"/>
      <c r="B3" s="17"/>
      <c r="C3" s="17"/>
      <c r="D3" s="17"/>
      <c r="E3" s="17"/>
      <c r="F3" s="17"/>
      <c r="G3" s="17"/>
      <c r="H3" s="17"/>
      <c r="I3" s="17"/>
      <c r="J3" s="17"/>
      <c r="K3" s="17"/>
      <c r="L3" s="17"/>
      <c r="M3" s="17"/>
      <c r="N3" s="8"/>
    </row>
    <row r="4" spans="1:16" ht="23.1" customHeight="1">
      <c r="A4" s="839" t="s">
        <v>153</v>
      </c>
      <c r="B4" s="839"/>
      <c r="C4" s="839"/>
      <c r="D4" s="839"/>
      <c r="E4" s="839"/>
      <c r="F4" s="839"/>
      <c r="G4" s="839"/>
      <c r="H4" s="839"/>
      <c r="I4" s="839"/>
      <c r="J4" s="839"/>
      <c r="K4" s="839"/>
      <c r="L4" s="839"/>
      <c r="M4" s="17"/>
      <c r="N4" s="8"/>
    </row>
    <row r="5" spans="1:16" ht="23.1" customHeight="1">
      <c r="A5" s="839"/>
      <c r="B5" s="839"/>
      <c r="C5" s="839"/>
      <c r="D5" s="839"/>
      <c r="E5" s="839"/>
      <c r="F5" s="840"/>
      <c r="G5" s="840"/>
      <c r="H5" s="840"/>
      <c r="I5" s="840"/>
      <c r="J5" s="840"/>
      <c r="K5" s="840"/>
      <c r="L5" s="840"/>
      <c r="M5" s="17"/>
      <c r="N5" s="8"/>
    </row>
    <row r="6" spans="1:16" ht="23.1" customHeight="1">
      <c r="A6" s="17"/>
      <c r="B6" s="17"/>
      <c r="C6" s="17"/>
      <c r="D6" s="17"/>
      <c r="E6" s="17"/>
      <c r="F6" s="17"/>
      <c r="G6" s="17"/>
      <c r="H6" s="17"/>
      <c r="I6" s="17"/>
      <c r="J6" s="17"/>
      <c r="K6" s="17"/>
      <c r="L6" s="17"/>
      <c r="M6" s="17"/>
      <c r="N6" s="8"/>
    </row>
    <row r="7" spans="1:16" ht="23.1" customHeight="1">
      <c r="A7" s="17"/>
      <c r="B7" s="21" t="s">
        <v>117</v>
      </c>
      <c r="C7" s="21"/>
      <c r="D7" s="17"/>
      <c r="E7" s="17"/>
      <c r="F7" s="17"/>
      <c r="G7" s="17"/>
      <c r="H7" s="17"/>
      <c r="I7" s="17"/>
      <c r="J7" s="17"/>
      <c r="K7" s="17"/>
      <c r="L7" s="17"/>
      <c r="M7" s="17"/>
      <c r="N7" s="8"/>
    </row>
    <row r="8" spans="1:16" ht="17.100000000000001" customHeight="1">
      <c r="A8" s="17"/>
      <c r="B8" s="17"/>
      <c r="C8" s="17"/>
      <c r="D8" s="17"/>
      <c r="E8" s="17"/>
      <c r="F8" s="17"/>
      <c r="G8" s="17"/>
      <c r="H8" s="17"/>
      <c r="I8" s="17"/>
      <c r="J8" s="17"/>
      <c r="K8" s="17"/>
      <c r="L8" s="17"/>
      <c r="M8" s="17"/>
      <c r="N8" s="8"/>
    </row>
    <row r="9" spans="1:16" ht="36" customHeight="1">
      <c r="A9" s="17"/>
      <c r="B9" s="17"/>
      <c r="C9" s="17"/>
      <c r="D9" s="17"/>
      <c r="E9" s="17"/>
      <c r="F9" s="17"/>
      <c r="G9" s="17"/>
      <c r="H9" s="841" t="s">
        <v>118</v>
      </c>
      <c r="I9" s="841"/>
      <c r="J9" s="842" t="e">
        <f>VLOOKUP(L1,補助金用基本データ!$D$5:$V$302,15)</f>
        <v>#N/A</v>
      </c>
      <c r="K9" s="842"/>
      <c r="L9" s="842"/>
      <c r="M9" s="17"/>
      <c r="N9" s="8"/>
    </row>
    <row r="10" spans="1:16" ht="18" customHeight="1">
      <c r="A10" s="17"/>
      <c r="B10" s="17"/>
      <c r="C10" s="17"/>
      <c r="D10" s="17"/>
      <c r="E10" s="17"/>
      <c r="F10" s="17"/>
      <c r="G10" s="17"/>
      <c r="H10" s="843" t="s">
        <v>119</v>
      </c>
      <c r="I10" s="843"/>
      <c r="J10" s="844" t="e">
        <f>IF(VLOOKUP(L1,補助金用基本データ!$D$5:$V$302,10)="","",VLOOKUP(L1,補助金用基本データ!$D$5:$V$302,10))</f>
        <v>#N/A</v>
      </c>
      <c r="K10" s="844"/>
      <c r="L10" s="844"/>
      <c r="M10" s="17"/>
      <c r="N10" s="8"/>
    </row>
    <row r="11" spans="1:16" ht="23.1" customHeight="1">
      <c r="A11" s="17"/>
      <c r="B11" s="17"/>
      <c r="C11" s="17"/>
      <c r="D11" s="17"/>
      <c r="E11" s="17"/>
      <c r="F11" s="17"/>
      <c r="G11" s="17"/>
      <c r="H11" s="843" t="s">
        <v>120</v>
      </c>
      <c r="I11" s="843"/>
      <c r="J11" s="844" t="e">
        <f>IF(VLOOKUP(L1,補助金用基本データ!$D$5:$V$302,16)="","",VLOOKUP(L1,補助金用基本データ!$D$5:$V$302,16))&amp;"　　"&amp;VLOOKUP(L1,補助金用基本データ!$D$5:$V$302,17)</f>
        <v>#N/A</v>
      </c>
      <c r="K11" s="844"/>
      <c r="L11" s="844"/>
      <c r="M11" s="17" t="s">
        <v>121</v>
      </c>
      <c r="N11" s="8"/>
    </row>
    <row r="12" spans="1:16" ht="32.25" customHeight="1">
      <c r="A12" s="17"/>
      <c r="B12" s="17"/>
      <c r="C12" s="17"/>
      <c r="D12" s="17"/>
      <c r="E12" s="17"/>
      <c r="F12" s="17"/>
      <c r="G12" s="17"/>
      <c r="H12" s="845" t="s">
        <v>124</v>
      </c>
      <c r="I12" s="845"/>
      <c r="J12" s="846">
        <f>IF(⑦変更交付申請書!J12="","",⑦変更交付申請書!J12)</f>
        <v>0</v>
      </c>
      <c r="K12" s="846"/>
      <c r="L12" s="846"/>
      <c r="M12" s="17"/>
      <c r="N12" s="8"/>
    </row>
    <row r="13" spans="1:16" ht="23.1" customHeight="1">
      <c r="A13" s="17"/>
      <c r="B13" s="17"/>
      <c r="C13" s="17"/>
      <c r="D13" s="17"/>
      <c r="E13" s="17"/>
      <c r="F13" s="17"/>
      <c r="G13" s="17"/>
      <c r="H13" s="17"/>
      <c r="I13" s="17"/>
      <c r="J13" s="17"/>
      <c r="K13" s="17"/>
      <c r="L13" s="17"/>
      <c r="M13" s="17"/>
      <c r="N13" s="8"/>
    </row>
    <row r="14" spans="1:16" ht="23.1" customHeight="1">
      <c r="B14" s="850" t="s">
        <v>2206</v>
      </c>
      <c r="C14" s="850"/>
      <c r="D14" s="850"/>
      <c r="E14" s="850"/>
      <c r="F14" s="850"/>
      <c r="G14" s="850"/>
      <c r="H14" s="850"/>
      <c r="I14" s="850"/>
      <c r="J14" s="850"/>
      <c r="K14" s="850"/>
      <c r="L14" s="850"/>
      <c r="M14" s="17"/>
      <c r="N14" s="8"/>
    </row>
    <row r="15" spans="1:16" ht="23.1" customHeight="1">
      <c r="A15" s="24"/>
      <c r="B15" s="850"/>
      <c r="C15" s="850"/>
      <c r="D15" s="850"/>
      <c r="E15" s="850"/>
      <c r="F15" s="850"/>
      <c r="G15" s="850"/>
      <c r="H15" s="850"/>
      <c r="I15" s="850"/>
      <c r="J15" s="850"/>
      <c r="K15" s="850"/>
      <c r="L15" s="850"/>
      <c r="M15" s="17"/>
      <c r="N15" s="8"/>
    </row>
    <row r="16" spans="1:16" ht="23.1" customHeight="1">
      <c r="A16" s="17"/>
      <c r="B16" s="850"/>
      <c r="C16" s="850"/>
      <c r="D16" s="850"/>
      <c r="E16" s="850"/>
      <c r="F16" s="850"/>
      <c r="G16" s="850"/>
      <c r="H16" s="850"/>
      <c r="I16" s="850"/>
      <c r="J16" s="850"/>
      <c r="K16" s="850"/>
      <c r="L16" s="850"/>
      <c r="M16" s="17"/>
      <c r="N16" s="8"/>
    </row>
    <row r="17" spans="1:14" ht="23.1" customHeight="1">
      <c r="A17" s="17" t="s">
        <v>151</v>
      </c>
      <c r="B17" s="17"/>
      <c r="C17" s="17"/>
      <c r="D17" s="17"/>
      <c r="E17" s="17"/>
      <c r="F17" s="17"/>
      <c r="G17" s="837">
        <f>⑧実績報告書!G21</f>
        <v>0</v>
      </c>
      <c r="H17" s="838"/>
      <c r="I17" s="838"/>
      <c r="J17" s="838"/>
      <c r="K17" s="23" t="s">
        <v>122</v>
      </c>
      <c r="L17" s="17"/>
      <c r="M17" s="17"/>
      <c r="N17" s="8"/>
    </row>
    <row r="18" spans="1:14" ht="23.25" customHeight="1">
      <c r="A18" s="17"/>
      <c r="B18" s="17"/>
      <c r="C18" s="17"/>
      <c r="D18" s="17"/>
      <c r="E18" s="17"/>
      <c r="F18" s="17"/>
      <c r="G18" s="17"/>
      <c r="H18" s="17"/>
      <c r="I18" s="17"/>
      <c r="J18" s="17"/>
      <c r="K18" s="17"/>
      <c r="L18" s="17"/>
      <c r="M18" s="17"/>
      <c r="N18" s="8"/>
    </row>
    <row r="19" spans="1:14" ht="23.25" customHeight="1">
      <c r="A19" s="17" t="s">
        <v>146</v>
      </c>
      <c r="B19" s="17"/>
      <c r="C19" s="27"/>
      <c r="D19" s="27"/>
      <c r="E19" s="27"/>
      <c r="F19" s="27"/>
      <c r="G19" s="848" t="e">
        <f>⑧実績報告書!G19</f>
        <v>#N/A</v>
      </c>
      <c r="H19" s="849"/>
      <c r="I19" s="849"/>
      <c r="J19" s="849"/>
      <c r="K19" s="23" t="s">
        <v>122</v>
      </c>
      <c r="L19" s="17"/>
      <c r="M19" s="17"/>
      <c r="N19" s="8"/>
    </row>
    <row r="20" spans="1:14" ht="23.25" customHeight="1">
      <c r="A20" s="17"/>
      <c r="B20" s="17"/>
      <c r="C20" s="17"/>
      <c r="D20" s="17"/>
      <c r="E20" s="17"/>
      <c r="F20" s="17"/>
      <c r="G20" s="17"/>
      <c r="H20" s="17"/>
      <c r="I20" s="17"/>
      <c r="J20" s="17"/>
      <c r="K20" s="17"/>
      <c r="L20" s="17"/>
      <c r="M20" s="17"/>
      <c r="N20" s="8"/>
    </row>
    <row r="21" spans="1:14" ht="27" customHeight="1">
      <c r="A21" s="21" t="s">
        <v>152</v>
      </c>
      <c r="B21" s="21"/>
      <c r="C21" s="21"/>
      <c r="D21" s="21"/>
      <c r="E21" s="21"/>
      <c r="F21" s="21"/>
      <c r="G21" s="837" t="e">
        <f>G17-G19</f>
        <v>#N/A</v>
      </c>
      <c r="H21" s="838"/>
      <c r="I21" s="838"/>
      <c r="J21" s="838"/>
      <c r="K21" s="23" t="s">
        <v>122</v>
      </c>
      <c r="L21" s="8"/>
      <c r="M21" s="8"/>
      <c r="N21" s="8"/>
    </row>
    <row r="22" spans="1:14" ht="27" customHeight="1">
      <c r="A22" s="8"/>
      <c r="B22" s="17"/>
      <c r="C22" s="8"/>
      <c r="D22" s="8"/>
      <c r="E22" s="8"/>
      <c r="F22" s="8"/>
      <c r="G22" s="8"/>
      <c r="H22" s="8"/>
      <c r="I22" s="8"/>
      <c r="J22" s="8"/>
      <c r="K22" s="8"/>
      <c r="L22" s="8"/>
      <c r="M22" s="8"/>
      <c r="N22" s="8"/>
    </row>
    <row r="23" spans="1:14" ht="27" customHeight="1">
      <c r="B23" s="19"/>
    </row>
    <row r="24" spans="1:14" ht="26.25" customHeight="1">
      <c r="B24" s="26"/>
    </row>
  </sheetData>
  <sheetProtection password="CCCF" sheet="1" selectLockedCells="1"/>
  <mergeCells count="14">
    <mergeCell ref="A4:L4"/>
    <mergeCell ref="A5:L5"/>
    <mergeCell ref="H9:I9"/>
    <mergeCell ref="J9:L9"/>
    <mergeCell ref="H10:I10"/>
    <mergeCell ref="J10:L10"/>
    <mergeCell ref="G19:J19"/>
    <mergeCell ref="G21:J21"/>
    <mergeCell ref="H11:I11"/>
    <mergeCell ref="J11:L11"/>
    <mergeCell ref="H12:I12"/>
    <mergeCell ref="J12:L12"/>
    <mergeCell ref="B14:L16"/>
    <mergeCell ref="G17:J17"/>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00B0F0"/>
  </sheetPr>
  <dimension ref="A1:AA32"/>
  <sheetViews>
    <sheetView view="pageBreakPreview" zoomScaleNormal="100" zoomScaleSheetLayoutView="100" workbookViewId="0">
      <selection activeCell="C10" sqref="C10"/>
    </sheetView>
  </sheetViews>
  <sheetFormatPr defaultColWidth="3.375" defaultRowHeight="14.25"/>
  <cols>
    <col min="1" max="1" width="22.5" style="80" customWidth="1"/>
    <col min="2" max="2" width="19.75" style="80" customWidth="1"/>
    <col min="3" max="3" width="32.875" style="80" customWidth="1"/>
    <col min="4" max="4" width="26.875" style="80" customWidth="1"/>
    <col min="5" max="5" width="3.625" style="80" customWidth="1"/>
    <col min="6" max="6" width="14.75" style="80" bestFit="1" customWidth="1"/>
    <col min="7" max="7" width="10.5" style="80" customWidth="1"/>
    <col min="8" max="8" width="11.375" style="80" bestFit="1" customWidth="1"/>
    <col min="9" max="238" width="3.375" style="80"/>
    <col min="239" max="260" width="3.875" style="80" customWidth="1"/>
    <col min="261" max="261" width="3.625" style="80" customWidth="1"/>
    <col min="262" max="494" width="3.375" style="80"/>
    <col min="495" max="516" width="3.875" style="80" customWidth="1"/>
    <col min="517" max="517" width="3.625" style="80" customWidth="1"/>
    <col min="518" max="750" width="3.375" style="80"/>
    <col min="751" max="772" width="3.875" style="80" customWidth="1"/>
    <col min="773" max="773" width="3.625" style="80" customWidth="1"/>
    <col min="774" max="1006" width="3.375" style="80"/>
    <col min="1007" max="1028" width="3.875" style="80" customWidth="1"/>
    <col min="1029" max="1029" width="3.625" style="80" customWidth="1"/>
    <col min="1030" max="1262" width="3.375" style="80"/>
    <col min="1263" max="1284" width="3.875" style="80" customWidth="1"/>
    <col min="1285" max="1285" width="3.625" style="80" customWidth="1"/>
    <col min="1286" max="1518" width="3.375" style="80"/>
    <col min="1519" max="1540" width="3.875" style="80" customWidth="1"/>
    <col min="1541" max="1541" width="3.625" style="80" customWidth="1"/>
    <col min="1542" max="1774" width="3.375" style="80"/>
    <col min="1775" max="1796" width="3.875" style="80" customWidth="1"/>
    <col min="1797" max="1797" width="3.625" style="80" customWidth="1"/>
    <col min="1798" max="2030" width="3.375" style="80"/>
    <col min="2031" max="2052" width="3.875" style="80" customWidth="1"/>
    <col min="2053" max="2053" width="3.625" style="80" customWidth="1"/>
    <col min="2054" max="2286" width="3.375" style="80"/>
    <col min="2287" max="2308" width="3.875" style="80" customWidth="1"/>
    <col min="2309" max="2309" width="3.625" style="80" customWidth="1"/>
    <col min="2310" max="2542" width="3.375" style="80"/>
    <col min="2543" max="2564" width="3.875" style="80" customWidth="1"/>
    <col min="2565" max="2565" width="3.625" style="80" customWidth="1"/>
    <col min="2566" max="2798" width="3.375" style="80"/>
    <col min="2799" max="2820" width="3.875" style="80" customWidth="1"/>
    <col min="2821" max="2821" width="3.625" style="80" customWidth="1"/>
    <col min="2822" max="3054" width="3.375" style="80"/>
    <col min="3055" max="3076" width="3.875" style="80" customWidth="1"/>
    <col min="3077" max="3077" width="3.625" style="80" customWidth="1"/>
    <col min="3078" max="3310" width="3.375" style="80"/>
    <col min="3311" max="3332" width="3.875" style="80" customWidth="1"/>
    <col min="3333" max="3333" width="3.625" style="80" customWidth="1"/>
    <col min="3334" max="3566" width="3.375" style="80"/>
    <col min="3567" max="3588" width="3.875" style="80" customWidth="1"/>
    <col min="3589" max="3589" width="3.625" style="80" customWidth="1"/>
    <col min="3590" max="3822" width="3.375" style="80"/>
    <col min="3823" max="3844" width="3.875" style="80" customWidth="1"/>
    <col min="3845" max="3845" width="3.625" style="80" customWidth="1"/>
    <col min="3846" max="4078" width="3.375" style="80"/>
    <col min="4079" max="4100" width="3.875" style="80" customWidth="1"/>
    <col min="4101" max="4101" width="3.625" style="80" customWidth="1"/>
    <col min="4102" max="4334" width="3.375" style="80"/>
    <col min="4335" max="4356" width="3.875" style="80" customWidth="1"/>
    <col min="4357" max="4357" width="3.625" style="80" customWidth="1"/>
    <col min="4358" max="4590" width="3.375" style="80"/>
    <col min="4591" max="4612" width="3.875" style="80" customWidth="1"/>
    <col min="4613" max="4613" width="3.625" style="80" customWidth="1"/>
    <col min="4614" max="4846" width="3.375" style="80"/>
    <col min="4847" max="4868" width="3.875" style="80" customWidth="1"/>
    <col min="4869" max="4869" width="3.625" style="80" customWidth="1"/>
    <col min="4870" max="5102" width="3.375" style="80"/>
    <col min="5103" max="5124" width="3.875" style="80" customWidth="1"/>
    <col min="5125" max="5125" width="3.625" style="80" customWidth="1"/>
    <col min="5126" max="5358" width="3.375" style="80"/>
    <col min="5359" max="5380" width="3.875" style="80" customWidth="1"/>
    <col min="5381" max="5381" width="3.625" style="80" customWidth="1"/>
    <col min="5382" max="5614" width="3.375" style="80"/>
    <col min="5615" max="5636" width="3.875" style="80" customWidth="1"/>
    <col min="5637" max="5637" width="3.625" style="80" customWidth="1"/>
    <col min="5638" max="5870" width="3.375" style="80"/>
    <col min="5871" max="5892" width="3.875" style="80" customWidth="1"/>
    <col min="5893" max="5893" width="3.625" style="80" customWidth="1"/>
    <col min="5894" max="6126" width="3.375" style="80"/>
    <col min="6127" max="6148" width="3.875" style="80" customWidth="1"/>
    <col min="6149" max="6149" width="3.625" style="80" customWidth="1"/>
    <col min="6150" max="6382" width="3.375" style="80"/>
    <col min="6383" max="6404" width="3.875" style="80" customWidth="1"/>
    <col min="6405" max="6405" width="3.625" style="80" customWidth="1"/>
    <col min="6406" max="6638" width="3.375" style="80"/>
    <col min="6639" max="6660" width="3.875" style="80" customWidth="1"/>
    <col min="6661" max="6661" width="3.625" style="80" customWidth="1"/>
    <col min="6662" max="6894" width="3.375" style="80"/>
    <col min="6895" max="6916" width="3.875" style="80" customWidth="1"/>
    <col min="6917" max="6917" width="3.625" style="80" customWidth="1"/>
    <col min="6918" max="7150" width="3.375" style="80"/>
    <col min="7151" max="7172" width="3.875" style="80" customWidth="1"/>
    <col min="7173" max="7173" width="3.625" style="80" customWidth="1"/>
    <col min="7174" max="7406" width="3.375" style="80"/>
    <col min="7407" max="7428" width="3.875" style="80" customWidth="1"/>
    <col min="7429" max="7429" width="3.625" style="80" customWidth="1"/>
    <col min="7430" max="7662" width="3.375" style="80"/>
    <col min="7663" max="7684" width="3.875" style="80" customWidth="1"/>
    <col min="7685" max="7685" width="3.625" style="80" customWidth="1"/>
    <col min="7686" max="7918" width="3.375" style="80"/>
    <col min="7919" max="7940" width="3.875" style="80" customWidth="1"/>
    <col min="7941" max="7941" width="3.625" style="80" customWidth="1"/>
    <col min="7942" max="8174" width="3.375" style="80"/>
    <col min="8175" max="8196" width="3.875" style="80" customWidth="1"/>
    <col min="8197" max="8197" width="3.625" style="80" customWidth="1"/>
    <col min="8198" max="8430" width="3.375" style="80"/>
    <col min="8431" max="8452" width="3.875" style="80" customWidth="1"/>
    <col min="8453" max="8453" width="3.625" style="80" customWidth="1"/>
    <col min="8454" max="8686" width="3.375" style="80"/>
    <col min="8687" max="8708" width="3.875" style="80" customWidth="1"/>
    <col min="8709" max="8709" width="3.625" style="80" customWidth="1"/>
    <col min="8710" max="8942" width="3.375" style="80"/>
    <col min="8943" max="8964" width="3.875" style="80" customWidth="1"/>
    <col min="8965" max="8965" width="3.625" style="80" customWidth="1"/>
    <col min="8966" max="9198" width="3.375" style="80"/>
    <col min="9199" max="9220" width="3.875" style="80" customWidth="1"/>
    <col min="9221" max="9221" width="3.625" style="80" customWidth="1"/>
    <col min="9222" max="9454" width="3.375" style="80"/>
    <col min="9455" max="9476" width="3.875" style="80" customWidth="1"/>
    <col min="9477" max="9477" width="3.625" style="80" customWidth="1"/>
    <col min="9478" max="9710" width="3.375" style="80"/>
    <col min="9711" max="9732" width="3.875" style="80" customWidth="1"/>
    <col min="9733" max="9733" width="3.625" style="80" customWidth="1"/>
    <col min="9734" max="9966" width="3.375" style="80"/>
    <col min="9967" max="9988" width="3.875" style="80" customWidth="1"/>
    <col min="9989" max="9989" width="3.625" style="80" customWidth="1"/>
    <col min="9990" max="10222" width="3.375" style="80"/>
    <col min="10223" max="10244" width="3.875" style="80" customWidth="1"/>
    <col min="10245" max="10245" width="3.625" style="80" customWidth="1"/>
    <col min="10246" max="10478" width="3.375" style="80"/>
    <col min="10479" max="10500" width="3.875" style="80" customWidth="1"/>
    <col min="10501" max="10501" width="3.625" style="80" customWidth="1"/>
    <col min="10502" max="10734" width="3.375" style="80"/>
    <col min="10735" max="10756" width="3.875" style="80" customWidth="1"/>
    <col min="10757" max="10757" width="3.625" style="80" customWidth="1"/>
    <col min="10758" max="10990" width="3.375" style="80"/>
    <col min="10991" max="11012" width="3.875" style="80" customWidth="1"/>
    <col min="11013" max="11013" width="3.625" style="80" customWidth="1"/>
    <col min="11014" max="11246" width="3.375" style="80"/>
    <col min="11247" max="11268" width="3.875" style="80" customWidth="1"/>
    <col min="11269" max="11269" width="3.625" style="80" customWidth="1"/>
    <col min="11270" max="11502" width="3.375" style="80"/>
    <col min="11503" max="11524" width="3.875" style="80" customWidth="1"/>
    <col min="11525" max="11525" width="3.625" style="80" customWidth="1"/>
    <col min="11526" max="11758" width="3.375" style="80"/>
    <col min="11759" max="11780" width="3.875" style="80" customWidth="1"/>
    <col min="11781" max="11781" width="3.625" style="80" customWidth="1"/>
    <col min="11782" max="12014" width="3.375" style="80"/>
    <col min="12015" max="12036" width="3.875" style="80" customWidth="1"/>
    <col min="12037" max="12037" width="3.625" style="80" customWidth="1"/>
    <col min="12038" max="12270" width="3.375" style="80"/>
    <col min="12271" max="12292" width="3.875" style="80" customWidth="1"/>
    <col min="12293" max="12293" width="3.625" style="80" customWidth="1"/>
    <col min="12294" max="12526" width="3.375" style="80"/>
    <col min="12527" max="12548" width="3.875" style="80" customWidth="1"/>
    <col min="12549" max="12549" width="3.625" style="80" customWidth="1"/>
    <col min="12550" max="12782" width="3.375" style="80"/>
    <col min="12783" max="12804" width="3.875" style="80" customWidth="1"/>
    <col min="12805" max="12805" width="3.625" style="80" customWidth="1"/>
    <col min="12806" max="13038" width="3.375" style="80"/>
    <col min="13039" max="13060" width="3.875" style="80" customWidth="1"/>
    <col min="13061" max="13061" width="3.625" style="80" customWidth="1"/>
    <col min="13062" max="13294" width="3.375" style="80"/>
    <col min="13295" max="13316" width="3.875" style="80" customWidth="1"/>
    <col min="13317" max="13317" width="3.625" style="80" customWidth="1"/>
    <col min="13318" max="13550" width="3.375" style="80"/>
    <col min="13551" max="13572" width="3.875" style="80" customWidth="1"/>
    <col min="13573" max="13573" width="3.625" style="80" customWidth="1"/>
    <col min="13574" max="13806" width="3.375" style="80"/>
    <col min="13807" max="13828" width="3.875" style="80" customWidth="1"/>
    <col min="13829" max="13829" width="3.625" style="80" customWidth="1"/>
    <col min="13830" max="14062" width="3.375" style="80"/>
    <col min="14063" max="14084" width="3.875" style="80" customWidth="1"/>
    <col min="14085" max="14085" width="3.625" style="80" customWidth="1"/>
    <col min="14086" max="14318" width="3.375" style="80"/>
    <col min="14319" max="14340" width="3.875" style="80" customWidth="1"/>
    <col min="14341" max="14341" width="3.625" style="80" customWidth="1"/>
    <col min="14342" max="14574" width="3.375" style="80"/>
    <col min="14575" max="14596" width="3.875" style="80" customWidth="1"/>
    <col min="14597" max="14597" width="3.625" style="80" customWidth="1"/>
    <col min="14598" max="14830" width="3.375" style="80"/>
    <col min="14831" max="14852" width="3.875" style="80" customWidth="1"/>
    <col min="14853" max="14853" width="3.625" style="80" customWidth="1"/>
    <col min="14854" max="15086" width="3.375" style="80"/>
    <col min="15087" max="15108" width="3.875" style="80" customWidth="1"/>
    <col min="15109" max="15109" width="3.625" style="80" customWidth="1"/>
    <col min="15110" max="15342" width="3.375" style="80"/>
    <col min="15343" max="15364" width="3.875" style="80" customWidth="1"/>
    <col min="15365" max="15365" width="3.625" style="80" customWidth="1"/>
    <col min="15366" max="15598" width="3.375" style="80"/>
    <col min="15599" max="15620" width="3.875" style="80" customWidth="1"/>
    <col min="15621" max="15621" width="3.625" style="80" customWidth="1"/>
    <col min="15622" max="15854" width="3.375" style="80"/>
    <col min="15855" max="15876" width="3.875" style="80" customWidth="1"/>
    <col min="15877" max="15877" width="3.625" style="80" customWidth="1"/>
    <col min="15878" max="16110" width="3.375" style="80"/>
    <col min="16111" max="16132" width="3.875" style="80" customWidth="1"/>
    <col min="16133" max="16133" width="3.625" style="80" customWidth="1"/>
    <col min="16134" max="16384" width="3.375" style="80"/>
  </cols>
  <sheetData>
    <row r="1" spans="1:27" ht="21.75" customHeight="1">
      <c r="A1" s="851"/>
      <c r="B1" s="851"/>
      <c r="D1" s="138" t="e">
        <f>①基本情報【名簿入力前に必須入力】!P5</f>
        <v>#N/A</v>
      </c>
      <c r="E1" s="854"/>
      <c r="F1" s="854"/>
      <c r="G1" s="854"/>
      <c r="H1" s="854"/>
      <c r="I1" s="854"/>
      <c r="J1" s="854"/>
      <c r="K1" s="854"/>
      <c r="L1" s="854"/>
      <c r="M1" s="854"/>
      <c r="N1" s="854"/>
      <c r="O1" s="854"/>
    </row>
    <row r="2" spans="1:27" ht="21.75" customHeight="1">
      <c r="A2" s="851"/>
      <c r="B2" s="851"/>
      <c r="D2" s="82"/>
      <c r="E2" s="854"/>
      <c r="F2" s="854"/>
      <c r="G2" s="854"/>
      <c r="H2" s="854"/>
      <c r="I2" s="854"/>
      <c r="J2" s="854"/>
      <c r="K2" s="854"/>
      <c r="L2" s="854"/>
      <c r="M2" s="854"/>
      <c r="N2" s="854"/>
      <c r="O2" s="854"/>
    </row>
    <row r="3" spans="1:27" ht="21.75" customHeight="1">
      <c r="D3" s="119">
        <v>45382</v>
      </c>
      <c r="E3" s="854"/>
      <c r="F3" s="854"/>
      <c r="G3" s="854"/>
      <c r="H3" s="854"/>
      <c r="I3" s="854"/>
      <c r="J3" s="854"/>
      <c r="K3" s="854"/>
      <c r="L3" s="854"/>
      <c r="M3" s="854"/>
      <c r="N3" s="854"/>
      <c r="O3" s="854"/>
    </row>
    <row r="4" spans="1:27" ht="21.75" customHeight="1">
      <c r="E4" s="854"/>
      <c r="F4" s="854"/>
      <c r="G4" s="854"/>
      <c r="H4" s="854"/>
      <c r="I4" s="854"/>
      <c r="J4" s="854"/>
      <c r="K4" s="854"/>
      <c r="L4" s="854"/>
      <c r="M4" s="854"/>
      <c r="N4" s="854"/>
      <c r="O4" s="854"/>
    </row>
    <row r="5" spans="1:27" ht="21.75" customHeight="1">
      <c r="A5" s="852" t="s">
        <v>170</v>
      </c>
      <c r="B5" s="852"/>
      <c r="C5" s="852"/>
      <c r="D5" s="852"/>
      <c r="E5" s="854"/>
      <c r="F5" s="854"/>
      <c r="G5" s="854"/>
      <c r="H5" s="854"/>
      <c r="I5" s="854"/>
      <c r="J5" s="854"/>
      <c r="K5" s="854"/>
      <c r="L5" s="854"/>
      <c r="M5" s="854"/>
      <c r="N5" s="854"/>
      <c r="O5" s="854"/>
    </row>
    <row r="6" spans="1:27" ht="21.75" customHeight="1">
      <c r="A6" s="852" t="s">
        <v>163</v>
      </c>
      <c r="B6" s="852"/>
      <c r="C6" s="852"/>
      <c r="D6" s="852"/>
      <c r="E6" s="81"/>
      <c r="F6" s="83"/>
    </row>
    <row r="7" spans="1:27" ht="21.75" customHeight="1">
      <c r="E7" s="83"/>
      <c r="F7" s="83"/>
      <c r="G7" s="83"/>
    </row>
    <row r="8" spans="1:27" ht="21.75" customHeight="1">
      <c r="B8" s="84"/>
      <c r="C8" s="84"/>
      <c r="D8" s="84"/>
    </row>
    <row r="9" spans="1:27" ht="21.75" customHeight="1">
      <c r="A9" s="80" t="s">
        <v>164</v>
      </c>
    </row>
    <row r="10" spans="1:27" ht="21.75" customHeight="1"/>
    <row r="11" spans="1:27" ht="21.75" customHeight="1">
      <c r="D11" s="85"/>
    </row>
    <row r="12" spans="1:27" ht="21.75" customHeight="1">
      <c r="B12" s="86" t="s">
        <v>165</v>
      </c>
      <c r="C12" s="853" t="e">
        <f>IF(⑨差額請求書!J9="","",⑨差額請求書!J9)</f>
        <v>#N/A</v>
      </c>
      <c r="D12" s="853"/>
    </row>
    <row r="13" spans="1:27" ht="21.75" customHeight="1">
      <c r="B13" s="84" t="s">
        <v>119</v>
      </c>
      <c r="C13" s="853" t="e">
        <f>IF(⑨差額請求書!J10="","",⑨差額請求書!J10)</f>
        <v>#N/A</v>
      </c>
      <c r="D13" s="853"/>
    </row>
    <row r="14" spans="1:27" ht="21.75" customHeight="1">
      <c r="B14" s="84" t="s">
        <v>120</v>
      </c>
      <c r="C14" s="853" t="e">
        <f>IF(⑨差額請求書!J11="","",⑨差額請求書!J11)</f>
        <v>#N/A</v>
      </c>
      <c r="D14" s="853"/>
      <c r="G14" s="855"/>
      <c r="H14" s="855"/>
      <c r="I14" s="855"/>
      <c r="J14" s="855"/>
      <c r="K14" s="855"/>
      <c r="L14" s="855"/>
      <c r="M14" s="855"/>
      <c r="N14" s="855"/>
      <c r="O14" s="855"/>
      <c r="P14" s="855"/>
      <c r="Q14" s="855"/>
      <c r="R14" s="87"/>
      <c r="S14" s="87"/>
      <c r="T14" s="87"/>
      <c r="U14" s="87"/>
      <c r="V14" s="87"/>
      <c r="W14" s="87"/>
      <c r="X14" s="87"/>
      <c r="Y14" s="87"/>
      <c r="Z14" s="87"/>
      <c r="AA14" s="87"/>
    </row>
    <row r="15" spans="1:27" ht="21.75" customHeight="1">
      <c r="B15" s="84" t="s">
        <v>166</v>
      </c>
      <c r="C15" s="853">
        <f>IF(⑦変更交付申請書!J12="","",⑦変更交付申請書!J12)</f>
        <v>0</v>
      </c>
      <c r="D15" s="853"/>
    </row>
    <row r="16" spans="1:27" ht="21.75" customHeight="1">
      <c r="B16" s="84"/>
      <c r="C16" s="88"/>
      <c r="D16" s="88"/>
    </row>
    <row r="17" spans="1:8" ht="21.75" customHeight="1">
      <c r="E17" s="89"/>
      <c r="F17" s="89"/>
      <c r="G17" s="89"/>
    </row>
    <row r="18" spans="1:8" ht="21.75" customHeight="1">
      <c r="A18" s="851" t="str">
        <f>CONCATENATE(A5,"について、")</f>
        <v>千葉市保育士等給与改善事業補助金について、</v>
      </c>
      <c r="B18" s="851"/>
      <c r="C18" s="851"/>
      <c r="D18" s="851"/>
    </row>
    <row r="19" spans="1:8" ht="21.75" customHeight="1">
      <c r="A19" s="851" t="s">
        <v>167</v>
      </c>
      <c r="B19" s="851"/>
      <c r="C19" s="851"/>
      <c r="D19" s="851"/>
    </row>
    <row r="20" spans="1:8" ht="21.75" customHeight="1">
      <c r="A20" s="90"/>
      <c r="B20" s="86"/>
      <c r="C20" s="86"/>
      <c r="D20" s="82"/>
    </row>
    <row r="21" spans="1:8" ht="21.75" customHeight="1">
      <c r="A21" s="91"/>
      <c r="D21" s="92"/>
    </row>
    <row r="22" spans="1:8" ht="37.5" customHeight="1">
      <c r="A22" s="116" t="s">
        <v>173</v>
      </c>
      <c r="B22" s="93" t="s">
        <v>168</v>
      </c>
      <c r="C22" s="93" t="s">
        <v>169</v>
      </c>
      <c r="D22" s="94" t="s">
        <v>172</v>
      </c>
    </row>
    <row r="23" spans="1:8" ht="37.5" customHeight="1">
      <c r="A23" s="139" t="e">
        <f>VLOOKUP(D1,補助金用基本データ!$D$5:$AV$302,19)</f>
        <v>#N/A</v>
      </c>
      <c r="B23" s="95" t="e">
        <f>⑨差額請求書!G19</f>
        <v>#N/A</v>
      </c>
      <c r="C23" s="95">
        <f>⑨差額請求書!G17</f>
        <v>0</v>
      </c>
      <c r="D23" s="96" t="e">
        <f>C23-B23</f>
        <v>#N/A</v>
      </c>
    </row>
    <row r="24" spans="1:8">
      <c r="A24" s="97"/>
      <c r="B24" s="98"/>
      <c r="C24" s="98"/>
      <c r="D24" s="99"/>
    </row>
    <row r="25" spans="1:8" s="102" customFormat="1">
      <c r="A25" s="100"/>
      <c r="B25" s="100"/>
      <c r="C25" s="101"/>
      <c r="D25" s="101"/>
      <c r="F25" s="103"/>
      <c r="G25" s="103"/>
      <c r="H25" s="103"/>
    </row>
    <row r="26" spans="1:8" s="102" customFormat="1">
      <c r="A26" s="100"/>
      <c r="B26" s="100"/>
      <c r="C26" s="104"/>
      <c r="F26" s="105"/>
      <c r="G26" s="105"/>
      <c r="H26" s="105"/>
    </row>
    <row r="27" spans="1:8">
      <c r="A27" s="100"/>
      <c r="B27" s="86"/>
      <c r="C27" s="104"/>
      <c r="D27" s="102"/>
    </row>
    <row r="28" spans="1:8" ht="26.25" customHeight="1"/>
    <row r="30" spans="1:8">
      <c r="D30" s="106"/>
    </row>
    <row r="32" spans="1:8">
      <c r="C32" s="106"/>
    </row>
  </sheetData>
  <sheetProtection password="CCCF" sheet="1" selectLockedCells="1"/>
  <mergeCells count="11">
    <mergeCell ref="A1:B2"/>
    <mergeCell ref="E1:O5"/>
    <mergeCell ref="G14:Q14"/>
    <mergeCell ref="C15:D15"/>
    <mergeCell ref="A18:D18"/>
    <mergeCell ref="A19:D19"/>
    <mergeCell ref="A5:D5"/>
    <mergeCell ref="A6:D6"/>
    <mergeCell ref="C12:D12"/>
    <mergeCell ref="C13:D13"/>
    <mergeCell ref="C14:D14"/>
  </mergeCells>
  <phoneticPr fontId="1"/>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77614-173A-40A7-8D6B-B166629B69F6}">
  <sheetPr>
    <tabColor theme="1"/>
  </sheetPr>
  <dimension ref="A1:AX341"/>
  <sheetViews>
    <sheetView workbookViewId="0"/>
  </sheetViews>
  <sheetFormatPr defaultColWidth="14.5" defaultRowHeight="13.5"/>
  <cols>
    <col min="1" max="1" width="14.5" style="464"/>
    <col min="2" max="2" width="5.375" style="464" customWidth="1"/>
    <col min="3" max="3" width="35.5" style="471" customWidth="1"/>
    <col min="4" max="4" width="9.125" style="465" customWidth="1"/>
    <col min="5" max="6" width="16.875" style="464" customWidth="1"/>
    <col min="7" max="10" width="14.5" style="464" customWidth="1"/>
    <col min="11" max="11" width="15.125" style="464" customWidth="1"/>
    <col min="12" max="50" width="14.5" style="464" customWidth="1"/>
    <col min="51" max="16384" width="14.5" style="464"/>
  </cols>
  <sheetData>
    <row r="1" spans="1:50" ht="115.5" customHeight="1">
      <c r="B1" s="465" t="s">
        <v>184</v>
      </c>
      <c r="C1" s="466">
        <v>44973</v>
      </c>
      <c r="D1" s="465">
        <v>1</v>
      </c>
      <c r="E1" s="465">
        <f t="shared" ref="E1:J1" si="0">+D1+1</f>
        <v>2</v>
      </c>
      <c r="F1" s="465">
        <f t="shared" si="0"/>
        <v>3</v>
      </c>
      <c r="G1" s="465">
        <f t="shared" si="0"/>
        <v>4</v>
      </c>
      <c r="H1" s="465">
        <f t="shared" si="0"/>
        <v>5</v>
      </c>
      <c r="I1" s="465">
        <f t="shared" si="0"/>
        <v>6</v>
      </c>
      <c r="J1" s="465">
        <f t="shared" si="0"/>
        <v>7</v>
      </c>
      <c r="K1" s="465">
        <v>8</v>
      </c>
      <c r="L1" s="465">
        <v>9</v>
      </c>
      <c r="M1" s="465">
        <v>10</v>
      </c>
      <c r="N1" s="465">
        <v>11</v>
      </c>
      <c r="O1" s="465">
        <v>12</v>
      </c>
      <c r="P1" s="465">
        <v>13</v>
      </c>
      <c r="Q1" s="465">
        <v>14</v>
      </c>
      <c r="R1" s="465">
        <v>15</v>
      </c>
      <c r="S1" s="465">
        <v>16</v>
      </c>
      <c r="T1" s="465">
        <v>17</v>
      </c>
      <c r="U1" s="465">
        <v>18</v>
      </c>
      <c r="V1" s="465">
        <v>19</v>
      </c>
      <c r="W1" s="465">
        <v>20</v>
      </c>
      <c r="X1" s="465">
        <v>21</v>
      </c>
      <c r="Y1" s="465">
        <v>22</v>
      </c>
      <c r="Z1" s="465">
        <v>23</v>
      </c>
      <c r="AA1" s="465">
        <v>24</v>
      </c>
      <c r="AB1" s="465">
        <v>25</v>
      </c>
      <c r="AC1" s="465">
        <v>26</v>
      </c>
      <c r="AD1" s="465">
        <v>27</v>
      </c>
      <c r="AE1" s="465">
        <v>28</v>
      </c>
      <c r="AF1" s="465">
        <v>29</v>
      </c>
      <c r="AG1" s="465">
        <v>30</v>
      </c>
      <c r="AH1" s="465">
        <v>31</v>
      </c>
      <c r="AI1" s="465">
        <v>32</v>
      </c>
      <c r="AJ1" s="465">
        <v>33</v>
      </c>
      <c r="AK1" s="465">
        <v>34</v>
      </c>
      <c r="AL1" s="465">
        <v>35</v>
      </c>
      <c r="AM1" s="465">
        <v>36</v>
      </c>
      <c r="AN1" s="465">
        <v>37</v>
      </c>
      <c r="AO1" s="465">
        <v>38</v>
      </c>
      <c r="AP1" s="465">
        <v>39</v>
      </c>
      <c r="AQ1" s="465">
        <v>40</v>
      </c>
      <c r="AR1" s="465">
        <v>41</v>
      </c>
      <c r="AS1" s="465">
        <v>42</v>
      </c>
      <c r="AT1" s="465">
        <v>43</v>
      </c>
      <c r="AU1" s="465">
        <v>44</v>
      </c>
      <c r="AV1" s="465">
        <v>45</v>
      </c>
      <c r="AW1" s="465">
        <v>46</v>
      </c>
      <c r="AX1" s="467"/>
    </row>
    <row r="2" spans="1:50" s="468" customFormat="1" ht="27" customHeight="1">
      <c r="B2" s="469" t="s">
        <v>529</v>
      </c>
      <c r="C2" s="469"/>
      <c r="R2" s="464" t="s">
        <v>530</v>
      </c>
      <c r="AX2" s="470"/>
    </row>
    <row r="3" spans="1:50" ht="24" customHeight="1">
      <c r="G3" s="472" t="str">
        <f ca="1">CHAR(RANDBETWEEN(65,90))&amp;CHAR(RANDBETWEEN(65,90))&amp;CHAR(RANDBETWEEN(65,90))&amp;RANDBETWEEN(10000,99999)</f>
        <v>PHY30104</v>
      </c>
      <c r="H3" s="473" t="str">
        <f t="shared" ref="H3" ca="1" si="1">G3</f>
        <v>PHY30104</v>
      </c>
      <c r="I3" s="472" t="b">
        <f ca="1">EXACT(H2,H3)</f>
        <v>0</v>
      </c>
      <c r="J3" s="465" t="str">
        <f ca="1">IF(COUNTIF(J5:J306,"FALSE")&gt;0,"↓問題あり","問題なし")</f>
        <v>問題なし</v>
      </c>
      <c r="K3" s="474" t="s">
        <v>1562</v>
      </c>
      <c r="L3" s="475" t="s">
        <v>531</v>
      </c>
      <c r="M3" s="476"/>
      <c r="N3" s="476"/>
      <c r="O3" s="476"/>
      <c r="P3" s="477"/>
      <c r="Q3" s="475" t="s">
        <v>532</v>
      </c>
      <c r="R3" s="476"/>
      <c r="S3" s="476"/>
      <c r="T3" s="477"/>
      <c r="U3" s="478"/>
      <c r="V3" s="478"/>
      <c r="W3" s="478"/>
      <c r="X3" s="478"/>
      <c r="Y3" s="592" t="s">
        <v>1550</v>
      </c>
      <c r="Z3" s="593"/>
      <c r="AA3" s="593"/>
      <c r="AB3" s="593"/>
      <c r="AC3" s="593"/>
      <c r="AD3" s="593"/>
      <c r="AE3" s="593"/>
      <c r="AF3" s="593"/>
      <c r="AG3" s="593"/>
      <c r="AH3" s="593"/>
      <c r="AI3" s="593"/>
      <c r="AJ3" s="594"/>
      <c r="AK3" s="595" t="s">
        <v>1771</v>
      </c>
      <c r="AL3" s="596"/>
      <c r="AM3" s="596"/>
      <c r="AN3" s="596"/>
      <c r="AO3" s="596"/>
      <c r="AP3" s="596"/>
      <c r="AQ3" s="596"/>
      <c r="AR3" s="596"/>
      <c r="AS3" s="596"/>
      <c r="AT3" s="596"/>
      <c r="AU3" s="596"/>
      <c r="AV3" s="597"/>
      <c r="AW3" s="598" t="s">
        <v>1778</v>
      </c>
      <c r="AX3" s="467"/>
    </row>
    <row r="4" spans="1:50" ht="42.75" customHeight="1">
      <c r="A4" s="479" t="s">
        <v>533</v>
      </c>
      <c r="B4" s="480" t="s">
        <v>534</v>
      </c>
      <c r="C4" s="480" t="s">
        <v>535</v>
      </c>
      <c r="D4" s="481" t="s">
        <v>536</v>
      </c>
      <c r="E4" s="482" t="s">
        <v>537</v>
      </c>
      <c r="F4" s="482" t="s">
        <v>537</v>
      </c>
      <c r="G4" s="483" t="s">
        <v>538</v>
      </c>
      <c r="H4" s="482" t="s">
        <v>539</v>
      </c>
      <c r="I4" s="483" t="s">
        <v>540</v>
      </c>
      <c r="J4" s="484" t="s">
        <v>541</v>
      </c>
      <c r="K4" s="485"/>
      <c r="L4" s="477" t="s">
        <v>542</v>
      </c>
      <c r="M4" s="483" t="s">
        <v>543</v>
      </c>
      <c r="N4" s="483" t="s">
        <v>544</v>
      </c>
      <c r="O4" s="482" t="s">
        <v>545</v>
      </c>
      <c r="P4" s="483" t="s">
        <v>546</v>
      </c>
      <c r="Q4" s="483" t="s">
        <v>1770</v>
      </c>
      <c r="R4" s="483" t="s">
        <v>544</v>
      </c>
      <c r="S4" s="482" t="s">
        <v>545</v>
      </c>
      <c r="T4" s="483" t="s">
        <v>546</v>
      </c>
      <c r="U4" s="483" t="s">
        <v>1517</v>
      </c>
      <c r="V4" s="483" t="s">
        <v>1518</v>
      </c>
      <c r="W4" s="482" t="s">
        <v>1520</v>
      </c>
      <c r="X4" s="475" t="s">
        <v>1519</v>
      </c>
      <c r="Y4" s="486" t="s">
        <v>31</v>
      </c>
      <c r="Z4" s="486" t="s">
        <v>1549</v>
      </c>
      <c r="AA4" s="486" t="s">
        <v>33</v>
      </c>
      <c r="AB4" s="486" t="s">
        <v>34</v>
      </c>
      <c r="AC4" s="486" t="s">
        <v>35</v>
      </c>
      <c r="AD4" s="486" t="s">
        <v>36</v>
      </c>
      <c r="AE4" s="486" t="s">
        <v>37</v>
      </c>
      <c r="AF4" s="487" t="s">
        <v>38</v>
      </c>
      <c r="AG4" s="487" t="s">
        <v>39</v>
      </c>
      <c r="AH4" s="487" t="s">
        <v>40</v>
      </c>
      <c r="AI4" s="487" t="s">
        <v>41</v>
      </c>
      <c r="AJ4" s="488" t="s">
        <v>42</v>
      </c>
      <c r="AK4" s="489" t="s">
        <v>31</v>
      </c>
      <c r="AL4" s="490" t="s">
        <v>1549</v>
      </c>
      <c r="AM4" s="490" t="s">
        <v>33</v>
      </c>
      <c r="AN4" s="490" t="s">
        <v>34</v>
      </c>
      <c r="AO4" s="490" t="s">
        <v>35</v>
      </c>
      <c r="AP4" s="490" t="s">
        <v>36</v>
      </c>
      <c r="AQ4" s="490" t="s">
        <v>37</v>
      </c>
      <c r="AR4" s="487" t="s">
        <v>38</v>
      </c>
      <c r="AS4" s="487" t="s">
        <v>39</v>
      </c>
      <c r="AT4" s="487" t="s">
        <v>40</v>
      </c>
      <c r="AU4" s="487" t="s">
        <v>41</v>
      </c>
      <c r="AV4" s="487" t="s">
        <v>42</v>
      </c>
      <c r="AW4" s="599"/>
      <c r="AX4" s="467"/>
    </row>
    <row r="5" spans="1:50" ht="21.75" customHeight="1">
      <c r="B5" s="491">
        <v>1</v>
      </c>
      <c r="C5" s="492" t="s">
        <v>208</v>
      </c>
      <c r="D5" s="491">
        <v>1</v>
      </c>
      <c r="E5" s="483" t="s">
        <v>547</v>
      </c>
      <c r="F5" s="483">
        <f>VALUE(E5)</f>
        <v>3002</v>
      </c>
      <c r="G5" s="483" t="s">
        <v>548</v>
      </c>
      <c r="H5" s="483" t="s">
        <v>548</v>
      </c>
      <c r="I5" s="493" t="str">
        <f t="shared" ref="I5:I68" ca="1" si="2">IF(COUNTIF($G$5:$G$306,G5)=1,"OK","重複あり！")</f>
        <v>OK</v>
      </c>
      <c r="J5" s="493" t="str">
        <f>IF(EXACT(G5,H5),"OK","変更あり！")</f>
        <v>OK</v>
      </c>
      <c r="K5" s="485"/>
      <c r="L5" s="477">
        <v>1002468</v>
      </c>
      <c r="M5" s="483" t="s">
        <v>549</v>
      </c>
      <c r="N5" s="483" t="s">
        <v>550</v>
      </c>
      <c r="O5" s="483" t="s">
        <v>551</v>
      </c>
      <c r="P5" s="483" t="s">
        <v>552</v>
      </c>
      <c r="Q5" s="483" t="s">
        <v>1641</v>
      </c>
      <c r="R5" s="483" t="s">
        <v>550</v>
      </c>
      <c r="S5" s="483" t="s">
        <v>551</v>
      </c>
      <c r="T5" s="483" t="s">
        <v>552</v>
      </c>
      <c r="U5" s="494">
        <v>3780000</v>
      </c>
      <c r="V5" s="495">
        <v>45107</v>
      </c>
      <c r="W5" s="496">
        <v>9</v>
      </c>
      <c r="X5" s="496"/>
      <c r="Y5" s="496">
        <v>15</v>
      </c>
      <c r="Z5" s="496">
        <v>15</v>
      </c>
      <c r="AA5" s="496">
        <v>14</v>
      </c>
      <c r="AB5" s="496">
        <v>15</v>
      </c>
      <c r="AC5" s="496">
        <v>16</v>
      </c>
      <c r="AD5" s="496">
        <v>15</v>
      </c>
      <c r="AE5" s="496">
        <v>15</v>
      </c>
      <c r="AF5" s="496">
        <v>15</v>
      </c>
      <c r="AG5" s="496">
        <v>15</v>
      </c>
      <c r="AH5" s="496">
        <v>15</v>
      </c>
      <c r="AI5" s="496">
        <v>15</v>
      </c>
      <c r="AJ5" s="497">
        <v>15</v>
      </c>
      <c r="AK5" s="498">
        <v>390000</v>
      </c>
      <c r="AL5" s="499">
        <v>390000</v>
      </c>
      <c r="AM5" s="499">
        <v>364000</v>
      </c>
      <c r="AN5" s="499">
        <v>390000</v>
      </c>
      <c r="AO5" s="499">
        <v>416000</v>
      </c>
      <c r="AP5" s="499">
        <v>390000</v>
      </c>
      <c r="AQ5" s="499">
        <v>390000</v>
      </c>
      <c r="AR5" s="499">
        <v>390000</v>
      </c>
      <c r="AS5" s="499">
        <v>390000</v>
      </c>
      <c r="AT5" s="499">
        <v>390000</v>
      </c>
      <c r="AU5" s="499">
        <v>390000</v>
      </c>
      <c r="AV5" s="499">
        <v>390000</v>
      </c>
      <c r="AW5" s="499">
        <v>1</v>
      </c>
      <c r="AX5" s="467"/>
    </row>
    <row r="6" spans="1:50" ht="21.75" customHeight="1">
      <c r="B6" s="491">
        <v>2</v>
      </c>
      <c r="C6" s="492" t="s">
        <v>225</v>
      </c>
      <c r="D6" s="491">
        <v>2</v>
      </c>
      <c r="E6" s="483" t="s">
        <v>553</v>
      </c>
      <c r="F6" s="483">
        <f t="shared" ref="F6:F69" si="3">VALUE(E6)</f>
        <v>3003</v>
      </c>
      <c r="G6" s="483" t="s">
        <v>554</v>
      </c>
      <c r="H6" s="483" t="s">
        <v>554</v>
      </c>
      <c r="I6" s="493" t="str">
        <f t="shared" ca="1" si="2"/>
        <v>OK</v>
      </c>
      <c r="J6" s="493" t="str">
        <f t="shared" ref="J6:J69" si="4">IF(EXACT(G6,H6),"OK","変更あり！")</f>
        <v>OK</v>
      </c>
      <c r="K6" s="485"/>
      <c r="L6" s="477">
        <v>1002172</v>
      </c>
      <c r="M6" s="483" t="s">
        <v>1660</v>
      </c>
      <c r="N6" s="483" t="s">
        <v>2103</v>
      </c>
      <c r="O6" s="483" t="s">
        <v>555</v>
      </c>
      <c r="P6" s="500" t="s">
        <v>2102</v>
      </c>
      <c r="Q6" s="500" t="s">
        <v>1632</v>
      </c>
      <c r="R6" s="472" t="s">
        <v>556</v>
      </c>
      <c r="S6" s="472" t="s">
        <v>1628</v>
      </c>
      <c r="T6" s="472" t="s">
        <v>1661</v>
      </c>
      <c r="U6" s="494">
        <v>3960000</v>
      </c>
      <c r="V6" s="495">
        <v>45107</v>
      </c>
      <c r="W6" s="496">
        <v>9</v>
      </c>
      <c r="X6" s="496">
        <v>2</v>
      </c>
      <c r="Y6" s="496">
        <v>22</v>
      </c>
      <c r="Z6" s="496">
        <v>23</v>
      </c>
      <c r="AA6" s="496">
        <v>21</v>
      </c>
      <c r="AB6" s="496">
        <v>22</v>
      </c>
      <c r="AC6" s="496">
        <v>22</v>
      </c>
      <c r="AD6" s="496">
        <v>21</v>
      </c>
      <c r="AE6" s="496">
        <v>22</v>
      </c>
      <c r="AF6" s="496">
        <v>22</v>
      </c>
      <c r="AG6" s="496">
        <v>22</v>
      </c>
      <c r="AH6" s="496">
        <v>22</v>
      </c>
      <c r="AI6" s="496">
        <v>22</v>
      </c>
      <c r="AJ6" s="497">
        <v>22</v>
      </c>
      <c r="AK6" s="498">
        <v>594000</v>
      </c>
      <c r="AL6" s="499">
        <v>621000</v>
      </c>
      <c r="AM6" s="499">
        <v>567000</v>
      </c>
      <c r="AN6" s="499">
        <v>594000</v>
      </c>
      <c r="AO6" s="499">
        <v>594000</v>
      </c>
      <c r="AP6" s="499">
        <v>567000</v>
      </c>
      <c r="AQ6" s="499">
        <v>594000</v>
      </c>
      <c r="AR6" s="499">
        <v>594000</v>
      </c>
      <c r="AS6" s="499">
        <v>594000</v>
      </c>
      <c r="AT6" s="499">
        <v>594000</v>
      </c>
      <c r="AU6" s="499">
        <v>594000</v>
      </c>
      <c r="AV6" s="499">
        <v>594000</v>
      </c>
      <c r="AW6" s="499">
        <v>1</v>
      </c>
      <c r="AX6" s="467"/>
    </row>
    <row r="7" spans="1:50" ht="21.75" customHeight="1">
      <c r="B7" s="491">
        <v>3</v>
      </c>
      <c r="C7" s="492" t="s">
        <v>220</v>
      </c>
      <c r="D7" s="491">
        <v>3</v>
      </c>
      <c r="E7" s="483" t="s">
        <v>557</v>
      </c>
      <c r="F7" s="483">
        <f t="shared" si="3"/>
        <v>3004</v>
      </c>
      <c r="G7" s="483" t="s">
        <v>558</v>
      </c>
      <c r="H7" s="483" t="s">
        <v>1954</v>
      </c>
      <c r="I7" s="493" t="str">
        <f t="shared" ca="1" si="2"/>
        <v>OK</v>
      </c>
      <c r="J7" s="493" t="str">
        <f t="shared" si="4"/>
        <v>OK</v>
      </c>
      <c r="K7" s="485"/>
      <c r="L7" s="477">
        <v>1002474</v>
      </c>
      <c r="M7" s="483" t="s">
        <v>559</v>
      </c>
      <c r="N7" s="483" t="s">
        <v>1526</v>
      </c>
      <c r="O7" s="483" t="s">
        <v>555</v>
      </c>
      <c r="P7" s="500" t="s">
        <v>2104</v>
      </c>
      <c r="Q7" s="500" t="s">
        <v>1632</v>
      </c>
      <c r="R7" s="483" t="s">
        <v>1526</v>
      </c>
      <c r="S7" s="472" t="s">
        <v>1628</v>
      </c>
      <c r="T7" s="472" t="s">
        <v>1662</v>
      </c>
      <c r="U7" s="494">
        <v>7260000</v>
      </c>
      <c r="V7" s="495">
        <v>45107</v>
      </c>
      <c r="W7" s="496">
        <v>9</v>
      </c>
      <c r="X7" s="496">
        <v>3</v>
      </c>
      <c r="Y7" s="496">
        <v>22</v>
      </c>
      <c r="Z7" s="496">
        <v>22</v>
      </c>
      <c r="AA7" s="496">
        <v>21</v>
      </c>
      <c r="AB7" s="496">
        <v>23</v>
      </c>
      <c r="AC7" s="496">
        <v>23</v>
      </c>
      <c r="AD7" s="496">
        <v>20</v>
      </c>
      <c r="AE7" s="496">
        <v>22</v>
      </c>
      <c r="AF7" s="496">
        <v>23</v>
      </c>
      <c r="AG7" s="496">
        <v>23</v>
      </c>
      <c r="AH7" s="496">
        <v>23</v>
      </c>
      <c r="AI7" s="496">
        <v>23</v>
      </c>
      <c r="AJ7" s="497">
        <v>23</v>
      </c>
      <c r="AK7" s="498">
        <v>572000</v>
      </c>
      <c r="AL7" s="499">
        <v>572000</v>
      </c>
      <c r="AM7" s="499">
        <v>546000</v>
      </c>
      <c r="AN7" s="499">
        <v>598000</v>
      </c>
      <c r="AO7" s="499">
        <v>598000</v>
      </c>
      <c r="AP7" s="499">
        <v>520000</v>
      </c>
      <c r="AQ7" s="499">
        <v>572000</v>
      </c>
      <c r="AR7" s="499">
        <v>598000</v>
      </c>
      <c r="AS7" s="499">
        <v>598000</v>
      </c>
      <c r="AT7" s="499">
        <v>598000</v>
      </c>
      <c r="AU7" s="499">
        <v>598000</v>
      </c>
      <c r="AV7" s="499">
        <v>598000</v>
      </c>
      <c r="AW7" s="499">
        <v>1</v>
      </c>
      <c r="AX7" s="467"/>
    </row>
    <row r="8" spans="1:50" ht="21.75" customHeight="1">
      <c r="B8" s="491">
        <v>4</v>
      </c>
      <c r="C8" s="492" t="s">
        <v>1955</v>
      </c>
      <c r="D8" s="491">
        <v>4</v>
      </c>
      <c r="E8" s="483" t="s">
        <v>560</v>
      </c>
      <c r="F8" s="483">
        <f t="shared" si="3"/>
        <v>3005</v>
      </c>
      <c r="G8" s="483" t="s">
        <v>561</v>
      </c>
      <c r="H8" s="483" t="s">
        <v>561</v>
      </c>
      <c r="I8" s="493" t="str">
        <f t="shared" ca="1" si="2"/>
        <v>OK</v>
      </c>
      <c r="J8" s="493" t="str">
        <f t="shared" si="4"/>
        <v>OK</v>
      </c>
      <c r="K8" s="485"/>
      <c r="L8" s="477">
        <v>1002330</v>
      </c>
      <c r="M8" s="483" t="s">
        <v>562</v>
      </c>
      <c r="N8" s="483" t="s">
        <v>563</v>
      </c>
      <c r="O8" s="483" t="s">
        <v>551</v>
      </c>
      <c r="P8" s="483" t="s">
        <v>564</v>
      </c>
      <c r="Q8" s="483" t="s">
        <v>1641</v>
      </c>
      <c r="R8" s="483" t="s">
        <v>563</v>
      </c>
      <c r="S8" s="483" t="s">
        <v>551</v>
      </c>
      <c r="T8" s="483" t="s">
        <v>564</v>
      </c>
      <c r="U8" s="494">
        <v>2160000</v>
      </c>
      <c r="V8" s="495">
        <v>45107</v>
      </c>
      <c r="W8" s="496">
        <v>9</v>
      </c>
      <c r="X8" s="496">
        <v>4</v>
      </c>
      <c r="Y8" s="496">
        <v>8</v>
      </c>
      <c r="Z8" s="496">
        <v>8</v>
      </c>
      <c r="AA8" s="496">
        <v>8</v>
      </c>
      <c r="AB8" s="496">
        <v>8</v>
      </c>
      <c r="AC8" s="496">
        <v>8</v>
      </c>
      <c r="AD8" s="496">
        <v>8</v>
      </c>
      <c r="AE8" s="496">
        <v>8</v>
      </c>
      <c r="AF8" s="496">
        <v>8</v>
      </c>
      <c r="AG8" s="496">
        <v>8</v>
      </c>
      <c r="AH8" s="496">
        <v>8</v>
      </c>
      <c r="AI8" s="496">
        <v>8</v>
      </c>
      <c r="AJ8" s="497">
        <v>8</v>
      </c>
      <c r="AK8" s="498">
        <v>216000</v>
      </c>
      <c r="AL8" s="499">
        <v>216000</v>
      </c>
      <c r="AM8" s="499">
        <v>216000</v>
      </c>
      <c r="AN8" s="499">
        <v>216000</v>
      </c>
      <c r="AO8" s="499">
        <v>216000</v>
      </c>
      <c r="AP8" s="499">
        <v>216000</v>
      </c>
      <c r="AQ8" s="499">
        <v>216000</v>
      </c>
      <c r="AR8" s="499">
        <v>216000</v>
      </c>
      <c r="AS8" s="499">
        <v>216000</v>
      </c>
      <c r="AT8" s="499">
        <v>216000</v>
      </c>
      <c r="AU8" s="499">
        <v>216000</v>
      </c>
      <c r="AV8" s="499">
        <v>216000</v>
      </c>
      <c r="AW8" s="499">
        <v>1</v>
      </c>
      <c r="AX8" s="467"/>
    </row>
    <row r="9" spans="1:50" ht="21.75" customHeight="1">
      <c r="B9" s="491">
        <v>5</v>
      </c>
      <c r="C9" s="492" t="s">
        <v>250</v>
      </c>
      <c r="D9" s="491">
        <v>5</v>
      </c>
      <c r="E9" s="483" t="s">
        <v>565</v>
      </c>
      <c r="F9" s="483">
        <f t="shared" si="3"/>
        <v>3006</v>
      </c>
      <c r="G9" s="483" t="s">
        <v>566</v>
      </c>
      <c r="H9" s="483" t="s">
        <v>566</v>
      </c>
      <c r="I9" s="493" t="str">
        <f t="shared" ca="1" si="2"/>
        <v>OK</v>
      </c>
      <c r="J9" s="493" t="str">
        <f t="shared" si="4"/>
        <v>OK</v>
      </c>
      <c r="K9" s="485"/>
      <c r="L9" s="477">
        <v>1002442</v>
      </c>
      <c r="M9" s="483" t="s">
        <v>567</v>
      </c>
      <c r="N9" s="483" t="s">
        <v>568</v>
      </c>
      <c r="O9" s="483" t="s">
        <v>551</v>
      </c>
      <c r="P9" s="483" t="s">
        <v>569</v>
      </c>
      <c r="Q9" s="483" t="s">
        <v>1641</v>
      </c>
      <c r="R9" s="483" t="s">
        <v>568</v>
      </c>
      <c r="S9" s="483" t="s">
        <v>551</v>
      </c>
      <c r="T9" s="483" t="s">
        <v>569</v>
      </c>
      <c r="U9" s="494">
        <v>4860000</v>
      </c>
      <c r="V9" s="495">
        <v>45107</v>
      </c>
      <c r="W9" s="496">
        <v>9</v>
      </c>
      <c r="X9" s="496">
        <v>5</v>
      </c>
      <c r="Y9" s="496">
        <v>18</v>
      </c>
      <c r="Z9" s="496">
        <v>18</v>
      </c>
      <c r="AA9" s="496">
        <v>18</v>
      </c>
      <c r="AB9" s="496">
        <v>19</v>
      </c>
      <c r="AC9" s="496">
        <v>19</v>
      </c>
      <c r="AD9" s="496">
        <v>18</v>
      </c>
      <c r="AE9" s="496">
        <v>18</v>
      </c>
      <c r="AF9" s="496">
        <v>18</v>
      </c>
      <c r="AG9" s="496">
        <v>18</v>
      </c>
      <c r="AH9" s="496">
        <v>17</v>
      </c>
      <c r="AI9" s="496">
        <v>17</v>
      </c>
      <c r="AJ9" s="497">
        <v>17</v>
      </c>
      <c r="AK9" s="498">
        <v>540000</v>
      </c>
      <c r="AL9" s="499">
        <v>540000</v>
      </c>
      <c r="AM9" s="499">
        <v>540000</v>
      </c>
      <c r="AN9" s="499">
        <v>570000</v>
      </c>
      <c r="AO9" s="499">
        <v>570000</v>
      </c>
      <c r="AP9" s="499">
        <v>540000</v>
      </c>
      <c r="AQ9" s="499">
        <v>540000</v>
      </c>
      <c r="AR9" s="499">
        <v>540000</v>
      </c>
      <c r="AS9" s="499">
        <v>540000</v>
      </c>
      <c r="AT9" s="499">
        <v>510000</v>
      </c>
      <c r="AU9" s="499">
        <v>510000</v>
      </c>
      <c r="AV9" s="499">
        <v>510000</v>
      </c>
      <c r="AW9" s="499">
        <v>1</v>
      </c>
      <c r="AX9" s="467"/>
    </row>
    <row r="10" spans="1:50" ht="21.75" customHeight="1">
      <c r="B10" s="491">
        <v>6</v>
      </c>
      <c r="C10" s="492" t="s">
        <v>245</v>
      </c>
      <c r="D10" s="491">
        <v>6</v>
      </c>
      <c r="E10" s="483" t="s">
        <v>570</v>
      </c>
      <c r="F10" s="483">
        <f t="shared" si="3"/>
        <v>3007</v>
      </c>
      <c r="G10" s="483" t="s">
        <v>571</v>
      </c>
      <c r="H10" s="483" t="s">
        <v>571</v>
      </c>
      <c r="I10" s="493" t="str">
        <f t="shared" ca="1" si="2"/>
        <v>OK</v>
      </c>
      <c r="J10" s="493" t="str">
        <f t="shared" si="4"/>
        <v>OK</v>
      </c>
      <c r="K10" s="485"/>
      <c r="L10" s="477">
        <v>1003051</v>
      </c>
      <c r="M10" s="483" t="s">
        <v>572</v>
      </c>
      <c r="N10" s="483" t="s">
        <v>573</v>
      </c>
      <c r="O10" s="483" t="s">
        <v>551</v>
      </c>
      <c r="P10" s="483" t="s">
        <v>574</v>
      </c>
      <c r="Q10" s="483" t="s">
        <v>1641</v>
      </c>
      <c r="R10" s="483" t="s">
        <v>573</v>
      </c>
      <c r="S10" s="483" t="s">
        <v>551</v>
      </c>
      <c r="T10" s="483" t="s">
        <v>574</v>
      </c>
      <c r="U10" s="494">
        <v>6240000</v>
      </c>
      <c r="V10" s="495">
        <v>45107</v>
      </c>
      <c r="W10" s="496">
        <v>9</v>
      </c>
      <c r="X10" s="496">
        <v>6</v>
      </c>
      <c r="Y10" s="496">
        <v>26</v>
      </c>
      <c r="Z10" s="496">
        <v>26</v>
      </c>
      <c r="AA10" s="496">
        <v>26</v>
      </c>
      <c r="AB10" s="496">
        <v>26</v>
      </c>
      <c r="AC10" s="496">
        <v>26</v>
      </c>
      <c r="AD10" s="496">
        <v>26</v>
      </c>
      <c r="AE10" s="496">
        <v>26</v>
      </c>
      <c r="AF10" s="496">
        <v>26</v>
      </c>
      <c r="AG10" s="496">
        <v>25</v>
      </c>
      <c r="AH10" s="496">
        <v>25</v>
      </c>
      <c r="AI10" s="496">
        <v>25</v>
      </c>
      <c r="AJ10" s="497">
        <v>25</v>
      </c>
      <c r="AK10" s="498">
        <v>676000</v>
      </c>
      <c r="AL10" s="499">
        <v>676000</v>
      </c>
      <c r="AM10" s="499">
        <v>676000</v>
      </c>
      <c r="AN10" s="499">
        <v>676000</v>
      </c>
      <c r="AO10" s="499">
        <v>676000</v>
      </c>
      <c r="AP10" s="499">
        <v>676000</v>
      </c>
      <c r="AQ10" s="499">
        <v>676000</v>
      </c>
      <c r="AR10" s="499">
        <v>676000</v>
      </c>
      <c r="AS10" s="499">
        <v>650000</v>
      </c>
      <c r="AT10" s="499">
        <v>650000</v>
      </c>
      <c r="AU10" s="499">
        <v>650000</v>
      </c>
      <c r="AV10" s="499">
        <v>650000</v>
      </c>
      <c r="AW10" s="499">
        <v>1</v>
      </c>
      <c r="AX10" s="467"/>
    </row>
    <row r="11" spans="1:50" ht="21.75" customHeight="1">
      <c r="B11" s="491">
        <v>7</v>
      </c>
      <c r="C11" s="492" t="s">
        <v>257</v>
      </c>
      <c r="D11" s="491">
        <v>7</v>
      </c>
      <c r="E11" s="483" t="s">
        <v>575</v>
      </c>
      <c r="F11" s="483">
        <f t="shared" si="3"/>
        <v>3008</v>
      </c>
      <c r="G11" s="483" t="s">
        <v>576</v>
      </c>
      <c r="H11" s="483" t="s">
        <v>576</v>
      </c>
      <c r="I11" s="493" t="str">
        <f t="shared" ca="1" si="2"/>
        <v>OK</v>
      </c>
      <c r="J11" s="493" t="str">
        <f t="shared" si="4"/>
        <v>OK</v>
      </c>
      <c r="K11" s="485"/>
      <c r="L11" s="477">
        <v>1003220</v>
      </c>
      <c r="M11" s="483" t="s">
        <v>577</v>
      </c>
      <c r="N11" s="483" t="s">
        <v>578</v>
      </c>
      <c r="O11" s="483" t="s">
        <v>551</v>
      </c>
      <c r="P11" s="483" t="s">
        <v>579</v>
      </c>
      <c r="Q11" s="483" t="s">
        <v>1641</v>
      </c>
      <c r="R11" s="483" t="s">
        <v>578</v>
      </c>
      <c r="S11" s="483" t="s">
        <v>551</v>
      </c>
      <c r="T11" s="483" t="s">
        <v>579</v>
      </c>
      <c r="U11" s="494">
        <v>10230000</v>
      </c>
      <c r="V11" s="495">
        <v>45107</v>
      </c>
      <c r="W11" s="496">
        <v>9</v>
      </c>
      <c r="X11" s="496">
        <v>7</v>
      </c>
      <c r="Y11" s="496">
        <v>30</v>
      </c>
      <c r="Z11" s="496">
        <v>30</v>
      </c>
      <c r="AA11" s="496">
        <v>30</v>
      </c>
      <c r="AB11" s="496">
        <v>29</v>
      </c>
      <c r="AC11" s="496">
        <v>29</v>
      </c>
      <c r="AD11" s="496">
        <v>30</v>
      </c>
      <c r="AE11" s="496">
        <v>30</v>
      </c>
      <c r="AF11" s="496">
        <v>30</v>
      </c>
      <c r="AG11" s="496">
        <v>30</v>
      </c>
      <c r="AH11" s="496">
        <v>30</v>
      </c>
      <c r="AI11" s="496">
        <v>30</v>
      </c>
      <c r="AJ11" s="497">
        <v>30</v>
      </c>
      <c r="AK11" s="498">
        <v>780000</v>
      </c>
      <c r="AL11" s="499">
        <v>780000</v>
      </c>
      <c r="AM11" s="499">
        <v>780000</v>
      </c>
      <c r="AN11" s="499">
        <v>754000</v>
      </c>
      <c r="AO11" s="499">
        <v>754000</v>
      </c>
      <c r="AP11" s="499">
        <v>780000</v>
      </c>
      <c r="AQ11" s="499">
        <v>780000</v>
      </c>
      <c r="AR11" s="499">
        <v>780000</v>
      </c>
      <c r="AS11" s="499">
        <v>780000</v>
      </c>
      <c r="AT11" s="499">
        <v>780000</v>
      </c>
      <c r="AU11" s="499">
        <v>780000</v>
      </c>
      <c r="AV11" s="499">
        <v>780000</v>
      </c>
      <c r="AW11" s="499">
        <v>1</v>
      </c>
      <c r="AX11" s="467"/>
    </row>
    <row r="12" spans="1:50" ht="21.75" customHeight="1">
      <c r="B12" s="491">
        <v>8</v>
      </c>
      <c r="C12" s="492" t="s">
        <v>271</v>
      </c>
      <c r="D12" s="491">
        <v>8</v>
      </c>
      <c r="E12" s="483" t="s">
        <v>580</v>
      </c>
      <c r="F12" s="483">
        <f t="shared" si="3"/>
        <v>3009</v>
      </c>
      <c r="G12" s="483" t="s">
        <v>581</v>
      </c>
      <c r="H12" s="483" t="s">
        <v>581</v>
      </c>
      <c r="I12" s="493" t="str">
        <f t="shared" ca="1" si="2"/>
        <v>OK</v>
      </c>
      <c r="J12" s="493" t="str">
        <f t="shared" si="4"/>
        <v>OK</v>
      </c>
      <c r="K12" s="485"/>
      <c r="L12" s="477">
        <v>1002239</v>
      </c>
      <c r="M12" s="483" t="s">
        <v>582</v>
      </c>
      <c r="N12" s="483" t="s">
        <v>583</v>
      </c>
      <c r="O12" s="483" t="s">
        <v>551</v>
      </c>
      <c r="P12" s="483" t="s">
        <v>584</v>
      </c>
      <c r="Q12" s="483" t="s">
        <v>1641</v>
      </c>
      <c r="R12" s="483" t="s">
        <v>583</v>
      </c>
      <c r="S12" s="483" t="s">
        <v>551</v>
      </c>
      <c r="T12" s="483" t="s">
        <v>584</v>
      </c>
      <c r="U12" s="494">
        <v>0</v>
      </c>
      <c r="V12" s="495"/>
      <c r="W12" s="496">
        <v>9</v>
      </c>
      <c r="X12" s="496">
        <v>8</v>
      </c>
      <c r="Y12" s="496">
        <v>30</v>
      </c>
      <c r="Z12" s="496">
        <v>30</v>
      </c>
      <c r="AA12" s="496">
        <v>30</v>
      </c>
      <c r="AB12" s="496">
        <v>30</v>
      </c>
      <c r="AC12" s="496">
        <v>30</v>
      </c>
      <c r="AD12" s="496">
        <v>28</v>
      </c>
      <c r="AE12" s="496">
        <v>28</v>
      </c>
      <c r="AF12" s="496">
        <v>27</v>
      </c>
      <c r="AG12" s="496">
        <v>27</v>
      </c>
      <c r="AH12" s="496">
        <v>27</v>
      </c>
      <c r="AI12" s="496">
        <v>27</v>
      </c>
      <c r="AJ12" s="497">
        <v>27</v>
      </c>
      <c r="AK12" s="498">
        <v>810000</v>
      </c>
      <c r="AL12" s="499">
        <v>810000</v>
      </c>
      <c r="AM12" s="499">
        <v>810000</v>
      </c>
      <c r="AN12" s="499">
        <v>810000</v>
      </c>
      <c r="AO12" s="499">
        <v>810000</v>
      </c>
      <c r="AP12" s="499">
        <v>756000</v>
      </c>
      <c r="AQ12" s="499">
        <v>756000</v>
      </c>
      <c r="AR12" s="499">
        <v>729000</v>
      </c>
      <c r="AS12" s="499">
        <v>729000</v>
      </c>
      <c r="AT12" s="499">
        <v>729000</v>
      </c>
      <c r="AU12" s="499">
        <v>729000</v>
      </c>
      <c r="AV12" s="499">
        <v>729000</v>
      </c>
      <c r="AW12" s="499">
        <v>1</v>
      </c>
      <c r="AX12" s="467"/>
    </row>
    <row r="13" spans="1:50" ht="21.75" customHeight="1">
      <c r="B13" s="491">
        <v>9</v>
      </c>
      <c r="C13" s="492" t="s">
        <v>293</v>
      </c>
      <c r="D13" s="491">
        <v>9</v>
      </c>
      <c r="E13" s="483" t="s">
        <v>585</v>
      </c>
      <c r="F13" s="483">
        <f t="shared" si="3"/>
        <v>3010</v>
      </c>
      <c r="G13" s="483" t="s">
        <v>586</v>
      </c>
      <c r="H13" s="483" t="s">
        <v>586</v>
      </c>
      <c r="I13" s="493" t="str">
        <f t="shared" ca="1" si="2"/>
        <v>OK</v>
      </c>
      <c r="J13" s="493" t="str">
        <f t="shared" si="4"/>
        <v>OK</v>
      </c>
      <c r="K13" s="485"/>
      <c r="L13" s="477">
        <v>1002469</v>
      </c>
      <c r="M13" s="483" t="s">
        <v>587</v>
      </c>
      <c r="N13" s="483" t="s">
        <v>588</v>
      </c>
      <c r="O13" s="483" t="s">
        <v>551</v>
      </c>
      <c r="P13" s="483" t="s">
        <v>1841</v>
      </c>
      <c r="Q13" s="483" t="s">
        <v>1641</v>
      </c>
      <c r="R13" s="483" t="s">
        <v>588</v>
      </c>
      <c r="S13" s="483" t="s">
        <v>551</v>
      </c>
      <c r="T13" s="483" t="s">
        <v>1841</v>
      </c>
      <c r="U13" s="494">
        <v>3600000</v>
      </c>
      <c r="V13" s="495">
        <v>45107</v>
      </c>
      <c r="W13" s="496">
        <v>9</v>
      </c>
      <c r="X13" s="496">
        <v>9</v>
      </c>
      <c r="Y13" s="496">
        <v>15</v>
      </c>
      <c r="Z13" s="496">
        <v>15</v>
      </c>
      <c r="AA13" s="496">
        <v>14</v>
      </c>
      <c r="AB13" s="496">
        <v>14</v>
      </c>
      <c r="AC13" s="496">
        <v>14</v>
      </c>
      <c r="AD13" s="496">
        <v>14</v>
      </c>
      <c r="AE13" s="496">
        <v>14</v>
      </c>
      <c r="AF13" s="496">
        <v>14</v>
      </c>
      <c r="AG13" s="496">
        <v>14</v>
      </c>
      <c r="AH13" s="496">
        <v>14</v>
      </c>
      <c r="AI13" s="496">
        <v>14</v>
      </c>
      <c r="AJ13" s="497">
        <v>14</v>
      </c>
      <c r="AK13" s="498">
        <v>390000</v>
      </c>
      <c r="AL13" s="499">
        <v>390000</v>
      </c>
      <c r="AM13" s="499">
        <v>364000</v>
      </c>
      <c r="AN13" s="499">
        <v>364000</v>
      </c>
      <c r="AO13" s="499">
        <v>364000</v>
      </c>
      <c r="AP13" s="499">
        <v>364000</v>
      </c>
      <c r="AQ13" s="499">
        <v>364000</v>
      </c>
      <c r="AR13" s="499">
        <v>364000</v>
      </c>
      <c r="AS13" s="499">
        <v>364000</v>
      </c>
      <c r="AT13" s="499">
        <v>364000</v>
      </c>
      <c r="AU13" s="499">
        <v>364000</v>
      </c>
      <c r="AV13" s="499">
        <v>364000</v>
      </c>
      <c r="AW13" s="499">
        <v>1</v>
      </c>
      <c r="AX13" s="467"/>
    </row>
    <row r="14" spans="1:50" ht="21.75" customHeight="1">
      <c r="B14" s="491">
        <v>10</v>
      </c>
      <c r="C14" s="492" t="s">
        <v>238</v>
      </c>
      <c r="D14" s="491">
        <v>10</v>
      </c>
      <c r="E14" s="483" t="s">
        <v>589</v>
      </c>
      <c r="F14" s="483">
        <f t="shared" si="3"/>
        <v>3011</v>
      </c>
      <c r="G14" s="483" t="s">
        <v>590</v>
      </c>
      <c r="H14" s="483" t="s">
        <v>590</v>
      </c>
      <c r="I14" s="493" t="str">
        <f t="shared" ca="1" si="2"/>
        <v>OK</v>
      </c>
      <c r="J14" s="493" t="str">
        <f t="shared" si="4"/>
        <v>OK</v>
      </c>
      <c r="K14" s="485"/>
      <c r="L14" s="477">
        <v>1004273</v>
      </c>
      <c r="M14" s="483" t="s">
        <v>591</v>
      </c>
      <c r="N14" s="483" t="s">
        <v>592</v>
      </c>
      <c r="O14" s="483" t="s">
        <v>551</v>
      </c>
      <c r="P14" s="483" t="s">
        <v>593</v>
      </c>
      <c r="Q14" s="483" t="s">
        <v>1641</v>
      </c>
      <c r="R14" s="483" t="s">
        <v>592</v>
      </c>
      <c r="S14" s="483" t="s">
        <v>551</v>
      </c>
      <c r="T14" s="483" t="s">
        <v>593</v>
      </c>
      <c r="U14" s="494">
        <v>5400000</v>
      </c>
      <c r="V14" s="495">
        <v>45107</v>
      </c>
      <c r="W14" s="496">
        <v>9</v>
      </c>
      <c r="X14" s="496">
        <v>10</v>
      </c>
      <c r="Y14" s="496">
        <v>21</v>
      </c>
      <c r="Z14" s="496">
        <v>21</v>
      </c>
      <c r="AA14" s="496">
        <v>21</v>
      </c>
      <c r="AB14" s="496">
        <v>21</v>
      </c>
      <c r="AC14" s="496">
        <v>21</v>
      </c>
      <c r="AD14" s="496">
        <v>22</v>
      </c>
      <c r="AE14" s="496">
        <v>23</v>
      </c>
      <c r="AF14" s="496">
        <v>23</v>
      </c>
      <c r="AG14" s="496">
        <v>23</v>
      </c>
      <c r="AH14" s="496">
        <v>23</v>
      </c>
      <c r="AI14" s="496">
        <v>23</v>
      </c>
      <c r="AJ14" s="497">
        <v>23</v>
      </c>
      <c r="AK14" s="498">
        <v>541800</v>
      </c>
      <c r="AL14" s="499">
        <v>541800</v>
      </c>
      <c r="AM14" s="499">
        <v>541800</v>
      </c>
      <c r="AN14" s="499">
        <v>541800</v>
      </c>
      <c r="AO14" s="499">
        <v>541800</v>
      </c>
      <c r="AP14" s="499">
        <v>567600</v>
      </c>
      <c r="AQ14" s="499">
        <v>593400</v>
      </c>
      <c r="AR14" s="499">
        <v>593400</v>
      </c>
      <c r="AS14" s="499">
        <v>593400</v>
      </c>
      <c r="AT14" s="499">
        <v>593400</v>
      </c>
      <c r="AU14" s="499">
        <v>593400</v>
      </c>
      <c r="AV14" s="499">
        <v>593400</v>
      </c>
      <c r="AW14" s="499">
        <v>1</v>
      </c>
      <c r="AX14" s="467"/>
    </row>
    <row r="15" spans="1:50" ht="21.75" customHeight="1">
      <c r="B15" s="491">
        <v>11</v>
      </c>
      <c r="C15" s="492" t="s">
        <v>265</v>
      </c>
      <c r="D15" s="491">
        <v>11</v>
      </c>
      <c r="E15" s="483" t="s">
        <v>594</v>
      </c>
      <c r="F15" s="483">
        <f t="shared" si="3"/>
        <v>3012</v>
      </c>
      <c r="G15" s="483" t="s">
        <v>595</v>
      </c>
      <c r="H15" s="483" t="s">
        <v>595</v>
      </c>
      <c r="I15" s="493" t="str">
        <f t="shared" ca="1" si="2"/>
        <v>OK</v>
      </c>
      <c r="J15" s="493" t="str">
        <f t="shared" si="4"/>
        <v>OK</v>
      </c>
      <c r="K15" s="485"/>
      <c r="L15" s="477">
        <v>1003081</v>
      </c>
      <c r="M15" s="483" t="s">
        <v>596</v>
      </c>
      <c r="N15" s="483" t="s">
        <v>597</v>
      </c>
      <c r="O15" s="483" t="s">
        <v>551</v>
      </c>
      <c r="P15" s="483" t="s">
        <v>598</v>
      </c>
      <c r="Q15" s="483" t="s">
        <v>1641</v>
      </c>
      <c r="R15" s="483" t="s">
        <v>597</v>
      </c>
      <c r="S15" s="483" t="s">
        <v>551</v>
      </c>
      <c r="T15" s="483" t="s">
        <v>598</v>
      </c>
      <c r="U15" s="494">
        <v>6720000</v>
      </c>
      <c r="V15" s="495">
        <v>45107</v>
      </c>
      <c r="W15" s="496">
        <v>9</v>
      </c>
      <c r="X15" s="496">
        <v>11</v>
      </c>
      <c r="Y15" s="496">
        <v>28</v>
      </c>
      <c r="Z15" s="496">
        <v>28</v>
      </c>
      <c r="AA15" s="496">
        <v>28</v>
      </c>
      <c r="AB15" s="496">
        <v>28</v>
      </c>
      <c r="AC15" s="496">
        <v>28</v>
      </c>
      <c r="AD15" s="496">
        <v>28</v>
      </c>
      <c r="AE15" s="496">
        <v>28</v>
      </c>
      <c r="AF15" s="496">
        <v>27</v>
      </c>
      <c r="AG15" s="496">
        <v>27</v>
      </c>
      <c r="AH15" s="496">
        <v>27</v>
      </c>
      <c r="AI15" s="496">
        <v>27</v>
      </c>
      <c r="AJ15" s="497">
        <v>27</v>
      </c>
      <c r="AK15" s="498">
        <v>728000</v>
      </c>
      <c r="AL15" s="499">
        <v>728000</v>
      </c>
      <c r="AM15" s="499">
        <v>728000</v>
      </c>
      <c r="AN15" s="499">
        <v>728000</v>
      </c>
      <c r="AO15" s="499">
        <v>728000</v>
      </c>
      <c r="AP15" s="499">
        <v>728000</v>
      </c>
      <c r="AQ15" s="499">
        <v>728000</v>
      </c>
      <c r="AR15" s="499">
        <v>702000</v>
      </c>
      <c r="AS15" s="499">
        <v>702000</v>
      </c>
      <c r="AT15" s="499">
        <v>702000</v>
      </c>
      <c r="AU15" s="499">
        <v>702000</v>
      </c>
      <c r="AV15" s="499">
        <v>702000</v>
      </c>
      <c r="AW15" s="499">
        <v>1</v>
      </c>
      <c r="AX15" s="467"/>
    </row>
    <row r="16" spans="1:50" ht="21.75" customHeight="1">
      <c r="B16" s="491">
        <v>12</v>
      </c>
      <c r="C16" s="492" t="s">
        <v>282</v>
      </c>
      <c r="D16" s="491">
        <v>12</v>
      </c>
      <c r="E16" s="483" t="s">
        <v>599</v>
      </c>
      <c r="F16" s="483">
        <f t="shared" si="3"/>
        <v>3014</v>
      </c>
      <c r="G16" s="483" t="s">
        <v>600</v>
      </c>
      <c r="H16" s="483" t="s">
        <v>600</v>
      </c>
      <c r="I16" s="493" t="str">
        <f t="shared" ca="1" si="2"/>
        <v>OK</v>
      </c>
      <c r="J16" s="493" t="str">
        <f t="shared" si="4"/>
        <v>OK</v>
      </c>
      <c r="K16" s="485"/>
      <c r="L16" s="477">
        <v>1002217</v>
      </c>
      <c r="M16" s="483" t="s">
        <v>601</v>
      </c>
      <c r="N16" s="483" t="s">
        <v>602</v>
      </c>
      <c r="O16" s="483" t="s">
        <v>551</v>
      </c>
      <c r="P16" s="483" t="s">
        <v>603</v>
      </c>
      <c r="Q16" s="483" t="s">
        <v>1641</v>
      </c>
      <c r="R16" s="483" t="s">
        <v>602</v>
      </c>
      <c r="S16" s="483" t="s">
        <v>551</v>
      </c>
      <c r="T16" s="483" t="s">
        <v>603</v>
      </c>
      <c r="U16" s="494">
        <v>0</v>
      </c>
      <c r="V16" s="495"/>
      <c r="W16" s="496">
        <v>9</v>
      </c>
      <c r="X16" s="496">
        <v>12</v>
      </c>
      <c r="Y16" s="496">
        <v>19</v>
      </c>
      <c r="Z16" s="496">
        <v>19</v>
      </c>
      <c r="AA16" s="496">
        <v>19</v>
      </c>
      <c r="AB16" s="496">
        <v>19</v>
      </c>
      <c r="AC16" s="496">
        <v>19</v>
      </c>
      <c r="AD16" s="496">
        <v>19</v>
      </c>
      <c r="AE16" s="496">
        <v>19</v>
      </c>
      <c r="AF16" s="496">
        <v>19</v>
      </c>
      <c r="AG16" s="496">
        <v>19</v>
      </c>
      <c r="AH16" s="496">
        <v>19</v>
      </c>
      <c r="AI16" s="496">
        <v>19</v>
      </c>
      <c r="AJ16" s="497">
        <v>19</v>
      </c>
      <c r="AK16" s="498">
        <v>494000</v>
      </c>
      <c r="AL16" s="499">
        <v>494000</v>
      </c>
      <c r="AM16" s="499">
        <v>494000</v>
      </c>
      <c r="AN16" s="499">
        <v>494000</v>
      </c>
      <c r="AO16" s="499">
        <v>494000</v>
      </c>
      <c r="AP16" s="499">
        <v>494000</v>
      </c>
      <c r="AQ16" s="499">
        <v>494000</v>
      </c>
      <c r="AR16" s="499">
        <v>494000</v>
      </c>
      <c r="AS16" s="499">
        <v>494000</v>
      </c>
      <c r="AT16" s="499">
        <v>494000</v>
      </c>
      <c r="AU16" s="499">
        <v>494000</v>
      </c>
      <c r="AV16" s="499">
        <v>494000</v>
      </c>
      <c r="AW16" s="499">
        <v>1</v>
      </c>
      <c r="AX16" s="467"/>
    </row>
    <row r="17" spans="2:50" ht="21.75" customHeight="1">
      <c r="B17" s="491">
        <v>13</v>
      </c>
      <c r="C17" s="492" t="s">
        <v>289</v>
      </c>
      <c r="D17" s="491">
        <v>13</v>
      </c>
      <c r="E17" s="483" t="s">
        <v>604</v>
      </c>
      <c r="F17" s="483">
        <f t="shared" si="3"/>
        <v>3015</v>
      </c>
      <c r="G17" s="483" t="s">
        <v>605</v>
      </c>
      <c r="H17" s="483" t="s">
        <v>605</v>
      </c>
      <c r="I17" s="493" t="str">
        <f t="shared" ca="1" si="2"/>
        <v>OK</v>
      </c>
      <c r="J17" s="493" t="str">
        <f t="shared" si="4"/>
        <v>OK</v>
      </c>
      <c r="K17" s="485"/>
      <c r="L17" s="477">
        <v>1004277</v>
      </c>
      <c r="M17" s="483" t="s">
        <v>606</v>
      </c>
      <c r="N17" s="483" t="s">
        <v>607</v>
      </c>
      <c r="O17" s="483" t="s">
        <v>551</v>
      </c>
      <c r="P17" s="483" t="s">
        <v>608</v>
      </c>
      <c r="Q17" s="483" t="s">
        <v>1641</v>
      </c>
      <c r="R17" s="483" t="s">
        <v>607</v>
      </c>
      <c r="S17" s="483" t="s">
        <v>551</v>
      </c>
      <c r="T17" s="483" t="s">
        <v>608</v>
      </c>
      <c r="U17" s="494">
        <v>4860000</v>
      </c>
      <c r="V17" s="495">
        <v>45107</v>
      </c>
      <c r="W17" s="496">
        <v>9</v>
      </c>
      <c r="X17" s="496">
        <v>13</v>
      </c>
      <c r="Y17" s="496">
        <v>18</v>
      </c>
      <c r="Z17" s="496">
        <v>18</v>
      </c>
      <c r="AA17" s="496">
        <v>19</v>
      </c>
      <c r="AB17" s="496">
        <v>18</v>
      </c>
      <c r="AC17" s="496">
        <v>18</v>
      </c>
      <c r="AD17" s="496">
        <v>19</v>
      </c>
      <c r="AE17" s="496">
        <v>19</v>
      </c>
      <c r="AF17" s="496">
        <v>18</v>
      </c>
      <c r="AG17" s="496">
        <v>18</v>
      </c>
      <c r="AH17" s="496">
        <v>18</v>
      </c>
      <c r="AI17" s="496">
        <v>19</v>
      </c>
      <c r="AJ17" s="497">
        <v>19</v>
      </c>
      <c r="AK17" s="498">
        <v>468000</v>
      </c>
      <c r="AL17" s="499">
        <v>468000</v>
      </c>
      <c r="AM17" s="499">
        <v>494000</v>
      </c>
      <c r="AN17" s="499">
        <v>468000</v>
      </c>
      <c r="AO17" s="499">
        <v>468000</v>
      </c>
      <c r="AP17" s="499">
        <v>494000</v>
      </c>
      <c r="AQ17" s="499">
        <v>494000</v>
      </c>
      <c r="AR17" s="499">
        <v>468000</v>
      </c>
      <c r="AS17" s="499">
        <v>468000</v>
      </c>
      <c r="AT17" s="499">
        <v>468000</v>
      </c>
      <c r="AU17" s="499">
        <v>494000</v>
      </c>
      <c r="AV17" s="499">
        <v>494000</v>
      </c>
      <c r="AW17" s="499">
        <v>1</v>
      </c>
      <c r="AX17" s="467"/>
    </row>
    <row r="18" spans="2:50" ht="21.75" customHeight="1">
      <c r="B18" s="491">
        <v>14</v>
      </c>
      <c r="C18" s="492" t="s">
        <v>229</v>
      </c>
      <c r="D18" s="491">
        <v>14</v>
      </c>
      <c r="E18" s="483" t="s">
        <v>609</v>
      </c>
      <c r="F18" s="483">
        <f t="shared" si="3"/>
        <v>3016</v>
      </c>
      <c r="G18" s="483" t="s">
        <v>610</v>
      </c>
      <c r="H18" s="483" t="s">
        <v>610</v>
      </c>
      <c r="I18" s="493" t="str">
        <f t="shared" ca="1" si="2"/>
        <v>OK</v>
      </c>
      <c r="J18" s="493" t="str">
        <f t="shared" si="4"/>
        <v>OK</v>
      </c>
      <c r="K18" s="485"/>
      <c r="L18" s="477">
        <v>1003082</v>
      </c>
      <c r="M18" s="483" t="s">
        <v>611</v>
      </c>
      <c r="N18" s="483" t="s">
        <v>612</v>
      </c>
      <c r="O18" s="483" t="s">
        <v>551</v>
      </c>
      <c r="P18" s="483" t="s">
        <v>613</v>
      </c>
      <c r="Q18" s="483" t="s">
        <v>1641</v>
      </c>
      <c r="R18" s="483" t="s">
        <v>612</v>
      </c>
      <c r="S18" s="483" t="s">
        <v>551</v>
      </c>
      <c r="T18" s="483" t="s">
        <v>613</v>
      </c>
      <c r="U18" s="494">
        <v>1800000</v>
      </c>
      <c r="V18" s="495">
        <v>45107</v>
      </c>
      <c r="W18" s="496">
        <v>9</v>
      </c>
      <c r="X18" s="496">
        <v>14</v>
      </c>
      <c r="Y18" s="496">
        <v>11</v>
      </c>
      <c r="Z18" s="496">
        <v>11</v>
      </c>
      <c r="AA18" s="496">
        <v>11</v>
      </c>
      <c r="AB18" s="496">
        <v>10</v>
      </c>
      <c r="AC18" s="496">
        <v>10</v>
      </c>
      <c r="AD18" s="496">
        <v>10</v>
      </c>
      <c r="AE18" s="496">
        <v>10</v>
      </c>
      <c r="AF18" s="496">
        <v>10</v>
      </c>
      <c r="AG18" s="496">
        <v>10</v>
      </c>
      <c r="AH18" s="496">
        <v>10</v>
      </c>
      <c r="AI18" s="496">
        <v>10</v>
      </c>
      <c r="AJ18" s="497">
        <v>10</v>
      </c>
      <c r="AK18" s="498">
        <v>275000</v>
      </c>
      <c r="AL18" s="499">
        <v>275000</v>
      </c>
      <c r="AM18" s="499">
        <v>275000</v>
      </c>
      <c r="AN18" s="499">
        <v>250000</v>
      </c>
      <c r="AO18" s="499">
        <v>250000</v>
      </c>
      <c r="AP18" s="499">
        <v>250000</v>
      </c>
      <c r="AQ18" s="499">
        <v>250000</v>
      </c>
      <c r="AR18" s="499">
        <v>250000</v>
      </c>
      <c r="AS18" s="499">
        <v>250000</v>
      </c>
      <c r="AT18" s="499">
        <v>250000</v>
      </c>
      <c r="AU18" s="499">
        <v>250000</v>
      </c>
      <c r="AV18" s="499">
        <v>250000</v>
      </c>
      <c r="AW18" s="499">
        <v>1</v>
      </c>
      <c r="AX18" s="467"/>
    </row>
    <row r="19" spans="2:50" ht="21.75" customHeight="1">
      <c r="B19" s="491">
        <v>15</v>
      </c>
      <c r="C19" s="492" t="s">
        <v>304</v>
      </c>
      <c r="D19" s="491">
        <v>15</v>
      </c>
      <c r="E19" s="483" t="s">
        <v>614</v>
      </c>
      <c r="F19" s="483">
        <f t="shared" si="3"/>
        <v>3017</v>
      </c>
      <c r="G19" s="483" t="s">
        <v>615</v>
      </c>
      <c r="H19" s="483" t="s">
        <v>615</v>
      </c>
      <c r="I19" s="493" t="str">
        <f t="shared" ca="1" si="2"/>
        <v>OK</v>
      </c>
      <c r="J19" s="493" t="str">
        <f t="shared" si="4"/>
        <v>OK</v>
      </c>
      <c r="K19" s="485"/>
      <c r="L19" s="477">
        <v>1003083</v>
      </c>
      <c r="M19" s="483" t="s">
        <v>616</v>
      </c>
      <c r="N19" s="483" t="s">
        <v>617</v>
      </c>
      <c r="O19" s="483" t="s">
        <v>551</v>
      </c>
      <c r="P19" s="483" t="s">
        <v>1527</v>
      </c>
      <c r="Q19" s="483" t="s">
        <v>1641</v>
      </c>
      <c r="R19" s="483" t="s">
        <v>617</v>
      </c>
      <c r="S19" s="483" t="s">
        <v>551</v>
      </c>
      <c r="T19" s="483" t="s">
        <v>1527</v>
      </c>
      <c r="U19" s="494">
        <v>3600000</v>
      </c>
      <c r="V19" s="495">
        <v>45107</v>
      </c>
      <c r="W19" s="496">
        <v>9</v>
      </c>
      <c r="X19" s="496">
        <v>15</v>
      </c>
      <c r="Y19" s="496">
        <v>19</v>
      </c>
      <c r="Z19" s="496">
        <v>19</v>
      </c>
      <c r="AA19" s="496">
        <v>19</v>
      </c>
      <c r="AB19" s="496">
        <v>19</v>
      </c>
      <c r="AC19" s="496">
        <v>19</v>
      </c>
      <c r="AD19" s="496">
        <v>19</v>
      </c>
      <c r="AE19" s="496">
        <v>19</v>
      </c>
      <c r="AF19" s="496">
        <v>19</v>
      </c>
      <c r="AG19" s="496">
        <v>19</v>
      </c>
      <c r="AH19" s="496">
        <v>19</v>
      </c>
      <c r="AI19" s="496">
        <v>19</v>
      </c>
      <c r="AJ19" s="497">
        <v>19</v>
      </c>
      <c r="AK19" s="498">
        <v>494000</v>
      </c>
      <c r="AL19" s="499">
        <v>494000</v>
      </c>
      <c r="AM19" s="499">
        <v>494000</v>
      </c>
      <c r="AN19" s="499">
        <v>494000</v>
      </c>
      <c r="AO19" s="499">
        <v>494000</v>
      </c>
      <c r="AP19" s="499">
        <v>494000</v>
      </c>
      <c r="AQ19" s="499">
        <v>494000</v>
      </c>
      <c r="AR19" s="499">
        <v>494000</v>
      </c>
      <c r="AS19" s="499">
        <v>494000</v>
      </c>
      <c r="AT19" s="499">
        <v>494000</v>
      </c>
      <c r="AU19" s="499">
        <v>494000</v>
      </c>
      <c r="AV19" s="499">
        <v>494000</v>
      </c>
      <c r="AW19" s="499">
        <v>1</v>
      </c>
      <c r="AX19" s="467"/>
    </row>
    <row r="20" spans="2:50" ht="21.75" customHeight="1">
      <c r="B20" s="491">
        <v>16</v>
      </c>
      <c r="C20" s="492" t="s">
        <v>309</v>
      </c>
      <c r="D20" s="491">
        <v>16</v>
      </c>
      <c r="E20" s="483" t="s">
        <v>618</v>
      </c>
      <c r="F20" s="483">
        <f t="shared" si="3"/>
        <v>3018</v>
      </c>
      <c r="G20" s="483" t="s">
        <v>619</v>
      </c>
      <c r="H20" s="483" t="s">
        <v>619</v>
      </c>
      <c r="I20" s="493" t="str">
        <f t="shared" ca="1" si="2"/>
        <v>OK</v>
      </c>
      <c r="J20" s="493" t="str">
        <f t="shared" si="4"/>
        <v>OK</v>
      </c>
      <c r="K20" s="485"/>
      <c r="L20" s="477">
        <v>1002334</v>
      </c>
      <c r="M20" s="483" t="s">
        <v>620</v>
      </c>
      <c r="N20" s="483" t="s">
        <v>621</v>
      </c>
      <c r="O20" s="483" t="s">
        <v>551</v>
      </c>
      <c r="P20" s="483" t="s">
        <v>622</v>
      </c>
      <c r="Q20" s="483" t="s">
        <v>1641</v>
      </c>
      <c r="R20" s="483" t="s">
        <v>621</v>
      </c>
      <c r="S20" s="483" t="s">
        <v>551</v>
      </c>
      <c r="T20" s="483" t="s">
        <v>622</v>
      </c>
      <c r="U20" s="494">
        <v>2880000</v>
      </c>
      <c r="V20" s="495">
        <v>45107</v>
      </c>
      <c r="W20" s="496">
        <v>9</v>
      </c>
      <c r="X20" s="496">
        <v>16</v>
      </c>
      <c r="Y20" s="496">
        <v>16</v>
      </c>
      <c r="Z20" s="496">
        <v>16</v>
      </c>
      <c r="AA20" s="496">
        <v>16</v>
      </c>
      <c r="AB20" s="496">
        <v>16</v>
      </c>
      <c r="AC20" s="496">
        <v>16</v>
      </c>
      <c r="AD20" s="496">
        <v>16</v>
      </c>
      <c r="AE20" s="496">
        <v>16</v>
      </c>
      <c r="AF20" s="496">
        <v>16</v>
      </c>
      <c r="AG20" s="496">
        <v>16</v>
      </c>
      <c r="AH20" s="496">
        <v>16</v>
      </c>
      <c r="AI20" s="496">
        <v>16</v>
      </c>
      <c r="AJ20" s="497">
        <v>16</v>
      </c>
      <c r="AK20" s="498">
        <v>400000</v>
      </c>
      <c r="AL20" s="499">
        <v>400000</v>
      </c>
      <c r="AM20" s="499">
        <v>400000</v>
      </c>
      <c r="AN20" s="499">
        <v>400000</v>
      </c>
      <c r="AO20" s="499">
        <v>400000</v>
      </c>
      <c r="AP20" s="499">
        <v>400000</v>
      </c>
      <c r="AQ20" s="499">
        <v>400000</v>
      </c>
      <c r="AR20" s="499">
        <v>400000</v>
      </c>
      <c r="AS20" s="499">
        <v>400000</v>
      </c>
      <c r="AT20" s="499">
        <v>400000</v>
      </c>
      <c r="AU20" s="499">
        <v>400000</v>
      </c>
      <c r="AV20" s="499">
        <v>400000</v>
      </c>
      <c r="AW20" s="499">
        <v>1</v>
      </c>
      <c r="AX20" s="467"/>
    </row>
    <row r="21" spans="2:50" ht="21.75" customHeight="1">
      <c r="B21" s="491">
        <v>17</v>
      </c>
      <c r="C21" s="492" t="s">
        <v>1956</v>
      </c>
      <c r="D21" s="491">
        <v>17</v>
      </c>
      <c r="E21" s="483" t="s">
        <v>623</v>
      </c>
      <c r="F21" s="483">
        <f t="shared" si="3"/>
        <v>3019</v>
      </c>
      <c r="G21" s="483" t="s">
        <v>624</v>
      </c>
      <c r="H21" s="483" t="s">
        <v>624</v>
      </c>
      <c r="I21" s="493" t="str">
        <f t="shared" ca="1" si="2"/>
        <v>OK</v>
      </c>
      <c r="J21" s="493" t="str">
        <f t="shared" si="4"/>
        <v>OK</v>
      </c>
      <c r="K21" s="485"/>
      <c r="L21" s="477">
        <v>1002467</v>
      </c>
      <c r="M21" s="483" t="s">
        <v>625</v>
      </c>
      <c r="N21" s="483" t="s">
        <v>626</v>
      </c>
      <c r="O21" s="483" t="s">
        <v>551</v>
      </c>
      <c r="P21" s="483" t="s">
        <v>627</v>
      </c>
      <c r="Q21" s="483" t="s">
        <v>1641</v>
      </c>
      <c r="R21" s="483" t="s">
        <v>626</v>
      </c>
      <c r="S21" s="483" t="s">
        <v>551</v>
      </c>
      <c r="T21" s="483" t="s">
        <v>627</v>
      </c>
      <c r="U21" s="494">
        <v>5610000</v>
      </c>
      <c r="V21" s="495">
        <v>45107</v>
      </c>
      <c r="W21" s="496">
        <v>9</v>
      </c>
      <c r="X21" s="496">
        <v>17</v>
      </c>
      <c r="Y21" s="496">
        <v>18</v>
      </c>
      <c r="Z21" s="496">
        <v>18</v>
      </c>
      <c r="AA21" s="496">
        <v>18</v>
      </c>
      <c r="AB21" s="496">
        <v>17</v>
      </c>
      <c r="AC21" s="496">
        <v>17</v>
      </c>
      <c r="AD21" s="496">
        <v>17</v>
      </c>
      <c r="AE21" s="496">
        <v>17</v>
      </c>
      <c r="AF21" s="496">
        <v>17</v>
      </c>
      <c r="AG21" s="496">
        <v>17</v>
      </c>
      <c r="AH21" s="496">
        <v>17</v>
      </c>
      <c r="AI21" s="496">
        <v>16</v>
      </c>
      <c r="AJ21" s="497">
        <v>16</v>
      </c>
      <c r="AK21" s="498">
        <v>453600</v>
      </c>
      <c r="AL21" s="499">
        <v>453600</v>
      </c>
      <c r="AM21" s="499">
        <v>453600</v>
      </c>
      <c r="AN21" s="499">
        <v>428400</v>
      </c>
      <c r="AO21" s="499">
        <v>428400</v>
      </c>
      <c r="AP21" s="499">
        <v>428400</v>
      </c>
      <c r="AQ21" s="499">
        <v>428400</v>
      </c>
      <c r="AR21" s="499">
        <v>428400</v>
      </c>
      <c r="AS21" s="499">
        <v>428400</v>
      </c>
      <c r="AT21" s="499">
        <v>428400</v>
      </c>
      <c r="AU21" s="499">
        <v>403200</v>
      </c>
      <c r="AV21" s="499">
        <v>403200</v>
      </c>
      <c r="AW21" s="499">
        <v>1</v>
      </c>
      <c r="AX21" s="467"/>
    </row>
    <row r="22" spans="2:50" ht="21.75" customHeight="1">
      <c r="B22" s="491">
        <v>18</v>
      </c>
      <c r="C22" s="492" t="s">
        <v>317</v>
      </c>
      <c r="D22" s="491">
        <v>18</v>
      </c>
      <c r="E22" s="483" t="s">
        <v>628</v>
      </c>
      <c r="F22" s="483">
        <f t="shared" si="3"/>
        <v>3020</v>
      </c>
      <c r="G22" s="483" t="s">
        <v>629</v>
      </c>
      <c r="H22" s="483" t="s">
        <v>629</v>
      </c>
      <c r="I22" s="493" t="str">
        <f t="shared" ca="1" si="2"/>
        <v>OK</v>
      </c>
      <c r="J22" s="493" t="str">
        <f t="shared" si="4"/>
        <v>OK</v>
      </c>
      <c r="K22" s="485"/>
      <c r="L22" s="477">
        <v>1002324</v>
      </c>
      <c r="M22" s="483" t="s">
        <v>630</v>
      </c>
      <c r="N22" s="483" t="s">
        <v>631</v>
      </c>
      <c r="O22" s="483" t="s">
        <v>551</v>
      </c>
      <c r="P22" s="483" t="s">
        <v>632</v>
      </c>
      <c r="Q22" s="483" t="s">
        <v>1641</v>
      </c>
      <c r="R22" s="483" t="s">
        <v>631</v>
      </c>
      <c r="S22" s="483" t="s">
        <v>551</v>
      </c>
      <c r="T22" s="483" t="s">
        <v>632</v>
      </c>
      <c r="U22" s="494">
        <v>3780000</v>
      </c>
      <c r="V22" s="495">
        <v>45107</v>
      </c>
      <c r="W22" s="496">
        <v>9</v>
      </c>
      <c r="X22" s="496">
        <v>18</v>
      </c>
      <c r="Y22" s="496">
        <v>22</v>
      </c>
      <c r="Z22" s="496">
        <v>22</v>
      </c>
      <c r="AA22" s="496">
        <v>23</v>
      </c>
      <c r="AB22" s="496">
        <v>23</v>
      </c>
      <c r="AC22" s="496">
        <v>23</v>
      </c>
      <c r="AD22" s="496">
        <v>24</v>
      </c>
      <c r="AE22" s="496">
        <v>24</v>
      </c>
      <c r="AF22" s="496">
        <v>24</v>
      </c>
      <c r="AG22" s="496">
        <v>24</v>
      </c>
      <c r="AH22" s="496">
        <v>25</v>
      </c>
      <c r="AI22" s="496">
        <v>25</v>
      </c>
      <c r="AJ22" s="497">
        <v>25</v>
      </c>
      <c r="AK22" s="498">
        <v>572000</v>
      </c>
      <c r="AL22" s="499">
        <v>572000</v>
      </c>
      <c r="AM22" s="499">
        <v>598000</v>
      </c>
      <c r="AN22" s="499">
        <v>598000</v>
      </c>
      <c r="AO22" s="499">
        <v>598000</v>
      </c>
      <c r="AP22" s="499">
        <v>624000</v>
      </c>
      <c r="AQ22" s="499">
        <v>624000</v>
      </c>
      <c r="AR22" s="499">
        <v>624000</v>
      </c>
      <c r="AS22" s="499">
        <v>624000</v>
      </c>
      <c r="AT22" s="499">
        <v>650000</v>
      </c>
      <c r="AU22" s="499">
        <v>650000</v>
      </c>
      <c r="AV22" s="499">
        <v>650000</v>
      </c>
      <c r="AW22" s="499">
        <v>1</v>
      </c>
      <c r="AX22" s="467"/>
    </row>
    <row r="23" spans="2:50" ht="21.75" customHeight="1">
      <c r="B23" s="491">
        <v>19</v>
      </c>
      <c r="C23" s="492" t="s">
        <v>307</v>
      </c>
      <c r="D23" s="491">
        <v>19</v>
      </c>
      <c r="E23" s="483" t="s">
        <v>633</v>
      </c>
      <c r="F23" s="483">
        <f t="shared" si="3"/>
        <v>3021</v>
      </c>
      <c r="G23" s="483" t="s">
        <v>634</v>
      </c>
      <c r="H23" s="483" t="s">
        <v>634</v>
      </c>
      <c r="I23" s="493" t="str">
        <f t="shared" ca="1" si="2"/>
        <v>OK</v>
      </c>
      <c r="J23" s="493" t="str">
        <f t="shared" si="4"/>
        <v>OK</v>
      </c>
      <c r="K23" s="485"/>
      <c r="L23" s="477">
        <v>1003207</v>
      </c>
      <c r="M23" s="483" t="s">
        <v>635</v>
      </c>
      <c r="N23" s="483" t="s">
        <v>636</v>
      </c>
      <c r="O23" s="483" t="s">
        <v>551</v>
      </c>
      <c r="P23" s="483" t="s">
        <v>637</v>
      </c>
      <c r="Q23" s="483" t="s">
        <v>1641</v>
      </c>
      <c r="R23" s="483" t="s">
        <v>636</v>
      </c>
      <c r="S23" s="483" t="s">
        <v>551</v>
      </c>
      <c r="T23" s="483" t="s">
        <v>637</v>
      </c>
      <c r="U23" s="494">
        <v>6930000</v>
      </c>
      <c r="V23" s="495">
        <v>45107</v>
      </c>
      <c r="W23" s="496">
        <v>9</v>
      </c>
      <c r="X23" s="496">
        <v>19</v>
      </c>
      <c r="Y23" s="496">
        <v>21</v>
      </c>
      <c r="Z23" s="496">
        <v>21</v>
      </c>
      <c r="AA23" s="496">
        <v>21</v>
      </c>
      <c r="AB23" s="496">
        <v>21</v>
      </c>
      <c r="AC23" s="496">
        <v>21</v>
      </c>
      <c r="AD23" s="496">
        <v>20</v>
      </c>
      <c r="AE23" s="496">
        <v>20</v>
      </c>
      <c r="AF23" s="496">
        <v>20</v>
      </c>
      <c r="AG23" s="496">
        <v>20</v>
      </c>
      <c r="AH23" s="496">
        <v>20</v>
      </c>
      <c r="AI23" s="496">
        <v>20</v>
      </c>
      <c r="AJ23" s="497">
        <v>20</v>
      </c>
      <c r="AK23" s="498">
        <v>546000</v>
      </c>
      <c r="AL23" s="499">
        <v>546000</v>
      </c>
      <c r="AM23" s="499">
        <v>546000</v>
      </c>
      <c r="AN23" s="499">
        <v>546000</v>
      </c>
      <c r="AO23" s="499">
        <v>546000</v>
      </c>
      <c r="AP23" s="499">
        <v>520000</v>
      </c>
      <c r="AQ23" s="499">
        <v>520000</v>
      </c>
      <c r="AR23" s="499">
        <v>520000</v>
      </c>
      <c r="AS23" s="499">
        <v>520000</v>
      </c>
      <c r="AT23" s="499">
        <v>520000</v>
      </c>
      <c r="AU23" s="499">
        <v>520000</v>
      </c>
      <c r="AV23" s="499">
        <v>520000</v>
      </c>
      <c r="AW23" s="499">
        <v>1</v>
      </c>
      <c r="AX23" s="467"/>
    </row>
    <row r="24" spans="2:50" ht="21.75" customHeight="1">
      <c r="B24" s="491">
        <v>20</v>
      </c>
      <c r="C24" s="492" t="s">
        <v>278</v>
      </c>
      <c r="D24" s="491">
        <v>20</v>
      </c>
      <c r="E24" s="483" t="s">
        <v>638</v>
      </c>
      <c r="F24" s="483">
        <f t="shared" si="3"/>
        <v>3022</v>
      </c>
      <c r="G24" s="483" t="s">
        <v>639</v>
      </c>
      <c r="H24" s="483" t="s">
        <v>639</v>
      </c>
      <c r="I24" s="493" t="str">
        <f t="shared" ca="1" si="2"/>
        <v>OK</v>
      </c>
      <c r="J24" s="493" t="str">
        <f t="shared" si="4"/>
        <v>OK</v>
      </c>
      <c r="K24" s="485"/>
      <c r="L24" s="477">
        <v>1002997</v>
      </c>
      <c r="M24" s="483" t="s">
        <v>640</v>
      </c>
      <c r="N24" s="483" t="s">
        <v>641</v>
      </c>
      <c r="O24" s="483" t="s">
        <v>551</v>
      </c>
      <c r="P24" s="483" t="s">
        <v>642</v>
      </c>
      <c r="Q24" s="483" t="s">
        <v>1641</v>
      </c>
      <c r="R24" s="483" t="s">
        <v>641</v>
      </c>
      <c r="S24" s="483" t="s">
        <v>551</v>
      </c>
      <c r="T24" s="483" t="s">
        <v>642</v>
      </c>
      <c r="U24" s="494">
        <v>0</v>
      </c>
      <c r="V24" s="495"/>
      <c r="W24" s="496">
        <v>9</v>
      </c>
      <c r="X24" s="496">
        <v>20</v>
      </c>
      <c r="Y24" s="496">
        <v>16</v>
      </c>
      <c r="Z24" s="496">
        <v>16</v>
      </c>
      <c r="AA24" s="496">
        <v>14</v>
      </c>
      <c r="AB24" s="496">
        <v>14</v>
      </c>
      <c r="AC24" s="496">
        <v>14</v>
      </c>
      <c r="AD24" s="496">
        <v>14</v>
      </c>
      <c r="AE24" s="496">
        <v>14</v>
      </c>
      <c r="AF24" s="496">
        <v>0</v>
      </c>
      <c r="AG24" s="496">
        <v>0</v>
      </c>
      <c r="AH24" s="496">
        <v>0</v>
      </c>
      <c r="AI24" s="496">
        <v>0</v>
      </c>
      <c r="AJ24" s="497">
        <v>0</v>
      </c>
      <c r="AK24" s="498">
        <v>416000</v>
      </c>
      <c r="AL24" s="499">
        <v>416000</v>
      </c>
      <c r="AM24" s="499">
        <v>364000</v>
      </c>
      <c r="AN24" s="499">
        <v>364000</v>
      </c>
      <c r="AO24" s="499">
        <v>364000</v>
      </c>
      <c r="AP24" s="499">
        <v>364000</v>
      </c>
      <c r="AQ24" s="499">
        <v>364000</v>
      </c>
      <c r="AR24" s="499">
        <v>0</v>
      </c>
      <c r="AS24" s="499">
        <v>0</v>
      </c>
      <c r="AT24" s="499">
        <v>0</v>
      </c>
      <c r="AU24" s="499">
        <v>0</v>
      </c>
      <c r="AV24" s="499">
        <v>0</v>
      </c>
      <c r="AW24" s="499">
        <v>1</v>
      </c>
      <c r="AX24" s="467"/>
    </row>
    <row r="25" spans="2:50" ht="21.75" customHeight="1">
      <c r="B25" s="491">
        <v>21</v>
      </c>
      <c r="C25" s="492" t="s">
        <v>321</v>
      </c>
      <c r="D25" s="491">
        <v>21</v>
      </c>
      <c r="E25" s="483" t="s">
        <v>643</v>
      </c>
      <c r="F25" s="483">
        <f t="shared" si="3"/>
        <v>3023</v>
      </c>
      <c r="G25" s="483" t="s">
        <v>644</v>
      </c>
      <c r="H25" s="483" t="s">
        <v>644</v>
      </c>
      <c r="I25" s="493" t="str">
        <f t="shared" ca="1" si="2"/>
        <v>OK</v>
      </c>
      <c r="J25" s="493" t="str">
        <f t="shared" si="4"/>
        <v>OK</v>
      </c>
      <c r="K25" s="485"/>
      <c r="L25" s="477">
        <v>1003012</v>
      </c>
      <c r="M25" s="483" t="s">
        <v>645</v>
      </c>
      <c r="N25" s="483" t="s">
        <v>646</v>
      </c>
      <c r="O25" s="483" t="s">
        <v>551</v>
      </c>
      <c r="P25" s="483" t="s">
        <v>2093</v>
      </c>
      <c r="Q25" s="483" t="s">
        <v>1641</v>
      </c>
      <c r="R25" s="483" t="s">
        <v>646</v>
      </c>
      <c r="S25" s="483" t="s">
        <v>551</v>
      </c>
      <c r="T25" s="483" t="s">
        <v>2093</v>
      </c>
      <c r="U25" s="494">
        <v>3360000</v>
      </c>
      <c r="V25" s="495">
        <v>45107</v>
      </c>
      <c r="W25" s="496">
        <v>9</v>
      </c>
      <c r="X25" s="496">
        <v>21</v>
      </c>
      <c r="Y25" s="496">
        <v>14</v>
      </c>
      <c r="Z25" s="496">
        <v>14</v>
      </c>
      <c r="AA25" s="496">
        <v>14</v>
      </c>
      <c r="AB25" s="496">
        <v>14</v>
      </c>
      <c r="AC25" s="496">
        <v>14</v>
      </c>
      <c r="AD25" s="496">
        <v>15</v>
      </c>
      <c r="AE25" s="496">
        <v>15</v>
      </c>
      <c r="AF25" s="496">
        <v>15</v>
      </c>
      <c r="AG25" s="496">
        <v>15</v>
      </c>
      <c r="AH25" s="496">
        <v>15</v>
      </c>
      <c r="AI25" s="496">
        <v>15</v>
      </c>
      <c r="AJ25" s="497">
        <v>15</v>
      </c>
      <c r="AK25" s="498">
        <v>362800</v>
      </c>
      <c r="AL25" s="499">
        <v>362800</v>
      </c>
      <c r="AM25" s="499">
        <v>362800</v>
      </c>
      <c r="AN25" s="499">
        <v>362800</v>
      </c>
      <c r="AO25" s="499">
        <v>362800</v>
      </c>
      <c r="AP25" s="499">
        <v>388600</v>
      </c>
      <c r="AQ25" s="499">
        <v>388600</v>
      </c>
      <c r="AR25" s="499">
        <v>388600</v>
      </c>
      <c r="AS25" s="499">
        <v>388600</v>
      </c>
      <c r="AT25" s="499">
        <v>388600</v>
      </c>
      <c r="AU25" s="499">
        <v>388600</v>
      </c>
      <c r="AV25" s="499">
        <v>388600</v>
      </c>
      <c r="AW25" s="499">
        <v>1</v>
      </c>
      <c r="AX25" s="467"/>
    </row>
    <row r="26" spans="2:50" ht="21.75" customHeight="1">
      <c r="B26" s="491">
        <v>22</v>
      </c>
      <c r="C26" s="492" t="s">
        <v>260</v>
      </c>
      <c r="D26" s="491">
        <v>22</v>
      </c>
      <c r="E26" s="483" t="s">
        <v>647</v>
      </c>
      <c r="F26" s="483">
        <f t="shared" si="3"/>
        <v>3024</v>
      </c>
      <c r="G26" s="483" t="s">
        <v>648</v>
      </c>
      <c r="H26" s="483" t="s">
        <v>648</v>
      </c>
      <c r="I26" s="493" t="str">
        <f t="shared" ca="1" si="2"/>
        <v>OK</v>
      </c>
      <c r="J26" s="493" t="str">
        <f t="shared" si="4"/>
        <v>OK</v>
      </c>
      <c r="K26" s="485"/>
      <c r="L26" s="477">
        <v>1017501</v>
      </c>
      <c r="M26" s="483" t="s">
        <v>649</v>
      </c>
      <c r="N26" s="483" t="s">
        <v>650</v>
      </c>
      <c r="O26" s="483" t="s">
        <v>551</v>
      </c>
      <c r="P26" s="483" t="s">
        <v>651</v>
      </c>
      <c r="Q26" s="483" t="s">
        <v>1641</v>
      </c>
      <c r="R26" s="483" t="s">
        <v>650</v>
      </c>
      <c r="S26" s="483" t="s">
        <v>551</v>
      </c>
      <c r="T26" s="483" t="s">
        <v>651</v>
      </c>
      <c r="U26" s="494">
        <v>6270000</v>
      </c>
      <c r="V26" s="495">
        <v>45107</v>
      </c>
      <c r="W26" s="496">
        <v>9</v>
      </c>
      <c r="X26" s="496">
        <v>22</v>
      </c>
      <c r="Y26" s="496">
        <v>19</v>
      </c>
      <c r="Z26" s="496">
        <v>19</v>
      </c>
      <c r="AA26" s="496">
        <v>19</v>
      </c>
      <c r="AB26" s="496">
        <v>19</v>
      </c>
      <c r="AC26" s="496">
        <v>19</v>
      </c>
      <c r="AD26" s="496">
        <v>19</v>
      </c>
      <c r="AE26" s="496">
        <v>19</v>
      </c>
      <c r="AF26" s="496">
        <v>19</v>
      </c>
      <c r="AG26" s="496">
        <v>19</v>
      </c>
      <c r="AH26" s="496">
        <v>19</v>
      </c>
      <c r="AI26" s="496">
        <v>19</v>
      </c>
      <c r="AJ26" s="497">
        <v>19</v>
      </c>
      <c r="AK26" s="498">
        <v>494000</v>
      </c>
      <c r="AL26" s="499">
        <v>494000</v>
      </c>
      <c r="AM26" s="499">
        <v>494000</v>
      </c>
      <c r="AN26" s="499">
        <v>494000</v>
      </c>
      <c r="AO26" s="499">
        <v>494000</v>
      </c>
      <c r="AP26" s="499">
        <v>494000</v>
      </c>
      <c r="AQ26" s="499">
        <v>494000</v>
      </c>
      <c r="AR26" s="499">
        <v>494000</v>
      </c>
      <c r="AS26" s="499">
        <v>494000</v>
      </c>
      <c r="AT26" s="499">
        <v>494000</v>
      </c>
      <c r="AU26" s="499">
        <v>494000</v>
      </c>
      <c r="AV26" s="499">
        <v>494000</v>
      </c>
      <c r="AW26" s="499">
        <v>1</v>
      </c>
      <c r="AX26" s="467"/>
    </row>
    <row r="27" spans="2:50" ht="21.75" customHeight="1">
      <c r="B27" s="491">
        <v>23</v>
      </c>
      <c r="C27" s="492" t="s">
        <v>1957</v>
      </c>
      <c r="D27" s="491">
        <v>23</v>
      </c>
      <c r="E27" s="483" t="s">
        <v>652</v>
      </c>
      <c r="F27" s="483">
        <f t="shared" si="3"/>
        <v>3025</v>
      </c>
      <c r="G27" s="483" t="s">
        <v>653</v>
      </c>
      <c r="H27" s="483" t="s">
        <v>653</v>
      </c>
      <c r="I27" s="493" t="str">
        <f t="shared" ca="1" si="2"/>
        <v>OK</v>
      </c>
      <c r="J27" s="493" t="str">
        <f t="shared" si="4"/>
        <v>OK</v>
      </c>
      <c r="K27" s="485"/>
      <c r="L27" s="477">
        <v>1024055</v>
      </c>
      <c r="M27" s="483" t="s">
        <v>654</v>
      </c>
      <c r="N27" s="483" t="s">
        <v>655</v>
      </c>
      <c r="O27" s="483" t="s">
        <v>551</v>
      </c>
      <c r="P27" s="483" t="s">
        <v>656</v>
      </c>
      <c r="Q27" s="483" t="s">
        <v>1641</v>
      </c>
      <c r="R27" s="483" t="s">
        <v>655</v>
      </c>
      <c r="S27" s="483" t="s">
        <v>551</v>
      </c>
      <c r="T27" s="483" t="s">
        <v>656</v>
      </c>
      <c r="U27" s="494">
        <v>3240000</v>
      </c>
      <c r="V27" s="495">
        <v>45107</v>
      </c>
      <c r="W27" s="496">
        <v>9</v>
      </c>
      <c r="X27" s="496">
        <v>23</v>
      </c>
      <c r="Y27" s="496">
        <v>18</v>
      </c>
      <c r="Z27" s="496">
        <v>18</v>
      </c>
      <c r="AA27" s="496">
        <v>18</v>
      </c>
      <c r="AB27" s="496">
        <v>18</v>
      </c>
      <c r="AC27" s="496">
        <v>18</v>
      </c>
      <c r="AD27" s="496">
        <v>18</v>
      </c>
      <c r="AE27" s="496">
        <v>18</v>
      </c>
      <c r="AF27" s="496">
        <v>18</v>
      </c>
      <c r="AG27" s="496">
        <v>18</v>
      </c>
      <c r="AH27" s="496">
        <v>18</v>
      </c>
      <c r="AI27" s="496">
        <v>18</v>
      </c>
      <c r="AJ27" s="497">
        <v>18</v>
      </c>
      <c r="AK27" s="498">
        <v>453072</v>
      </c>
      <c r="AL27" s="499">
        <v>453072</v>
      </c>
      <c r="AM27" s="499">
        <v>453072</v>
      </c>
      <c r="AN27" s="499">
        <v>453072</v>
      </c>
      <c r="AO27" s="499">
        <v>453072</v>
      </c>
      <c r="AP27" s="499">
        <v>453072</v>
      </c>
      <c r="AQ27" s="499">
        <v>453072</v>
      </c>
      <c r="AR27" s="499">
        <v>0</v>
      </c>
      <c r="AS27" s="499">
        <v>0</v>
      </c>
      <c r="AT27" s="499">
        <v>0</v>
      </c>
      <c r="AU27" s="499">
        <v>0</v>
      </c>
      <c r="AV27" s="499">
        <v>0</v>
      </c>
      <c r="AW27" s="499">
        <v>1</v>
      </c>
      <c r="AX27" s="467"/>
    </row>
    <row r="28" spans="2:50" ht="21.75" customHeight="1">
      <c r="B28" s="491">
        <v>24</v>
      </c>
      <c r="C28" s="492" t="s">
        <v>319</v>
      </c>
      <c r="D28" s="491">
        <v>24</v>
      </c>
      <c r="E28" s="483" t="s">
        <v>660</v>
      </c>
      <c r="F28" s="483">
        <f t="shared" si="3"/>
        <v>3028</v>
      </c>
      <c r="G28" s="483" t="s">
        <v>661</v>
      </c>
      <c r="H28" s="483" t="s">
        <v>661</v>
      </c>
      <c r="I28" s="493" t="str">
        <f t="shared" ca="1" si="2"/>
        <v>OK</v>
      </c>
      <c r="J28" s="493" t="str">
        <f t="shared" si="4"/>
        <v>OK</v>
      </c>
      <c r="K28" s="485"/>
      <c r="L28" s="477">
        <v>1031317</v>
      </c>
      <c r="M28" s="483" t="s">
        <v>662</v>
      </c>
      <c r="N28" s="483" t="s">
        <v>663</v>
      </c>
      <c r="O28" s="483" t="s">
        <v>555</v>
      </c>
      <c r="P28" s="483" t="s">
        <v>2105</v>
      </c>
      <c r="Q28" s="483" t="s">
        <v>2099</v>
      </c>
      <c r="R28" s="483" t="s">
        <v>663</v>
      </c>
      <c r="S28" s="472" t="s">
        <v>1628</v>
      </c>
      <c r="T28" s="472" t="s">
        <v>1663</v>
      </c>
      <c r="U28" s="494">
        <v>6000000</v>
      </c>
      <c r="V28" s="495">
        <v>45107</v>
      </c>
      <c r="W28" s="496">
        <v>9</v>
      </c>
      <c r="X28" s="496">
        <v>24</v>
      </c>
      <c r="Y28" s="496">
        <v>20</v>
      </c>
      <c r="Z28" s="496">
        <v>20</v>
      </c>
      <c r="AA28" s="496">
        <v>19</v>
      </c>
      <c r="AB28" s="496">
        <v>19</v>
      </c>
      <c r="AC28" s="496">
        <v>18</v>
      </c>
      <c r="AD28" s="496">
        <v>18</v>
      </c>
      <c r="AE28" s="496">
        <v>18</v>
      </c>
      <c r="AF28" s="496">
        <v>18</v>
      </c>
      <c r="AG28" s="496">
        <v>18</v>
      </c>
      <c r="AH28" s="496">
        <v>18</v>
      </c>
      <c r="AI28" s="496">
        <v>18</v>
      </c>
      <c r="AJ28" s="497">
        <v>18</v>
      </c>
      <c r="AK28" s="498">
        <v>520000</v>
      </c>
      <c r="AL28" s="499">
        <v>520000</v>
      </c>
      <c r="AM28" s="499">
        <v>494000</v>
      </c>
      <c r="AN28" s="499">
        <v>494000</v>
      </c>
      <c r="AO28" s="499">
        <v>468000</v>
      </c>
      <c r="AP28" s="499">
        <v>468000</v>
      </c>
      <c r="AQ28" s="499">
        <v>468000</v>
      </c>
      <c r="AR28" s="499">
        <v>468000</v>
      </c>
      <c r="AS28" s="499">
        <v>468000</v>
      </c>
      <c r="AT28" s="499">
        <v>468000</v>
      </c>
      <c r="AU28" s="499">
        <v>468000</v>
      </c>
      <c r="AV28" s="499">
        <v>468000</v>
      </c>
      <c r="AW28" s="499">
        <v>1</v>
      </c>
      <c r="AX28" s="467"/>
    </row>
    <row r="29" spans="2:50" ht="21.75" customHeight="1">
      <c r="B29" s="491">
        <v>25</v>
      </c>
      <c r="C29" s="492" t="s">
        <v>1958</v>
      </c>
      <c r="D29" s="491">
        <v>25</v>
      </c>
      <c r="E29" s="483" t="s">
        <v>664</v>
      </c>
      <c r="F29" s="483">
        <f t="shared" si="3"/>
        <v>3029</v>
      </c>
      <c r="G29" s="483" t="s">
        <v>665</v>
      </c>
      <c r="H29" s="483" t="s">
        <v>665</v>
      </c>
      <c r="I29" s="493" t="str">
        <f t="shared" ca="1" si="2"/>
        <v>OK</v>
      </c>
      <c r="J29" s="493" t="str">
        <f t="shared" si="4"/>
        <v>OK</v>
      </c>
      <c r="K29" s="485"/>
      <c r="L29" s="477">
        <v>1034881</v>
      </c>
      <c r="M29" s="483" t="s">
        <v>666</v>
      </c>
      <c r="N29" s="483" t="s">
        <v>667</v>
      </c>
      <c r="O29" s="483" t="s">
        <v>551</v>
      </c>
      <c r="P29" s="500" t="s">
        <v>668</v>
      </c>
      <c r="Q29" s="500" t="s">
        <v>2100</v>
      </c>
      <c r="R29" s="483" t="s">
        <v>667</v>
      </c>
      <c r="S29" s="483" t="s">
        <v>551</v>
      </c>
      <c r="T29" s="483" t="s">
        <v>668</v>
      </c>
      <c r="U29" s="494">
        <v>2160000</v>
      </c>
      <c r="V29" s="495">
        <v>45107</v>
      </c>
      <c r="W29" s="496">
        <v>9</v>
      </c>
      <c r="X29" s="496">
        <v>25</v>
      </c>
      <c r="Y29" s="496">
        <v>12</v>
      </c>
      <c r="Z29" s="496">
        <v>13</v>
      </c>
      <c r="AA29" s="496">
        <v>12</v>
      </c>
      <c r="AB29" s="496">
        <v>13</v>
      </c>
      <c r="AC29" s="496">
        <v>13</v>
      </c>
      <c r="AD29" s="496">
        <v>13</v>
      </c>
      <c r="AE29" s="496">
        <v>13</v>
      </c>
      <c r="AF29" s="496">
        <v>13</v>
      </c>
      <c r="AG29" s="496">
        <v>13</v>
      </c>
      <c r="AH29" s="496">
        <v>13</v>
      </c>
      <c r="AI29" s="496">
        <v>13</v>
      </c>
      <c r="AJ29" s="497">
        <v>13</v>
      </c>
      <c r="AK29" s="498">
        <v>357273</v>
      </c>
      <c r="AL29" s="499">
        <v>387273</v>
      </c>
      <c r="AM29" s="499">
        <v>357273</v>
      </c>
      <c r="AN29" s="499">
        <v>387273</v>
      </c>
      <c r="AO29" s="499">
        <v>387273</v>
      </c>
      <c r="AP29" s="499">
        <v>387273</v>
      </c>
      <c r="AQ29" s="499">
        <v>387273</v>
      </c>
      <c r="AR29" s="499">
        <v>387273</v>
      </c>
      <c r="AS29" s="499">
        <v>387273</v>
      </c>
      <c r="AT29" s="499">
        <v>387273</v>
      </c>
      <c r="AU29" s="499">
        <v>387273</v>
      </c>
      <c r="AV29" s="499">
        <v>387273</v>
      </c>
      <c r="AW29" s="499">
        <v>1</v>
      </c>
      <c r="AX29" s="467"/>
    </row>
    <row r="30" spans="2:50" ht="21.75" customHeight="1">
      <c r="B30" s="491">
        <v>26</v>
      </c>
      <c r="C30" s="492" t="s">
        <v>1959</v>
      </c>
      <c r="D30" s="491">
        <v>26</v>
      </c>
      <c r="E30" s="483" t="s">
        <v>669</v>
      </c>
      <c r="F30" s="483">
        <f t="shared" si="3"/>
        <v>3030</v>
      </c>
      <c r="G30" s="483" t="s">
        <v>670</v>
      </c>
      <c r="H30" s="483" t="s">
        <v>670</v>
      </c>
      <c r="I30" s="493" t="str">
        <f t="shared" ca="1" si="2"/>
        <v>OK</v>
      </c>
      <c r="J30" s="493" t="str">
        <f t="shared" si="4"/>
        <v>OK</v>
      </c>
      <c r="K30" s="485"/>
      <c r="L30" s="477">
        <v>1034728</v>
      </c>
      <c r="M30" s="483" t="s">
        <v>671</v>
      </c>
      <c r="N30" s="483" t="s">
        <v>672</v>
      </c>
      <c r="O30" s="483" t="s">
        <v>551</v>
      </c>
      <c r="P30" s="483" t="s">
        <v>673</v>
      </c>
      <c r="Q30" s="483" t="s">
        <v>1641</v>
      </c>
      <c r="R30" s="483" t="s">
        <v>672</v>
      </c>
      <c r="S30" s="483" t="s">
        <v>551</v>
      </c>
      <c r="T30" s="483" t="s">
        <v>673</v>
      </c>
      <c r="U30" s="494">
        <v>0</v>
      </c>
      <c r="V30" s="495"/>
      <c r="W30" s="496">
        <v>9</v>
      </c>
      <c r="X30" s="496">
        <v>26</v>
      </c>
      <c r="Y30" s="496"/>
      <c r="Z30" s="496"/>
      <c r="AA30" s="496"/>
      <c r="AB30" s="496"/>
      <c r="AC30" s="496"/>
      <c r="AD30" s="496"/>
      <c r="AE30" s="496"/>
      <c r="AF30" s="496"/>
      <c r="AG30" s="496"/>
      <c r="AH30" s="496"/>
      <c r="AI30" s="496"/>
      <c r="AJ30" s="497"/>
      <c r="AK30" s="498"/>
      <c r="AL30" s="499"/>
      <c r="AM30" s="499"/>
      <c r="AN30" s="499"/>
      <c r="AO30" s="499"/>
      <c r="AP30" s="499"/>
      <c r="AQ30" s="499"/>
      <c r="AR30" s="499"/>
      <c r="AS30" s="499"/>
      <c r="AT30" s="499"/>
      <c r="AU30" s="499"/>
      <c r="AV30" s="499"/>
      <c r="AW30" s="499">
        <v>5</v>
      </c>
      <c r="AX30" s="467"/>
    </row>
    <row r="31" spans="2:50" ht="21.75" customHeight="1">
      <c r="B31" s="491">
        <v>27</v>
      </c>
      <c r="C31" s="492" t="s">
        <v>1960</v>
      </c>
      <c r="D31" s="491">
        <v>27</v>
      </c>
      <c r="E31" s="483" t="s">
        <v>674</v>
      </c>
      <c r="F31" s="483">
        <f t="shared" si="3"/>
        <v>3032</v>
      </c>
      <c r="G31" s="483" t="s">
        <v>675</v>
      </c>
      <c r="H31" s="483" t="s">
        <v>675</v>
      </c>
      <c r="I31" s="493" t="str">
        <f t="shared" ca="1" si="2"/>
        <v>OK</v>
      </c>
      <c r="J31" s="493" t="str">
        <f t="shared" si="4"/>
        <v>OK</v>
      </c>
      <c r="K31" s="485"/>
      <c r="L31" s="477">
        <v>1041410</v>
      </c>
      <c r="M31" s="483" t="s">
        <v>676</v>
      </c>
      <c r="N31" s="483" t="s">
        <v>677</v>
      </c>
      <c r="O31" s="483" t="s">
        <v>551</v>
      </c>
      <c r="P31" s="483" t="s">
        <v>678</v>
      </c>
      <c r="Q31" s="483" t="s">
        <v>1641</v>
      </c>
      <c r="R31" s="483" t="s">
        <v>677</v>
      </c>
      <c r="S31" s="483" t="s">
        <v>551</v>
      </c>
      <c r="T31" s="483" t="s">
        <v>678</v>
      </c>
      <c r="U31" s="494">
        <v>7200000</v>
      </c>
      <c r="V31" s="495">
        <v>45107</v>
      </c>
      <c r="W31" s="496">
        <v>9</v>
      </c>
      <c r="X31" s="496">
        <v>27</v>
      </c>
      <c r="Y31" s="496">
        <v>24</v>
      </c>
      <c r="Z31" s="496">
        <v>24</v>
      </c>
      <c r="AA31" s="496">
        <v>24</v>
      </c>
      <c r="AB31" s="496">
        <v>24</v>
      </c>
      <c r="AC31" s="496">
        <v>24</v>
      </c>
      <c r="AD31" s="496">
        <v>24</v>
      </c>
      <c r="AE31" s="496">
        <v>25</v>
      </c>
      <c r="AF31" s="496">
        <v>25</v>
      </c>
      <c r="AG31" s="496">
        <v>25</v>
      </c>
      <c r="AH31" s="496">
        <v>25</v>
      </c>
      <c r="AI31" s="496">
        <v>25</v>
      </c>
      <c r="AJ31" s="497">
        <v>25</v>
      </c>
      <c r="AK31" s="498">
        <v>619200</v>
      </c>
      <c r="AL31" s="499">
        <v>619200</v>
      </c>
      <c r="AM31" s="499">
        <v>619200</v>
      </c>
      <c r="AN31" s="499">
        <v>619200</v>
      </c>
      <c r="AO31" s="499">
        <v>619200</v>
      </c>
      <c r="AP31" s="499">
        <v>619200</v>
      </c>
      <c r="AQ31" s="499">
        <v>645000</v>
      </c>
      <c r="AR31" s="499">
        <v>645000</v>
      </c>
      <c r="AS31" s="499">
        <v>645000</v>
      </c>
      <c r="AT31" s="499">
        <v>645000</v>
      </c>
      <c r="AU31" s="499">
        <v>645000</v>
      </c>
      <c r="AV31" s="499">
        <v>645000</v>
      </c>
      <c r="AW31" s="499">
        <v>1</v>
      </c>
      <c r="AX31" s="467"/>
    </row>
    <row r="32" spans="2:50" ht="21.75" customHeight="1">
      <c r="B32" s="491">
        <v>28</v>
      </c>
      <c r="C32" s="492" t="s">
        <v>1961</v>
      </c>
      <c r="D32" s="491">
        <v>28</v>
      </c>
      <c r="E32" s="483" t="s">
        <v>679</v>
      </c>
      <c r="F32" s="483">
        <f t="shared" si="3"/>
        <v>3033</v>
      </c>
      <c r="G32" s="483" t="s">
        <v>680</v>
      </c>
      <c r="H32" s="483" t="s">
        <v>680</v>
      </c>
      <c r="I32" s="493" t="str">
        <f t="shared" ca="1" si="2"/>
        <v>OK</v>
      </c>
      <c r="J32" s="493" t="str">
        <f t="shared" si="4"/>
        <v>OK</v>
      </c>
      <c r="K32" s="485"/>
      <c r="L32" s="477">
        <v>1041450</v>
      </c>
      <c r="M32" s="483" t="s">
        <v>1842</v>
      </c>
      <c r="N32" s="483" t="s">
        <v>681</v>
      </c>
      <c r="O32" s="483" t="s">
        <v>551</v>
      </c>
      <c r="P32" s="483" t="s">
        <v>682</v>
      </c>
      <c r="Q32" s="483" t="s">
        <v>1641</v>
      </c>
      <c r="R32" s="483" t="s">
        <v>681</v>
      </c>
      <c r="S32" s="483" t="s">
        <v>551</v>
      </c>
      <c r="T32" s="483" t="s">
        <v>682</v>
      </c>
      <c r="U32" s="494">
        <v>7200000</v>
      </c>
      <c r="V32" s="495">
        <v>45107</v>
      </c>
      <c r="W32" s="496">
        <v>9</v>
      </c>
      <c r="X32" s="496">
        <v>28</v>
      </c>
      <c r="Y32" s="496">
        <v>29</v>
      </c>
      <c r="Z32" s="496">
        <v>30</v>
      </c>
      <c r="AA32" s="496">
        <v>28</v>
      </c>
      <c r="AB32" s="496">
        <v>29</v>
      </c>
      <c r="AC32" s="496">
        <v>27</v>
      </c>
      <c r="AD32" s="496">
        <v>27</v>
      </c>
      <c r="AE32" s="496">
        <v>27</v>
      </c>
      <c r="AF32" s="496">
        <v>28</v>
      </c>
      <c r="AG32" s="496">
        <v>28</v>
      </c>
      <c r="AH32" s="496">
        <v>28</v>
      </c>
      <c r="AI32" s="496">
        <v>28</v>
      </c>
      <c r="AJ32" s="497">
        <v>28</v>
      </c>
      <c r="AK32" s="498">
        <v>768500</v>
      </c>
      <c r="AL32" s="499">
        <v>795000</v>
      </c>
      <c r="AM32" s="499">
        <v>742000</v>
      </c>
      <c r="AN32" s="499">
        <v>768500</v>
      </c>
      <c r="AO32" s="499">
        <v>715500</v>
      </c>
      <c r="AP32" s="499">
        <v>715500</v>
      </c>
      <c r="AQ32" s="499">
        <v>715500</v>
      </c>
      <c r="AR32" s="499">
        <v>742000</v>
      </c>
      <c r="AS32" s="499">
        <v>742000</v>
      </c>
      <c r="AT32" s="499">
        <v>742000</v>
      </c>
      <c r="AU32" s="499">
        <v>742000</v>
      </c>
      <c r="AV32" s="499">
        <v>742000</v>
      </c>
      <c r="AW32" s="499">
        <v>1</v>
      </c>
      <c r="AX32" s="467"/>
    </row>
    <row r="33" spans="2:50" ht="21.75" customHeight="1">
      <c r="B33" s="491">
        <v>29</v>
      </c>
      <c r="C33" s="492" t="s">
        <v>1962</v>
      </c>
      <c r="D33" s="491">
        <v>29</v>
      </c>
      <c r="E33" s="483" t="s">
        <v>683</v>
      </c>
      <c r="F33" s="483">
        <f t="shared" si="3"/>
        <v>1210543</v>
      </c>
      <c r="G33" s="483" t="s">
        <v>684</v>
      </c>
      <c r="H33" s="483" t="s">
        <v>684</v>
      </c>
      <c r="I33" s="493" t="str">
        <f t="shared" ca="1" si="2"/>
        <v>OK</v>
      </c>
      <c r="J33" s="493" t="str">
        <f t="shared" si="4"/>
        <v>OK</v>
      </c>
      <c r="K33" s="485"/>
      <c r="L33" s="477">
        <v>1064081</v>
      </c>
      <c r="M33" s="483" t="s">
        <v>1843</v>
      </c>
      <c r="N33" s="483" t="s">
        <v>685</v>
      </c>
      <c r="O33" s="483" t="s">
        <v>686</v>
      </c>
      <c r="P33" s="483" t="s">
        <v>622</v>
      </c>
      <c r="Q33" s="483" t="s">
        <v>1641</v>
      </c>
      <c r="R33" s="483" t="s">
        <v>685</v>
      </c>
      <c r="S33" s="483" t="s">
        <v>686</v>
      </c>
      <c r="T33" s="483" t="s">
        <v>622</v>
      </c>
      <c r="U33" s="494">
        <v>0</v>
      </c>
      <c r="V33" s="495"/>
      <c r="W33" s="496">
        <v>9</v>
      </c>
      <c r="X33" s="496">
        <v>29</v>
      </c>
      <c r="Y33" s="496">
        <v>13</v>
      </c>
      <c r="Z33" s="496">
        <v>13</v>
      </c>
      <c r="AA33" s="496">
        <v>13</v>
      </c>
      <c r="AB33" s="496">
        <v>13</v>
      </c>
      <c r="AC33" s="496">
        <v>13</v>
      </c>
      <c r="AD33" s="496">
        <v>13</v>
      </c>
      <c r="AE33" s="496">
        <v>13</v>
      </c>
      <c r="AF33" s="496">
        <v>13</v>
      </c>
      <c r="AG33" s="496">
        <v>13</v>
      </c>
      <c r="AH33" s="496">
        <v>13</v>
      </c>
      <c r="AI33" s="496">
        <v>13</v>
      </c>
      <c r="AJ33" s="497">
        <v>13</v>
      </c>
      <c r="AK33" s="498">
        <v>338000</v>
      </c>
      <c r="AL33" s="499">
        <v>338000</v>
      </c>
      <c r="AM33" s="499">
        <v>338000</v>
      </c>
      <c r="AN33" s="499">
        <v>338000</v>
      </c>
      <c r="AO33" s="499">
        <v>338000</v>
      </c>
      <c r="AP33" s="499">
        <v>338000</v>
      </c>
      <c r="AQ33" s="499">
        <v>338000</v>
      </c>
      <c r="AR33" s="499">
        <v>338000</v>
      </c>
      <c r="AS33" s="499">
        <v>338000</v>
      </c>
      <c r="AT33" s="499">
        <v>338000</v>
      </c>
      <c r="AU33" s="499">
        <v>338000</v>
      </c>
      <c r="AV33" s="499">
        <v>338000</v>
      </c>
      <c r="AW33" s="499">
        <v>1</v>
      </c>
      <c r="AX33" s="467"/>
    </row>
    <row r="34" spans="2:50" ht="21.75" customHeight="1">
      <c r="B34" s="491">
        <v>30</v>
      </c>
      <c r="C34" s="492" t="s">
        <v>1963</v>
      </c>
      <c r="D34" s="491">
        <v>30</v>
      </c>
      <c r="E34" s="483" t="s">
        <v>687</v>
      </c>
      <c r="F34" s="483">
        <f t="shared" si="3"/>
        <v>3037</v>
      </c>
      <c r="G34" s="483" t="s">
        <v>688</v>
      </c>
      <c r="H34" s="483" t="s">
        <v>688</v>
      </c>
      <c r="I34" s="493" t="str">
        <f t="shared" ca="1" si="2"/>
        <v>OK</v>
      </c>
      <c r="J34" s="493" t="str">
        <f t="shared" si="4"/>
        <v>OK</v>
      </c>
      <c r="K34" s="485"/>
      <c r="L34" s="477">
        <v>1048447</v>
      </c>
      <c r="M34" s="483" t="s">
        <v>635</v>
      </c>
      <c r="N34" s="483" t="s">
        <v>689</v>
      </c>
      <c r="O34" s="483" t="s">
        <v>551</v>
      </c>
      <c r="P34" s="483" t="s">
        <v>637</v>
      </c>
      <c r="Q34" s="483" t="s">
        <v>1641</v>
      </c>
      <c r="R34" s="483" t="s">
        <v>689</v>
      </c>
      <c r="S34" s="483" t="s">
        <v>551</v>
      </c>
      <c r="T34" s="483" t="s">
        <v>637</v>
      </c>
      <c r="U34" s="494">
        <v>3630000</v>
      </c>
      <c r="V34" s="495">
        <v>45107</v>
      </c>
      <c r="W34" s="496">
        <v>9</v>
      </c>
      <c r="X34" s="496">
        <v>30</v>
      </c>
      <c r="Y34" s="496">
        <v>12</v>
      </c>
      <c r="Z34" s="496">
        <v>12</v>
      </c>
      <c r="AA34" s="496">
        <v>11</v>
      </c>
      <c r="AB34" s="496">
        <v>11</v>
      </c>
      <c r="AC34" s="496">
        <v>11</v>
      </c>
      <c r="AD34" s="496">
        <v>11</v>
      </c>
      <c r="AE34" s="496">
        <v>11</v>
      </c>
      <c r="AF34" s="496">
        <v>11</v>
      </c>
      <c r="AG34" s="496">
        <v>11</v>
      </c>
      <c r="AH34" s="496">
        <v>11</v>
      </c>
      <c r="AI34" s="496">
        <v>11</v>
      </c>
      <c r="AJ34" s="497">
        <v>11</v>
      </c>
      <c r="AK34" s="498">
        <v>312000</v>
      </c>
      <c r="AL34" s="499">
        <v>312000</v>
      </c>
      <c r="AM34" s="499">
        <v>286000</v>
      </c>
      <c r="AN34" s="499">
        <v>286000</v>
      </c>
      <c r="AO34" s="499">
        <v>286000</v>
      </c>
      <c r="AP34" s="499">
        <v>286000</v>
      </c>
      <c r="AQ34" s="499">
        <v>286000</v>
      </c>
      <c r="AR34" s="499">
        <v>286000</v>
      </c>
      <c r="AS34" s="499">
        <v>286000</v>
      </c>
      <c r="AT34" s="499">
        <v>286000</v>
      </c>
      <c r="AU34" s="499">
        <v>286000</v>
      </c>
      <c r="AV34" s="499">
        <v>286000</v>
      </c>
      <c r="AW34" s="499">
        <v>1</v>
      </c>
      <c r="AX34" s="467"/>
    </row>
    <row r="35" spans="2:50" ht="21.75" customHeight="1">
      <c r="B35" s="491">
        <v>31</v>
      </c>
      <c r="C35" s="492" t="s">
        <v>1964</v>
      </c>
      <c r="D35" s="491">
        <v>31</v>
      </c>
      <c r="E35" s="483" t="s">
        <v>690</v>
      </c>
      <c r="F35" s="483">
        <f t="shared" si="3"/>
        <v>3038</v>
      </c>
      <c r="G35" s="483" t="s">
        <v>691</v>
      </c>
      <c r="H35" s="483" t="s">
        <v>691</v>
      </c>
      <c r="I35" s="493" t="str">
        <f t="shared" ca="1" si="2"/>
        <v>OK</v>
      </c>
      <c r="J35" s="493" t="str">
        <f t="shared" si="4"/>
        <v>OK</v>
      </c>
      <c r="K35" s="485"/>
      <c r="L35" s="477">
        <v>1047647</v>
      </c>
      <c r="M35" s="483" t="s">
        <v>692</v>
      </c>
      <c r="N35" s="483" t="s">
        <v>693</v>
      </c>
      <c r="O35" s="483" t="s">
        <v>694</v>
      </c>
      <c r="P35" s="483" t="s">
        <v>695</v>
      </c>
      <c r="Q35" s="483" t="s">
        <v>1641</v>
      </c>
      <c r="R35" s="483" t="s">
        <v>693</v>
      </c>
      <c r="S35" s="483" t="s">
        <v>694</v>
      </c>
      <c r="T35" s="483" t="s">
        <v>695</v>
      </c>
      <c r="U35" s="494">
        <v>480000</v>
      </c>
      <c r="V35" s="495">
        <v>45107</v>
      </c>
      <c r="W35" s="496">
        <v>9</v>
      </c>
      <c r="X35" s="496">
        <v>31</v>
      </c>
      <c r="Y35" s="496">
        <v>8</v>
      </c>
      <c r="Z35" s="496">
        <v>8</v>
      </c>
      <c r="AA35" s="496">
        <v>8</v>
      </c>
      <c r="AB35" s="496">
        <v>8</v>
      </c>
      <c r="AC35" s="496">
        <v>8</v>
      </c>
      <c r="AD35" s="496">
        <v>8</v>
      </c>
      <c r="AE35" s="496">
        <v>8</v>
      </c>
      <c r="AF35" s="496">
        <v>8</v>
      </c>
      <c r="AG35" s="496">
        <v>8</v>
      </c>
      <c r="AH35" s="496">
        <v>8</v>
      </c>
      <c r="AI35" s="496">
        <v>8</v>
      </c>
      <c r="AJ35" s="497">
        <v>8</v>
      </c>
      <c r="AK35" s="498">
        <v>80000</v>
      </c>
      <c r="AL35" s="499">
        <v>80000</v>
      </c>
      <c r="AM35" s="499">
        <v>80000</v>
      </c>
      <c r="AN35" s="499">
        <v>80000</v>
      </c>
      <c r="AO35" s="499">
        <v>80000</v>
      </c>
      <c r="AP35" s="499">
        <v>80000</v>
      </c>
      <c r="AQ35" s="499">
        <v>80000</v>
      </c>
      <c r="AR35" s="499">
        <v>80000</v>
      </c>
      <c r="AS35" s="499">
        <v>80000</v>
      </c>
      <c r="AT35" s="499">
        <v>80000</v>
      </c>
      <c r="AU35" s="499">
        <v>80000</v>
      </c>
      <c r="AV35" s="499">
        <v>80000</v>
      </c>
      <c r="AW35" s="499">
        <v>1</v>
      </c>
      <c r="AX35" s="467"/>
    </row>
    <row r="36" spans="2:50" ht="21.75" customHeight="1">
      <c r="B36" s="491">
        <v>32</v>
      </c>
      <c r="C36" s="492" t="s">
        <v>1965</v>
      </c>
      <c r="D36" s="491">
        <v>32</v>
      </c>
      <c r="E36" s="483" t="s">
        <v>696</v>
      </c>
      <c r="F36" s="483">
        <f t="shared" si="3"/>
        <v>3039</v>
      </c>
      <c r="G36" s="483" t="s">
        <v>697</v>
      </c>
      <c r="H36" s="483" t="s">
        <v>697</v>
      </c>
      <c r="I36" s="493" t="str">
        <f t="shared" ca="1" si="2"/>
        <v>OK</v>
      </c>
      <c r="J36" s="493" t="str">
        <f t="shared" si="4"/>
        <v>OK</v>
      </c>
      <c r="K36" s="485"/>
      <c r="L36" s="477">
        <v>1047653</v>
      </c>
      <c r="M36" s="483" t="s">
        <v>1664</v>
      </c>
      <c r="N36" s="483" t="s">
        <v>698</v>
      </c>
      <c r="O36" s="483" t="s">
        <v>699</v>
      </c>
      <c r="P36" s="483" t="s">
        <v>700</v>
      </c>
      <c r="Q36" s="483" t="s">
        <v>1641</v>
      </c>
      <c r="R36" s="483" t="s">
        <v>698</v>
      </c>
      <c r="S36" s="483" t="s">
        <v>699</v>
      </c>
      <c r="T36" s="483" t="s">
        <v>700</v>
      </c>
      <c r="U36" s="494">
        <v>4500000</v>
      </c>
      <c r="V36" s="495">
        <v>45107</v>
      </c>
      <c r="W36" s="496">
        <v>9</v>
      </c>
      <c r="X36" s="496">
        <v>32</v>
      </c>
      <c r="Y36" s="496">
        <v>15</v>
      </c>
      <c r="Z36" s="496">
        <v>15</v>
      </c>
      <c r="AA36" s="496">
        <v>15</v>
      </c>
      <c r="AB36" s="496">
        <v>15</v>
      </c>
      <c r="AC36" s="496">
        <v>15</v>
      </c>
      <c r="AD36" s="496">
        <v>15</v>
      </c>
      <c r="AE36" s="496">
        <v>15</v>
      </c>
      <c r="AF36" s="496">
        <v>16</v>
      </c>
      <c r="AG36" s="496">
        <v>16</v>
      </c>
      <c r="AH36" s="496">
        <v>16</v>
      </c>
      <c r="AI36" s="496">
        <v>16</v>
      </c>
      <c r="AJ36" s="497">
        <v>16</v>
      </c>
      <c r="AK36" s="498">
        <v>390000</v>
      </c>
      <c r="AL36" s="499">
        <v>390000</v>
      </c>
      <c r="AM36" s="499">
        <v>390000</v>
      </c>
      <c r="AN36" s="499">
        <v>390000</v>
      </c>
      <c r="AO36" s="499">
        <v>390000</v>
      </c>
      <c r="AP36" s="499">
        <v>390000</v>
      </c>
      <c r="AQ36" s="499">
        <v>390000</v>
      </c>
      <c r="AR36" s="499">
        <v>416000</v>
      </c>
      <c r="AS36" s="499">
        <v>416000</v>
      </c>
      <c r="AT36" s="499">
        <v>416000</v>
      </c>
      <c r="AU36" s="499">
        <v>416000</v>
      </c>
      <c r="AV36" s="499">
        <v>416000</v>
      </c>
      <c r="AW36" s="499">
        <v>1</v>
      </c>
      <c r="AX36" s="467"/>
    </row>
    <row r="37" spans="2:50" ht="21.75" customHeight="1">
      <c r="B37" s="491">
        <v>33</v>
      </c>
      <c r="C37" s="492" t="s">
        <v>1966</v>
      </c>
      <c r="D37" s="491">
        <v>33</v>
      </c>
      <c r="E37" s="483" t="s">
        <v>701</v>
      </c>
      <c r="F37" s="483">
        <f t="shared" si="3"/>
        <v>3040</v>
      </c>
      <c r="G37" s="483" t="s">
        <v>702</v>
      </c>
      <c r="H37" s="483" t="s">
        <v>702</v>
      </c>
      <c r="I37" s="493" t="str">
        <f t="shared" ca="1" si="2"/>
        <v>OK</v>
      </c>
      <c r="J37" s="493" t="str">
        <f t="shared" si="4"/>
        <v>OK</v>
      </c>
      <c r="K37" s="485"/>
      <c r="L37" s="477">
        <v>1047672</v>
      </c>
      <c r="M37" s="483" t="s">
        <v>1665</v>
      </c>
      <c r="N37" s="483" t="s">
        <v>703</v>
      </c>
      <c r="O37" s="483" t="s">
        <v>694</v>
      </c>
      <c r="P37" s="483" t="s">
        <v>1666</v>
      </c>
      <c r="Q37" s="483" t="s">
        <v>1641</v>
      </c>
      <c r="R37" s="483" t="s">
        <v>703</v>
      </c>
      <c r="S37" s="483" t="s">
        <v>694</v>
      </c>
      <c r="T37" s="483" t="s">
        <v>1666</v>
      </c>
      <c r="U37" s="494">
        <v>0</v>
      </c>
      <c r="V37" s="495"/>
      <c r="W37" s="496">
        <v>9</v>
      </c>
      <c r="X37" s="496">
        <v>33</v>
      </c>
      <c r="Y37" s="496">
        <v>14</v>
      </c>
      <c r="Z37" s="496">
        <v>14</v>
      </c>
      <c r="AA37" s="496">
        <v>13</v>
      </c>
      <c r="AB37" s="496">
        <v>14</v>
      </c>
      <c r="AC37" s="496">
        <v>14</v>
      </c>
      <c r="AD37" s="496">
        <v>14</v>
      </c>
      <c r="AE37" s="496">
        <v>14</v>
      </c>
      <c r="AF37" s="496">
        <v>14</v>
      </c>
      <c r="AG37" s="496">
        <v>15</v>
      </c>
      <c r="AH37" s="496">
        <v>15</v>
      </c>
      <c r="AI37" s="496">
        <v>15</v>
      </c>
      <c r="AJ37" s="497">
        <v>15</v>
      </c>
      <c r="AK37" s="498">
        <v>364000</v>
      </c>
      <c r="AL37" s="499">
        <v>364000</v>
      </c>
      <c r="AM37" s="499">
        <v>338000</v>
      </c>
      <c r="AN37" s="499">
        <v>364000</v>
      </c>
      <c r="AO37" s="499">
        <v>364000</v>
      </c>
      <c r="AP37" s="499">
        <v>364000</v>
      </c>
      <c r="AQ37" s="499">
        <v>364000</v>
      </c>
      <c r="AR37" s="499">
        <v>364000</v>
      </c>
      <c r="AS37" s="499">
        <v>390000</v>
      </c>
      <c r="AT37" s="499">
        <v>390000</v>
      </c>
      <c r="AU37" s="499">
        <v>390000</v>
      </c>
      <c r="AV37" s="499">
        <v>390000</v>
      </c>
      <c r="AW37" s="499">
        <v>1</v>
      </c>
      <c r="AX37" s="467"/>
    </row>
    <row r="38" spans="2:50" ht="21.75" customHeight="1">
      <c r="B38" s="491">
        <v>34</v>
      </c>
      <c r="C38" s="492" t="s">
        <v>1967</v>
      </c>
      <c r="D38" s="491">
        <v>34</v>
      </c>
      <c r="E38" s="483" t="s">
        <v>704</v>
      </c>
      <c r="F38" s="483">
        <f t="shared" si="3"/>
        <v>3041</v>
      </c>
      <c r="G38" s="483" t="s">
        <v>705</v>
      </c>
      <c r="H38" s="483" t="s">
        <v>705</v>
      </c>
      <c r="I38" s="493" t="str">
        <f t="shared" ca="1" si="2"/>
        <v>OK</v>
      </c>
      <c r="J38" s="493" t="str">
        <f t="shared" si="4"/>
        <v>OK</v>
      </c>
      <c r="K38" s="485"/>
      <c r="L38" s="477">
        <v>1050138</v>
      </c>
      <c r="M38" s="483" t="s">
        <v>706</v>
      </c>
      <c r="N38" s="483" t="s">
        <v>707</v>
      </c>
      <c r="O38" s="483" t="s">
        <v>551</v>
      </c>
      <c r="P38" s="483" t="s">
        <v>708</v>
      </c>
      <c r="Q38" s="483" t="s">
        <v>1641</v>
      </c>
      <c r="R38" s="483" t="s">
        <v>707</v>
      </c>
      <c r="S38" s="483" t="s">
        <v>551</v>
      </c>
      <c r="T38" s="483" t="s">
        <v>708</v>
      </c>
      <c r="U38" s="494">
        <v>3120000</v>
      </c>
      <c r="V38" s="495">
        <v>45107</v>
      </c>
      <c r="W38" s="496">
        <v>9</v>
      </c>
      <c r="X38" s="496">
        <v>34</v>
      </c>
      <c r="Y38" s="496">
        <v>13</v>
      </c>
      <c r="Z38" s="496">
        <v>13</v>
      </c>
      <c r="AA38" s="496">
        <v>13</v>
      </c>
      <c r="AB38" s="496">
        <v>13</v>
      </c>
      <c r="AC38" s="496">
        <v>13</v>
      </c>
      <c r="AD38" s="496">
        <v>13</v>
      </c>
      <c r="AE38" s="496">
        <v>13</v>
      </c>
      <c r="AF38" s="496">
        <v>13</v>
      </c>
      <c r="AG38" s="496">
        <v>13</v>
      </c>
      <c r="AH38" s="496">
        <v>13</v>
      </c>
      <c r="AI38" s="496">
        <v>13</v>
      </c>
      <c r="AJ38" s="497">
        <v>13</v>
      </c>
      <c r="AK38" s="498">
        <v>390000</v>
      </c>
      <c r="AL38" s="499">
        <v>390000</v>
      </c>
      <c r="AM38" s="499">
        <v>390000</v>
      </c>
      <c r="AN38" s="499">
        <v>390000</v>
      </c>
      <c r="AO38" s="499">
        <v>390000</v>
      </c>
      <c r="AP38" s="499">
        <v>390000</v>
      </c>
      <c r="AQ38" s="499">
        <v>390000</v>
      </c>
      <c r="AR38" s="499">
        <v>390000</v>
      </c>
      <c r="AS38" s="499">
        <v>390000</v>
      </c>
      <c r="AT38" s="499">
        <v>390000</v>
      </c>
      <c r="AU38" s="499">
        <v>390000</v>
      </c>
      <c r="AV38" s="499">
        <v>390000</v>
      </c>
      <c r="AW38" s="499">
        <v>1</v>
      </c>
      <c r="AX38" s="467"/>
    </row>
    <row r="39" spans="2:50" ht="21.75" customHeight="1">
      <c r="B39" s="491">
        <v>35</v>
      </c>
      <c r="C39" s="501" t="s">
        <v>1968</v>
      </c>
      <c r="D39" s="491">
        <v>35</v>
      </c>
      <c r="E39" s="483" t="s">
        <v>709</v>
      </c>
      <c r="F39" s="483">
        <f t="shared" si="3"/>
        <v>3042</v>
      </c>
      <c r="G39" s="483" t="s">
        <v>710</v>
      </c>
      <c r="H39" s="483" t="s">
        <v>710</v>
      </c>
      <c r="I39" s="493" t="str">
        <f t="shared" ca="1" si="2"/>
        <v>OK</v>
      </c>
      <c r="J39" s="493" t="str">
        <f t="shared" si="4"/>
        <v>OK</v>
      </c>
      <c r="K39" s="485"/>
      <c r="L39" s="477">
        <v>1050139</v>
      </c>
      <c r="M39" s="483" t="s">
        <v>711</v>
      </c>
      <c r="N39" s="483" t="s">
        <v>712</v>
      </c>
      <c r="O39" s="483" t="s">
        <v>551</v>
      </c>
      <c r="P39" s="483" t="s">
        <v>713</v>
      </c>
      <c r="Q39" s="483" t="s">
        <v>1641</v>
      </c>
      <c r="R39" s="483" t="s">
        <v>712</v>
      </c>
      <c r="S39" s="483" t="s">
        <v>551</v>
      </c>
      <c r="T39" s="483" t="s">
        <v>713</v>
      </c>
      <c r="U39" s="494">
        <v>5580000</v>
      </c>
      <c r="V39" s="495">
        <v>45107</v>
      </c>
      <c r="W39" s="496">
        <v>9</v>
      </c>
      <c r="X39" s="496">
        <v>35</v>
      </c>
      <c r="Y39" s="496">
        <v>30</v>
      </c>
      <c r="Z39" s="496">
        <v>30</v>
      </c>
      <c r="AA39" s="496">
        <v>30</v>
      </c>
      <c r="AB39" s="496">
        <v>30</v>
      </c>
      <c r="AC39" s="496">
        <v>30</v>
      </c>
      <c r="AD39" s="496">
        <v>31</v>
      </c>
      <c r="AE39" s="496">
        <v>31</v>
      </c>
      <c r="AF39" s="496">
        <v>31</v>
      </c>
      <c r="AG39" s="496">
        <v>31</v>
      </c>
      <c r="AH39" s="496">
        <v>30</v>
      </c>
      <c r="AI39" s="496">
        <v>30</v>
      </c>
      <c r="AJ39" s="497">
        <v>30</v>
      </c>
      <c r="AK39" s="498">
        <v>765000</v>
      </c>
      <c r="AL39" s="499">
        <v>765000</v>
      </c>
      <c r="AM39" s="499">
        <v>765000</v>
      </c>
      <c r="AN39" s="499">
        <v>765000</v>
      </c>
      <c r="AO39" s="499">
        <v>765000</v>
      </c>
      <c r="AP39" s="499">
        <v>790500</v>
      </c>
      <c r="AQ39" s="499">
        <v>790500</v>
      </c>
      <c r="AR39" s="499">
        <v>790500</v>
      </c>
      <c r="AS39" s="499">
        <v>790500</v>
      </c>
      <c r="AT39" s="499">
        <v>765000</v>
      </c>
      <c r="AU39" s="499">
        <v>765000</v>
      </c>
      <c r="AV39" s="499">
        <v>765000</v>
      </c>
      <c r="AW39" s="499">
        <v>1</v>
      </c>
      <c r="AX39" s="467"/>
    </row>
    <row r="40" spans="2:50" ht="21.75" customHeight="1">
      <c r="B40" s="491">
        <v>36</v>
      </c>
      <c r="C40" s="492" t="s">
        <v>1969</v>
      </c>
      <c r="D40" s="491">
        <v>36</v>
      </c>
      <c r="E40" s="483" t="s">
        <v>714</v>
      </c>
      <c r="F40" s="483">
        <f t="shared" si="3"/>
        <v>3043</v>
      </c>
      <c r="G40" s="483" t="s">
        <v>715</v>
      </c>
      <c r="H40" s="483" t="s">
        <v>715</v>
      </c>
      <c r="I40" s="493" t="str">
        <f t="shared" ca="1" si="2"/>
        <v>OK</v>
      </c>
      <c r="J40" s="493" t="str">
        <f t="shared" si="4"/>
        <v>OK</v>
      </c>
      <c r="K40" s="485"/>
      <c r="L40" s="477">
        <v>1050133</v>
      </c>
      <c r="M40" s="483" t="s">
        <v>716</v>
      </c>
      <c r="N40" s="483" t="s">
        <v>717</v>
      </c>
      <c r="O40" s="483" t="s">
        <v>694</v>
      </c>
      <c r="P40" s="483" t="s">
        <v>718</v>
      </c>
      <c r="Q40" s="483" t="s">
        <v>1641</v>
      </c>
      <c r="R40" s="483" t="s">
        <v>717</v>
      </c>
      <c r="S40" s="483" t="s">
        <v>694</v>
      </c>
      <c r="T40" s="483" t="s">
        <v>718</v>
      </c>
      <c r="U40" s="494">
        <v>3240000</v>
      </c>
      <c r="V40" s="495">
        <v>45107</v>
      </c>
      <c r="W40" s="496">
        <v>9</v>
      </c>
      <c r="X40" s="496">
        <v>36</v>
      </c>
      <c r="Y40" s="496">
        <v>12</v>
      </c>
      <c r="Z40" s="496">
        <v>12</v>
      </c>
      <c r="AA40" s="496">
        <v>12</v>
      </c>
      <c r="AB40" s="496">
        <v>13</v>
      </c>
      <c r="AC40" s="496">
        <v>12</v>
      </c>
      <c r="AD40" s="496">
        <v>11</v>
      </c>
      <c r="AE40" s="496">
        <v>13</v>
      </c>
      <c r="AF40" s="496">
        <v>13</v>
      </c>
      <c r="AG40" s="496">
        <v>13</v>
      </c>
      <c r="AH40" s="496">
        <v>13</v>
      </c>
      <c r="AI40" s="496">
        <v>13</v>
      </c>
      <c r="AJ40" s="497">
        <v>13</v>
      </c>
      <c r="AK40" s="498">
        <v>360000</v>
      </c>
      <c r="AL40" s="499">
        <v>360000</v>
      </c>
      <c r="AM40" s="499">
        <v>360000</v>
      </c>
      <c r="AN40" s="499">
        <v>390000</v>
      </c>
      <c r="AO40" s="499">
        <v>360000</v>
      </c>
      <c r="AP40" s="499">
        <v>330000</v>
      </c>
      <c r="AQ40" s="499">
        <v>390000</v>
      </c>
      <c r="AR40" s="499">
        <v>390000</v>
      </c>
      <c r="AS40" s="499">
        <v>390000</v>
      </c>
      <c r="AT40" s="499">
        <v>390000</v>
      </c>
      <c r="AU40" s="499">
        <v>390000</v>
      </c>
      <c r="AV40" s="499">
        <v>390000</v>
      </c>
      <c r="AW40" s="499">
        <v>1</v>
      </c>
      <c r="AX40" s="467"/>
    </row>
    <row r="41" spans="2:50" ht="21.75" customHeight="1">
      <c r="B41" s="491">
        <v>37</v>
      </c>
      <c r="C41" s="492" t="s">
        <v>1970</v>
      </c>
      <c r="D41" s="491">
        <v>37</v>
      </c>
      <c r="E41" s="483" t="s">
        <v>719</v>
      </c>
      <c r="F41" s="483">
        <f t="shared" si="3"/>
        <v>3044</v>
      </c>
      <c r="G41" s="483" t="s">
        <v>720</v>
      </c>
      <c r="H41" s="483" t="s">
        <v>720</v>
      </c>
      <c r="I41" s="493" t="str">
        <f t="shared" ca="1" si="2"/>
        <v>OK</v>
      </c>
      <c r="J41" s="493" t="str">
        <f t="shared" si="4"/>
        <v>OK</v>
      </c>
      <c r="K41" s="485"/>
      <c r="L41" s="477">
        <v>1048990</v>
      </c>
      <c r="M41" s="483" t="s">
        <v>721</v>
      </c>
      <c r="N41" s="483" t="s">
        <v>722</v>
      </c>
      <c r="O41" s="483" t="s">
        <v>551</v>
      </c>
      <c r="P41" s="483" t="s">
        <v>723</v>
      </c>
      <c r="Q41" s="483" t="s">
        <v>1641</v>
      </c>
      <c r="R41" s="483" t="s">
        <v>722</v>
      </c>
      <c r="S41" s="483" t="s">
        <v>551</v>
      </c>
      <c r="T41" s="483" t="s">
        <v>723</v>
      </c>
      <c r="U41" s="494">
        <v>1620000</v>
      </c>
      <c r="V41" s="495">
        <v>45107</v>
      </c>
      <c r="W41" s="496">
        <v>9</v>
      </c>
      <c r="X41" s="496">
        <v>37</v>
      </c>
      <c r="Y41" s="496">
        <v>9</v>
      </c>
      <c r="Z41" s="496">
        <v>9</v>
      </c>
      <c r="AA41" s="496">
        <v>9</v>
      </c>
      <c r="AB41" s="496">
        <v>8</v>
      </c>
      <c r="AC41" s="496">
        <v>8</v>
      </c>
      <c r="AD41" s="496">
        <v>8</v>
      </c>
      <c r="AE41" s="496">
        <v>8</v>
      </c>
      <c r="AF41" s="496">
        <v>8</v>
      </c>
      <c r="AG41" s="496">
        <v>8</v>
      </c>
      <c r="AH41" s="496">
        <v>8</v>
      </c>
      <c r="AI41" s="496">
        <v>8</v>
      </c>
      <c r="AJ41" s="497">
        <v>8</v>
      </c>
      <c r="AK41" s="498">
        <v>234000</v>
      </c>
      <c r="AL41" s="499">
        <v>234000</v>
      </c>
      <c r="AM41" s="499">
        <v>234000</v>
      </c>
      <c r="AN41" s="499">
        <v>208000</v>
      </c>
      <c r="AO41" s="499">
        <v>208000</v>
      </c>
      <c r="AP41" s="499">
        <v>208000</v>
      </c>
      <c r="AQ41" s="499">
        <v>208000</v>
      </c>
      <c r="AR41" s="499">
        <v>208000</v>
      </c>
      <c r="AS41" s="499">
        <v>208000</v>
      </c>
      <c r="AT41" s="499">
        <v>208000</v>
      </c>
      <c r="AU41" s="499">
        <v>208000</v>
      </c>
      <c r="AV41" s="499">
        <v>208000</v>
      </c>
      <c r="AW41" s="499">
        <v>1</v>
      </c>
      <c r="AX41" s="467"/>
    </row>
    <row r="42" spans="2:50" ht="21.75" customHeight="1">
      <c r="B42" s="491">
        <v>38</v>
      </c>
      <c r="C42" s="492" t="s">
        <v>1971</v>
      </c>
      <c r="D42" s="491">
        <v>38</v>
      </c>
      <c r="E42" s="483" t="s">
        <v>724</v>
      </c>
      <c r="F42" s="483">
        <f t="shared" si="3"/>
        <v>3045</v>
      </c>
      <c r="G42" s="483" t="s">
        <v>725</v>
      </c>
      <c r="H42" s="483" t="s">
        <v>725</v>
      </c>
      <c r="I42" s="493" t="str">
        <f t="shared" ca="1" si="2"/>
        <v>OK</v>
      </c>
      <c r="J42" s="493" t="str">
        <f t="shared" si="4"/>
        <v>OK</v>
      </c>
      <c r="K42" s="485"/>
      <c r="L42" s="477">
        <v>1050134</v>
      </c>
      <c r="M42" s="483" t="s">
        <v>662</v>
      </c>
      <c r="N42" s="483" t="s">
        <v>2107</v>
      </c>
      <c r="O42" s="483" t="s">
        <v>555</v>
      </c>
      <c r="P42" s="483" t="s">
        <v>2106</v>
      </c>
      <c r="Q42" s="483" t="s">
        <v>2101</v>
      </c>
      <c r="R42" s="472" t="s">
        <v>726</v>
      </c>
      <c r="S42" s="472" t="s">
        <v>1628</v>
      </c>
      <c r="T42" s="472" t="s">
        <v>1667</v>
      </c>
      <c r="U42" s="494">
        <v>6600000</v>
      </c>
      <c r="V42" s="495">
        <v>45107</v>
      </c>
      <c r="W42" s="496">
        <v>9</v>
      </c>
      <c r="X42" s="496">
        <v>38</v>
      </c>
      <c r="Y42" s="496">
        <v>22</v>
      </c>
      <c r="Z42" s="496">
        <v>22</v>
      </c>
      <c r="AA42" s="496">
        <v>22</v>
      </c>
      <c r="AB42" s="496">
        <v>21</v>
      </c>
      <c r="AC42" s="496">
        <v>22</v>
      </c>
      <c r="AD42" s="496">
        <v>22</v>
      </c>
      <c r="AE42" s="496">
        <v>22</v>
      </c>
      <c r="AF42" s="496">
        <v>22</v>
      </c>
      <c r="AG42" s="496">
        <v>22</v>
      </c>
      <c r="AH42" s="496">
        <v>22</v>
      </c>
      <c r="AI42" s="496">
        <v>22</v>
      </c>
      <c r="AJ42" s="497">
        <v>22</v>
      </c>
      <c r="AK42" s="498">
        <v>572000</v>
      </c>
      <c r="AL42" s="499">
        <v>572000</v>
      </c>
      <c r="AM42" s="499">
        <v>572000</v>
      </c>
      <c r="AN42" s="499">
        <v>546000</v>
      </c>
      <c r="AO42" s="499">
        <v>572000</v>
      </c>
      <c r="AP42" s="499">
        <v>572000</v>
      </c>
      <c r="AQ42" s="499">
        <v>572000</v>
      </c>
      <c r="AR42" s="499">
        <v>572000</v>
      </c>
      <c r="AS42" s="499">
        <v>572000</v>
      </c>
      <c r="AT42" s="499">
        <v>572000</v>
      </c>
      <c r="AU42" s="499">
        <v>572000</v>
      </c>
      <c r="AV42" s="499">
        <v>572000</v>
      </c>
      <c r="AW42" s="499">
        <v>1</v>
      </c>
      <c r="AX42" s="467"/>
    </row>
    <row r="43" spans="2:50" ht="21.75" customHeight="1">
      <c r="B43" s="491">
        <v>39</v>
      </c>
      <c r="C43" s="492" t="s">
        <v>1972</v>
      </c>
      <c r="D43" s="491">
        <v>39</v>
      </c>
      <c r="E43" s="483" t="s">
        <v>727</v>
      </c>
      <c r="F43" s="483">
        <f t="shared" si="3"/>
        <v>3046</v>
      </c>
      <c r="G43" s="483" t="s">
        <v>728</v>
      </c>
      <c r="H43" s="483" t="s">
        <v>728</v>
      </c>
      <c r="I43" s="493" t="str">
        <f t="shared" ca="1" si="2"/>
        <v>OK</v>
      </c>
      <c r="J43" s="493" t="str">
        <f t="shared" si="4"/>
        <v>OK</v>
      </c>
      <c r="K43" s="485"/>
      <c r="L43" s="477">
        <v>1050140</v>
      </c>
      <c r="M43" s="483" t="s">
        <v>729</v>
      </c>
      <c r="N43" s="483" t="s">
        <v>730</v>
      </c>
      <c r="O43" s="483" t="s">
        <v>694</v>
      </c>
      <c r="P43" s="500" t="s">
        <v>731</v>
      </c>
      <c r="Q43" s="500" t="s">
        <v>2100</v>
      </c>
      <c r="R43" s="483" t="s">
        <v>730</v>
      </c>
      <c r="S43" s="483" t="s">
        <v>694</v>
      </c>
      <c r="T43" s="483" t="s">
        <v>731</v>
      </c>
      <c r="U43" s="494">
        <v>0</v>
      </c>
      <c r="V43" s="495"/>
      <c r="W43" s="496">
        <v>9</v>
      </c>
      <c r="X43" s="496">
        <v>39</v>
      </c>
      <c r="Y43" s="496">
        <v>9</v>
      </c>
      <c r="Z43" s="496">
        <v>9</v>
      </c>
      <c r="AA43" s="496">
        <v>9</v>
      </c>
      <c r="AB43" s="496">
        <v>9</v>
      </c>
      <c r="AC43" s="496">
        <v>10</v>
      </c>
      <c r="AD43" s="496">
        <v>10</v>
      </c>
      <c r="AE43" s="496">
        <v>10</v>
      </c>
      <c r="AF43" s="496">
        <v>10</v>
      </c>
      <c r="AG43" s="496">
        <v>10</v>
      </c>
      <c r="AH43" s="496">
        <v>10</v>
      </c>
      <c r="AI43" s="496">
        <v>10</v>
      </c>
      <c r="AJ43" s="497">
        <v>10</v>
      </c>
      <c r="AK43" s="498">
        <v>234000</v>
      </c>
      <c r="AL43" s="499">
        <v>234000</v>
      </c>
      <c r="AM43" s="499">
        <v>234000</v>
      </c>
      <c r="AN43" s="499">
        <v>234000</v>
      </c>
      <c r="AO43" s="499">
        <v>260000</v>
      </c>
      <c r="AP43" s="499">
        <v>260000</v>
      </c>
      <c r="AQ43" s="499">
        <v>260000</v>
      </c>
      <c r="AR43" s="499">
        <v>260000</v>
      </c>
      <c r="AS43" s="499">
        <v>260000</v>
      </c>
      <c r="AT43" s="499">
        <v>260000</v>
      </c>
      <c r="AU43" s="499">
        <v>260000</v>
      </c>
      <c r="AV43" s="499">
        <v>260000</v>
      </c>
      <c r="AW43" s="499">
        <v>1</v>
      </c>
      <c r="AX43" s="467"/>
    </row>
    <row r="44" spans="2:50" ht="21.75" customHeight="1">
      <c r="B44" s="491">
        <v>40</v>
      </c>
      <c r="C44" s="492" t="s">
        <v>1973</v>
      </c>
      <c r="D44" s="491">
        <v>40</v>
      </c>
      <c r="E44" s="483" t="s">
        <v>732</v>
      </c>
      <c r="F44" s="483">
        <f t="shared" si="3"/>
        <v>3047</v>
      </c>
      <c r="G44" s="483" t="s">
        <v>733</v>
      </c>
      <c r="H44" s="483" t="s">
        <v>733</v>
      </c>
      <c r="I44" s="493" t="str">
        <f t="shared" ca="1" si="2"/>
        <v>OK</v>
      </c>
      <c r="J44" s="493" t="str">
        <f t="shared" si="4"/>
        <v>OK</v>
      </c>
      <c r="K44" s="485"/>
      <c r="L44" s="477">
        <v>1054641</v>
      </c>
      <c r="M44" s="483" t="s">
        <v>2074</v>
      </c>
      <c r="N44" s="483" t="s">
        <v>1528</v>
      </c>
      <c r="O44" s="483" t="s">
        <v>694</v>
      </c>
      <c r="P44" s="483" t="s">
        <v>2094</v>
      </c>
      <c r="Q44" s="483" t="s">
        <v>1641</v>
      </c>
      <c r="R44" s="483" t="s">
        <v>1528</v>
      </c>
      <c r="S44" s="483" t="s">
        <v>694</v>
      </c>
      <c r="T44" s="483" t="s">
        <v>2094</v>
      </c>
      <c r="U44" s="494">
        <v>1620000</v>
      </c>
      <c r="V44" s="495">
        <v>45107</v>
      </c>
      <c r="W44" s="496">
        <v>9</v>
      </c>
      <c r="X44" s="496">
        <v>40</v>
      </c>
      <c r="Y44" s="496">
        <v>9</v>
      </c>
      <c r="Z44" s="496">
        <v>9</v>
      </c>
      <c r="AA44" s="496">
        <v>9</v>
      </c>
      <c r="AB44" s="496">
        <v>9</v>
      </c>
      <c r="AC44" s="496">
        <v>9</v>
      </c>
      <c r="AD44" s="496">
        <v>10</v>
      </c>
      <c r="AE44" s="496">
        <v>9</v>
      </c>
      <c r="AF44" s="496">
        <v>9</v>
      </c>
      <c r="AG44" s="496">
        <v>9</v>
      </c>
      <c r="AH44" s="496">
        <v>9</v>
      </c>
      <c r="AI44" s="496">
        <v>9</v>
      </c>
      <c r="AJ44" s="497">
        <v>9</v>
      </c>
      <c r="AK44" s="498">
        <v>228341</v>
      </c>
      <c r="AL44" s="499">
        <v>228341</v>
      </c>
      <c r="AM44" s="499">
        <v>228341</v>
      </c>
      <c r="AN44" s="499">
        <v>228341</v>
      </c>
      <c r="AO44" s="499">
        <v>228341</v>
      </c>
      <c r="AP44" s="499">
        <v>253742</v>
      </c>
      <c r="AQ44" s="499">
        <v>228341</v>
      </c>
      <c r="AR44" s="499">
        <v>228341</v>
      </c>
      <c r="AS44" s="499">
        <v>228341</v>
      </c>
      <c r="AT44" s="499">
        <v>228341</v>
      </c>
      <c r="AU44" s="499">
        <v>228341</v>
      </c>
      <c r="AV44" s="499">
        <v>228341</v>
      </c>
      <c r="AW44" s="499">
        <v>1</v>
      </c>
      <c r="AX44" s="467"/>
    </row>
    <row r="45" spans="2:50" ht="21.75" customHeight="1">
      <c r="B45" s="491">
        <v>41</v>
      </c>
      <c r="C45" s="492" t="s">
        <v>1974</v>
      </c>
      <c r="D45" s="491">
        <v>41</v>
      </c>
      <c r="E45" s="483" t="s">
        <v>734</v>
      </c>
      <c r="F45" s="483">
        <f t="shared" si="3"/>
        <v>3048</v>
      </c>
      <c r="G45" s="483" t="s">
        <v>735</v>
      </c>
      <c r="H45" s="483" t="s">
        <v>735</v>
      </c>
      <c r="I45" s="493" t="str">
        <f t="shared" ca="1" si="2"/>
        <v>OK</v>
      </c>
      <c r="J45" s="493" t="str">
        <f t="shared" si="4"/>
        <v>OK</v>
      </c>
      <c r="K45" s="485"/>
      <c r="L45" s="477">
        <v>1051634</v>
      </c>
      <c r="M45" s="483" t="s">
        <v>736</v>
      </c>
      <c r="N45" s="483" t="s">
        <v>737</v>
      </c>
      <c r="O45" s="483" t="s">
        <v>551</v>
      </c>
      <c r="P45" s="483" t="s">
        <v>738</v>
      </c>
      <c r="Q45" s="483" t="s">
        <v>1641</v>
      </c>
      <c r="R45" s="483" t="s">
        <v>737</v>
      </c>
      <c r="S45" s="483" t="s">
        <v>551</v>
      </c>
      <c r="T45" s="483" t="s">
        <v>738</v>
      </c>
      <c r="U45" s="494">
        <v>2880000</v>
      </c>
      <c r="V45" s="495">
        <v>45107</v>
      </c>
      <c r="W45" s="496">
        <v>9</v>
      </c>
      <c r="X45" s="496">
        <v>41</v>
      </c>
      <c r="Y45" s="496">
        <v>14</v>
      </c>
      <c r="Z45" s="496">
        <v>13</v>
      </c>
      <c r="AA45" s="496">
        <v>13</v>
      </c>
      <c r="AB45" s="496">
        <v>12</v>
      </c>
      <c r="AC45" s="496">
        <v>12</v>
      </c>
      <c r="AD45" s="496">
        <v>12</v>
      </c>
      <c r="AE45" s="496">
        <v>11</v>
      </c>
      <c r="AF45" s="496">
        <v>12</v>
      </c>
      <c r="AG45" s="496">
        <v>12</v>
      </c>
      <c r="AH45" s="496">
        <v>12</v>
      </c>
      <c r="AI45" s="496">
        <v>12</v>
      </c>
      <c r="AJ45" s="497">
        <v>12</v>
      </c>
      <c r="AK45" s="498">
        <v>364000</v>
      </c>
      <c r="AL45" s="499">
        <v>338000</v>
      </c>
      <c r="AM45" s="499">
        <v>338000</v>
      </c>
      <c r="AN45" s="499">
        <v>312000</v>
      </c>
      <c r="AO45" s="499">
        <v>312000</v>
      </c>
      <c r="AP45" s="499">
        <v>312000</v>
      </c>
      <c r="AQ45" s="499">
        <v>286000</v>
      </c>
      <c r="AR45" s="499">
        <v>312000</v>
      </c>
      <c r="AS45" s="499">
        <v>312000</v>
      </c>
      <c r="AT45" s="499">
        <v>312000</v>
      </c>
      <c r="AU45" s="499">
        <v>312000</v>
      </c>
      <c r="AV45" s="499">
        <v>312000</v>
      </c>
      <c r="AW45" s="499">
        <v>1</v>
      </c>
      <c r="AX45" s="467"/>
    </row>
    <row r="46" spans="2:50" ht="21.75" customHeight="1">
      <c r="B46" s="491">
        <v>42</v>
      </c>
      <c r="C46" s="492" t="s">
        <v>1975</v>
      </c>
      <c r="D46" s="491">
        <v>42</v>
      </c>
      <c r="E46" s="483" t="s">
        <v>739</v>
      </c>
      <c r="F46" s="483">
        <f t="shared" si="3"/>
        <v>3049</v>
      </c>
      <c r="G46" s="483" t="s">
        <v>740</v>
      </c>
      <c r="H46" s="483" t="s">
        <v>740</v>
      </c>
      <c r="I46" s="493" t="str">
        <f t="shared" ca="1" si="2"/>
        <v>OK</v>
      </c>
      <c r="J46" s="493" t="str">
        <f t="shared" si="4"/>
        <v>OK</v>
      </c>
      <c r="K46" s="485"/>
      <c r="L46" s="477">
        <v>1051899</v>
      </c>
      <c r="M46" s="483" t="s">
        <v>559</v>
      </c>
      <c r="N46" s="483" t="s">
        <v>2108</v>
      </c>
      <c r="O46" s="483" t="s">
        <v>555</v>
      </c>
      <c r="P46" s="483" t="s">
        <v>2104</v>
      </c>
      <c r="Q46" s="483" t="s">
        <v>2101</v>
      </c>
      <c r="R46" s="472" t="s">
        <v>742</v>
      </c>
      <c r="S46" s="472" t="s">
        <v>1628</v>
      </c>
      <c r="T46" s="483" t="s">
        <v>741</v>
      </c>
      <c r="U46" s="494">
        <v>0</v>
      </c>
      <c r="V46" s="495"/>
      <c r="W46" s="496">
        <v>9</v>
      </c>
      <c r="X46" s="496">
        <v>42</v>
      </c>
      <c r="Y46" s="496">
        <v>12</v>
      </c>
      <c r="Z46" s="496">
        <v>11</v>
      </c>
      <c r="AA46" s="496">
        <v>11</v>
      </c>
      <c r="AB46" s="496">
        <v>11</v>
      </c>
      <c r="AC46" s="496">
        <v>13</v>
      </c>
      <c r="AD46" s="496">
        <v>13</v>
      </c>
      <c r="AE46" s="496">
        <v>13</v>
      </c>
      <c r="AF46" s="496">
        <v>13</v>
      </c>
      <c r="AG46" s="496">
        <v>12</v>
      </c>
      <c r="AH46" s="496">
        <v>12</v>
      </c>
      <c r="AI46" s="496">
        <v>12</v>
      </c>
      <c r="AJ46" s="497">
        <v>12</v>
      </c>
      <c r="AK46" s="498">
        <v>312000</v>
      </c>
      <c r="AL46" s="499">
        <v>286000</v>
      </c>
      <c r="AM46" s="499">
        <v>286000</v>
      </c>
      <c r="AN46" s="499">
        <v>286000</v>
      </c>
      <c r="AO46" s="499">
        <v>338000</v>
      </c>
      <c r="AP46" s="499">
        <v>338000</v>
      </c>
      <c r="AQ46" s="499">
        <v>338000</v>
      </c>
      <c r="AR46" s="499">
        <v>338000</v>
      </c>
      <c r="AS46" s="499">
        <v>312000</v>
      </c>
      <c r="AT46" s="499">
        <v>312000</v>
      </c>
      <c r="AU46" s="499">
        <v>312000</v>
      </c>
      <c r="AV46" s="499">
        <v>312000</v>
      </c>
      <c r="AW46" s="499">
        <v>1</v>
      </c>
      <c r="AX46" s="467"/>
    </row>
    <row r="47" spans="2:50" ht="21.75" customHeight="1">
      <c r="B47" s="491">
        <v>43</v>
      </c>
      <c r="C47" s="502" t="s">
        <v>1651</v>
      </c>
      <c r="D47" s="491">
        <v>43</v>
      </c>
      <c r="E47" s="483" t="s">
        <v>743</v>
      </c>
      <c r="F47" s="483">
        <f t="shared" si="3"/>
        <v>3050</v>
      </c>
      <c r="G47" s="483" t="s">
        <v>744</v>
      </c>
      <c r="H47" s="483" t="s">
        <v>744</v>
      </c>
      <c r="I47" s="493" t="str">
        <f t="shared" ca="1" si="2"/>
        <v>OK</v>
      </c>
      <c r="J47" s="493" t="str">
        <f t="shared" si="4"/>
        <v>OK</v>
      </c>
      <c r="K47" s="485"/>
      <c r="L47" s="477">
        <v>1051635</v>
      </c>
      <c r="M47" s="483" t="s">
        <v>1844</v>
      </c>
      <c r="N47" s="483" t="s">
        <v>2090</v>
      </c>
      <c r="O47" s="483" t="s">
        <v>551</v>
      </c>
      <c r="P47" s="483" t="s">
        <v>745</v>
      </c>
      <c r="Q47" s="483" t="s">
        <v>2100</v>
      </c>
      <c r="R47" s="483" t="s">
        <v>2090</v>
      </c>
      <c r="S47" s="483" t="s">
        <v>551</v>
      </c>
      <c r="T47" s="483" t="s">
        <v>745</v>
      </c>
      <c r="U47" s="494">
        <v>6240000</v>
      </c>
      <c r="V47" s="495">
        <v>45107</v>
      </c>
      <c r="W47" s="496">
        <v>9</v>
      </c>
      <c r="X47" s="496">
        <v>43</v>
      </c>
      <c r="Y47" s="496">
        <v>26</v>
      </c>
      <c r="Z47" s="496">
        <v>26</v>
      </c>
      <c r="AA47" s="496">
        <v>25</v>
      </c>
      <c r="AB47" s="496">
        <v>25</v>
      </c>
      <c r="AC47" s="496">
        <v>24</v>
      </c>
      <c r="AD47" s="496">
        <v>23</v>
      </c>
      <c r="AE47" s="496">
        <v>23</v>
      </c>
      <c r="AF47" s="496">
        <v>24</v>
      </c>
      <c r="AG47" s="496">
        <v>23</v>
      </c>
      <c r="AH47" s="496">
        <v>23</v>
      </c>
      <c r="AI47" s="496">
        <v>23</v>
      </c>
      <c r="AJ47" s="497">
        <v>23</v>
      </c>
      <c r="AK47" s="498">
        <v>780000</v>
      </c>
      <c r="AL47" s="499">
        <v>780000</v>
      </c>
      <c r="AM47" s="499">
        <v>750000</v>
      </c>
      <c r="AN47" s="499">
        <v>750000</v>
      </c>
      <c r="AO47" s="499">
        <v>720000</v>
      </c>
      <c r="AP47" s="499">
        <v>690000</v>
      </c>
      <c r="AQ47" s="499">
        <v>690000</v>
      </c>
      <c r="AR47" s="499">
        <v>720000</v>
      </c>
      <c r="AS47" s="499">
        <v>690000</v>
      </c>
      <c r="AT47" s="499">
        <v>690000</v>
      </c>
      <c r="AU47" s="499">
        <v>690000</v>
      </c>
      <c r="AV47" s="499">
        <v>690000</v>
      </c>
      <c r="AW47" s="499">
        <v>1</v>
      </c>
      <c r="AX47" s="467"/>
    </row>
    <row r="48" spans="2:50" ht="21.75" customHeight="1">
      <c r="B48" s="491">
        <v>44</v>
      </c>
      <c r="C48" s="492" t="s">
        <v>1976</v>
      </c>
      <c r="D48" s="491">
        <v>44</v>
      </c>
      <c r="E48" s="483" t="s">
        <v>746</v>
      </c>
      <c r="F48" s="483">
        <f t="shared" si="3"/>
        <v>3051</v>
      </c>
      <c r="G48" s="483" t="s">
        <v>747</v>
      </c>
      <c r="H48" s="483" t="s">
        <v>747</v>
      </c>
      <c r="I48" s="493" t="str">
        <f t="shared" ca="1" si="2"/>
        <v>OK</v>
      </c>
      <c r="J48" s="493" t="str">
        <f t="shared" si="4"/>
        <v>OK</v>
      </c>
      <c r="K48" s="485"/>
      <c r="L48" s="477">
        <v>1054106</v>
      </c>
      <c r="M48" s="483" t="s">
        <v>1668</v>
      </c>
      <c r="N48" s="483" t="s">
        <v>2110</v>
      </c>
      <c r="O48" s="483" t="s">
        <v>555</v>
      </c>
      <c r="P48" s="483" t="s">
        <v>2109</v>
      </c>
      <c r="Q48" s="483" t="s">
        <v>2101</v>
      </c>
      <c r="R48" s="472" t="s">
        <v>748</v>
      </c>
      <c r="S48" s="472" t="s">
        <v>1628</v>
      </c>
      <c r="T48" s="472" t="s">
        <v>1669</v>
      </c>
      <c r="U48" s="494">
        <v>4080000</v>
      </c>
      <c r="V48" s="495">
        <v>45107</v>
      </c>
      <c r="W48" s="496">
        <v>9</v>
      </c>
      <c r="X48" s="496">
        <v>44</v>
      </c>
      <c r="Y48" s="496">
        <v>17</v>
      </c>
      <c r="Z48" s="496">
        <v>17</v>
      </c>
      <c r="AA48" s="496">
        <v>17</v>
      </c>
      <c r="AB48" s="496">
        <v>17</v>
      </c>
      <c r="AC48" s="496">
        <v>16</v>
      </c>
      <c r="AD48" s="496">
        <v>15</v>
      </c>
      <c r="AE48" s="496">
        <v>15</v>
      </c>
      <c r="AF48" s="496">
        <v>15</v>
      </c>
      <c r="AG48" s="496">
        <v>15</v>
      </c>
      <c r="AH48" s="496">
        <v>15</v>
      </c>
      <c r="AI48" s="496">
        <v>15</v>
      </c>
      <c r="AJ48" s="497">
        <v>15</v>
      </c>
      <c r="AK48" s="498">
        <v>429128</v>
      </c>
      <c r="AL48" s="499">
        <v>429128</v>
      </c>
      <c r="AM48" s="499">
        <v>429128</v>
      </c>
      <c r="AN48" s="499">
        <v>429128</v>
      </c>
      <c r="AO48" s="499">
        <v>403837</v>
      </c>
      <c r="AP48" s="499">
        <v>378546</v>
      </c>
      <c r="AQ48" s="499">
        <v>378546</v>
      </c>
      <c r="AR48" s="499">
        <v>378546</v>
      </c>
      <c r="AS48" s="499">
        <v>0</v>
      </c>
      <c r="AT48" s="499">
        <v>0</v>
      </c>
      <c r="AU48" s="499">
        <v>0</v>
      </c>
      <c r="AV48" s="499">
        <v>0</v>
      </c>
      <c r="AW48" s="499">
        <v>1</v>
      </c>
      <c r="AX48" s="467"/>
    </row>
    <row r="49" spans="2:50" ht="21.75" customHeight="1">
      <c r="B49" s="491">
        <v>45</v>
      </c>
      <c r="C49" s="492" t="s">
        <v>1977</v>
      </c>
      <c r="D49" s="491">
        <v>45</v>
      </c>
      <c r="E49" s="483" t="s">
        <v>749</v>
      </c>
      <c r="F49" s="483">
        <f t="shared" si="3"/>
        <v>3052</v>
      </c>
      <c r="G49" s="483" t="s">
        <v>750</v>
      </c>
      <c r="H49" s="483" t="s">
        <v>750</v>
      </c>
      <c r="I49" s="493" t="str">
        <f t="shared" ca="1" si="2"/>
        <v>OK</v>
      </c>
      <c r="J49" s="493" t="str">
        <f t="shared" si="4"/>
        <v>OK</v>
      </c>
      <c r="K49" s="485"/>
      <c r="L49" s="477">
        <v>1054641</v>
      </c>
      <c r="M49" s="483" t="s">
        <v>2074</v>
      </c>
      <c r="N49" s="483" t="s">
        <v>1528</v>
      </c>
      <c r="O49" s="483" t="s">
        <v>694</v>
      </c>
      <c r="P49" s="500" t="s">
        <v>2094</v>
      </c>
      <c r="Q49" s="500" t="s">
        <v>2100</v>
      </c>
      <c r="R49" s="483" t="s">
        <v>1528</v>
      </c>
      <c r="S49" s="483" t="s">
        <v>694</v>
      </c>
      <c r="T49" s="483" t="s">
        <v>2094</v>
      </c>
      <c r="U49" s="494">
        <v>3600000</v>
      </c>
      <c r="V49" s="495">
        <v>45107</v>
      </c>
      <c r="W49" s="496">
        <v>9</v>
      </c>
      <c r="X49" s="496">
        <v>45</v>
      </c>
      <c r="Y49" s="496">
        <v>20</v>
      </c>
      <c r="Z49" s="496">
        <v>20</v>
      </c>
      <c r="AA49" s="496">
        <v>19</v>
      </c>
      <c r="AB49" s="496">
        <v>19</v>
      </c>
      <c r="AC49" s="496">
        <v>19</v>
      </c>
      <c r="AD49" s="496">
        <v>19</v>
      </c>
      <c r="AE49" s="496">
        <v>19</v>
      </c>
      <c r="AF49" s="496">
        <v>19</v>
      </c>
      <c r="AG49" s="496">
        <v>18</v>
      </c>
      <c r="AH49" s="496">
        <v>18</v>
      </c>
      <c r="AI49" s="496">
        <v>18</v>
      </c>
      <c r="AJ49" s="497">
        <v>18</v>
      </c>
      <c r="AK49" s="498">
        <v>507484</v>
      </c>
      <c r="AL49" s="499">
        <v>507484</v>
      </c>
      <c r="AM49" s="499">
        <v>482351</v>
      </c>
      <c r="AN49" s="499">
        <v>482351</v>
      </c>
      <c r="AO49" s="499">
        <v>482351</v>
      </c>
      <c r="AP49" s="499">
        <v>482351</v>
      </c>
      <c r="AQ49" s="499">
        <v>482351</v>
      </c>
      <c r="AR49" s="499">
        <v>482351</v>
      </c>
      <c r="AS49" s="499">
        <v>456950</v>
      </c>
      <c r="AT49" s="499">
        <v>456950</v>
      </c>
      <c r="AU49" s="499">
        <v>456950</v>
      </c>
      <c r="AV49" s="499">
        <v>456950</v>
      </c>
      <c r="AW49" s="499">
        <v>1</v>
      </c>
      <c r="AX49" s="467"/>
    </row>
    <row r="50" spans="2:50" ht="21.75" customHeight="1">
      <c r="B50" s="491">
        <v>46</v>
      </c>
      <c r="C50" s="502" t="s">
        <v>1652</v>
      </c>
      <c r="D50" s="491">
        <v>46</v>
      </c>
      <c r="E50" s="483" t="s">
        <v>751</v>
      </c>
      <c r="F50" s="483">
        <f t="shared" si="3"/>
        <v>3054</v>
      </c>
      <c r="G50" s="483" t="s">
        <v>752</v>
      </c>
      <c r="H50" s="483" t="s">
        <v>752</v>
      </c>
      <c r="I50" s="493" t="str">
        <f t="shared" ca="1" si="2"/>
        <v>OK</v>
      </c>
      <c r="J50" s="493" t="str">
        <f t="shared" si="4"/>
        <v>OK</v>
      </c>
      <c r="K50" s="485"/>
      <c r="L50" s="477">
        <v>1052981</v>
      </c>
      <c r="M50" s="483" t="s">
        <v>1670</v>
      </c>
      <c r="N50" s="483" t="s">
        <v>753</v>
      </c>
      <c r="O50" s="483" t="s">
        <v>694</v>
      </c>
      <c r="P50" s="483" t="s">
        <v>1529</v>
      </c>
      <c r="Q50" s="483" t="s">
        <v>1641</v>
      </c>
      <c r="R50" s="483" t="s">
        <v>753</v>
      </c>
      <c r="S50" s="483" t="s">
        <v>694</v>
      </c>
      <c r="T50" s="483" t="s">
        <v>1529</v>
      </c>
      <c r="U50" s="494">
        <v>0</v>
      </c>
      <c r="V50" s="495"/>
      <c r="W50" s="496">
        <v>9</v>
      </c>
      <c r="X50" s="496">
        <v>46</v>
      </c>
      <c r="Y50" s="496">
        <v>15</v>
      </c>
      <c r="Z50" s="496">
        <v>13</v>
      </c>
      <c r="AA50" s="496">
        <v>13</v>
      </c>
      <c r="AB50" s="496">
        <v>13</v>
      </c>
      <c r="AC50" s="496">
        <v>12</v>
      </c>
      <c r="AD50" s="496">
        <v>12</v>
      </c>
      <c r="AE50" s="496">
        <v>13</v>
      </c>
      <c r="AF50" s="496">
        <v>13</v>
      </c>
      <c r="AG50" s="496">
        <v>13</v>
      </c>
      <c r="AH50" s="496">
        <v>13</v>
      </c>
      <c r="AI50" s="496">
        <v>13</v>
      </c>
      <c r="AJ50" s="497">
        <v>13</v>
      </c>
      <c r="AK50" s="498">
        <v>391500</v>
      </c>
      <c r="AL50" s="499">
        <v>339300</v>
      </c>
      <c r="AM50" s="499">
        <v>339300</v>
      </c>
      <c r="AN50" s="499">
        <v>339300</v>
      </c>
      <c r="AO50" s="499">
        <v>313200</v>
      </c>
      <c r="AP50" s="499">
        <v>313200</v>
      </c>
      <c r="AQ50" s="499">
        <v>339300</v>
      </c>
      <c r="AR50" s="499">
        <v>339300</v>
      </c>
      <c r="AS50" s="499">
        <v>339300</v>
      </c>
      <c r="AT50" s="499">
        <v>339300</v>
      </c>
      <c r="AU50" s="499">
        <v>339300</v>
      </c>
      <c r="AV50" s="499">
        <v>339300</v>
      </c>
      <c r="AW50" s="499">
        <v>1</v>
      </c>
      <c r="AX50" s="467"/>
    </row>
    <row r="51" spans="2:50" ht="21.75" customHeight="1">
      <c r="B51" s="491">
        <v>47</v>
      </c>
      <c r="C51" s="492" t="s">
        <v>1978</v>
      </c>
      <c r="D51" s="491">
        <v>47</v>
      </c>
      <c r="E51" s="483" t="s">
        <v>754</v>
      </c>
      <c r="F51" s="483">
        <f t="shared" si="3"/>
        <v>3055</v>
      </c>
      <c r="G51" s="483" t="s">
        <v>755</v>
      </c>
      <c r="H51" s="483" t="s">
        <v>755</v>
      </c>
      <c r="I51" s="493" t="str">
        <f t="shared" ca="1" si="2"/>
        <v>OK</v>
      </c>
      <c r="J51" s="493" t="str">
        <f t="shared" si="4"/>
        <v>OK</v>
      </c>
      <c r="K51" s="485"/>
      <c r="L51" s="477">
        <v>1053355</v>
      </c>
      <c r="M51" s="483" t="s">
        <v>716</v>
      </c>
      <c r="N51" s="483" t="s">
        <v>717</v>
      </c>
      <c r="O51" s="483" t="s">
        <v>694</v>
      </c>
      <c r="P51" s="483" t="s">
        <v>718</v>
      </c>
      <c r="Q51" s="483" t="s">
        <v>1641</v>
      </c>
      <c r="R51" s="483" t="s">
        <v>717</v>
      </c>
      <c r="S51" s="483" t="s">
        <v>694</v>
      </c>
      <c r="T51" s="483" t="s">
        <v>718</v>
      </c>
      <c r="U51" s="494">
        <v>3240000</v>
      </c>
      <c r="V51" s="495">
        <v>45107</v>
      </c>
      <c r="W51" s="496">
        <v>9</v>
      </c>
      <c r="X51" s="496">
        <v>47</v>
      </c>
      <c r="Y51" s="496">
        <v>12</v>
      </c>
      <c r="Z51" s="496">
        <v>13</v>
      </c>
      <c r="AA51" s="496">
        <v>13</v>
      </c>
      <c r="AB51" s="496">
        <v>12</v>
      </c>
      <c r="AC51" s="496">
        <v>13</v>
      </c>
      <c r="AD51" s="496">
        <v>13</v>
      </c>
      <c r="AE51" s="496">
        <v>13</v>
      </c>
      <c r="AF51" s="496">
        <v>13</v>
      </c>
      <c r="AG51" s="496">
        <v>13</v>
      </c>
      <c r="AH51" s="496">
        <v>13</v>
      </c>
      <c r="AI51" s="496">
        <v>13</v>
      </c>
      <c r="AJ51" s="497">
        <v>13</v>
      </c>
      <c r="AK51" s="498">
        <v>360000</v>
      </c>
      <c r="AL51" s="499">
        <v>390000</v>
      </c>
      <c r="AM51" s="499">
        <v>390000</v>
      </c>
      <c r="AN51" s="499">
        <v>360000</v>
      </c>
      <c r="AO51" s="499">
        <v>390000</v>
      </c>
      <c r="AP51" s="499">
        <v>390000</v>
      </c>
      <c r="AQ51" s="499">
        <v>390000</v>
      </c>
      <c r="AR51" s="499">
        <v>390000</v>
      </c>
      <c r="AS51" s="499">
        <v>390000</v>
      </c>
      <c r="AT51" s="499">
        <v>390000</v>
      </c>
      <c r="AU51" s="499">
        <v>390000</v>
      </c>
      <c r="AV51" s="499">
        <v>390000</v>
      </c>
      <c r="AW51" s="499">
        <v>1</v>
      </c>
      <c r="AX51" s="467"/>
    </row>
    <row r="52" spans="2:50" ht="21.75" customHeight="1">
      <c r="B52" s="491">
        <v>48</v>
      </c>
      <c r="C52" s="492" t="s">
        <v>1979</v>
      </c>
      <c r="D52" s="491">
        <v>48</v>
      </c>
      <c r="E52" s="483" t="s">
        <v>756</v>
      </c>
      <c r="F52" s="483">
        <f t="shared" si="3"/>
        <v>3056</v>
      </c>
      <c r="G52" s="483" t="s">
        <v>757</v>
      </c>
      <c r="H52" s="483" t="s">
        <v>757</v>
      </c>
      <c r="I52" s="493" t="str">
        <f t="shared" ca="1" si="2"/>
        <v>OK</v>
      </c>
      <c r="J52" s="493" t="str">
        <f t="shared" si="4"/>
        <v>OK</v>
      </c>
      <c r="K52" s="485"/>
      <c r="L52" s="477">
        <v>1052720</v>
      </c>
      <c r="M52" s="483" t="s">
        <v>758</v>
      </c>
      <c r="N52" s="483" t="s">
        <v>2112</v>
      </c>
      <c r="O52" s="483" t="s">
        <v>555</v>
      </c>
      <c r="P52" s="483" t="s">
        <v>2111</v>
      </c>
      <c r="Q52" s="483" t="s">
        <v>2101</v>
      </c>
      <c r="R52" s="472" t="s">
        <v>1845</v>
      </c>
      <c r="S52" s="472" t="s">
        <v>1628</v>
      </c>
      <c r="T52" s="472" t="s">
        <v>1846</v>
      </c>
      <c r="U52" s="494">
        <v>3630000</v>
      </c>
      <c r="V52" s="495">
        <v>45107</v>
      </c>
      <c r="W52" s="496">
        <v>9</v>
      </c>
      <c r="X52" s="496">
        <v>48</v>
      </c>
      <c r="Y52" s="496">
        <v>11</v>
      </c>
      <c r="Z52" s="496">
        <v>11</v>
      </c>
      <c r="AA52" s="496">
        <v>11</v>
      </c>
      <c r="AB52" s="496">
        <v>11</v>
      </c>
      <c r="AC52" s="496">
        <v>11</v>
      </c>
      <c r="AD52" s="496">
        <v>11</v>
      </c>
      <c r="AE52" s="496">
        <v>11</v>
      </c>
      <c r="AF52" s="496">
        <v>11</v>
      </c>
      <c r="AG52" s="496">
        <v>11</v>
      </c>
      <c r="AH52" s="496">
        <v>11</v>
      </c>
      <c r="AI52" s="496">
        <v>10</v>
      </c>
      <c r="AJ52" s="497">
        <v>10</v>
      </c>
      <c r="AK52" s="498">
        <v>285450</v>
      </c>
      <c r="AL52" s="499">
        <v>285450</v>
      </c>
      <c r="AM52" s="499">
        <v>285450</v>
      </c>
      <c r="AN52" s="499">
        <v>285450</v>
      </c>
      <c r="AO52" s="499">
        <v>285450</v>
      </c>
      <c r="AP52" s="499">
        <v>285450</v>
      </c>
      <c r="AQ52" s="499">
        <v>285450</v>
      </c>
      <c r="AR52" s="499">
        <v>285450</v>
      </c>
      <c r="AS52" s="499">
        <v>285450</v>
      </c>
      <c r="AT52" s="499">
        <v>287100</v>
      </c>
      <c r="AU52" s="499">
        <v>259500</v>
      </c>
      <c r="AV52" s="499">
        <v>279000</v>
      </c>
      <c r="AW52" s="499">
        <v>1</v>
      </c>
      <c r="AX52" s="467"/>
    </row>
    <row r="53" spans="2:50" ht="21.75" customHeight="1">
      <c r="B53" s="491">
        <v>49</v>
      </c>
      <c r="C53" s="492" t="s">
        <v>1980</v>
      </c>
      <c r="D53" s="491">
        <v>49</v>
      </c>
      <c r="E53" s="483" t="s">
        <v>759</v>
      </c>
      <c r="F53" s="483">
        <f t="shared" si="3"/>
        <v>3058</v>
      </c>
      <c r="G53" s="483" t="s">
        <v>760</v>
      </c>
      <c r="H53" s="483" t="s">
        <v>760</v>
      </c>
      <c r="I53" s="493" t="str">
        <f t="shared" ca="1" si="2"/>
        <v>OK</v>
      </c>
      <c r="J53" s="493" t="str">
        <f t="shared" si="4"/>
        <v>OK</v>
      </c>
      <c r="K53" s="485"/>
      <c r="L53" s="477">
        <v>1055123</v>
      </c>
      <c r="M53" s="483" t="s">
        <v>1671</v>
      </c>
      <c r="N53" s="483" t="s">
        <v>761</v>
      </c>
      <c r="O53" s="483" t="s">
        <v>694</v>
      </c>
      <c r="P53" s="500" t="s">
        <v>1847</v>
      </c>
      <c r="Q53" s="500" t="s">
        <v>2100</v>
      </c>
      <c r="R53" s="483" t="s">
        <v>761</v>
      </c>
      <c r="S53" s="483" t="s">
        <v>694</v>
      </c>
      <c r="T53" s="483" t="s">
        <v>1847</v>
      </c>
      <c r="U53" s="494">
        <v>3360000</v>
      </c>
      <c r="V53" s="495">
        <v>45107</v>
      </c>
      <c r="W53" s="496">
        <v>9</v>
      </c>
      <c r="X53" s="496">
        <v>49</v>
      </c>
      <c r="Y53" s="496">
        <v>14</v>
      </c>
      <c r="Z53" s="496">
        <v>14</v>
      </c>
      <c r="AA53" s="496">
        <v>14</v>
      </c>
      <c r="AB53" s="496">
        <v>14</v>
      </c>
      <c r="AC53" s="496">
        <v>14</v>
      </c>
      <c r="AD53" s="496">
        <v>14</v>
      </c>
      <c r="AE53" s="496">
        <v>14</v>
      </c>
      <c r="AF53" s="496">
        <v>14</v>
      </c>
      <c r="AG53" s="496">
        <v>14</v>
      </c>
      <c r="AH53" s="496">
        <v>14</v>
      </c>
      <c r="AI53" s="496">
        <v>14</v>
      </c>
      <c r="AJ53" s="497">
        <v>14</v>
      </c>
      <c r="AK53" s="498">
        <v>420000</v>
      </c>
      <c r="AL53" s="499">
        <v>420000</v>
      </c>
      <c r="AM53" s="499">
        <v>420000</v>
      </c>
      <c r="AN53" s="499">
        <v>420000</v>
      </c>
      <c r="AO53" s="499">
        <v>420000</v>
      </c>
      <c r="AP53" s="499">
        <v>420000</v>
      </c>
      <c r="AQ53" s="499">
        <v>420000</v>
      </c>
      <c r="AR53" s="499">
        <v>420000</v>
      </c>
      <c r="AS53" s="499">
        <v>420000</v>
      </c>
      <c r="AT53" s="499">
        <v>420000</v>
      </c>
      <c r="AU53" s="499">
        <v>420000</v>
      </c>
      <c r="AV53" s="499">
        <v>420000</v>
      </c>
      <c r="AW53" s="499">
        <v>1</v>
      </c>
      <c r="AX53" s="467"/>
    </row>
    <row r="54" spans="2:50" ht="21.75" customHeight="1">
      <c r="B54" s="491">
        <v>50</v>
      </c>
      <c r="C54" s="492" t="s">
        <v>313</v>
      </c>
      <c r="D54" s="491">
        <v>50</v>
      </c>
      <c r="E54" s="483" t="s">
        <v>762</v>
      </c>
      <c r="F54" s="483">
        <f t="shared" si="3"/>
        <v>3059</v>
      </c>
      <c r="G54" s="483" t="s">
        <v>763</v>
      </c>
      <c r="H54" s="483" t="s">
        <v>763</v>
      </c>
      <c r="I54" s="493" t="str">
        <f t="shared" ca="1" si="2"/>
        <v>OK</v>
      </c>
      <c r="J54" s="493" t="str">
        <f t="shared" si="4"/>
        <v>OK</v>
      </c>
      <c r="K54" s="485"/>
      <c r="L54" s="477">
        <v>1053585</v>
      </c>
      <c r="M54" s="483" t="s">
        <v>1848</v>
      </c>
      <c r="N54" s="483" t="s">
        <v>764</v>
      </c>
      <c r="O54" s="483" t="s">
        <v>551</v>
      </c>
      <c r="P54" s="483" t="s">
        <v>765</v>
      </c>
      <c r="Q54" s="483" t="s">
        <v>1641</v>
      </c>
      <c r="R54" s="483" t="s">
        <v>764</v>
      </c>
      <c r="S54" s="483" t="s">
        <v>551</v>
      </c>
      <c r="T54" s="483" t="s">
        <v>765</v>
      </c>
      <c r="U54" s="494">
        <v>1200000</v>
      </c>
      <c r="V54" s="495">
        <v>45107</v>
      </c>
      <c r="W54" s="496">
        <v>9</v>
      </c>
      <c r="X54" s="496">
        <v>50</v>
      </c>
      <c r="Y54" s="496"/>
      <c r="Z54" s="496"/>
      <c r="AA54" s="496"/>
      <c r="AB54" s="496"/>
      <c r="AC54" s="496"/>
      <c r="AD54" s="496"/>
      <c r="AE54" s="496"/>
      <c r="AF54" s="496"/>
      <c r="AG54" s="496"/>
      <c r="AH54" s="496"/>
      <c r="AI54" s="496"/>
      <c r="AJ54" s="497"/>
      <c r="AK54" s="498"/>
      <c r="AL54" s="499"/>
      <c r="AM54" s="499"/>
      <c r="AN54" s="499"/>
      <c r="AO54" s="499"/>
      <c r="AP54" s="499"/>
      <c r="AQ54" s="499"/>
      <c r="AR54" s="499"/>
      <c r="AS54" s="499"/>
      <c r="AT54" s="499"/>
      <c r="AU54" s="499"/>
      <c r="AV54" s="499"/>
      <c r="AW54" s="499">
        <v>5</v>
      </c>
      <c r="AX54" s="467"/>
    </row>
    <row r="55" spans="2:50" ht="21.75" customHeight="1">
      <c r="B55" s="491">
        <v>51</v>
      </c>
      <c r="C55" s="502" t="s">
        <v>1981</v>
      </c>
      <c r="D55" s="491">
        <v>51</v>
      </c>
      <c r="E55" s="483" t="s">
        <v>766</v>
      </c>
      <c r="F55" s="483">
        <f t="shared" si="3"/>
        <v>3060</v>
      </c>
      <c r="G55" s="483" t="s">
        <v>767</v>
      </c>
      <c r="H55" s="483" t="s">
        <v>767</v>
      </c>
      <c r="I55" s="493" t="str">
        <f t="shared" ca="1" si="2"/>
        <v>OK</v>
      </c>
      <c r="J55" s="493" t="str">
        <f t="shared" si="4"/>
        <v>OK</v>
      </c>
      <c r="K55" s="485"/>
      <c r="L55" s="477">
        <v>1055175</v>
      </c>
      <c r="M55" s="483" t="s">
        <v>1670</v>
      </c>
      <c r="N55" s="483" t="s">
        <v>753</v>
      </c>
      <c r="O55" s="483" t="s">
        <v>694</v>
      </c>
      <c r="P55" s="483" t="s">
        <v>1529</v>
      </c>
      <c r="Q55" s="483" t="s">
        <v>1641</v>
      </c>
      <c r="R55" s="483" t="s">
        <v>753</v>
      </c>
      <c r="S55" s="483" t="s">
        <v>694</v>
      </c>
      <c r="T55" s="483" t="s">
        <v>1529</v>
      </c>
      <c r="U55" s="494">
        <v>0</v>
      </c>
      <c r="V55" s="495"/>
      <c r="W55" s="496">
        <v>9</v>
      </c>
      <c r="X55" s="496">
        <v>51</v>
      </c>
      <c r="Y55" s="496">
        <v>15</v>
      </c>
      <c r="Z55" s="496">
        <v>15</v>
      </c>
      <c r="AA55" s="496">
        <v>15</v>
      </c>
      <c r="AB55" s="496">
        <v>14</v>
      </c>
      <c r="AC55" s="496">
        <v>14</v>
      </c>
      <c r="AD55" s="496">
        <v>14</v>
      </c>
      <c r="AE55" s="496">
        <v>16</v>
      </c>
      <c r="AF55" s="496">
        <v>16</v>
      </c>
      <c r="AG55" s="496">
        <v>16</v>
      </c>
      <c r="AH55" s="496">
        <v>16</v>
      </c>
      <c r="AI55" s="496">
        <v>16</v>
      </c>
      <c r="AJ55" s="497">
        <v>16</v>
      </c>
      <c r="AK55" s="498">
        <v>391500</v>
      </c>
      <c r="AL55" s="499">
        <v>391500</v>
      </c>
      <c r="AM55" s="499">
        <v>391500</v>
      </c>
      <c r="AN55" s="499">
        <v>365400</v>
      </c>
      <c r="AO55" s="499">
        <v>365400</v>
      </c>
      <c r="AP55" s="499">
        <v>365400</v>
      </c>
      <c r="AQ55" s="499">
        <v>417600</v>
      </c>
      <c r="AR55" s="499">
        <v>417600</v>
      </c>
      <c r="AS55" s="499">
        <v>417600</v>
      </c>
      <c r="AT55" s="499">
        <v>417600</v>
      </c>
      <c r="AU55" s="499">
        <v>417600</v>
      </c>
      <c r="AV55" s="499">
        <v>417600</v>
      </c>
      <c r="AW55" s="499">
        <v>1</v>
      </c>
      <c r="AX55" s="467"/>
    </row>
    <row r="56" spans="2:50" ht="21.75" customHeight="1">
      <c r="B56" s="491">
        <v>52</v>
      </c>
      <c r="C56" s="492" t="s">
        <v>768</v>
      </c>
      <c r="D56" s="491">
        <v>52</v>
      </c>
      <c r="E56" s="483" t="s">
        <v>769</v>
      </c>
      <c r="F56" s="483">
        <f t="shared" si="3"/>
        <v>3061</v>
      </c>
      <c r="G56" s="483" t="s">
        <v>770</v>
      </c>
      <c r="H56" s="483" t="s">
        <v>770</v>
      </c>
      <c r="I56" s="493" t="str">
        <f t="shared" ca="1" si="2"/>
        <v>OK</v>
      </c>
      <c r="J56" s="493" t="str">
        <f t="shared" si="4"/>
        <v>OK</v>
      </c>
      <c r="K56" s="485"/>
      <c r="L56" s="477">
        <v>1053646</v>
      </c>
      <c r="M56" s="483" t="s">
        <v>771</v>
      </c>
      <c r="N56" s="483" t="s">
        <v>772</v>
      </c>
      <c r="O56" s="483" t="s">
        <v>551</v>
      </c>
      <c r="P56" s="483" t="s">
        <v>773</v>
      </c>
      <c r="Q56" s="483" t="s">
        <v>1641</v>
      </c>
      <c r="R56" s="483" t="s">
        <v>772</v>
      </c>
      <c r="S56" s="483" t="s">
        <v>551</v>
      </c>
      <c r="T56" s="483" t="s">
        <v>773</v>
      </c>
      <c r="U56" s="494">
        <v>4800000</v>
      </c>
      <c r="V56" s="495">
        <v>45107</v>
      </c>
      <c r="W56" s="496">
        <v>9</v>
      </c>
      <c r="X56" s="496">
        <v>52</v>
      </c>
      <c r="Y56" s="496">
        <v>18</v>
      </c>
      <c r="Z56" s="496">
        <v>20</v>
      </c>
      <c r="AA56" s="496">
        <v>19</v>
      </c>
      <c r="AB56" s="496">
        <v>20</v>
      </c>
      <c r="AC56" s="496">
        <v>20</v>
      </c>
      <c r="AD56" s="496">
        <v>20</v>
      </c>
      <c r="AE56" s="496">
        <v>20</v>
      </c>
      <c r="AF56" s="496">
        <v>20</v>
      </c>
      <c r="AG56" s="496">
        <v>20</v>
      </c>
      <c r="AH56" s="496">
        <v>20</v>
      </c>
      <c r="AI56" s="496">
        <v>20</v>
      </c>
      <c r="AJ56" s="497">
        <v>20</v>
      </c>
      <c r="AK56" s="498">
        <v>540000</v>
      </c>
      <c r="AL56" s="499">
        <v>600000</v>
      </c>
      <c r="AM56" s="499">
        <v>570000</v>
      </c>
      <c r="AN56" s="499">
        <v>600000</v>
      </c>
      <c r="AO56" s="499">
        <v>600000</v>
      </c>
      <c r="AP56" s="499">
        <v>600000</v>
      </c>
      <c r="AQ56" s="499">
        <v>600000</v>
      </c>
      <c r="AR56" s="499">
        <v>600000</v>
      </c>
      <c r="AS56" s="499">
        <v>600000</v>
      </c>
      <c r="AT56" s="499">
        <v>600000</v>
      </c>
      <c r="AU56" s="499">
        <v>600000</v>
      </c>
      <c r="AV56" s="499">
        <v>600000</v>
      </c>
      <c r="AW56" s="499">
        <v>1</v>
      </c>
      <c r="AX56" s="467"/>
    </row>
    <row r="57" spans="2:50" ht="21.75" customHeight="1">
      <c r="B57" s="491">
        <v>53</v>
      </c>
      <c r="C57" s="492" t="s">
        <v>1654</v>
      </c>
      <c r="D57" s="491">
        <v>53</v>
      </c>
      <c r="E57" s="483" t="s">
        <v>774</v>
      </c>
      <c r="F57" s="483">
        <f t="shared" si="3"/>
        <v>3062</v>
      </c>
      <c r="G57" s="483" t="s">
        <v>775</v>
      </c>
      <c r="H57" s="483" t="s">
        <v>775</v>
      </c>
      <c r="I57" s="493" t="str">
        <f t="shared" ca="1" si="2"/>
        <v>OK</v>
      </c>
      <c r="J57" s="493" t="str">
        <f t="shared" si="4"/>
        <v>OK</v>
      </c>
      <c r="K57" s="485"/>
      <c r="L57" s="477">
        <v>1055122</v>
      </c>
      <c r="M57" s="483" t="s">
        <v>1672</v>
      </c>
      <c r="N57" s="483" t="s">
        <v>1673</v>
      </c>
      <c r="O57" s="483" t="s">
        <v>694</v>
      </c>
      <c r="P57" s="483" t="s">
        <v>776</v>
      </c>
      <c r="Q57" s="483" t="s">
        <v>1641</v>
      </c>
      <c r="R57" s="483" t="s">
        <v>1673</v>
      </c>
      <c r="S57" s="483" t="s">
        <v>694</v>
      </c>
      <c r="T57" s="483" t="s">
        <v>776</v>
      </c>
      <c r="U57" s="494">
        <v>0</v>
      </c>
      <c r="V57" s="495"/>
      <c r="W57" s="496">
        <v>9</v>
      </c>
      <c r="X57" s="496">
        <v>53</v>
      </c>
      <c r="Y57" s="496">
        <v>17</v>
      </c>
      <c r="Z57" s="496">
        <v>17</v>
      </c>
      <c r="AA57" s="496">
        <v>17</v>
      </c>
      <c r="AB57" s="496">
        <v>17</v>
      </c>
      <c r="AC57" s="496">
        <v>17</v>
      </c>
      <c r="AD57" s="496">
        <v>17</v>
      </c>
      <c r="AE57" s="496">
        <v>15</v>
      </c>
      <c r="AF57" s="496">
        <v>16</v>
      </c>
      <c r="AG57" s="496">
        <v>16</v>
      </c>
      <c r="AH57" s="496">
        <v>16</v>
      </c>
      <c r="AI57" s="496">
        <v>16</v>
      </c>
      <c r="AJ57" s="497">
        <v>16</v>
      </c>
      <c r="AK57" s="498">
        <v>510000</v>
      </c>
      <c r="AL57" s="499">
        <v>510000</v>
      </c>
      <c r="AM57" s="499">
        <v>510000</v>
      </c>
      <c r="AN57" s="499">
        <v>510000</v>
      </c>
      <c r="AO57" s="499">
        <v>510000</v>
      </c>
      <c r="AP57" s="499">
        <v>510000</v>
      </c>
      <c r="AQ57" s="499">
        <v>450000</v>
      </c>
      <c r="AR57" s="499">
        <v>480000</v>
      </c>
      <c r="AS57" s="499">
        <v>480000</v>
      </c>
      <c r="AT57" s="499">
        <v>480000</v>
      </c>
      <c r="AU57" s="499">
        <v>480000</v>
      </c>
      <c r="AV57" s="499">
        <v>480000</v>
      </c>
      <c r="AW57" s="499">
        <v>1</v>
      </c>
      <c r="AX57" s="467"/>
    </row>
    <row r="58" spans="2:50" ht="21.75" customHeight="1">
      <c r="B58" s="491">
        <v>54</v>
      </c>
      <c r="C58" s="492" t="s">
        <v>777</v>
      </c>
      <c r="D58" s="491">
        <v>54</v>
      </c>
      <c r="E58" s="483" t="s">
        <v>778</v>
      </c>
      <c r="F58" s="483">
        <f t="shared" si="3"/>
        <v>3063</v>
      </c>
      <c r="G58" s="483" t="s">
        <v>779</v>
      </c>
      <c r="H58" s="483" t="s">
        <v>779</v>
      </c>
      <c r="I58" s="493" t="str">
        <f t="shared" ca="1" si="2"/>
        <v>OK</v>
      </c>
      <c r="J58" s="493" t="str">
        <f t="shared" si="4"/>
        <v>OK</v>
      </c>
      <c r="K58" s="485"/>
      <c r="L58" s="477">
        <v>1055131</v>
      </c>
      <c r="M58" s="483" t="s">
        <v>662</v>
      </c>
      <c r="N58" s="483" t="s">
        <v>2107</v>
      </c>
      <c r="O58" s="483" t="s">
        <v>555</v>
      </c>
      <c r="P58" s="483" t="s">
        <v>2113</v>
      </c>
      <c r="Q58" s="483" t="s">
        <v>2101</v>
      </c>
      <c r="R58" s="472" t="s">
        <v>780</v>
      </c>
      <c r="S58" s="472" t="s">
        <v>1628</v>
      </c>
      <c r="T58" s="472" t="s">
        <v>1674</v>
      </c>
      <c r="U58" s="494">
        <v>6600000</v>
      </c>
      <c r="V58" s="495">
        <v>45107</v>
      </c>
      <c r="W58" s="496">
        <v>9</v>
      </c>
      <c r="X58" s="496">
        <v>54</v>
      </c>
      <c r="Y58" s="496">
        <v>22</v>
      </c>
      <c r="Z58" s="496">
        <v>22</v>
      </c>
      <c r="AA58" s="496">
        <v>21</v>
      </c>
      <c r="AB58" s="496">
        <v>22</v>
      </c>
      <c r="AC58" s="496">
        <v>22</v>
      </c>
      <c r="AD58" s="496">
        <v>22</v>
      </c>
      <c r="AE58" s="496">
        <v>22</v>
      </c>
      <c r="AF58" s="496">
        <v>23</v>
      </c>
      <c r="AG58" s="496">
        <v>23</v>
      </c>
      <c r="AH58" s="496">
        <v>23</v>
      </c>
      <c r="AI58" s="496">
        <v>23</v>
      </c>
      <c r="AJ58" s="497">
        <v>23</v>
      </c>
      <c r="AK58" s="498">
        <v>572000</v>
      </c>
      <c r="AL58" s="499">
        <v>572000</v>
      </c>
      <c r="AM58" s="499">
        <v>546000</v>
      </c>
      <c r="AN58" s="499">
        <v>572000</v>
      </c>
      <c r="AO58" s="499">
        <v>572000</v>
      </c>
      <c r="AP58" s="499">
        <v>572000</v>
      </c>
      <c r="AQ58" s="499">
        <v>572000</v>
      </c>
      <c r="AR58" s="499">
        <v>598000</v>
      </c>
      <c r="AS58" s="499">
        <v>598000</v>
      </c>
      <c r="AT58" s="499">
        <v>598000</v>
      </c>
      <c r="AU58" s="499">
        <v>598000</v>
      </c>
      <c r="AV58" s="499">
        <v>598000</v>
      </c>
      <c r="AW58" s="499">
        <v>1</v>
      </c>
      <c r="AX58" s="467"/>
    </row>
    <row r="59" spans="2:50" ht="21.75" customHeight="1">
      <c r="B59" s="491">
        <v>55</v>
      </c>
      <c r="C59" s="492" t="s">
        <v>781</v>
      </c>
      <c r="D59" s="491">
        <v>55</v>
      </c>
      <c r="E59" s="483" t="s">
        <v>782</v>
      </c>
      <c r="F59" s="483">
        <f t="shared" si="3"/>
        <v>3064</v>
      </c>
      <c r="G59" s="483" t="s">
        <v>783</v>
      </c>
      <c r="H59" s="483" t="s">
        <v>783</v>
      </c>
      <c r="I59" s="493" t="str">
        <f t="shared" ca="1" si="2"/>
        <v>OK</v>
      </c>
      <c r="J59" s="493" t="str">
        <f t="shared" si="4"/>
        <v>OK</v>
      </c>
      <c r="K59" s="485"/>
      <c r="L59" s="477">
        <v>1055105</v>
      </c>
      <c r="M59" s="483" t="s">
        <v>784</v>
      </c>
      <c r="N59" s="483" t="s">
        <v>785</v>
      </c>
      <c r="O59" s="483" t="s">
        <v>551</v>
      </c>
      <c r="P59" s="500" t="s">
        <v>786</v>
      </c>
      <c r="Q59" s="500" t="s">
        <v>2100</v>
      </c>
      <c r="R59" s="483" t="s">
        <v>785</v>
      </c>
      <c r="S59" s="483" t="s">
        <v>551</v>
      </c>
      <c r="T59" s="483" t="s">
        <v>786</v>
      </c>
      <c r="U59" s="494">
        <v>2160000</v>
      </c>
      <c r="V59" s="495">
        <v>45107</v>
      </c>
      <c r="W59" s="496">
        <v>9</v>
      </c>
      <c r="X59" s="496">
        <v>55</v>
      </c>
      <c r="Y59" s="496">
        <v>12</v>
      </c>
      <c r="Z59" s="496">
        <v>12</v>
      </c>
      <c r="AA59" s="496">
        <v>12</v>
      </c>
      <c r="AB59" s="496">
        <v>12</v>
      </c>
      <c r="AC59" s="496">
        <v>12</v>
      </c>
      <c r="AD59" s="496">
        <v>12</v>
      </c>
      <c r="AE59" s="496">
        <v>11</v>
      </c>
      <c r="AF59" s="496">
        <v>12</v>
      </c>
      <c r="AG59" s="496">
        <v>12</v>
      </c>
      <c r="AH59" s="496">
        <v>12</v>
      </c>
      <c r="AI59" s="496">
        <v>12</v>
      </c>
      <c r="AJ59" s="497">
        <v>12</v>
      </c>
      <c r="AK59" s="498">
        <v>309600</v>
      </c>
      <c r="AL59" s="499">
        <v>309600</v>
      </c>
      <c r="AM59" s="499">
        <v>309600</v>
      </c>
      <c r="AN59" s="499">
        <v>309600</v>
      </c>
      <c r="AO59" s="499">
        <v>309600</v>
      </c>
      <c r="AP59" s="499">
        <v>309600</v>
      </c>
      <c r="AQ59" s="499">
        <v>283800</v>
      </c>
      <c r="AR59" s="499">
        <v>309600</v>
      </c>
      <c r="AS59" s="499">
        <v>309600</v>
      </c>
      <c r="AT59" s="499">
        <v>309600</v>
      </c>
      <c r="AU59" s="499">
        <v>309600</v>
      </c>
      <c r="AV59" s="499">
        <v>309600</v>
      </c>
      <c r="AW59" s="499">
        <v>1</v>
      </c>
      <c r="AX59" s="467"/>
    </row>
    <row r="60" spans="2:50" ht="21.75" customHeight="1">
      <c r="B60" s="491">
        <v>56</v>
      </c>
      <c r="C60" s="492" t="s">
        <v>787</v>
      </c>
      <c r="D60" s="491">
        <v>56</v>
      </c>
      <c r="E60" s="483" t="s">
        <v>788</v>
      </c>
      <c r="F60" s="483">
        <f t="shared" si="3"/>
        <v>3065</v>
      </c>
      <c r="G60" s="483" t="s">
        <v>789</v>
      </c>
      <c r="H60" s="483" t="s">
        <v>789</v>
      </c>
      <c r="I60" s="493" t="str">
        <f t="shared" ca="1" si="2"/>
        <v>OK</v>
      </c>
      <c r="J60" s="493" t="str">
        <f t="shared" si="4"/>
        <v>OK</v>
      </c>
      <c r="K60" s="485"/>
      <c r="L60" s="477">
        <v>1054572</v>
      </c>
      <c r="M60" s="483" t="s">
        <v>1675</v>
      </c>
      <c r="N60" s="483" t="s">
        <v>2116</v>
      </c>
      <c r="O60" s="483" t="s">
        <v>2114</v>
      </c>
      <c r="P60" s="483" t="s">
        <v>2115</v>
      </c>
      <c r="Q60" s="483" t="s">
        <v>2101</v>
      </c>
      <c r="R60" s="472" t="s">
        <v>790</v>
      </c>
      <c r="S60" s="472" t="s">
        <v>1676</v>
      </c>
      <c r="T60" s="472" t="s">
        <v>1677</v>
      </c>
      <c r="U60" s="494">
        <v>5280000</v>
      </c>
      <c r="V60" s="495">
        <v>45107</v>
      </c>
      <c r="W60" s="496">
        <v>9</v>
      </c>
      <c r="X60" s="496">
        <v>56</v>
      </c>
      <c r="Y60" s="496">
        <v>16</v>
      </c>
      <c r="Z60" s="496">
        <v>16</v>
      </c>
      <c r="AA60" s="496">
        <v>16</v>
      </c>
      <c r="AB60" s="496">
        <v>16</v>
      </c>
      <c r="AC60" s="496">
        <v>16</v>
      </c>
      <c r="AD60" s="496">
        <v>16</v>
      </c>
      <c r="AE60" s="496">
        <v>16</v>
      </c>
      <c r="AF60" s="496">
        <v>16</v>
      </c>
      <c r="AG60" s="496">
        <v>16</v>
      </c>
      <c r="AH60" s="496">
        <v>16</v>
      </c>
      <c r="AI60" s="496">
        <v>16</v>
      </c>
      <c r="AJ60" s="497">
        <v>16</v>
      </c>
      <c r="AK60" s="498">
        <v>432000</v>
      </c>
      <c r="AL60" s="499">
        <v>432000</v>
      </c>
      <c r="AM60" s="499">
        <v>432000</v>
      </c>
      <c r="AN60" s="499">
        <v>432000</v>
      </c>
      <c r="AO60" s="499">
        <v>432000</v>
      </c>
      <c r="AP60" s="499">
        <v>432000</v>
      </c>
      <c r="AQ60" s="499">
        <v>432000</v>
      </c>
      <c r="AR60" s="499">
        <v>432000</v>
      </c>
      <c r="AS60" s="499">
        <v>432000</v>
      </c>
      <c r="AT60" s="499">
        <v>432000</v>
      </c>
      <c r="AU60" s="499">
        <v>432000</v>
      </c>
      <c r="AV60" s="499">
        <v>432000</v>
      </c>
      <c r="AW60" s="499">
        <v>1</v>
      </c>
      <c r="AX60" s="467"/>
    </row>
    <row r="61" spans="2:50" ht="21.75" customHeight="1" thickBot="1">
      <c r="B61" s="491">
        <v>57</v>
      </c>
      <c r="C61" s="492" t="s">
        <v>791</v>
      </c>
      <c r="D61" s="491">
        <v>57</v>
      </c>
      <c r="E61" s="483" t="s">
        <v>792</v>
      </c>
      <c r="F61" s="483">
        <f t="shared" si="3"/>
        <v>3066</v>
      </c>
      <c r="G61" s="483" t="s">
        <v>793</v>
      </c>
      <c r="H61" s="483" t="s">
        <v>793</v>
      </c>
      <c r="I61" s="493" t="str">
        <f t="shared" ca="1" si="2"/>
        <v>OK</v>
      </c>
      <c r="J61" s="493" t="str">
        <f t="shared" si="4"/>
        <v>OK</v>
      </c>
      <c r="K61" s="485"/>
      <c r="L61" s="477">
        <v>1057808</v>
      </c>
      <c r="M61" s="483" t="s">
        <v>1678</v>
      </c>
      <c r="N61" s="483" t="s">
        <v>794</v>
      </c>
      <c r="O61" s="483" t="s">
        <v>694</v>
      </c>
      <c r="P61" s="503" t="s">
        <v>795</v>
      </c>
      <c r="Q61" s="504" t="s">
        <v>2100</v>
      </c>
      <c r="R61" s="483" t="s">
        <v>794</v>
      </c>
      <c r="S61" s="483" t="s">
        <v>694</v>
      </c>
      <c r="T61" s="483" t="s">
        <v>795</v>
      </c>
      <c r="U61" s="494">
        <v>0</v>
      </c>
      <c r="V61" s="495"/>
      <c r="W61" s="496">
        <v>9</v>
      </c>
      <c r="X61" s="496">
        <v>57</v>
      </c>
      <c r="Y61" s="496">
        <v>16</v>
      </c>
      <c r="Z61" s="496">
        <v>15</v>
      </c>
      <c r="AA61" s="496">
        <v>14</v>
      </c>
      <c r="AB61" s="496">
        <v>14</v>
      </c>
      <c r="AC61" s="496">
        <v>14</v>
      </c>
      <c r="AD61" s="496">
        <v>15</v>
      </c>
      <c r="AE61" s="496">
        <v>15</v>
      </c>
      <c r="AF61" s="496">
        <v>15</v>
      </c>
      <c r="AG61" s="496">
        <v>15</v>
      </c>
      <c r="AH61" s="496">
        <v>15</v>
      </c>
      <c r="AI61" s="496">
        <v>15</v>
      </c>
      <c r="AJ61" s="497">
        <v>15</v>
      </c>
      <c r="AK61" s="498">
        <v>403200</v>
      </c>
      <c r="AL61" s="499">
        <v>378000</v>
      </c>
      <c r="AM61" s="499">
        <v>352800</v>
      </c>
      <c r="AN61" s="499">
        <v>352800</v>
      </c>
      <c r="AO61" s="499">
        <v>352800</v>
      </c>
      <c r="AP61" s="499">
        <v>378000</v>
      </c>
      <c r="AQ61" s="499">
        <v>378000</v>
      </c>
      <c r="AR61" s="499">
        <v>378000</v>
      </c>
      <c r="AS61" s="499">
        <v>378000</v>
      </c>
      <c r="AT61" s="499">
        <v>378000</v>
      </c>
      <c r="AU61" s="499">
        <v>378000</v>
      </c>
      <c r="AV61" s="499">
        <v>378000</v>
      </c>
      <c r="AW61" s="499">
        <v>1</v>
      </c>
      <c r="AX61" s="467"/>
    </row>
    <row r="62" spans="2:50" ht="21.75" customHeight="1">
      <c r="B62" s="491">
        <v>58</v>
      </c>
      <c r="C62" s="492" t="s">
        <v>1982</v>
      </c>
      <c r="D62" s="491">
        <v>58</v>
      </c>
      <c r="E62" s="483" t="s">
        <v>796</v>
      </c>
      <c r="F62" s="483">
        <f t="shared" si="3"/>
        <v>3067</v>
      </c>
      <c r="G62" s="483" t="s">
        <v>797</v>
      </c>
      <c r="H62" s="483" t="s">
        <v>797</v>
      </c>
      <c r="I62" s="493" t="str">
        <f t="shared" ca="1" si="2"/>
        <v>OK</v>
      </c>
      <c r="J62" s="493" t="str">
        <f t="shared" si="4"/>
        <v>OK</v>
      </c>
      <c r="K62" s="485"/>
      <c r="L62" s="477">
        <v>1056375</v>
      </c>
      <c r="M62" s="483" t="s">
        <v>1679</v>
      </c>
      <c r="N62" s="483" t="s">
        <v>1789</v>
      </c>
      <c r="O62" s="483" t="s">
        <v>694</v>
      </c>
      <c r="P62" s="483" t="s">
        <v>798</v>
      </c>
      <c r="Q62" s="483" t="s">
        <v>1641</v>
      </c>
      <c r="R62" s="483" t="s">
        <v>1789</v>
      </c>
      <c r="S62" s="483" t="s">
        <v>694</v>
      </c>
      <c r="T62" s="483" t="s">
        <v>798</v>
      </c>
      <c r="U62" s="494">
        <v>4200000</v>
      </c>
      <c r="V62" s="495">
        <v>45107</v>
      </c>
      <c r="W62" s="496">
        <v>9</v>
      </c>
      <c r="X62" s="496">
        <v>58</v>
      </c>
      <c r="Y62" s="496">
        <v>14</v>
      </c>
      <c r="Z62" s="496">
        <v>14</v>
      </c>
      <c r="AA62" s="496">
        <v>14</v>
      </c>
      <c r="AB62" s="496">
        <v>14</v>
      </c>
      <c r="AC62" s="496">
        <v>14</v>
      </c>
      <c r="AD62" s="496">
        <v>14</v>
      </c>
      <c r="AE62" s="496">
        <v>15</v>
      </c>
      <c r="AF62" s="496">
        <v>16</v>
      </c>
      <c r="AG62" s="496">
        <v>16</v>
      </c>
      <c r="AH62" s="496">
        <v>16</v>
      </c>
      <c r="AI62" s="496">
        <v>16</v>
      </c>
      <c r="AJ62" s="497">
        <v>16</v>
      </c>
      <c r="AK62" s="498">
        <v>364966</v>
      </c>
      <c r="AL62" s="499">
        <v>364966</v>
      </c>
      <c r="AM62" s="499">
        <v>364966</v>
      </c>
      <c r="AN62" s="499">
        <v>364966</v>
      </c>
      <c r="AO62" s="499">
        <v>364966</v>
      </c>
      <c r="AP62" s="499">
        <v>364966</v>
      </c>
      <c r="AQ62" s="499">
        <v>391035</v>
      </c>
      <c r="AR62" s="499">
        <v>417104</v>
      </c>
      <c r="AS62" s="499">
        <v>417104</v>
      </c>
      <c r="AT62" s="499">
        <v>417104</v>
      </c>
      <c r="AU62" s="499">
        <v>417104</v>
      </c>
      <c r="AV62" s="499">
        <v>417104</v>
      </c>
      <c r="AW62" s="499">
        <v>1</v>
      </c>
      <c r="AX62" s="467"/>
    </row>
    <row r="63" spans="2:50" ht="21.75" customHeight="1">
      <c r="B63" s="491">
        <v>59</v>
      </c>
      <c r="C63" s="492" t="s">
        <v>799</v>
      </c>
      <c r="D63" s="491">
        <v>59</v>
      </c>
      <c r="E63" s="483" t="s">
        <v>800</v>
      </c>
      <c r="F63" s="483">
        <f t="shared" si="3"/>
        <v>3068</v>
      </c>
      <c r="G63" s="483" t="s">
        <v>801</v>
      </c>
      <c r="H63" s="483" t="s">
        <v>801</v>
      </c>
      <c r="I63" s="493" t="str">
        <f t="shared" ca="1" si="2"/>
        <v>OK</v>
      </c>
      <c r="J63" s="493" t="str">
        <f t="shared" si="4"/>
        <v>OK</v>
      </c>
      <c r="K63" s="485"/>
      <c r="L63" s="477">
        <v>1057770</v>
      </c>
      <c r="M63" s="483" t="s">
        <v>716</v>
      </c>
      <c r="N63" s="483" t="s">
        <v>717</v>
      </c>
      <c r="O63" s="483" t="s">
        <v>694</v>
      </c>
      <c r="P63" s="483" t="s">
        <v>718</v>
      </c>
      <c r="Q63" s="483" t="s">
        <v>1641</v>
      </c>
      <c r="R63" s="483" t="s">
        <v>717</v>
      </c>
      <c r="S63" s="483" t="s">
        <v>694</v>
      </c>
      <c r="T63" s="483" t="s">
        <v>718</v>
      </c>
      <c r="U63" s="494">
        <v>3360000</v>
      </c>
      <c r="V63" s="495">
        <v>45107</v>
      </c>
      <c r="W63" s="496">
        <v>9</v>
      </c>
      <c r="X63" s="496">
        <v>59</v>
      </c>
      <c r="Y63" s="496">
        <v>16</v>
      </c>
      <c r="Z63" s="496">
        <v>16</v>
      </c>
      <c r="AA63" s="496">
        <v>17</v>
      </c>
      <c r="AB63" s="496">
        <v>17</v>
      </c>
      <c r="AC63" s="496">
        <v>15</v>
      </c>
      <c r="AD63" s="496">
        <v>15</v>
      </c>
      <c r="AE63" s="496">
        <v>16</v>
      </c>
      <c r="AF63" s="496">
        <v>15</v>
      </c>
      <c r="AG63" s="496">
        <v>15</v>
      </c>
      <c r="AH63" s="496">
        <v>15</v>
      </c>
      <c r="AI63" s="496">
        <v>15</v>
      </c>
      <c r="AJ63" s="497">
        <v>15</v>
      </c>
      <c r="AK63" s="498">
        <v>480000</v>
      </c>
      <c r="AL63" s="499">
        <v>480000</v>
      </c>
      <c r="AM63" s="499">
        <v>510000</v>
      </c>
      <c r="AN63" s="499">
        <v>510000</v>
      </c>
      <c r="AO63" s="499">
        <v>450000</v>
      </c>
      <c r="AP63" s="499">
        <v>450000</v>
      </c>
      <c r="AQ63" s="499">
        <v>480000</v>
      </c>
      <c r="AR63" s="499">
        <v>450000</v>
      </c>
      <c r="AS63" s="499">
        <v>450000</v>
      </c>
      <c r="AT63" s="499">
        <v>450000</v>
      </c>
      <c r="AU63" s="499">
        <v>450000</v>
      </c>
      <c r="AV63" s="499">
        <v>450000</v>
      </c>
      <c r="AW63" s="499">
        <v>1</v>
      </c>
      <c r="AX63" s="467"/>
    </row>
    <row r="64" spans="2:50" ht="21.75" customHeight="1">
      <c r="B64" s="491">
        <v>60</v>
      </c>
      <c r="C64" s="492" t="s">
        <v>802</v>
      </c>
      <c r="D64" s="491">
        <v>60</v>
      </c>
      <c r="E64" s="483" t="s">
        <v>803</v>
      </c>
      <c r="F64" s="483">
        <f t="shared" si="3"/>
        <v>3069</v>
      </c>
      <c r="G64" s="483" t="s">
        <v>804</v>
      </c>
      <c r="H64" s="483" t="s">
        <v>804</v>
      </c>
      <c r="I64" s="493" t="str">
        <f t="shared" ca="1" si="2"/>
        <v>OK</v>
      </c>
      <c r="J64" s="493" t="str">
        <f t="shared" si="4"/>
        <v>OK</v>
      </c>
      <c r="K64" s="485"/>
      <c r="L64" s="477">
        <v>1057809</v>
      </c>
      <c r="M64" s="483" t="s">
        <v>1680</v>
      </c>
      <c r="N64" s="483" t="s">
        <v>805</v>
      </c>
      <c r="O64" s="483" t="s">
        <v>551</v>
      </c>
      <c r="P64" s="483" t="s">
        <v>806</v>
      </c>
      <c r="Q64" s="483" t="s">
        <v>1641</v>
      </c>
      <c r="R64" s="483" t="s">
        <v>805</v>
      </c>
      <c r="S64" s="483" t="s">
        <v>551</v>
      </c>
      <c r="T64" s="483" t="s">
        <v>806</v>
      </c>
      <c r="U64" s="494">
        <v>4950000</v>
      </c>
      <c r="V64" s="495">
        <v>45107</v>
      </c>
      <c r="W64" s="496">
        <v>9</v>
      </c>
      <c r="X64" s="496">
        <v>60</v>
      </c>
      <c r="Y64" s="496">
        <v>15</v>
      </c>
      <c r="Z64" s="496">
        <v>15</v>
      </c>
      <c r="AA64" s="496">
        <v>15</v>
      </c>
      <c r="AB64" s="496">
        <v>15</v>
      </c>
      <c r="AC64" s="496">
        <v>15</v>
      </c>
      <c r="AD64" s="496">
        <v>15</v>
      </c>
      <c r="AE64" s="496">
        <v>15</v>
      </c>
      <c r="AF64" s="496">
        <v>15</v>
      </c>
      <c r="AG64" s="496">
        <v>15</v>
      </c>
      <c r="AH64" s="496">
        <v>15</v>
      </c>
      <c r="AI64" s="496">
        <v>15</v>
      </c>
      <c r="AJ64" s="497">
        <v>15</v>
      </c>
      <c r="AK64" s="498">
        <v>390000</v>
      </c>
      <c r="AL64" s="499">
        <v>390000</v>
      </c>
      <c r="AM64" s="499">
        <v>390000</v>
      </c>
      <c r="AN64" s="499">
        <v>390000</v>
      </c>
      <c r="AO64" s="499">
        <v>390000</v>
      </c>
      <c r="AP64" s="499">
        <v>390000</v>
      </c>
      <c r="AQ64" s="499">
        <v>390000</v>
      </c>
      <c r="AR64" s="499">
        <v>390000</v>
      </c>
      <c r="AS64" s="499">
        <v>390000</v>
      </c>
      <c r="AT64" s="499">
        <v>390000</v>
      </c>
      <c r="AU64" s="499">
        <v>390000</v>
      </c>
      <c r="AV64" s="499">
        <v>390000</v>
      </c>
      <c r="AW64" s="499">
        <v>1</v>
      </c>
      <c r="AX64" s="467"/>
    </row>
    <row r="65" spans="2:50" ht="21.75" customHeight="1">
      <c r="B65" s="491">
        <v>61</v>
      </c>
      <c r="C65" s="492" t="s">
        <v>807</v>
      </c>
      <c r="D65" s="491">
        <v>61</v>
      </c>
      <c r="E65" s="483" t="s">
        <v>808</v>
      </c>
      <c r="F65" s="483">
        <f t="shared" si="3"/>
        <v>3070</v>
      </c>
      <c r="G65" s="483" t="s">
        <v>809</v>
      </c>
      <c r="H65" s="483" t="s">
        <v>809</v>
      </c>
      <c r="I65" s="493" t="str">
        <f t="shared" ca="1" si="2"/>
        <v>OK</v>
      </c>
      <c r="J65" s="493" t="str">
        <f t="shared" si="4"/>
        <v>OK</v>
      </c>
      <c r="K65" s="485"/>
      <c r="L65" s="477">
        <v>1057772</v>
      </c>
      <c r="M65" s="483" t="s">
        <v>810</v>
      </c>
      <c r="N65" s="483" t="s">
        <v>811</v>
      </c>
      <c r="O65" s="483" t="s">
        <v>694</v>
      </c>
      <c r="P65" s="483" t="s">
        <v>812</v>
      </c>
      <c r="Q65" s="483" t="s">
        <v>1641</v>
      </c>
      <c r="R65" s="483" t="s">
        <v>811</v>
      </c>
      <c r="S65" s="483" t="s">
        <v>694</v>
      </c>
      <c r="T65" s="483" t="s">
        <v>812</v>
      </c>
      <c r="U65" s="494">
        <v>0</v>
      </c>
      <c r="V65" s="495"/>
      <c r="W65" s="496">
        <v>9</v>
      </c>
      <c r="X65" s="496">
        <v>61</v>
      </c>
      <c r="Y65" s="496">
        <v>10</v>
      </c>
      <c r="Z65" s="496">
        <v>11</v>
      </c>
      <c r="AA65" s="496">
        <v>11</v>
      </c>
      <c r="AB65" s="496">
        <v>11</v>
      </c>
      <c r="AC65" s="496">
        <v>11</v>
      </c>
      <c r="AD65" s="496">
        <v>11</v>
      </c>
      <c r="AE65" s="496">
        <v>11</v>
      </c>
      <c r="AF65" s="496">
        <v>11</v>
      </c>
      <c r="AG65" s="496">
        <v>11</v>
      </c>
      <c r="AH65" s="496">
        <v>11</v>
      </c>
      <c r="AI65" s="496">
        <v>11</v>
      </c>
      <c r="AJ65" s="497">
        <v>11</v>
      </c>
      <c r="AK65" s="498">
        <v>260000</v>
      </c>
      <c r="AL65" s="499">
        <v>286000</v>
      </c>
      <c r="AM65" s="499">
        <v>286000</v>
      </c>
      <c r="AN65" s="499">
        <v>286000</v>
      </c>
      <c r="AO65" s="499">
        <v>286000</v>
      </c>
      <c r="AP65" s="499">
        <v>286000</v>
      </c>
      <c r="AQ65" s="499">
        <v>286000</v>
      </c>
      <c r="AR65" s="499">
        <v>286000</v>
      </c>
      <c r="AS65" s="499">
        <v>286000</v>
      </c>
      <c r="AT65" s="499">
        <v>286000</v>
      </c>
      <c r="AU65" s="499">
        <v>286000</v>
      </c>
      <c r="AV65" s="499">
        <v>286000</v>
      </c>
      <c r="AW65" s="499">
        <v>1</v>
      </c>
      <c r="AX65" s="467"/>
    </row>
    <row r="66" spans="2:50" ht="21.75" customHeight="1">
      <c r="B66" s="491">
        <v>62</v>
      </c>
      <c r="C66" s="492" t="s">
        <v>813</v>
      </c>
      <c r="D66" s="491">
        <v>62</v>
      </c>
      <c r="E66" s="483" t="s">
        <v>814</v>
      </c>
      <c r="F66" s="483">
        <f t="shared" si="3"/>
        <v>3071</v>
      </c>
      <c r="G66" s="483" t="s">
        <v>815</v>
      </c>
      <c r="H66" s="483" t="s">
        <v>815</v>
      </c>
      <c r="I66" s="493" t="str">
        <f t="shared" ca="1" si="2"/>
        <v>OK</v>
      </c>
      <c r="J66" s="493" t="str">
        <f t="shared" si="4"/>
        <v>OK</v>
      </c>
      <c r="K66" s="485"/>
      <c r="L66" s="477">
        <v>1060106</v>
      </c>
      <c r="M66" s="483" t="s">
        <v>816</v>
      </c>
      <c r="N66" s="483" t="s">
        <v>817</v>
      </c>
      <c r="O66" s="483" t="s">
        <v>551</v>
      </c>
      <c r="P66" s="483" t="s">
        <v>818</v>
      </c>
      <c r="Q66" s="483" t="s">
        <v>1641</v>
      </c>
      <c r="R66" s="483" t="s">
        <v>817</v>
      </c>
      <c r="S66" s="483" t="s">
        <v>551</v>
      </c>
      <c r="T66" s="483" t="s">
        <v>818</v>
      </c>
      <c r="U66" s="494">
        <v>3120000</v>
      </c>
      <c r="V66" s="495">
        <v>45107</v>
      </c>
      <c r="W66" s="496">
        <v>9</v>
      </c>
      <c r="X66" s="496">
        <v>62</v>
      </c>
      <c r="Y66" s="496">
        <v>13</v>
      </c>
      <c r="Z66" s="496">
        <v>13</v>
      </c>
      <c r="AA66" s="496">
        <v>13</v>
      </c>
      <c r="AB66" s="496">
        <v>13</v>
      </c>
      <c r="AC66" s="496">
        <v>13</v>
      </c>
      <c r="AD66" s="496">
        <v>13</v>
      </c>
      <c r="AE66" s="496">
        <v>13</v>
      </c>
      <c r="AF66" s="496">
        <v>14</v>
      </c>
      <c r="AG66" s="496">
        <v>14</v>
      </c>
      <c r="AH66" s="496">
        <v>14</v>
      </c>
      <c r="AI66" s="496">
        <v>14</v>
      </c>
      <c r="AJ66" s="497">
        <v>14</v>
      </c>
      <c r="AK66" s="498">
        <v>338000</v>
      </c>
      <c r="AL66" s="499">
        <v>338000</v>
      </c>
      <c r="AM66" s="499">
        <v>338000</v>
      </c>
      <c r="AN66" s="499">
        <v>338000</v>
      </c>
      <c r="AO66" s="499">
        <v>338000</v>
      </c>
      <c r="AP66" s="499">
        <v>338000</v>
      </c>
      <c r="AQ66" s="499">
        <v>338000</v>
      </c>
      <c r="AR66" s="499">
        <v>364000</v>
      </c>
      <c r="AS66" s="499">
        <v>364000</v>
      </c>
      <c r="AT66" s="499">
        <v>364000</v>
      </c>
      <c r="AU66" s="499">
        <v>364000</v>
      </c>
      <c r="AV66" s="499">
        <v>364000</v>
      </c>
      <c r="AW66" s="499">
        <v>1</v>
      </c>
      <c r="AX66" s="467"/>
    </row>
    <row r="67" spans="2:50" ht="21.75" customHeight="1">
      <c r="B67" s="491">
        <v>63</v>
      </c>
      <c r="C67" s="502" t="s">
        <v>1983</v>
      </c>
      <c r="D67" s="491">
        <v>63</v>
      </c>
      <c r="E67" s="483" t="s">
        <v>819</v>
      </c>
      <c r="F67" s="483">
        <f t="shared" si="3"/>
        <v>1210012</v>
      </c>
      <c r="G67" s="483" t="s">
        <v>820</v>
      </c>
      <c r="H67" s="483" t="s">
        <v>820</v>
      </c>
      <c r="I67" s="493" t="str">
        <f t="shared" ca="1" si="2"/>
        <v>OK</v>
      </c>
      <c r="J67" s="493" t="str">
        <f t="shared" si="4"/>
        <v>OK</v>
      </c>
      <c r="K67" s="485"/>
      <c r="L67" s="477">
        <v>1060100</v>
      </c>
      <c r="M67" s="483" t="s">
        <v>1670</v>
      </c>
      <c r="N67" s="483" t="s">
        <v>753</v>
      </c>
      <c r="O67" s="483" t="s">
        <v>694</v>
      </c>
      <c r="P67" s="483" t="s">
        <v>1529</v>
      </c>
      <c r="Q67" s="483" t="s">
        <v>1641</v>
      </c>
      <c r="R67" s="483" t="s">
        <v>753</v>
      </c>
      <c r="S67" s="483" t="s">
        <v>694</v>
      </c>
      <c r="T67" s="483" t="s">
        <v>1529</v>
      </c>
      <c r="U67" s="494">
        <v>0</v>
      </c>
      <c r="V67" s="495"/>
      <c r="W67" s="496">
        <v>9</v>
      </c>
      <c r="X67" s="496">
        <v>63</v>
      </c>
      <c r="Y67" s="496">
        <v>12</v>
      </c>
      <c r="Z67" s="496">
        <v>12</v>
      </c>
      <c r="AA67" s="496">
        <v>12</v>
      </c>
      <c r="AB67" s="496">
        <v>13</v>
      </c>
      <c r="AC67" s="496">
        <v>14</v>
      </c>
      <c r="AD67" s="496">
        <v>13</v>
      </c>
      <c r="AE67" s="496">
        <v>12</v>
      </c>
      <c r="AF67" s="496">
        <v>12</v>
      </c>
      <c r="AG67" s="496">
        <v>12</v>
      </c>
      <c r="AH67" s="496">
        <v>12</v>
      </c>
      <c r="AI67" s="496">
        <v>12</v>
      </c>
      <c r="AJ67" s="497">
        <v>12</v>
      </c>
      <c r="AK67" s="498">
        <v>313200</v>
      </c>
      <c r="AL67" s="499">
        <v>313200</v>
      </c>
      <c r="AM67" s="499">
        <v>313200</v>
      </c>
      <c r="AN67" s="499">
        <v>339300</v>
      </c>
      <c r="AO67" s="499">
        <v>365400</v>
      </c>
      <c r="AP67" s="499">
        <v>339300</v>
      </c>
      <c r="AQ67" s="499">
        <v>313200</v>
      </c>
      <c r="AR67" s="499">
        <v>313200</v>
      </c>
      <c r="AS67" s="499">
        <v>313200</v>
      </c>
      <c r="AT67" s="499">
        <v>313200</v>
      </c>
      <c r="AU67" s="499">
        <v>313200</v>
      </c>
      <c r="AV67" s="499">
        <v>313200</v>
      </c>
      <c r="AW67" s="499">
        <v>1</v>
      </c>
      <c r="AX67" s="467"/>
    </row>
    <row r="68" spans="2:50" ht="21.75" customHeight="1">
      <c r="B68" s="491">
        <v>64</v>
      </c>
      <c r="C68" s="492" t="s">
        <v>821</v>
      </c>
      <c r="D68" s="491">
        <v>64</v>
      </c>
      <c r="E68" s="483" t="s">
        <v>822</v>
      </c>
      <c r="F68" s="483">
        <f t="shared" si="3"/>
        <v>1210013</v>
      </c>
      <c r="G68" s="483" t="s">
        <v>823</v>
      </c>
      <c r="H68" s="483" t="s">
        <v>823</v>
      </c>
      <c r="I68" s="493" t="str">
        <f t="shared" ca="1" si="2"/>
        <v>OK</v>
      </c>
      <c r="J68" s="493" t="str">
        <f t="shared" si="4"/>
        <v>OK</v>
      </c>
      <c r="K68" s="485"/>
      <c r="L68" s="477">
        <v>1059375</v>
      </c>
      <c r="M68" s="483" t="s">
        <v>816</v>
      </c>
      <c r="N68" s="483" t="s">
        <v>817</v>
      </c>
      <c r="O68" s="483" t="s">
        <v>551</v>
      </c>
      <c r="P68" s="483" t="s">
        <v>818</v>
      </c>
      <c r="Q68" s="483" t="s">
        <v>1641</v>
      </c>
      <c r="R68" s="483" t="s">
        <v>817</v>
      </c>
      <c r="S68" s="483" t="s">
        <v>551</v>
      </c>
      <c r="T68" s="483" t="s">
        <v>818</v>
      </c>
      <c r="U68" s="494">
        <v>4320000</v>
      </c>
      <c r="V68" s="495">
        <v>45107</v>
      </c>
      <c r="W68" s="496">
        <v>9</v>
      </c>
      <c r="X68" s="496">
        <v>64</v>
      </c>
      <c r="Y68" s="496">
        <v>18</v>
      </c>
      <c r="Z68" s="496">
        <v>17</v>
      </c>
      <c r="AA68" s="496">
        <v>16</v>
      </c>
      <c r="AB68" s="496">
        <v>15</v>
      </c>
      <c r="AC68" s="496">
        <v>14</v>
      </c>
      <c r="AD68" s="496">
        <v>15</v>
      </c>
      <c r="AE68" s="496">
        <v>15</v>
      </c>
      <c r="AF68" s="496">
        <v>15</v>
      </c>
      <c r="AG68" s="496">
        <v>15</v>
      </c>
      <c r="AH68" s="496">
        <v>15</v>
      </c>
      <c r="AI68" s="496">
        <v>15</v>
      </c>
      <c r="AJ68" s="497">
        <v>15</v>
      </c>
      <c r="AK68" s="498">
        <v>468000</v>
      </c>
      <c r="AL68" s="499">
        <v>442000</v>
      </c>
      <c r="AM68" s="499">
        <v>416000</v>
      </c>
      <c r="AN68" s="499">
        <v>390000</v>
      </c>
      <c r="AO68" s="499">
        <v>364000</v>
      </c>
      <c r="AP68" s="499">
        <v>390000</v>
      </c>
      <c r="AQ68" s="499">
        <v>390000</v>
      </c>
      <c r="AR68" s="499">
        <v>390000</v>
      </c>
      <c r="AS68" s="499">
        <v>390000</v>
      </c>
      <c r="AT68" s="499">
        <v>390000</v>
      </c>
      <c r="AU68" s="499">
        <v>390000</v>
      </c>
      <c r="AV68" s="499">
        <v>390000</v>
      </c>
      <c r="AW68" s="499">
        <v>1</v>
      </c>
      <c r="AX68" s="467"/>
    </row>
    <row r="69" spans="2:50" ht="21.75" customHeight="1">
      <c r="B69" s="491">
        <v>65</v>
      </c>
      <c r="C69" s="492" t="s">
        <v>1984</v>
      </c>
      <c r="D69" s="491">
        <v>65</v>
      </c>
      <c r="E69" s="483" t="s">
        <v>824</v>
      </c>
      <c r="F69" s="483">
        <f t="shared" si="3"/>
        <v>1210014</v>
      </c>
      <c r="G69" s="483" t="s">
        <v>825</v>
      </c>
      <c r="H69" s="483" t="s">
        <v>825</v>
      </c>
      <c r="I69" s="493" t="str">
        <f t="shared" ref="I69:I132" ca="1" si="5">IF(COUNTIF($G$5:$G$306,G69)=1,"OK","重複あり！")</f>
        <v>OK</v>
      </c>
      <c r="J69" s="493" t="str">
        <f t="shared" si="4"/>
        <v>OK</v>
      </c>
      <c r="K69" s="485"/>
      <c r="L69" s="477">
        <v>1059626</v>
      </c>
      <c r="M69" s="483" t="s">
        <v>1681</v>
      </c>
      <c r="N69" s="483" t="s">
        <v>826</v>
      </c>
      <c r="O69" s="483" t="s">
        <v>551</v>
      </c>
      <c r="P69" s="483" t="s">
        <v>827</v>
      </c>
      <c r="Q69" s="483" t="s">
        <v>1641</v>
      </c>
      <c r="R69" s="483" t="s">
        <v>826</v>
      </c>
      <c r="S69" s="483" t="s">
        <v>551</v>
      </c>
      <c r="T69" s="483" t="s">
        <v>827</v>
      </c>
      <c r="U69" s="494">
        <v>0</v>
      </c>
      <c r="V69" s="495"/>
      <c r="W69" s="496">
        <v>9</v>
      </c>
      <c r="X69" s="496">
        <v>65</v>
      </c>
      <c r="Y69" s="496">
        <v>8</v>
      </c>
      <c r="Z69" s="496">
        <v>8</v>
      </c>
      <c r="AA69" s="496">
        <v>9</v>
      </c>
      <c r="AB69" s="496">
        <v>9</v>
      </c>
      <c r="AC69" s="496">
        <v>9</v>
      </c>
      <c r="AD69" s="496">
        <v>9</v>
      </c>
      <c r="AE69" s="496">
        <v>9</v>
      </c>
      <c r="AF69" s="496">
        <v>9</v>
      </c>
      <c r="AG69" s="496">
        <v>9</v>
      </c>
      <c r="AH69" s="496">
        <v>9</v>
      </c>
      <c r="AI69" s="496">
        <v>9</v>
      </c>
      <c r="AJ69" s="497">
        <v>9</v>
      </c>
      <c r="AK69" s="498">
        <v>208000</v>
      </c>
      <c r="AL69" s="499">
        <v>208000</v>
      </c>
      <c r="AM69" s="499">
        <v>234000</v>
      </c>
      <c r="AN69" s="499">
        <v>234000</v>
      </c>
      <c r="AO69" s="499">
        <v>234000</v>
      </c>
      <c r="AP69" s="499">
        <v>234000</v>
      </c>
      <c r="AQ69" s="499">
        <v>234000</v>
      </c>
      <c r="AR69" s="499">
        <v>234000</v>
      </c>
      <c r="AS69" s="499">
        <v>234000</v>
      </c>
      <c r="AT69" s="499">
        <v>234000</v>
      </c>
      <c r="AU69" s="499">
        <v>234000</v>
      </c>
      <c r="AV69" s="499">
        <v>234000</v>
      </c>
      <c r="AW69" s="499">
        <v>1</v>
      </c>
      <c r="AX69" s="467"/>
    </row>
    <row r="70" spans="2:50" ht="21.75" customHeight="1">
      <c r="B70" s="491">
        <v>66</v>
      </c>
      <c r="C70" s="492" t="s">
        <v>828</v>
      </c>
      <c r="D70" s="491">
        <v>66</v>
      </c>
      <c r="E70" s="483" t="s">
        <v>829</v>
      </c>
      <c r="F70" s="483">
        <f t="shared" ref="F70:F133" si="6">VALUE(E70)</f>
        <v>1210015</v>
      </c>
      <c r="G70" s="483" t="s">
        <v>830</v>
      </c>
      <c r="H70" s="483" t="s">
        <v>830</v>
      </c>
      <c r="I70" s="493" t="str">
        <f t="shared" ca="1" si="5"/>
        <v>OK</v>
      </c>
      <c r="J70" s="493" t="str">
        <f t="shared" ref="J70:J133" si="7">IF(EXACT(G70,H70),"OK","変更あり！")</f>
        <v>OK</v>
      </c>
      <c r="K70" s="485"/>
      <c r="L70" s="477">
        <v>1060118</v>
      </c>
      <c r="M70" s="483" t="s">
        <v>1682</v>
      </c>
      <c r="N70" s="483" t="s">
        <v>1790</v>
      </c>
      <c r="O70" s="483" t="s">
        <v>694</v>
      </c>
      <c r="P70" s="483" t="s">
        <v>831</v>
      </c>
      <c r="Q70" s="483" t="s">
        <v>1641</v>
      </c>
      <c r="R70" s="483" t="s">
        <v>1790</v>
      </c>
      <c r="S70" s="483" t="s">
        <v>694</v>
      </c>
      <c r="T70" s="483" t="s">
        <v>831</v>
      </c>
      <c r="U70" s="494">
        <v>3120000</v>
      </c>
      <c r="V70" s="495">
        <v>45107</v>
      </c>
      <c r="W70" s="496">
        <v>9</v>
      </c>
      <c r="X70" s="496">
        <v>66</v>
      </c>
      <c r="Y70" s="496">
        <v>14</v>
      </c>
      <c r="Z70" s="496">
        <v>15</v>
      </c>
      <c r="AA70" s="496">
        <v>14</v>
      </c>
      <c r="AB70" s="496">
        <v>14</v>
      </c>
      <c r="AC70" s="496">
        <v>14</v>
      </c>
      <c r="AD70" s="496">
        <v>14</v>
      </c>
      <c r="AE70" s="496">
        <v>14</v>
      </c>
      <c r="AF70" s="496">
        <v>14</v>
      </c>
      <c r="AG70" s="496">
        <v>15</v>
      </c>
      <c r="AH70" s="496">
        <v>15</v>
      </c>
      <c r="AI70" s="496">
        <v>15</v>
      </c>
      <c r="AJ70" s="497">
        <v>15</v>
      </c>
      <c r="AK70" s="498">
        <v>364000</v>
      </c>
      <c r="AL70" s="499">
        <v>390000</v>
      </c>
      <c r="AM70" s="499">
        <v>364000</v>
      </c>
      <c r="AN70" s="499">
        <v>364000</v>
      </c>
      <c r="AO70" s="499">
        <v>364000</v>
      </c>
      <c r="AP70" s="499">
        <v>364000</v>
      </c>
      <c r="AQ70" s="499">
        <v>364000</v>
      </c>
      <c r="AR70" s="499">
        <v>364000</v>
      </c>
      <c r="AS70" s="499">
        <v>390000</v>
      </c>
      <c r="AT70" s="499">
        <v>390000</v>
      </c>
      <c r="AU70" s="499">
        <v>390000</v>
      </c>
      <c r="AV70" s="499">
        <v>390000</v>
      </c>
      <c r="AW70" s="499">
        <v>1</v>
      </c>
      <c r="AX70" s="467"/>
    </row>
    <row r="71" spans="2:50" ht="21.75" customHeight="1">
      <c r="B71" s="491">
        <v>67</v>
      </c>
      <c r="C71" s="492" t="s">
        <v>832</v>
      </c>
      <c r="D71" s="491">
        <v>67</v>
      </c>
      <c r="E71" s="483" t="s">
        <v>833</v>
      </c>
      <c r="F71" s="483">
        <f t="shared" si="6"/>
        <v>1210016</v>
      </c>
      <c r="G71" s="483" t="s">
        <v>834</v>
      </c>
      <c r="H71" s="483" t="s">
        <v>834</v>
      </c>
      <c r="I71" s="493" t="str">
        <f t="shared" ca="1" si="5"/>
        <v>OK</v>
      </c>
      <c r="J71" s="493" t="str">
        <f t="shared" si="7"/>
        <v>OK</v>
      </c>
      <c r="K71" s="485"/>
      <c r="L71" s="477">
        <v>1060185</v>
      </c>
      <c r="M71" s="483" t="s">
        <v>835</v>
      </c>
      <c r="N71" s="483" t="s">
        <v>836</v>
      </c>
      <c r="O71" s="483" t="s">
        <v>551</v>
      </c>
      <c r="P71" s="483" t="s">
        <v>1530</v>
      </c>
      <c r="Q71" s="483" t="s">
        <v>1641</v>
      </c>
      <c r="R71" s="483" t="s">
        <v>836</v>
      </c>
      <c r="S71" s="483" t="s">
        <v>551</v>
      </c>
      <c r="T71" s="483" t="s">
        <v>1530</v>
      </c>
      <c r="U71" s="494">
        <v>5040000</v>
      </c>
      <c r="V71" s="495">
        <v>45107</v>
      </c>
      <c r="W71" s="496">
        <v>9</v>
      </c>
      <c r="X71" s="496">
        <v>67</v>
      </c>
      <c r="Y71" s="496">
        <v>22</v>
      </c>
      <c r="Z71" s="496">
        <v>22</v>
      </c>
      <c r="AA71" s="496">
        <v>22</v>
      </c>
      <c r="AB71" s="496">
        <v>22</v>
      </c>
      <c r="AC71" s="496">
        <v>22</v>
      </c>
      <c r="AD71" s="496">
        <v>22</v>
      </c>
      <c r="AE71" s="496">
        <v>21</v>
      </c>
      <c r="AF71" s="496">
        <v>22</v>
      </c>
      <c r="AG71" s="496">
        <v>22</v>
      </c>
      <c r="AH71" s="496">
        <v>21</v>
      </c>
      <c r="AI71" s="496">
        <v>21</v>
      </c>
      <c r="AJ71" s="497">
        <v>21</v>
      </c>
      <c r="AK71" s="498">
        <v>660000</v>
      </c>
      <c r="AL71" s="499">
        <v>660000</v>
      </c>
      <c r="AM71" s="499">
        <v>660000</v>
      </c>
      <c r="AN71" s="499">
        <v>660000</v>
      </c>
      <c r="AO71" s="499">
        <v>660000</v>
      </c>
      <c r="AP71" s="499">
        <v>660000</v>
      </c>
      <c r="AQ71" s="499">
        <v>630000</v>
      </c>
      <c r="AR71" s="499">
        <v>660000</v>
      </c>
      <c r="AS71" s="499">
        <v>660000</v>
      </c>
      <c r="AT71" s="499">
        <v>630000</v>
      </c>
      <c r="AU71" s="499">
        <v>630000</v>
      </c>
      <c r="AV71" s="499">
        <v>630000</v>
      </c>
      <c r="AW71" s="499">
        <v>1</v>
      </c>
      <c r="AX71" s="467"/>
    </row>
    <row r="72" spans="2:50" ht="21.75" customHeight="1">
      <c r="B72" s="491">
        <v>68</v>
      </c>
      <c r="C72" s="492" t="s">
        <v>1985</v>
      </c>
      <c r="D72" s="491">
        <v>68</v>
      </c>
      <c r="E72" s="483" t="s">
        <v>837</v>
      </c>
      <c r="F72" s="483">
        <f t="shared" si="6"/>
        <v>1210017</v>
      </c>
      <c r="G72" s="483" t="s">
        <v>838</v>
      </c>
      <c r="H72" s="483" t="s">
        <v>838</v>
      </c>
      <c r="I72" s="493" t="str">
        <f t="shared" ca="1" si="5"/>
        <v>OK</v>
      </c>
      <c r="J72" s="493" t="str">
        <f t="shared" si="7"/>
        <v>OK</v>
      </c>
      <c r="K72" s="485"/>
      <c r="L72" s="477">
        <v>1059151</v>
      </c>
      <c r="M72" s="483" t="s">
        <v>839</v>
      </c>
      <c r="N72" s="483" t="s">
        <v>840</v>
      </c>
      <c r="O72" s="483" t="s">
        <v>551</v>
      </c>
      <c r="P72" s="483" t="s">
        <v>841</v>
      </c>
      <c r="Q72" s="483" t="s">
        <v>1641</v>
      </c>
      <c r="R72" s="483" t="s">
        <v>840</v>
      </c>
      <c r="S72" s="483" t="s">
        <v>551</v>
      </c>
      <c r="T72" s="483" t="s">
        <v>841</v>
      </c>
      <c r="U72" s="494">
        <v>0</v>
      </c>
      <c r="V72" s="495"/>
      <c r="W72" s="496">
        <v>9</v>
      </c>
      <c r="X72" s="496">
        <v>68</v>
      </c>
      <c r="Y72" s="496">
        <v>14</v>
      </c>
      <c r="Z72" s="496">
        <v>14</v>
      </c>
      <c r="AA72" s="496">
        <v>13</v>
      </c>
      <c r="AB72" s="496">
        <v>14</v>
      </c>
      <c r="AC72" s="496">
        <v>12</v>
      </c>
      <c r="AD72" s="496">
        <v>12</v>
      </c>
      <c r="AE72" s="496">
        <v>13</v>
      </c>
      <c r="AF72" s="496">
        <v>13</v>
      </c>
      <c r="AG72" s="496">
        <v>13</v>
      </c>
      <c r="AH72" s="496">
        <v>13</v>
      </c>
      <c r="AI72" s="496">
        <v>13</v>
      </c>
      <c r="AJ72" s="497">
        <v>13</v>
      </c>
      <c r="AK72" s="498">
        <v>370500</v>
      </c>
      <c r="AL72" s="499">
        <v>370500</v>
      </c>
      <c r="AM72" s="499">
        <v>345000</v>
      </c>
      <c r="AN72" s="499">
        <v>370500</v>
      </c>
      <c r="AO72" s="499">
        <v>319500</v>
      </c>
      <c r="AP72" s="499">
        <v>319500</v>
      </c>
      <c r="AQ72" s="499">
        <v>345000</v>
      </c>
      <c r="AR72" s="499">
        <v>345000</v>
      </c>
      <c r="AS72" s="499">
        <v>345000</v>
      </c>
      <c r="AT72" s="499">
        <v>345000</v>
      </c>
      <c r="AU72" s="499">
        <v>345000</v>
      </c>
      <c r="AV72" s="499">
        <v>345000</v>
      </c>
      <c r="AW72" s="499">
        <v>1</v>
      </c>
      <c r="AX72" s="467"/>
    </row>
    <row r="73" spans="2:50" ht="21.75" customHeight="1">
      <c r="B73" s="491">
        <v>69</v>
      </c>
      <c r="C73" s="492" t="s">
        <v>1986</v>
      </c>
      <c r="D73" s="491">
        <v>69</v>
      </c>
      <c r="E73" s="483" t="s">
        <v>842</v>
      </c>
      <c r="F73" s="483">
        <f t="shared" si="6"/>
        <v>1210018</v>
      </c>
      <c r="G73" s="483" t="s">
        <v>843</v>
      </c>
      <c r="H73" s="483" t="s">
        <v>843</v>
      </c>
      <c r="I73" s="493" t="str">
        <f t="shared" ca="1" si="5"/>
        <v>OK</v>
      </c>
      <c r="J73" s="493" t="str">
        <f t="shared" si="7"/>
        <v>OK</v>
      </c>
      <c r="K73" s="485"/>
      <c r="L73" s="477">
        <v>1059288</v>
      </c>
      <c r="M73" s="483" t="s">
        <v>1683</v>
      </c>
      <c r="N73" s="483" t="s">
        <v>1789</v>
      </c>
      <c r="O73" s="483" t="s">
        <v>694</v>
      </c>
      <c r="P73" s="483" t="s">
        <v>2095</v>
      </c>
      <c r="Q73" s="483" t="s">
        <v>1641</v>
      </c>
      <c r="R73" s="483" t="s">
        <v>1789</v>
      </c>
      <c r="S73" s="483" t="s">
        <v>694</v>
      </c>
      <c r="T73" s="483" t="s">
        <v>2095</v>
      </c>
      <c r="U73" s="494">
        <v>1800000</v>
      </c>
      <c r="V73" s="495">
        <v>45107</v>
      </c>
      <c r="W73" s="496">
        <v>9</v>
      </c>
      <c r="X73" s="496">
        <v>69</v>
      </c>
      <c r="Y73" s="496">
        <v>10</v>
      </c>
      <c r="Z73" s="496">
        <v>10</v>
      </c>
      <c r="AA73" s="496">
        <v>10</v>
      </c>
      <c r="AB73" s="496">
        <v>9</v>
      </c>
      <c r="AC73" s="496">
        <v>9</v>
      </c>
      <c r="AD73" s="496">
        <v>9</v>
      </c>
      <c r="AE73" s="496">
        <v>9</v>
      </c>
      <c r="AF73" s="496">
        <v>9</v>
      </c>
      <c r="AG73" s="496">
        <v>9</v>
      </c>
      <c r="AH73" s="496">
        <v>9</v>
      </c>
      <c r="AI73" s="496">
        <v>9</v>
      </c>
      <c r="AJ73" s="497">
        <v>9</v>
      </c>
      <c r="AK73" s="498">
        <v>260000</v>
      </c>
      <c r="AL73" s="499">
        <v>260000</v>
      </c>
      <c r="AM73" s="499">
        <v>260000</v>
      </c>
      <c r="AN73" s="499">
        <v>234000</v>
      </c>
      <c r="AO73" s="499">
        <v>234000</v>
      </c>
      <c r="AP73" s="499">
        <v>234000</v>
      </c>
      <c r="AQ73" s="499">
        <v>234000</v>
      </c>
      <c r="AR73" s="499">
        <v>234000</v>
      </c>
      <c r="AS73" s="499">
        <v>234000</v>
      </c>
      <c r="AT73" s="499">
        <v>234000</v>
      </c>
      <c r="AU73" s="499">
        <v>234000</v>
      </c>
      <c r="AV73" s="499">
        <v>234000</v>
      </c>
      <c r="AW73" s="499">
        <v>1</v>
      </c>
      <c r="AX73" s="467"/>
    </row>
    <row r="74" spans="2:50" ht="21.75" customHeight="1">
      <c r="B74" s="491">
        <v>70</v>
      </c>
      <c r="C74" s="502" t="s">
        <v>1987</v>
      </c>
      <c r="D74" s="491">
        <v>70</v>
      </c>
      <c r="E74" s="483" t="s">
        <v>844</v>
      </c>
      <c r="F74" s="483">
        <f t="shared" si="6"/>
        <v>1210019</v>
      </c>
      <c r="G74" s="483" t="s">
        <v>845</v>
      </c>
      <c r="H74" s="483" t="s">
        <v>845</v>
      </c>
      <c r="I74" s="493" t="str">
        <f t="shared" ca="1" si="5"/>
        <v>OK</v>
      </c>
      <c r="J74" s="493" t="str">
        <f t="shared" si="7"/>
        <v>OK</v>
      </c>
      <c r="K74" s="485"/>
      <c r="L74" s="477">
        <v>1053771</v>
      </c>
      <c r="M74" s="483" t="s">
        <v>2075</v>
      </c>
      <c r="N74" s="483" t="s">
        <v>846</v>
      </c>
      <c r="O74" s="483" t="s">
        <v>694</v>
      </c>
      <c r="P74" s="483" t="s">
        <v>847</v>
      </c>
      <c r="Q74" s="483" t="s">
        <v>1641</v>
      </c>
      <c r="R74" s="483" t="s">
        <v>846</v>
      </c>
      <c r="S74" s="483" t="s">
        <v>694</v>
      </c>
      <c r="T74" s="483" t="s">
        <v>847</v>
      </c>
      <c r="U74" s="494">
        <v>1260000</v>
      </c>
      <c r="V74" s="495">
        <v>45107</v>
      </c>
      <c r="W74" s="496">
        <v>9</v>
      </c>
      <c r="X74" s="496">
        <v>70</v>
      </c>
      <c r="Y74" s="496">
        <v>7</v>
      </c>
      <c r="Z74" s="496">
        <v>7</v>
      </c>
      <c r="AA74" s="496">
        <v>7</v>
      </c>
      <c r="AB74" s="496">
        <v>6</v>
      </c>
      <c r="AC74" s="496">
        <v>6</v>
      </c>
      <c r="AD74" s="496">
        <v>6</v>
      </c>
      <c r="AE74" s="496">
        <v>6</v>
      </c>
      <c r="AF74" s="496">
        <v>6</v>
      </c>
      <c r="AG74" s="496">
        <v>6</v>
      </c>
      <c r="AH74" s="496">
        <v>6</v>
      </c>
      <c r="AI74" s="496">
        <v>6</v>
      </c>
      <c r="AJ74" s="497">
        <v>6</v>
      </c>
      <c r="AK74" s="498">
        <v>210000</v>
      </c>
      <c r="AL74" s="499">
        <v>210000</v>
      </c>
      <c r="AM74" s="499">
        <v>210000</v>
      </c>
      <c r="AN74" s="499">
        <v>180000</v>
      </c>
      <c r="AO74" s="499">
        <v>180000</v>
      </c>
      <c r="AP74" s="499">
        <v>180000</v>
      </c>
      <c r="AQ74" s="499">
        <v>180000</v>
      </c>
      <c r="AR74" s="499">
        <v>180000</v>
      </c>
      <c r="AS74" s="499">
        <v>180000</v>
      </c>
      <c r="AT74" s="499">
        <v>180000</v>
      </c>
      <c r="AU74" s="499">
        <v>180000</v>
      </c>
      <c r="AV74" s="499">
        <v>180000</v>
      </c>
      <c r="AW74" s="499">
        <v>1</v>
      </c>
      <c r="AX74" s="467"/>
    </row>
    <row r="75" spans="2:50" ht="21.75" customHeight="1">
      <c r="B75" s="491">
        <v>71</v>
      </c>
      <c r="C75" s="492" t="s">
        <v>1988</v>
      </c>
      <c r="D75" s="491">
        <v>71</v>
      </c>
      <c r="E75" s="483" t="s">
        <v>848</v>
      </c>
      <c r="F75" s="483">
        <f t="shared" si="6"/>
        <v>1210020</v>
      </c>
      <c r="G75" s="483" t="s">
        <v>849</v>
      </c>
      <c r="H75" s="483" t="s">
        <v>849</v>
      </c>
      <c r="I75" s="493" t="str">
        <f t="shared" ca="1" si="5"/>
        <v>OK</v>
      </c>
      <c r="J75" s="493" t="str">
        <f t="shared" si="7"/>
        <v>OK</v>
      </c>
      <c r="K75" s="485"/>
      <c r="L75" s="477">
        <v>1060131</v>
      </c>
      <c r="M75" s="483" t="s">
        <v>850</v>
      </c>
      <c r="N75" s="483" t="s">
        <v>851</v>
      </c>
      <c r="O75" s="483" t="s">
        <v>551</v>
      </c>
      <c r="P75" s="483" t="s">
        <v>2096</v>
      </c>
      <c r="Q75" s="483" t="s">
        <v>1641</v>
      </c>
      <c r="R75" s="483" t="s">
        <v>851</v>
      </c>
      <c r="S75" s="483" t="s">
        <v>551</v>
      </c>
      <c r="T75" s="483" t="s">
        <v>2096</v>
      </c>
      <c r="U75" s="494">
        <v>1920000</v>
      </c>
      <c r="V75" s="495">
        <v>45107</v>
      </c>
      <c r="W75" s="496">
        <v>9</v>
      </c>
      <c r="X75" s="496">
        <v>71</v>
      </c>
      <c r="Y75" s="496">
        <v>8</v>
      </c>
      <c r="Z75" s="496">
        <v>8</v>
      </c>
      <c r="AA75" s="496">
        <v>8</v>
      </c>
      <c r="AB75" s="496">
        <v>7</v>
      </c>
      <c r="AC75" s="496">
        <v>7</v>
      </c>
      <c r="AD75" s="496">
        <v>8</v>
      </c>
      <c r="AE75" s="496">
        <v>8</v>
      </c>
      <c r="AF75" s="496">
        <v>8</v>
      </c>
      <c r="AG75" s="496">
        <v>8</v>
      </c>
      <c r="AH75" s="496">
        <v>8</v>
      </c>
      <c r="AI75" s="496">
        <v>8</v>
      </c>
      <c r="AJ75" s="497">
        <v>8</v>
      </c>
      <c r="AK75" s="498">
        <v>212000</v>
      </c>
      <c r="AL75" s="499">
        <v>212000</v>
      </c>
      <c r="AM75" s="499">
        <v>212000</v>
      </c>
      <c r="AN75" s="499">
        <v>185500</v>
      </c>
      <c r="AO75" s="499">
        <v>185500</v>
      </c>
      <c r="AP75" s="499">
        <v>212000</v>
      </c>
      <c r="AQ75" s="499">
        <v>212000</v>
      </c>
      <c r="AR75" s="499">
        <v>212000</v>
      </c>
      <c r="AS75" s="499">
        <v>212000</v>
      </c>
      <c r="AT75" s="499">
        <v>212000</v>
      </c>
      <c r="AU75" s="499">
        <v>212000</v>
      </c>
      <c r="AV75" s="499">
        <v>212000</v>
      </c>
      <c r="AW75" s="499">
        <v>1</v>
      </c>
      <c r="AX75" s="467"/>
    </row>
    <row r="76" spans="2:50" ht="21.75" customHeight="1">
      <c r="B76" s="491">
        <v>72</v>
      </c>
      <c r="C76" s="492" t="s">
        <v>1989</v>
      </c>
      <c r="D76" s="491">
        <v>72</v>
      </c>
      <c r="E76" s="483" t="s">
        <v>852</v>
      </c>
      <c r="F76" s="483">
        <f t="shared" si="6"/>
        <v>1210021</v>
      </c>
      <c r="G76" s="483" t="s">
        <v>853</v>
      </c>
      <c r="H76" s="483" t="s">
        <v>853</v>
      </c>
      <c r="I76" s="493" t="str">
        <f t="shared" ca="1" si="5"/>
        <v>OK</v>
      </c>
      <c r="J76" s="493" t="str">
        <f t="shared" si="7"/>
        <v>OK</v>
      </c>
      <c r="K76" s="485"/>
      <c r="L76" s="477">
        <v>1058141</v>
      </c>
      <c r="M76" s="483" t="s">
        <v>1849</v>
      </c>
      <c r="N76" s="483" t="s">
        <v>854</v>
      </c>
      <c r="O76" s="483" t="s">
        <v>855</v>
      </c>
      <c r="P76" s="483" t="s">
        <v>856</v>
      </c>
      <c r="Q76" s="483" t="s">
        <v>1641</v>
      </c>
      <c r="R76" s="483" t="s">
        <v>854</v>
      </c>
      <c r="S76" s="483" t="s">
        <v>855</v>
      </c>
      <c r="T76" s="483" t="s">
        <v>856</v>
      </c>
      <c r="U76" s="494">
        <v>3360000</v>
      </c>
      <c r="V76" s="495">
        <v>45107</v>
      </c>
      <c r="W76" s="496">
        <v>9</v>
      </c>
      <c r="X76" s="496">
        <v>72</v>
      </c>
      <c r="Y76" s="496">
        <v>14</v>
      </c>
      <c r="Z76" s="496">
        <v>15</v>
      </c>
      <c r="AA76" s="496">
        <v>15</v>
      </c>
      <c r="AB76" s="496">
        <v>14</v>
      </c>
      <c r="AC76" s="496">
        <v>14</v>
      </c>
      <c r="AD76" s="496">
        <v>14</v>
      </c>
      <c r="AE76" s="496">
        <v>14</v>
      </c>
      <c r="AF76" s="496">
        <v>14</v>
      </c>
      <c r="AG76" s="496">
        <v>14</v>
      </c>
      <c r="AH76" s="496">
        <v>14</v>
      </c>
      <c r="AI76" s="496">
        <v>14</v>
      </c>
      <c r="AJ76" s="497">
        <v>14</v>
      </c>
      <c r="AK76" s="498">
        <v>403340</v>
      </c>
      <c r="AL76" s="499">
        <v>432150</v>
      </c>
      <c r="AM76" s="499">
        <v>432150</v>
      </c>
      <c r="AN76" s="499">
        <v>403340</v>
      </c>
      <c r="AO76" s="499">
        <v>403340</v>
      </c>
      <c r="AP76" s="499">
        <v>403340</v>
      </c>
      <c r="AQ76" s="499">
        <v>403340</v>
      </c>
      <c r="AR76" s="499">
        <v>403340</v>
      </c>
      <c r="AS76" s="499">
        <v>403340</v>
      </c>
      <c r="AT76" s="499">
        <v>403340</v>
      </c>
      <c r="AU76" s="499">
        <v>403340</v>
      </c>
      <c r="AV76" s="499">
        <v>403340</v>
      </c>
      <c r="AW76" s="499">
        <v>1</v>
      </c>
      <c r="AX76" s="467"/>
    </row>
    <row r="77" spans="2:50" ht="21.75" customHeight="1">
      <c r="B77" s="491">
        <v>73</v>
      </c>
      <c r="C77" s="492" t="s">
        <v>1990</v>
      </c>
      <c r="D77" s="491">
        <v>73</v>
      </c>
      <c r="E77" s="483" t="s">
        <v>857</v>
      </c>
      <c r="F77" s="483">
        <f t="shared" si="6"/>
        <v>1210022</v>
      </c>
      <c r="G77" s="483" t="s">
        <v>858</v>
      </c>
      <c r="H77" s="483" t="s">
        <v>858</v>
      </c>
      <c r="I77" s="493" t="str">
        <f t="shared" ca="1" si="5"/>
        <v>OK</v>
      </c>
      <c r="J77" s="493" t="str">
        <f t="shared" si="7"/>
        <v>OK</v>
      </c>
      <c r="K77" s="485"/>
      <c r="L77" s="477">
        <v>1060099</v>
      </c>
      <c r="M77" s="483" t="s">
        <v>859</v>
      </c>
      <c r="N77" s="483" t="s">
        <v>1850</v>
      </c>
      <c r="O77" s="483" t="s">
        <v>694</v>
      </c>
      <c r="P77" s="483" t="s">
        <v>1796</v>
      </c>
      <c r="Q77" s="483" t="s">
        <v>1641</v>
      </c>
      <c r="R77" s="483" t="s">
        <v>1850</v>
      </c>
      <c r="S77" s="483" t="s">
        <v>694</v>
      </c>
      <c r="T77" s="483" t="s">
        <v>1796</v>
      </c>
      <c r="U77" s="494">
        <v>480000</v>
      </c>
      <c r="V77" s="495">
        <v>45107</v>
      </c>
      <c r="W77" s="496">
        <v>9</v>
      </c>
      <c r="X77" s="496">
        <v>73</v>
      </c>
      <c r="Y77" s="496">
        <v>13</v>
      </c>
      <c r="Z77" s="496">
        <v>13</v>
      </c>
      <c r="AA77" s="496">
        <v>13</v>
      </c>
      <c r="AB77" s="496">
        <v>13</v>
      </c>
      <c r="AC77" s="496">
        <v>13</v>
      </c>
      <c r="AD77" s="496">
        <v>14</v>
      </c>
      <c r="AE77" s="496">
        <v>14</v>
      </c>
      <c r="AF77" s="496">
        <v>14</v>
      </c>
      <c r="AG77" s="496">
        <v>14</v>
      </c>
      <c r="AH77" s="496">
        <v>14</v>
      </c>
      <c r="AI77" s="496">
        <v>14</v>
      </c>
      <c r="AJ77" s="497">
        <v>14</v>
      </c>
      <c r="AK77" s="498">
        <v>338000</v>
      </c>
      <c r="AL77" s="499">
        <v>338000</v>
      </c>
      <c r="AM77" s="499">
        <v>338000</v>
      </c>
      <c r="AN77" s="499">
        <v>338000</v>
      </c>
      <c r="AO77" s="499">
        <v>338000</v>
      </c>
      <c r="AP77" s="499">
        <v>364000</v>
      </c>
      <c r="AQ77" s="499">
        <v>364000</v>
      </c>
      <c r="AR77" s="499">
        <v>364000</v>
      </c>
      <c r="AS77" s="499">
        <v>364000</v>
      </c>
      <c r="AT77" s="499">
        <v>364000</v>
      </c>
      <c r="AU77" s="499">
        <v>364000</v>
      </c>
      <c r="AV77" s="499">
        <v>364000</v>
      </c>
      <c r="AW77" s="499">
        <v>1</v>
      </c>
      <c r="AX77" s="467"/>
    </row>
    <row r="78" spans="2:50" ht="21.75" customHeight="1">
      <c r="B78" s="491">
        <v>74</v>
      </c>
      <c r="C78" s="492" t="s">
        <v>1991</v>
      </c>
      <c r="D78" s="491">
        <v>74</v>
      </c>
      <c r="E78" s="483" t="s">
        <v>860</v>
      </c>
      <c r="F78" s="483">
        <f t="shared" si="6"/>
        <v>1210031</v>
      </c>
      <c r="G78" s="483" t="s">
        <v>861</v>
      </c>
      <c r="H78" s="483" t="s">
        <v>861</v>
      </c>
      <c r="I78" s="493" t="str">
        <f t="shared" ca="1" si="5"/>
        <v>OK</v>
      </c>
      <c r="J78" s="493" t="str">
        <f t="shared" si="7"/>
        <v>OK</v>
      </c>
      <c r="K78" s="485"/>
      <c r="L78" s="477">
        <v>1060115</v>
      </c>
      <c r="M78" s="483" t="s">
        <v>625</v>
      </c>
      <c r="N78" s="483" t="s">
        <v>626</v>
      </c>
      <c r="O78" s="483" t="s">
        <v>551</v>
      </c>
      <c r="P78" s="483" t="s">
        <v>627</v>
      </c>
      <c r="Q78" s="483" t="s">
        <v>1641</v>
      </c>
      <c r="R78" s="483" t="s">
        <v>626</v>
      </c>
      <c r="S78" s="483" t="s">
        <v>551</v>
      </c>
      <c r="T78" s="483" t="s">
        <v>627</v>
      </c>
      <c r="U78" s="494">
        <v>5940000</v>
      </c>
      <c r="V78" s="495">
        <v>45107</v>
      </c>
      <c r="W78" s="496">
        <v>9</v>
      </c>
      <c r="X78" s="496">
        <v>74</v>
      </c>
      <c r="Y78" s="496">
        <v>20</v>
      </c>
      <c r="Z78" s="496">
        <v>20</v>
      </c>
      <c r="AA78" s="496">
        <v>20</v>
      </c>
      <c r="AB78" s="496">
        <v>20</v>
      </c>
      <c r="AC78" s="496">
        <v>20</v>
      </c>
      <c r="AD78" s="496">
        <v>20</v>
      </c>
      <c r="AE78" s="496">
        <v>20</v>
      </c>
      <c r="AF78" s="496">
        <v>20</v>
      </c>
      <c r="AG78" s="496">
        <v>20</v>
      </c>
      <c r="AH78" s="496">
        <v>20</v>
      </c>
      <c r="AI78" s="496">
        <v>20</v>
      </c>
      <c r="AJ78" s="497">
        <v>20</v>
      </c>
      <c r="AK78" s="498">
        <v>504000</v>
      </c>
      <c r="AL78" s="499">
        <v>504000</v>
      </c>
      <c r="AM78" s="499">
        <v>504000</v>
      </c>
      <c r="AN78" s="499">
        <v>504000</v>
      </c>
      <c r="AO78" s="499">
        <v>504000</v>
      </c>
      <c r="AP78" s="499">
        <v>504000</v>
      </c>
      <c r="AQ78" s="499">
        <v>504000</v>
      </c>
      <c r="AR78" s="499">
        <v>504000</v>
      </c>
      <c r="AS78" s="499">
        <v>504000</v>
      </c>
      <c r="AT78" s="499">
        <v>504000</v>
      </c>
      <c r="AU78" s="499">
        <v>504000</v>
      </c>
      <c r="AV78" s="499">
        <v>504000</v>
      </c>
      <c r="AW78" s="499">
        <v>1</v>
      </c>
      <c r="AX78" s="467"/>
    </row>
    <row r="79" spans="2:50" ht="21.75" customHeight="1">
      <c r="B79" s="491">
        <v>75</v>
      </c>
      <c r="C79" s="492" t="s">
        <v>2209</v>
      </c>
      <c r="D79" s="491">
        <v>75</v>
      </c>
      <c r="E79" s="483" t="s">
        <v>862</v>
      </c>
      <c r="F79" s="483">
        <f t="shared" si="6"/>
        <v>1210035</v>
      </c>
      <c r="G79" s="483" t="s">
        <v>863</v>
      </c>
      <c r="H79" s="483" t="s">
        <v>863</v>
      </c>
      <c r="I79" s="493" t="str">
        <f t="shared" ca="1" si="5"/>
        <v>OK</v>
      </c>
      <c r="J79" s="493" t="str">
        <f t="shared" si="7"/>
        <v>OK</v>
      </c>
      <c r="K79" s="485"/>
      <c r="L79" s="477">
        <v>1060102</v>
      </c>
      <c r="M79" s="483" t="s">
        <v>1685</v>
      </c>
      <c r="N79" s="483" t="s">
        <v>864</v>
      </c>
      <c r="O79" s="483" t="s">
        <v>694</v>
      </c>
      <c r="P79" s="483" t="s">
        <v>865</v>
      </c>
      <c r="Q79" s="483" t="s">
        <v>1641</v>
      </c>
      <c r="R79" s="483" t="s">
        <v>864</v>
      </c>
      <c r="S79" s="483" t="s">
        <v>694</v>
      </c>
      <c r="T79" s="483" t="s">
        <v>865</v>
      </c>
      <c r="U79" s="494">
        <v>3960000</v>
      </c>
      <c r="V79" s="495">
        <v>45107</v>
      </c>
      <c r="W79" s="496">
        <v>9</v>
      </c>
      <c r="X79" s="496">
        <v>75</v>
      </c>
      <c r="Y79" s="496">
        <v>13</v>
      </c>
      <c r="Z79" s="496">
        <v>13</v>
      </c>
      <c r="AA79" s="496">
        <v>12</v>
      </c>
      <c r="AB79" s="496">
        <v>12</v>
      </c>
      <c r="AC79" s="496">
        <v>12</v>
      </c>
      <c r="AD79" s="496">
        <v>12</v>
      </c>
      <c r="AE79" s="496">
        <v>12</v>
      </c>
      <c r="AF79" s="496">
        <v>12</v>
      </c>
      <c r="AG79" s="496">
        <v>12</v>
      </c>
      <c r="AH79" s="496">
        <v>12</v>
      </c>
      <c r="AI79" s="496">
        <v>12</v>
      </c>
      <c r="AJ79" s="497">
        <v>12</v>
      </c>
      <c r="AK79" s="498">
        <v>332696</v>
      </c>
      <c r="AL79" s="499">
        <v>332696</v>
      </c>
      <c r="AM79" s="499">
        <v>307104</v>
      </c>
      <c r="AN79" s="499">
        <v>307104</v>
      </c>
      <c r="AO79" s="499">
        <v>307104</v>
      </c>
      <c r="AP79" s="499">
        <v>307104</v>
      </c>
      <c r="AQ79" s="499">
        <v>307104</v>
      </c>
      <c r="AR79" s="499">
        <v>307104</v>
      </c>
      <c r="AS79" s="499">
        <v>307104</v>
      </c>
      <c r="AT79" s="499">
        <v>307104</v>
      </c>
      <c r="AU79" s="499">
        <v>307104</v>
      </c>
      <c r="AV79" s="499">
        <v>307104</v>
      </c>
      <c r="AW79" s="499">
        <v>1</v>
      </c>
      <c r="AX79" s="467"/>
    </row>
    <row r="80" spans="2:50" ht="21.75" customHeight="1">
      <c r="B80" s="491">
        <v>76</v>
      </c>
      <c r="C80" s="492" t="s">
        <v>1992</v>
      </c>
      <c r="D80" s="491">
        <v>76</v>
      </c>
      <c r="E80" s="483" t="s">
        <v>866</v>
      </c>
      <c r="F80" s="483">
        <f t="shared" si="6"/>
        <v>1210109</v>
      </c>
      <c r="G80" s="483" t="s">
        <v>867</v>
      </c>
      <c r="H80" s="483" t="s">
        <v>867</v>
      </c>
      <c r="I80" s="493" t="str">
        <f t="shared" ca="1" si="5"/>
        <v>OK</v>
      </c>
      <c r="J80" s="493" t="str">
        <f t="shared" si="7"/>
        <v>OK</v>
      </c>
      <c r="K80" s="485"/>
      <c r="L80" s="477">
        <v>1061838</v>
      </c>
      <c r="M80" s="483" t="s">
        <v>1686</v>
      </c>
      <c r="N80" s="483" t="s">
        <v>868</v>
      </c>
      <c r="O80" s="483" t="s">
        <v>694</v>
      </c>
      <c r="P80" s="483" t="s">
        <v>869</v>
      </c>
      <c r="Q80" s="483" t="s">
        <v>1641</v>
      </c>
      <c r="R80" s="483" t="s">
        <v>868</v>
      </c>
      <c r="S80" s="483" t="s">
        <v>694</v>
      </c>
      <c r="T80" s="483" t="s">
        <v>869</v>
      </c>
      <c r="U80" s="494">
        <v>2640000</v>
      </c>
      <c r="V80" s="495">
        <v>45107</v>
      </c>
      <c r="W80" s="496">
        <v>9</v>
      </c>
      <c r="X80" s="496">
        <v>76</v>
      </c>
      <c r="Y80" s="496">
        <v>12</v>
      </c>
      <c r="Z80" s="496">
        <v>12</v>
      </c>
      <c r="AA80" s="496">
        <v>12</v>
      </c>
      <c r="AB80" s="496">
        <v>12</v>
      </c>
      <c r="AC80" s="496">
        <v>12</v>
      </c>
      <c r="AD80" s="496">
        <v>13</v>
      </c>
      <c r="AE80" s="496">
        <v>13</v>
      </c>
      <c r="AF80" s="496">
        <v>12</v>
      </c>
      <c r="AG80" s="496">
        <v>12</v>
      </c>
      <c r="AH80" s="496">
        <v>12</v>
      </c>
      <c r="AI80" s="496">
        <v>12</v>
      </c>
      <c r="AJ80" s="497">
        <v>12</v>
      </c>
      <c r="AK80" s="498">
        <v>360000</v>
      </c>
      <c r="AL80" s="499">
        <v>360000</v>
      </c>
      <c r="AM80" s="499">
        <v>360000</v>
      </c>
      <c r="AN80" s="499">
        <v>360000</v>
      </c>
      <c r="AO80" s="499">
        <v>360000</v>
      </c>
      <c r="AP80" s="499">
        <v>390000</v>
      </c>
      <c r="AQ80" s="499">
        <v>390000</v>
      </c>
      <c r="AR80" s="499">
        <v>360000</v>
      </c>
      <c r="AS80" s="499">
        <v>360000</v>
      </c>
      <c r="AT80" s="499">
        <v>360000</v>
      </c>
      <c r="AU80" s="499">
        <v>360000</v>
      </c>
      <c r="AV80" s="499">
        <v>360000</v>
      </c>
      <c r="AW80" s="499">
        <v>1</v>
      </c>
      <c r="AX80" s="467"/>
    </row>
    <row r="81" spans="2:50" ht="21.75" customHeight="1">
      <c r="B81" s="491">
        <v>77</v>
      </c>
      <c r="C81" s="492" t="s">
        <v>1993</v>
      </c>
      <c r="D81" s="491">
        <v>77</v>
      </c>
      <c r="E81" s="483" t="s">
        <v>870</v>
      </c>
      <c r="F81" s="483">
        <f t="shared" si="6"/>
        <v>1210110</v>
      </c>
      <c r="G81" s="483" t="s">
        <v>871</v>
      </c>
      <c r="H81" s="483" t="s">
        <v>871</v>
      </c>
      <c r="I81" s="493" t="str">
        <f t="shared" ca="1" si="5"/>
        <v>OK</v>
      </c>
      <c r="J81" s="493" t="str">
        <f t="shared" si="7"/>
        <v>OK</v>
      </c>
      <c r="K81" s="485"/>
      <c r="L81" s="477">
        <v>1061839</v>
      </c>
      <c r="M81" s="483" t="s">
        <v>872</v>
      </c>
      <c r="N81" s="483" t="s">
        <v>1531</v>
      </c>
      <c r="O81" s="483" t="s">
        <v>694</v>
      </c>
      <c r="P81" s="483" t="s">
        <v>873</v>
      </c>
      <c r="Q81" s="483" t="s">
        <v>1641</v>
      </c>
      <c r="R81" s="483" t="s">
        <v>1531</v>
      </c>
      <c r="S81" s="483" t="s">
        <v>694</v>
      </c>
      <c r="T81" s="483" t="s">
        <v>873</v>
      </c>
      <c r="U81" s="494">
        <v>2160000</v>
      </c>
      <c r="V81" s="495">
        <v>45107</v>
      </c>
      <c r="W81" s="496">
        <v>9</v>
      </c>
      <c r="X81" s="496">
        <v>77</v>
      </c>
      <c r="Y81" s="496">
        <v>10</v>
      </c>
      <c r="Z81" s="496">
        <v>12</v>
      </c>
      <c r="AA81" s="496">
        <v>11</v>
      </c>
      <c r="AB81" s="496">
        <v>11</v>
      </c>
      <c r="AC81" s="496">
        <v>11</v>
      </c>
      <c r="AD81" s="496">
        <v>12</v>
      </c>
      <c r="AE81" s="496">
        <v>13</v>
      </c>
      <c r="AF81" s="496">
        <v>12</v>
      </c>
      <c r="AG81" s="496">
        <v>12</v>
      </c>
      <c r="AH81" s="496">
        <v>12</v>
      </c>
      <c r="AI81" s="496">
        <v>12</v>
      </c>
      <c r="AJ81" s="497">
        <v>12</v>
      </c>
      <c r="AK81" s="498">
        <v>260000</v>
      </c>
      <c r="AL81" s="499">
        <v>312000</v>
      </c>
      <c r="AM81" s="499">
        <v>286000</v>
      </c>
      <c r="AN81" s="499">
        <v>286000</v>
      </c>
      <c r="AO81" s="499">
        <v>286000</v>
      </c>
      <c r="AP81" s="499">
        <v>312000</v>
      </c>
      <c r="AQ81" s="499">
        <v>338000</v>
      </c>
      <c r="AR81" s="499">
        <v>312000</v>
      </c>
      <c r="AS81" s="499">
        <v>312000</v>
      </c>
      <c r="AT81" s="499">
        <v>312000</v>
      </c>
      <c r="AU81" s="499">
        <v>312000</v>
      </c>
      <c r="AV81" s="499">
        <v>312000</v>
      </c>
      <c r="AW81" s="499">
        <v>1</v>
      </c>
      <c r="AX81" s="467"/>
    </row>
    <row r="82" spans="2:50" ht="21.75" customHeight="1">
      <c r="B82" s="491">
        <v>78</v>
      </c>
      <c r="C82" s="492" t="s">
        <v>1994</v>
      </c>
      <c r="D82" s="491">
        <v>78</v>
      </c>
      <c r="E82" s="483" t="s">
        <v>874</v>
      </c>
      <c r="F82" s="483">
        <f t="shared" si="6"/>
        <v>1210111</v>
      </c>
      <c r="G82" s="483" t="s">
        <v>875</v>
      </c>
      <c r="H82" s="483" t="s">
        <v>875</v>
      </c>
      <c r="I82" s="493" t="str">
        <f t="shared" ca="1" si="5"/>
        <v>OK</v>
      </c>
      <c r="J82" s="493" t="str">
        <f t="shared" si="7"/>
        <v>OK</v>
      </c>
      <c r="K82" s="485"/>
      <c r="L82" s="477">
        <v>1061821</v>
      </c>
      <c r="M82" s="483" t="s">
        <v>1851</v>
      </c>
      <c r="N82" s="483" t="s">
        <v>876</v>
      </c>
      <c r="O82" s="483" t="s">
        <v>694</v>
      </c>
      <c r="P82" s="483" t="s">
        <v>877</v>
      </c>
      <c r="Q82" s="483" t="s">
        <v>1641</v>
      </c>
      <c r="R82" s="483" t="s">
        <v>876</v>
      </c>
      <c r="S82" s="483" t="s">
        <v>694</v>
      </c>
      <c r="T82" s="483" t="s">
        <v>877</v>
      </c>
      <c r="U82" s="494">
        <v>2160000</v>
      </c>
      <c r="V82" s="495">
        <v>45107</v>
      </c>
      <c r="W82" s="496">
        <v>9</v>
      </c>
      <c r="X82" s="496">
        <v>78</v>
      </c>
      <c r="Y82" s="496">
        <v>12</v>
      </c>
      <c r="Z82" s="496">
        <v>11</v>
      </c>
      <c r="AA82" s="496">
        <v>11</v>
      </c>
      <c r="AB82" s="496">
        <v>12</v>
      </c>
      <c r="AC82" s="496">
        <v>10</v>
      </c>
      <c r="AD82" s="496">
        <v>11</v>
      </c>
      <c r="AE82" s="496">
        <v>10</v>
      </c>
      <c r="AF82" s="496">
        <v>11</v>
      </c>
      <c r="AG82" s="496">
        <v>11</v>
      </c>
      <c r="AH82" s="496">
        <v>11</v>
      </c>
      <c r="AI82" s="496">
        <v>11</v>
      </c>
      <c r="AJ82" s="497">
        <v>11</v>
      </c>
      <c r="AK82" s="498">
        <v>306173</v>
      </c>
      <c r="AL82" s="499">
        <v>280754</v>
      </c>
      <c r="AM82" s="499">
        <v>280754</v>
      </c>
      <c r="AN82" s="499">
        <v>306254</v>
      </c>
      <c r="AO82" s="499">
        <v>255254</v>
      </c>
      <c r="AP82" s="499">
        <v>280754</v>
      </c>
      <c r="AQ82" s="499">
        <v>255254</v>
      </c>
      <c r="AR82" s="499">
        <v>280754</v>
      </c>
      <c r="AS82" s="499">
        <v>280754</v>
      </c>
      <c r="AT82" s="499">
        <v>280754</v>
      </c>
      <c r="AU82" s="499">
        <v>280754</v>
      </c>
      <c r="AV82" s="499">
        <v>280754</v>
      </c>
      <c r="AW82" s="499">
        <v>1</v>
      </c>
      <c r="AX82" s="467"/>
    </row>
    <row r="83" spans="2:50" ht="21.75" customHeight="1">
      <c r="B83" s="491">
        <v>79</v>
      </c>
      <c r="C83" s="492" t="s">
        <v>1995</v>
      </c>
      <c r="D83" s="491">
        <v>79</v>
      </c>
      <c r="E83" s="483" t="s">
        <v>878</v>
      </c>
      <c r="F83" s="483">
        <f t="shared" si="6"/>
        <v>1210112</v>
      </c>
      <c r="G83" s="483" t="s">
        <v>879</v>
      </c>
      <c r="H83" s="483" t="s">
        <v>879</v>
      </c>
      <c r="I83" s="493" t="str">
        <f t="shared" ca="1" si="5"/>
        <v>OK</v>
      </c>
      <c r="J83" s="493" t="str">
        <f t="shared" si="7"/>
        <v>OK</v>
      </c>
      <c r="K83" s="485"/>
      <c r="L83" s="477">
        <v>1061842</v>
      </c>
      <c r="M83" s="483" t="s">
        <v>1687</v>
      </c>
      <c r="N83" s="483" t="s">
        <v>880</v>
      </c>
      <c r="O83" s="483" t="s">
        <v>694</v>
      </c>
      <c r="P83" s="483" t="s">
        <v>881</v>
      </c>
      <c r="Q83" s="483" t="s">
        <v>1641</v>
      </c>
      <c r="R83" s="483" t="s">
        <v>880</v>
      </c>
      <c r="S83" s="483" t="s">
        <v>694</v>
      </c>
      <c r="T83" s="483" t="s">
        <v>881</v>
      </c>
      <c r="U83" s="494">
        <v>3600000</v>
      </c>
      <c r="V83" s="495">
        <v>45107</v>
      </c>
      <c r="W83" s="496">
        <v>9</v>
      </c>
      <c r="X83" s="496">
        <v>79</v>
      </c>
      <c r="Y83" s="496">
        <v>17</v>
      </c>
      <c r="Z83" s="496">
        <v>17</v>
      </c>
      <c r="AA83" s="496">
        <v>17</v>
      </c>
      <c r="AB83" s="496">
        <v>17</v>
      </c>
      <c r="AC83" s="496">
        <v>17</v>
      </c>
      <c r="AD83" s="496">
        <v>16</v>
      </c>
      <c r="AE83" s="496">
        <v>17</v>
      </c>
      <c r="AF83" s="496">
        <v>16</v>
      </c>
      <c r="AG83" s="496">
        <v>16</v>
      </c>
      <c r="AH83" s="496">
        <v>16</v>
      </c>
      <c r="AI83" s="496">
        <v>16</v>
      </c>
      <c r="AJ83" s="497">
        <v>16</v>
      </c>
      <c r="AK83" s="498">
        <v>430100</v>
      </c>
      <c r="AL83" s="499">
        <v>430100</v>
      </c>
      <c r="AM83" s="499">
        <v>430100</v>
      </c>
      <c r="AN83" s="499">
        <v>430100</v>
      </c>
      <c r="AO83" s="499">
        <v>430100</v>
      </c>
      <c r="AP83" s="499">
        <v>404800</v>
      </c>
      <c r="AQ83" s="499">
        <v>430100</v>
      </c>
      <c r="AR83" s="499">
        <v>404800</v>
      </c>
      <c r="AS83" s="499">
        <v>404800</v>
      </c>
      <c r="AT83" s="499">
        <v>404800</v>
      </c>
      <c r="AU83" s="499">
        <v>404800</v>
      </c>
      <c r="AV83" s="499">
        <v>404800</v>
      </c>
      <c r="AW83" s="499">
        <v>1</v>
      </c>
      <c r="AX83" s="467"/>
    </row>
    <row r="84" spans="2:50" ht="21.75" customHeight="1">
      <c r="B84" s="491">
        <v>80</v>
      </c>
      <c r="C84" s="492" t="s">
        <v>1996</v>
      </c>
      <c r="D84" s="491">
        <v>80</v>
      </c>
      <c r="E84" s="483" t="s">
        <v>882</v>
      </c>
      <c r="F84" s="483">
        <f t="shared" si="6"/>
        <v>1210114</v>
      </c>
      <c r="G84" s="483" t="s">
        <v>883</v>
      </c>
      <c r="H84" s="483" t="s">
        <v>883</v>
      </c>
      <c r="I84" s="493" t="str">
        <f t="shared" ca="1" si="5"/>
        <v>OK</v>
      </c>
      <c r="J84" s="493" t="str">
        <f t="shared" si="7"/>
        <v>OK</v>
      </c>
      <c r="K84" s="485"/>
      <c r="L84" s="477">
        <v>1061822</v>
      </c>
      <c r="M84" s="483" t="s">
        <v>884</v>
      </c>
      <c r="N84" s="483" t="s">
        <v>885</v>
      </c>
      <c r="O84" s="483" t="s">
        <v>694</v>
      </c>
      <c r="P84" s="483" t="s">
        <v>886</v>
      </c>
      <c r="Q84" s="483" t="s">
        <v>1641</v>
      </c>
      <c r="R84" s="483" t="s">
        <v>885</v>
      </c>
      <c r="S84" s="483" t="s">
        <v>694</v>
      </c>
      <c r="T84" s="483" t="s">
        <v>886</v>
      </c>
      <c r="U84" s="494">
        <v>1260000</v>
      </c>
      <c r="V84" s="495">
        <v>45107</v>
      </c>
      <c r="W84" s="496">
        <v>9</v>
      </c>
      <c r="X84" s="496">
        <v>80</v>
      </c>
      <c r="Y84" s="496">
        <v>8</v>
      </c>
      <c r="Z84" s="496">
        <v>8</v>
      </c>
      <c r="AA84" s="496">
        <v>8</v>
      </c>
      <c r="AB84" s="496">
        <v>7</v>
      </c>
      <c r="AC84" s="496">
        <v>8</v>
      </c>
      <c r="AD84" s="496">
        <v>8</v>
      </c>
      <c r="AE84" s="496">
        <v>8</v>
      </c>
      <c r="AF84" s="496">
        <v>8</v>
      </c>
      <c r="AG84" s="496">
        <v>8</v>
      </c>
      <c r="AH84" s="496">
        <v>9</v>
      </c>
      <c r="AI84" s="496">
        <v>9</v>
      </c>
      <c r="AJ84" s="497">
        <v>9</v>
      </c>
      <c r="AK84" s="498">
        <v>208000</v>
      </c>
      <c r="AL84" s="499">
        <v>208000</v>
      </c>
      <c r="AM84" s="499">
        <v>208000</v>
      </c>
      <c r="AN84" s="499">
        <v>182000</v>
      </c>
      <c r="AO84" s="499">
        <v>208000</v>
      </c>
      <c r="AP84" s="499">
        <v>208000</v>
      </c>
      <c r="AQ84" s="499">
        <v>208000</v>
      </c>
      <c r="AR84" s="499">
        <v>208000</v>
      </c>
      <c r="AS84" s="499">
        <v>208000</v>
      </c>
      <c r="AT84" s="499">
        <v>234000</v>
      </c>
      <c r="AU84" s="499">
        <v>234000</v>
      </c>
      <c r="AV84" s="499">
        <v>234000</v>
      </c>
      <c r="AW84" s="499">
        <v>1</v>
      </c>
      <c r="AX84" s="467"/>
    </row>
    <row r="85" spans="2:50" ht="21.75" customHeight="1">
      <c r="B85" s="491">
        <v>81</v>
      </c>
      <c r="C85" s="492" t="s">
        <v>1997</v>
      </c>
      <c r="D85" s="491">
        <v>81</v>
      </c>
      <c r="E85" s="483" t="s">
        <v>887</v>
      </c>
      <c r="F85" s="483">
        <f t="shared" si="6"/>
        <v>1210115</v>
      </c>
      <c r="G85" s="483" t="s">
        <v>888</v>
      </c>
      <c r="H85" s="483" t="s">
        <v>888</v>
      </c>
      <c r="I85" s="493" t="str">
        <f t="shared" ca="1" si="5"/>
        <v>OK</v>
      </c>
      <c r="J85" s="493" t="str">
        <f t="shared" si="7"/>
        <v>OK</v>
      </c>
      <c r="K85" s="485"/>
      <c r="L85" s="477">
        <v>1061094</v>
      </c>
      <c r="M85" s="483" t="s">
        <v>889</v>
      </c>
      <c r="N85" s="483" t="s">
        <v>890</v>
      </c>
      <c r="O85" s="483" t="s">
        <v>694</v>
      </c>
      <c r="P85" s="483" t="s">
        <v>891</v>
      </c>
      <c r="Q85" s="483" t="s">
        <v>1641</v>
      </c>
      <c r="R85" s="483" t="s">
        <v>890</v>
      </c>
      <c r="S85" s="483" t="s">
        <v>694</v>
      </c>
      <c r="T85" s="483" t="s">
        <v>891</v>
      </c>
      <c r="U85" s="494">
        <v>3630000</v>
      </c>
      <c r="V85" s="495">
        <v>45107</v>
      </c>
      <c r="W85" s="496">
        <v>9</v>
      </c>
      <c r="X85" s="496">
        <v>81</v>
      </c>
      <c r="Y85" s="496">
        <v>12</v>
      </c>
      <c r="Z85" s="496">
        <v>11</v>
      </c>
      <c r="AA85" s="496">
        <v>11</v>
      </c>
      <c r="AB85" s="496">
        <v>11</v>
      </c>
      <c r="AC85" s="496">
        <v>11</v>
      </c>
      <c r="AD85" s="496">
        <v>11</v>
      </c>
      <c r="AE85" s="496">
        <v>12</v>
      </c>
      <c r="AF85" s="496">
        <v>13</v>
      </c>
      <c r="AG85" s="496">
        <v>13</v>
      </c>
      <c r="AH85" s="496">
        <v>13</v>
      </c>
      <c r="AI85" s="496">
        <v>13</v>
      </c>
      <c r="AJ85" s="497">
        <v>13</v>
      </c>
      <c r="AK85" s="498">
        <v>312000</v>
      </c>
      <c r="AL85" s="499">
        <v>286000</v>
      </c>
      <c r="AM85" s="499">
        <v>286000</v>
      </c>
      <c r="AN85" s="499">
        <v>286000</v>
      </c>
      <c r="AO85" s="499">
        <v>286000</v>
      </c>
      <c r="AP85" s="499">
        <v>286000</v>
      </c>
      <c r="AQ85" s="499">
        <v>312000</v>
      </c>
      <c r="AR85" s="499">
        <v>338000</v>
      </c>
      <c r="AS85" s="499">
        <v>338000</v>
      </c>
      <c r="AT85" s="499">
        <v>338000</v>
      </c>
      <c r="AU85" s="499">
        <v>338000</v>
      </c>
      <c r="AV85" s="499">
        <v>338000</v>
      </c>
      <c r="AW85" s="499">
        <v>1</v>
      </c>
      <c r="AX85" s="467"/>
    </row>
    <row r="86" spans="2:50" ht="21.75" customHeight="1">
      <c r="B86" s="491">
        <v>82</v>
      </c>
      <c r="C86" s="502" t="s">
        <v>1998</v>
      </c>
      <c r="D86" s="491">
        <v>82</v>
      </c>
      <c r="E86" s="483" t="s">
        <v>892</v>
      </c>
      <c r="F86" s="483">
        <f t="shared" si="6"/>
        <v>1210120</v>
      </c>
      <c r="G86" s="483" t="s">
        <v>893</v>
      </c>
      <c r="H86" s="483" t="s">
        <v>893</v>
      </c>
      <c r="I86" s="493" t="str">
        <f t="shared" ca="1" si="5"/>
        <v>OK</v>
      </c>
      <c r="J86" s="493" t="str">
        <f t="shared" si="7"/>
        <v>OK</v>
      </c>
      <c r="K86" s="485"/>
      <c r="L86" s="477">
        <v>1061849</v>
      </c>
      <c r="M86" s="483" t="s">
        <v>1684</v>
      </c>
      <c r="N86" s="483" t="s">
        <v>846</v>
      </c>
      <c r="O86" s="483" t="s">
        <v>694</v>
      </c>
      <c r="P86" s="483" t="s">
        <v>847</v>
      </c>
      <c r="Q86" s="483" t="s">
        <v>1641</v>
      </c>
      <c r="R86" s="483" t="s">
        <v>846</v>
      </c>
      <c r="S86" s="483" t="s">
        <v>694</v>
      </c>
      <c r="T86" s="483" t="s">
        <v>847</v>
      </c>
      <c r="U86" s="494">
        <v>1980000</v>
      </c>
      <c r="V86" s="495">
        <v>45107</v>
      </c>
      <c r="W86" s="496">
        <v>9</v>
      </c>
      <c r="X86" s="496">
        <v>82</v>
      </c>
      <c r="Y86" s="496">
        <v>11</v>
      </c>
      <c r="Z86" s="496">
        <v>12</v>
      </c>
      <c r="AA86" s="496">
        <v>12</v>
      </c>
      <c r="AB86" s="496">
        <v>11</v>
      </c>
      <c r="AC86" s="496">
        <v>11</v>
      </c>
      <c r="AD86" s="496">
        <v>11</v>
      </c>
      <c r="AE86" s="496">
        <v>11</v>
      </c>
      <c r="AF86" s="496">
        <v>11</v>
      </c>
      <c r="AG86" s="496">
        <v>11</v>
      </c>
      <c r="AH86" s="496">
        <v>11</v>
      </c>
      <c r="AI86" s="496">
        <v>11</v>
      </c>
      <c r="AJ86" s="497">
        <v>11</v>
      </c>
      <c r="AK86" s="498">
        <v>330000</v>
      </c>
      <c r="AL86" s="499">
        <v>360000</v>
      </c>
      <c r="AM86" s="499">
        <v>360000</v>
      </c>
      <c r="AN86" s="499">
        <v>330000</v>
      </c>
      <c r="AO86" s="499">
        <v>330000</v>
      </c>
      <c r="AP86" s="499">
        <v>330000</v>
      </c>
      <c r="AQ86" s="499">
        <v>330000</v>
      </c>
      <c r="AR86" s="499">
        <v>330000</v>
      </c>
      <c r="AS86" s="499">
        <v>330000</v>
      </c>
      <c r="AT86" s="499">
        <v>330000</v>
      </c>
      <c r="AU86" s="499">
        <v>330000</v>
      </c>
      <c r="AV86" s="499">
        <v>330000</v>
      </c>
      <c r="AW86" s="499">
        <v>1</v>
      </c>
      <c r="AX86" s="467"/>
    </row>
    <row r="87" spans="2:50" ht="21.75" customHeight="1">
      <c r="B87" s="491">
        <v>83</v>
      </c>
      <c r="C87" s="492" t="s">
        <v>1999</v>
      </c>
      <c r="D87" s="491">
        <v>83</v>
      </c>
      <c r="E87" s="483" t="s">
        <v>894</v>
      </c>
      <c r="F87" s="483">
        <f t="shared" si="6"/>
        <v>1210121</v>
      </c>
      <c r="G87" s="483" t="s">
        <v>895</v>
      </c>
      <c r="H87" s="483" t="s">
        <v>895</v>
      </c>
      <c r="I87" s="493" t="str">
        <f t="shared" ca="1" si="5"/>
        <v>OK</v>
      </c>
      <c r="J87" s="493" t="str">
        <f t="shared" si="7"/>
        <v>OK</v>
      </c>
      <c r="K87" s="485"/>
      <c r="L87" s="477">
        <v>1061825</v>
      </c>
      <c r="M87" s="483" t="s">
        <v>1688</v>
      </c>
      <c r="N87" s="483" t="s">
        <v>896</v>
      </c>
      <c r="O87" s="483" t="s">
        <v>694</v>
      </c>
      <c r="P87" s="483" t="s">
        <v>897</v>
      </c>
      <c r="Q87" s="483" t="s">
        <v>1641</v>
      </c>
      <c r="R87" s="483" t="s">
        <v>896</v>
      </c>
      <c r="S87" s="483" t="s">
        <v>694</v>
      </c>
      <c r="T87" s="483" t="s">
        <v>897</v>
      </c>
      <c r="U87" s="494">
        <v>2340000</v>
      </c>
      <c r="V87" s="495">
        <v>45107</v>
      </c>
      <c r="W87" s="496">
        <v>9</v>
      </c>
      <c r="X87" s="496">
        <v>83</v>
      </c>
      <c r="Y87" s="496">
        <v>13</v>
      </c>
      <c r="Z87" s="496">
        <v>13</v>
      </c>
      <c r="AA87" s="496">
        <v>12</v>
      </c>
      <c r="AB87" s="496">
        <v>11</v>
      </c>
      <c r="AC87" s="496">
        <v>11</v>
      </c>
      <c r="AD87" s="496">
        <v>10</v>
      </c>
      <c r="AE87" s="496">
        <v>10</v>
      </c>
      <c r="AF87" s="496">
        <v>11</v>
      </c>
      <c r="AG87" s="496">
        <v>10</v>
      </c>
      <c r="AH87" s="496">
        <v>10</v>
      </c>
      <c r="AI87" s="496">
        <v>10</v>
      </c>
      <c r="AJ87" s="497">
        <v>10</v>
      </c>
      <c r="AK87" s="498">
        <v>325000</v>
      </c>
      <c r="AL87" s="499">
        <v>325000</v>
      </c>
      <c r="AM87" s="499">
        <v>300000</v>
      </c>
      <c r="AN87" s="499">
        <v>275000</v>
      </c>
      <c r="AO87" s="499">
        <v>275000</v>
      </c>
      <c r="AP87" s="499">
        <v>250000</v>
      </c>
      <c r="AQ87" s="499">
        <v>250000</v>
      </c>
      <c r="AR87" s="499">
        <v>275000</v>
      </c>
      <c r="AS87" s="499">
        <v>250000</v>
      </c>
      <c r="AT87" s="499">
        <v>250000</v>
      </c>
      <c r="AU87" s="499">
        <v>250000</v>
      </c>
      <c r="AV87" s="499">
        <v>250000</v>
      </c>
      <c r="AW87" s="499">
        <v>1</v>
      </c>
      <c r="AX87" s="467"/>
    </row>
    <row r="88" spans="2:50" ht="21.75" customHeight="1">
      <c r="B88" s="491">
        <v>84</v>
      </c>
      <c r="C88" s="492" t="s">
        <v>2000</v>
      </c>
      <c r="D88" s="491">
        <v>84</v>
      </c>
      <c r="E88" s="483" t="s">
        <v>898</v>
      </c>
      <c r="F88" s="483">
        <f t="shared" si="6"/>
        <v>1210133</v>
      </c>
      <c r="G88" s="483" t="s">
        <v>899</v>
      </c>
      <c r="H88" s="483" t="s">
        <v>899</v>
      </c>
      <c r="I88" s="493" t="str">
        <f t="shared" ca="1" si="5"/>
        <v>OK</v>
      </c>
      <c r="J88" s="493" t="str">
        <f t="shared" si="7"/>
        <v>OK</v>
      </c>
      <c r="K88" s="485"/>
      <c r="L88" s="477">
        <v>1061820</v>
      </c>
      <c r="M88" s="483" t="s">
        <v>859</v>
      </c>
      <c r="N88" s="483" t="s">
        <v>1850</v>
      </c>
      <c r="O88" s="483" t="s">
        <v>694</v>
      </c>
      <c r="P88" s="483" t="s">
        <v>1796</v>
      </c>
      <c r="Q88" s="483" t="s">
        <v>1641</v>
      </c>
      <c r="R88" s="483" t="s">
        <v>1850</v>
      </c>
      <c r="S88" s="483" t="s">
        <v>694</v>
      </c>
      <c r="T88" s="483" t="s">
        <v>1796</v>
      </c>
      <c r="U88" s="494">
        <v>390000</v>
      </c>
      <c r="V88" s="495">
        <v>45107</v>
      </c>
      <c r="W88" s="496">
        <v>9</v>
      </c>
      <c r="X88" s="496">
        <v>84</v>
      </c>
      <c r="Y88" s="496">
        <v>12</v>
      </c>
      <c r="Z88" s="496">
        <v>12</v>
      </c>
      <c r="AA88" s="496">
        <v>12</v>
      </c>
      <c r="AB88" s="496">
        <v>12</v>
      </c>
      <c r="AC88" s="496">
        <v>12</v>
      </c>
      <c r="AD88" s="496">
        <v>12</v>
      </c>
      <c r="AE88" s="496">
        <v>12</v>
      </c>
      <c r="AF88" s="496">
        <v>12</v>
      </c>
      <c r="AG88" s="496">
        <v>12</v>
      </c>
      <c r="AH88" s="496">
        <v>12</v>
      </c>
      <c r="AI88" s="496">
        <v>11</v>
      </c>
      <c r="AJ88" s="497">
        <v>11</v>
      </c>
      <c r="AK88" s="498">
        <v>312000</v>
      </c>
      <c r="AL88" s="499">
        <v>312000</v>
      </c>
      <c r="AM88" s="499">
        <v>312000</v>
      </c>
      <c r="AN88" s="499">
        <v>312000</v>
      </c>
      <c r="AO88" s="499">
        <v>312000</v>
      </c>
      <c r="AP88" s="499">
        <v>312000</v>
      </c>
      <c r="AQ88" s="499">
        <v>312000</v>
      </c>
      <c r="AR88" s="499">
        <v>312000</v>
      </c>
      <c r="AS88" s="499">
        <v>312000</v>
      </c>
      <c r="AT88" s="499">
        <v>312000</v>
      </c>
      <c r="AU88" s="499">
        <v>286000</v>
      </c>
      <c r="AV88" s="499">
        <v>286000</v>
      </c>
      <c r="AW88" s="499">
        <v>1</v>
      </c>
      <c r="AX88" s="467"/>
    </row>
    <row r="89" spans="2:50" ht="21.75" customHeight="1">
      <c r="B89" s="491">
        <v>85</v>
      </c>
      <c r="C89" s="492" t="s">
        <v>2001</v>
      </c>
      <c r="D89" s="491">
        <v>85</v>
      </c>
      <c r="E89" s="483" t="s">
        <v>900</v>
      </c>
      <c r="F89" s="483">
        <f t="shared" si="6"/>
        <v>1210136</v>
      </c>
      <c r="G89" s="483" t="s">
        <v>901</v>
      </c>
      <c r="H89" s="483" t="s">
        <v>901</v>
      </c>
      <c r="I89" s="493" t="str">
        <f t="shared" ca="1" si="5"/>
        <v>OK</v>
      </c>
      <c r="J89" s="493" t="str">
        <f t="shared" si="7"/>
        <v>OK</v>
      </c>
      <c r="K89" s="485"/>
      <c r="L89" s="477">
        <v>1061840</v>
      </c>
      <c r="M89" s="483" t="s">
        <v>716</v>
      </c>
      <c r="N89" s="483" t="s">
        <v>717</v>
      </c>
      <c r="O89" s="483" t="s">
        <v>694</v>
      </c>
      <c r="P89" s="483" t="s">
        <v>902</v>
      </c>
      <c r="Q89" s="483" t="s">
        <v>1641</v>
      </c>
      <c r="R89" s="483" t="s">
        <v>717</v>
      </c>
      <c r="S89" s="483" t="s">
        <v>694</v>
      </c>
      <c r="T89" s="483" t="s">
        <v>902</v>
      </c>
      <c r="U89" s="494">
        <v>3510000</v>
      </c>
      <c r="V89" s="495">
        <v>45107</v>
      </c>
      <c r="W89" s="496">
        <v>9</v>
      </c>
      <c r="X89" s="496">
        <v>85</v>
      </c>
      <c r="Y89" s="496">
        <v>13</v>
      </c>
      <c r="Z89" s="496">
        <v>14</v>
      </c>
      <c r="AA89" s="496">
        <v>14</v>
      </c>
      <c r="AB89" s="496">
        <v>14</v>
      </c>
      <c r="AC89" s="496">
        <v>13</v>
      </c>
      <c r="AD89" s="496">
        <v>14</v>
      </c>
      <c r="AE89" s="496">
        <v>14</v>
      </c>
      <c r="AF89" s="496">
        <v>14</v>
      </c>
      <c r="AG89" s="496">
        <v>14</v>
      </c>
      <c r="AH89" s="496">
        <v>14</v>
      </c>
      <c r="AI89" s="496">
        <v>14</v>
      </c>
      <c r="AJ89" s="497">
        <v>14</v>
      </c>
      <c r="AK89" s="498">
        <v>390000</v>
      </c>
      <c r="AL89" s="499">
        <v>420000</v>
      </c>
      <c r="AM89" s="499">
        <v>420000</v>
      </c>
      <c r="AN89" s="499">
        <v>420000</v>
      </c>
      <c r="AO89" s="499">
        <v>390000</v>
      </c>
      <c r="AP89" s="499">
        <v>420000</v>
      </c>
      <c r="AQ89" s="499">
        <v>420000</v>
      </c>
      <c r="AR89" s="499">
        <v>420000</v>
      </c>
      <c r="AS89" s="499">
        <v>420000</v>
      </c>
      <c r="AT89" s="499">
        <v>420000</v>
      </c>
      <c r="AU89" s="499">
        <v>420000</v>
      </c>
      <c r="AV89" s="499">
        <v>420000</v>
      </c>
      <c r="AW89" s="499">
        <v>1</v>
      </c>
      <c r="AX89" s="467"/>
    </row>
    <row r="90" spans="2:50" ht="21.75" customHeight="1">
      <c r="B90" s="491">
        <v>86</v>
      </c>
      <c r="C90" s="492" t="s">
        <v>2002</v>
      </c>
      <c r="D90" s="491">
        <v>86</v>
      </c>
      <c r="E90" s="483" t="s">
        <v>903</v>
      </c>
      <c r="F90" s="483">
        <f t="shared" si="6"/>
        <v>1210162</v>
      </c>
      <c r="G90" s="483" t="s">
        <v>904</v>
      </c>
      <c r="H90" s="483" t="s">
        <v>904</v>
      </c>
      <c r="I90" s="493" t="str">
        <f t="shared" ca="1" si="5"/>
        <v>OK</v>
      </c>
      <c r="J90" s="493" t="str">
        <f t="shared" si="7"/>
        <v>OK</v>
      </c>
      <c r="K90" s="485"/>
      <c r="L90" s="477">
        <v>1061843</v>
      </c>
      <c r="M90" s="483" t="s">
        <v>1689</v>
      </c>
      <c r="N90" s="483" t="s">
        <v>905</v>
      </c>
      <c r="O90" s="483" t="s">
        <v>694</v>
      </c>
      <c r="P90" s="483" t="s">
        <v>906</v>
      </c>
      <c r="Q90" s="483" t="s">
        <v>1641</v>
      </c>
      <c r="R90" s="483" t="s">
        <v>905</v>
      </c>
      <c r="S90" s="483" t="s">
        <v>694</v>
      </c>
      <c r="T90" s="483" t="s">
        <v>906</v>
      </c>
      <c r="U90" s="494">
        <v>2340000</v>
      </c>
      <c r="V90" s="495">
        <v>45107</v>
      </c>
      <c r="W90" s="496">
        <v>10</v>
      </c>
      <c r="X90" s="496"/>
      <c r="Y90" s="496">
        <v>13</v>
      </c>
      <c r="Z90" s="496">
        <v>13</v>
      </c>
      <c r="AA90" s="496">
        <v>13</v>
      </c>
      <c r="AB90" s="496">
        <v>13</v>
      </c>
      <c r="AC90" s="496">
        <v>13</v>
      </c>
      <c r="AD90" s="496">
        <v>13</v>
      </c>
      <c r="AE90" s="496">
        <v>12</v>
      </c>
      <c r="AF90" s="496">
        <v>12</v>
      </c>
      <c r="AG90" s="496">
        <v>12</v>
      </c>
      <c r="AH90" s="496">
        <v>12</v>
      </c>
      <c r="AI90" s="496">
        <v>12</v>
      </c>
      <c r="AJ90" s="497">
        <v>12</v>
      </c>
      <c r="AK90" s="498">
        <v>338000</v>
      </c>
      <c r="AL90" s="499">
        <v>338000</v>
      </c>
      <c r="AM90" s="499">
        <v>338000</v>
      </c>
      <c r="AN90" s="499">
        <v>338000</v>
      </c>
      <c r="AO90" s="499">
        <v>338000</v>
      </c>
      <c r="AP90" s="499">
        <v>338000</v>
      </c>
      <c r="AQ90" s="499">
        <v>312000</v>
      </c>
      <c r="AR90" s="499">
        <v>312000</v>
      </c>
      <c r="AS90" s="499">
        <v>312000</v>
      </c>
      <c r="AT90" s="499">
        <v>312000</v>
      </c>
      <c r="AU90" s="499">
        <v>312000</v>
      </c>
      <c r="AV90" s="499">
        <v>312000</v>
      </c>
      <c r="AW90" s="499">
        <v>1</v>
      </c>
      <c r="AX90" s="467"/>
    </row>
    <row r="91" spans="2:50" ht="21.75" customHeight="1">
      <c r="B91" s="491">
        <v>87</v>
      </c>
      <c r="C91" s="492" t="s">
        <v>2003</v>
      </c>
      <c r="D91" s="491">
        <v>87</v>
      </c>
      <c r="E91" s="483" t="s">
        <v>907</v>
      </c>
      <c r="F91" s="483">
        <f t="shared" si="6"/>
        <v>1210201</v>
      </c>
      <c r="G91" s="483" t="s">
        <v>908</v>
      </c>
      <c r="H91" s="483" t="s">
        <v>908</v>
      </c>
      <c r="I91" s="493" t="str">
        <f t="shared" ca="1" si="5"/>
        <v>OK</v>
      </c>
      <c r="J91" s="493" t="str">
        <f t="shared" si="7"/>
        <v>OK</v>
      </c>
      <c r="K91" s="485"/>
      <c r="L91" s="477">
        <v>1063818</v>
      </c>
      <c r="M91" s="483" t="s">
        <v>909</v>
      </c>
      <c r="N91" s="483" t="s">
        <v>910</v>
      </c>
      <c r="O91" s="483" t="s">
        <v>551</v>
      </c>
      <c r="P91" s="483" t="s">
        <v>911</v>
      </c>
      <c r="Q91" s="483" t="s">
        <v>1641</v>
      </c>
      <c r="R91" s="483" t="s">
        <v>910</v>
      </c>
      <c r="S91" s="483" t="s">
        <v>551</v>
      </c>
      <c r="T91" s="483" t="s">
        <v>911</v>
      </c>
      <c r="U91" s="494">
        <v>0</v>
      </c>
      <c r="V91" s="495"/>
      <c r="W91" s="496">
        <v>10</v>
      </c>
      <c r="X91" s="496">
        <v>2</v>
      </c>
      <c r="Y91" s="496">
        <v>17</v>
      </c>
      <c r="Z91" s="496">
        <v>17</v>
      </c>
      <c r="AA91" s="496">
        <v>17</v>
      </c>
      <c r="AB91" s="496">
        <v>17</v>
      </c>
      <c r="AC91" s="496">
        <v>17</v>
      </c>
      <c r="AD91" s="496">
        <v>17</v>
      </c>
      <c r="AE91" s="496">
        <v>17</v>
      </c>
      <c r="AF91" s="496">
        <v>17</v>
      </c>
      <c r="AG91" s="496">
        <v>17</v>
      </c>
      <c r="AH91" s="496">
        <v>17</v>
      </c>
      <c r="AI91" s="496">
        <v>17</v>
      </c>
      <c r="AJ91" s="497">
        <v>17</v>
      </c>
      <c r="AK91" s="498">
        <v>442000</v>
      </c>
      <c r="AL91" s="499">
        <v>442000</v>
      </c>
      <c r="AM91" s="499">
        <v>442000</v>
      </c>
      <c r="AN91" s="499">
        <v>442000</v>
      </c>
      <c r="AO91" s="499">
        <v>442000</v>
      </c>
      <c r="AP91" s="499">
        <v>442000</v>
      </c>
      <c r="AQ91" s="499">
        <v>442000</v>
      </c>
      <c r="AR91" s="499">
        <v>442000</v>
      </c>
      <c r="AS91" s="499">
        <v>442000</v>
      </c>
      <c r="AT91" s="499">
        <v>442000</v>
      </c>
      <c r="AU91" s="499">
        <v>442000</v>
      </c>
      <c r="AV91" s="499">
        <v>442000</v>
      </c>
      <c r="AW91" s="499">
        <v>1</v>
      </c>
      <c r="AX91" s="467"/>
    </row>
    <row r="92" spans="2:50" ht="21.75" customHeight="1">
      <c r="B92" s="491">
        <v>88</v>
      </c>
      <c r="C92" s="492" t="s">
        <v>2004</v>
      </c>
      <c r="D92" s="491">
        <v>88</v>
      </c>
      <c r="E92" s="483" t="s">
        <v>912</v>
      </c>
      <c r="F92" s="483">
        <f t="shared" si="6"/>
        <v>1210224</v>
      </c>
      <c r="G92" s="483" t="s">
        <v>913</v>
      </c>
      <c r="H92" s="483" t="s">
        <v>913</v>
      </c>
      <c r="I92" s="493" t="str">
        <f t="shared" ca="1" si="5"/>
        <v>OK</v>
      </c>
      <c r="J92" s="493" t="str">
        <f t="shared" si="7"/>
        <v>OK</v>
      </c>
      <c r="K92" s="485"/>
      <c r="L92" s="477">
        <v>1063271</v>
      </c>
      <c r="M92" s="483" t="s">
        <v>582</v>
      </c>
      <c r="N92" s="483" t="s">
        <v>583</v>
      </c>
      <c r="O92" s="483" t="s">
        <v>551</v>
      </c>
      <c r="P92" s="483" t="s">
        <v>584</v>
      </c>
      <c r="Q92" s="483" t="s">
        <v>1641</v>
      </c>
      <c r="R92" s="483" t="s">
        <v>583</v>
      </c>
      <c r="S92" s="483" t="s">
        <v>551</v>
      </c>
      <c r="T92" s="483" t="s">
        <v>584</v>
      </c>
      <c r="U92" s="494">
        <v>0</v>
      </c>
      <c r="V92" s="495"/>
      <c r="W92" s="496">
        <v>10</v>
      </c>
      <c r="X92" s="496">
        <v>3</v>
      </c>
      <c r="Y92" s="496">
        <v>14</v>
      </c>
      <c r="Z92" s="496">
        <v>15</v>
      </c>
      <c r="AA92" s="496">
        <v>14</v>
      </c>
      <c r="AB92" s="496">
        <v>14</v>
      </c>
      <c r="AC92" s="496">
        <v>14</v>
      </c>
      <c r="AD92" s="496">
        <v>14</v>
      </c>
      <c r="AE92" s="496">
        <v>14</v>
      </c>
      <c r="AF92" s="496">
        <v>14</v>
      </c>
      <c r="AG92" s="496">
        <v>14</v>
      </c>
      <c r="AH92" s="496">
        <v>14</v>
      </c>
      <c r="AI92" s="496">
        <v>14</v>
      </c>
      <c r="AJ92" s="497">
        <v>14</v>
      </c>
      <c r="AK92" s="498">
        <v>378000</v>
      </c>
      <c r="AL92" s="499">
        <v>405000</v>
      </c>
      <c r="AM92" s="499">
        <v>378000</v>
      </c>
      <c r="AN92" s="499">
        <v>378000</v>
      </c>
      <c r="AO92" s="499">
        <v>378000</v>
      </c>
      <c r="AP92" s="499">
        <v>378000</v>
      </c>
      <c r="AQ92" s="499">
        <v>378000</v>
      </c>
      <c r="AR92" s="499">
        <v>378000</v>
      </c>
      <c r="AS92" s="499">
        <v>378000</v>
      </c>
      <c r="AT92" s="499">
        <v>378000</v>
      </c>
      <c r="AU92" s="499">
        <v>378000</v>
      </c>
      <c r="AV92" s="499">
        <v>378000</v>
      </c>
      <c r="AW92" s="499">
        <v>1</v>
      </c>
      <c r="AX92" s="467"/>
    </row>
    <row r="93" spans="2:50" ht="21.75" customHeight="1">
      <c r="B93" s="491">
        <v>89</v>
      </c>
      <c r="C93" s="492" t="s">
        <v>2005</v>
      </c>
      <c r="D93" s="491">
        <v>89</v>
      </c>
      <c r="E93" s="483" t="s">
        <v>914</v>
      </c>
      <c r="F93" s="483">
        <f t="shared" si="6"/>
        <v>1210225</v>
      </c>
      <c r="G93" s="483" t="s">
        <v>915</v>
      </c>
      <c r="H93" s="483" t="s">
        <v>915</v>
      </c>
      <c r="I93" s="493" t="str">
        <f t="shared" ca="1" si="5"/>
        <v>OK</v>
      </c>
      <c r="J93" s="493" t="str">
        <f t="shared" si="7"/>
        <v>OK</v>
      </c>
      <c r="K93" s="485"/>
      <c r="L93" s="477">
        <v>1064017</v>
      </c>
      <c r="M93" s="483" t="s">
        <v>916</v>
      </c>
      <c r="N93" s="483" t="s">
        <v>917</v>
      </c>
      <c r="O93" s="483" t="s">
        <v>551</v>
      </c>
      <c r="P93" s="483" t="s">
        <v>918</v>
      </c>
      <c r="Q93" s="483" t="s">
        <v>1641</v>
      </c>
      <c r="R93" s="483" t="s">
        <v>917</v>
      </c>
      <c r="S93" s="483" t="s">
        <v>551</v>
      </c>
      <c r="T93" s="483" t="s">
        <v>918</v>
      </c>
      <c r="U93" s="494">
        <v>0</v>
      </c>
      <c r="V93" s="495"/>
      <c r="W93" s="496">
        <v>10</v>
      </c>
      <c r="X93" s="496">
        <v>4</v>
      </c>
      <c r="Y93" s="496">
        <v>5</v>
      </c>
      <c r="Z93" s="496">
        <v>5</v>
      </c>
      <c r="AA93" s="496">
        <v>6</v>
      </c>
      <c r="AB93" s="496">
        <v>8</v>
      </c>
      <c r="AC93" s="496">
        <v>11</v>
      </c>
      <c r="AD93" s="496">
        <v>16</v>
      </c>
      <c r="AE93" s="496">
        <v>18</v>
      </c>
      <c r="AF93" s="496">
        <v>19</v>
      </c>
      <c r="AG93" s="496">
        <v>18</v>
      </c>
      <c r="AH93" s="496">
        <v>18</v>
      </c>
      <c r="AI93" s="496">
        <v>18</v>
      </c>
      <c r="AJ93" s="497">
        <v>18</v>
      </c>
      <c r="AK93" s="498">
        <v>130000</v>
      </c>
      <c r="AL93" s="499">
        <v>130000</v>
      </c>
      <c r="AM93" s="499">
        <v>156000</v>
      </c>
      <c r="AN93" s="499">
        <v>208000</v>
      </c>
      <c r="AO93" s="499">
        <v>286000</v>
      </c>
      <c r="AP93" s="499">
        <v>416000</v>
      </c>
      <c r="AQ93" s="499">
        <v>468000</v>
      </c>
      <c r="AR93" s="499">
        <v>494000</v>
      </c>
      <c r="AS93" s="499">
        <v>468000</v>
      </c>
      <c r="AT93" s="499">
        <v>468000</v>
      </c>
      <c r="AU93" s="499">
        <v>468000</v>
      </c>
      <c r="AV93" s="499">
        <v>468000</v>
      </c>
      <c r="AW93" s="499">
        <v>1</v>
      </c>
      <c r="AX93" s="467"/>
    </row>
    <row r="94" spans="2:50" ht="21.75" customHeight="1">
      <c r="B94" s="491">
        <v>90</v>
      </c>
      <c r="C94" s="492" t="s">
        <v>2006</v>
      </c>
      <c r="D94" s="491">
        <v>90</v>
      </c>
      <c r="E94" s="483" t="s">
        <v>919</v>
      </c>
      <c r="F94" s="483">
        <f t="shared" si="6"/>
        <v>1210226</v>
      </c>
      <c r="G94" s="483" t="s">
        <v>920</v>
      </c>
      <c r="H94" s="483" t="s">
        <v>920</v>
      </c>
      <c r="I94" s="493" t="str">
        <f t="shared" ca="1" si="5"/>
        <v>OK</v>
      </c>
      <c r="J94" s="493" t="str">
        <f t="shared" si="7"/>
        <v>OK</v>
      </c>
      <c r="K94" s="485"/>
      <c r="L94" s="477">
        <v>1064192</v>
      </c>
      <c r="M94" s="483" t="s">
        <v>921</v>
      </c>
      <c r="N94" s="483" t="s">
        <v>922</v>
      </c>
      <c r="O94" s="483" t="s">
        <v>551</v>
      </c>
      <c r="P94" s="483" t="s">
        <v>923</v>
      </c>
      <c r="Q94" s="483" t="s">
        <v>1641</v>
      </c>
      <c r="R94" s="483" t="s">
        <v>922</v>
      </c>
      <c r="S94" s="483" t="s">
        <v>551</v>
      </c>
      <c r="T94" s="483" t="s">
        <v>923</v>
      </c>
      <c r="U94" s="494">
        <v>0</v>
      </c>
      <c r="V94" s="495"/>
      <c r="W94" s="496">
        <v>10</v>
      </c>
      <c r="X94" s="496">
        <v>5</v>
      </c>
      <c r="Y94" s="496">
        <v>14</v>
      </c>
      <c r="Z94" s="496">
        <v>14</v>
      </c>
      <c r="AA94" s="496">
        <v>14</v>
      </c>
      <c r="AB94" s="496">
        <v>14</v>
      </c>
      <c r="AC94" s="496">
        <v>14</v>
      </c>
      <c r="AD94" s="496">
        <v>14</v>
      </c>
      <c r="AE94" s="496">
        <v>14</v>
      </c>
      <c r="AF94" s="496">
        <v>13</v>
      </c>
      <c r="AG94" s="496">
        <v>13</v>
      </c>
      <c r="AH94" s="496">
        <v>13</v>
      </c>
      <c r="AI94" s="496">
        <v>13</v>
      </c>
      <c r="AJ94" s="497">
        <v>13</v>
      </c>
      <c r="AK94" s="498">
        <v>420000</v>
      </c>
      <c r="AL94" s="499">
        <v>420000</v>
      </c>
      <c r="AM94" s="499">
        <v>420000</v>
      </c>
      <c r="AN94" s="499">
        <v>420000</v>
      </c>
      <c r="AO94" s="499">
        <v>420000</v>
      </c>
      <c r="AP94" s="499">
        <v>420000</v>
      </c>
      <c r="AQ94" s="499">
        <v>420000</v>
      </c>
      <c r="AR94" s="499">
        <v>390000</v>
      </c>
      <c r="AS94" s="499">
        <v>390000</v>
      </c>
      <c r="AT94" s="499">
        <v>390000</v>
      </c>
      <c r="AU94" s="499">
        <v>390000</v>
      </c>
      <c r="AV94" s="499">
        <v>390000</v>
      </c>
      <c r="AW94" s="499">
        <v>1</v>
      </c>
      <c r="AX94" s="467"/>
    </row>
    <row r="95" spans="2:50" ht="21.75" customHeight="1">
      <c r="B95" s="491">
        <v>91</v>
      </c>
      <c r="C95" s="492" t="s">
        <v>2007</v>
      </c>
      <c r="D95" s="491">
        <v>91</v>
      </c>
      <c r="E95" s="483" t="s">
        <v>924</v>
      </c>
      <c r="F95" s="483">
        <f t="shared" si="6"/>
        <v>1210227</v>
      </c>
      <c r="G95" s="483" t="s">
        <v>925</v>
      </c>
      <c r="H95" s="483" t="s">
        <v>925</v>
      </c>
      <c r="I95" s="493" t="str">
        <f t="shared" ca="1" si="5"/>
        <v>OK</v>
      </c>
      <c r="J95" s="493" t="str">
        <f t="shared" si="7"/>
        <v>OK</v>
      </c>
      <c r="K95" s="485"/>
      <c r="L95" s="477">
        <v>1064046</v>
      </c>
      <c r="M95" s="483" t="s">
        <v>926</v>
      </c>
      <c r="N95" s="483" t="s">
        <v>927</v>
      </c>
      <c r="O95" s="483" t="s">
        <v>694</v>
      </c>
      <c r="P95" s="483" t="s">
        <v>928</v>
      </c>
      <c r="Q95" s="483" t="s">
        <v>1641</v>
      </c>
      <c r="R95" s="483" t="s">
        <v>927</v>
      </c>
      <c r="S95" s="483" t="s">
        <v>694</v>
      </c>
      <c r="T95" s="483" t="s">
        <v>928</v>
      </c>
      <c r="U95" s="494">
        <v>2040000</v>
      </c>
      <c r="V95" s="495">
        <v>45107</v>
      </c>
      <c r="W95" s="496">
        <v>10</v>
      </c>
      <c r="X95" s="496">
        <v>6</v>
      </c>
      <c r="Y95" s="496">
        <v>17</v>
      </c>
      <c r="Z95" s="496">
        <v>17</v>
      </c>
      <c r="AA95" s="496">
        <v>15</v>
      </c>
      <c r="AB95" s="496">
        <v>15</v>
      </c>
      <c r="AC95" s="496">
        <v>15</v>
      </c>
      <c r="AD95" s="496">
        <v>15</v>
      </c>
      <c r="AE95" s="496">
        <v>15</v>
      </c>
      <c r="AF95" s="496">
        <v>15</v>
      </c>
      <c r="AG95" s="496">
        <v>15</v>
      </c>
      <c r="AH95" s="496">
        <v>15</v>
      </c>
      <c r="AI95" s="496">
        <v>15</v>
      </c>
      <c r="AJ95" s="497">
        <v>15</v>
      </c>
      <c r="AK95" s="498">
        <v>442000</v>
      </c>
      <c r="AL95" s="499">
        <v>442000</v>
      </c>
      <c r="AM95" s="499">
        <v>390000</v>
      </c>
      <c r="AN95" s="499">
        <v>390000</v>
      </c>
      <c r="AO95" s="499">
        <v>390000</v>
      </c>
      <c r="AP95" s="499">
        <v>390000</v>
      </c>
      <c r="AQ95" s="499">
        <v>390000</v>
      </c>
      <c r="AR95" s="499">
        <v>390000</v>
      </c>
      <c r="AS95" s="499">
        <v>390000</v>
      </c>
      <c r="AT95" s="499">
        <v>390000</v>
      </c>
      <c r="AU95" s="499">
        <v>390000</v>
      </c>
      <c r="AV95" s="499">
        <v>390000</v>
      </c>
      <c r="AW95" s="499">
        <v>1</v>
      </c>
      <c r="AX95" s="467"/>
    </row>
    <row r="96" spans="2:50" ht="21.75" customHeight="1">
      <c r="B96" s="491">
        <v>92</v>
      </c>
      <c r="C96" s="492" t="s">
        <v>2008</v>
      </c>
      <c r="D96" s="491">
        <v>92</v>
      </c>
      <c r="E96" s="483" t="s">
        <v>929</v>
      </c>
      <c r="F96" s="483">
        <f t="shared" si="6"/>
        <v>1210228</v>
      </c>
      <c r="G96" s="483" t="s">
        <v>930</v>
      </c>
      <c r="H96" s="483" t="s">
        <v>930</v>
      </c>
      <c r="I96" s="493" t="str">
        <f t="shared" ca="1" si="5"/>
        <v>OK</v>
      </c>
      <c r="J96" s="493" t="str">
        <f t="shared" si="7"/>
        <v>OK</v>
      </c>
      <c r="K96" s="485"/>
      <c r="L96" s="477">
        <v>1064040</v>
      </c>
      <c r="M96" s="483" t="s">
        <v>931</v>
      </c>
      <c r="N96" s="483" t="s">
        <v>932</v>
      </c>
      <c r="O96" s="483" t="s">
        <v>933</v>
      </c>
      <c r="P96" s="483" t="s">
        <v>934</v>
      </c>
      <c r="Q96" s="483" t="s">
        <v>1641</v>
      </c>
      <c r="R96" s="483" t="s">
        <v>932</v>
      </c>
      <c r="S96" s="483" t="s">
        <v>933</v>
      </c>
      <c r="T96" s="483" t="s">
        <v>934</v>
      </c>
      <c r="U96" s="494">
        <v>1800000</v>
      </c>
      <c r="V96" s="495">
        <v>45107</v>
      </c>
      <c r="W96" s="496">
        <v>10</v>
      </c>
      <c r="X96" s="496">
        <v>7</v>
      </c>
      <c r="Y96" s="496">
        <v>9</v>
      </c>
      <c r="Z96" s="496">
        <v>9</v>
      </c>
      <c r="AA96" s="496">
        <v>9</v>
      </c>
      <c r="AB96" s="496">
        <v>9</v>
      </c>
      <c r="AC96" s="496">
        <v>8</v>
      </c>
      <c r="AD96" s="496">
        <v>8</v>
      </c>
      <c r="AE96" s="496">
        <v>8</v>
      </c>
      <c r="AF96" s="496">
        <v>8</v>
      </c>
      <c r="AG96" s="496">
        <v>8</v>
      </c>
      <c r="AH96" s="496">
        <v>8</v>
      </c>
      <c r="AI96" s="496">
        <v>8</v>
      </c>
      <c r="AJ96" s="497">
        <v>8</v>
      </c>
      <c r="AK96" s="498">
        <v>270000</v>
      </c>
      <c r="AL96" s="499">
        <v>270000</v>
      </c>
      <c r="AM96" s="499">
        <v>270000</v>
      </c>
      <c r="AN96" s="499">
        <v>235862</v>
      </c>
      <c r="AO96" s="499">
        <v>240000</v>
      </c>
      <c r="AP96" s="499">
        <v>240000</v>
      </c>
      <c r="AQ96" s="499">
        <v>240000</v>
      </c>
      <c r="AR96" s="499">
        <v>240000</v>
      </c>
      <c r="AS96" s="499">
        <v>240000</v>
      </c>
      <c r="AT96" s="499">
        <v>240000</v>
      </c>
      <c r="AU96" s="499">
        <v>240000</v>
      </c>
      <c r="AV96" s="499">
        <v>240000</v>
      </c>
      <c r="AW96" s="499">
        <v>1</v>
      </c>
      <c r="AX96" s="467"/>
    </row>
    <row r="97" spans="2:50" ht="21.75" customHeight="1">
      <c r="B97" s="491">
        <v>93</v>
      </c>
      <c r="C97" s="492" t="s">
        <v>2009</v>
      </c>
      <c r="D97" s="491">
        <v>93</v>
      </c>
      <c r="E97" s="483" t="s">
        <v>935</v>
      </c>
      <c r="F97" s="483">
        <f t="shared" si="6"/>
        <v>1210229</v>
      </c>
      <c r="G97" s="483" t="s">
        <v>936</v>
      </c>
      <c r="H97" s="483" t="s">
        <v>936</v>
      </c>
      <c r="I97" s="493" t="str">
        <f t="shared" ca="1" si="5"/>
        <v>OK</v>
      </c>
      <c r="J97" s="493" t="str">
        <f t="shared" si="7"/>
        <v>OK</v>
      </c>
      <c r="K97" s="485"/>
      <c r="L97" s="477">
        <v>1059288</v>
      </c>
      <c r="M97" s="483" t="s">
        <v>1683</v>
      </c>
      <c r="N97" s="483" t="s">
        <v>1789</v>
      </c>
      <c r="O97" s="483" t="s">
        <v>694</v>
      </c>
      <c r="P97" s="483" t="s">
        <v>2095</v>
      </c>
      <c r="Q97" s="483" t="s">
        <v>1641</v>
      </c>
      <c r="R97" s="483" t="s">
        <v>1789</v>
      </c>
      <c r="S97" s="483" t="s">
        <v>694</v>
      </c>
      <c r="T97" s="483" t="s">
        <v>2095</v>
      </c>
      <c r="U97" s="494">
        <v>1440000</v>
      </c>
      <c r="V97" s="495">
        <v>45107</v>
      </c>
      <c r="W97" s="496">
        <v>10</v>
      </c>
      <c r="X97" s="496">
        <v>8</v>
      </c>
      <c r="Y97" s="496">
        <v>8</v>
      </c>
      <c r="Z97" s="496">
        <v>8</v>
      </c>
      <c r="AA97" s="496">
        <v>8</v>
      </c>
      <c r="AB97" s="496">
        <v>8</v>
      </c>
      <c r="AC97" s="496">
        <v>8</v>
      </c>
      <c r="AD97" s="496">
        <v>9</v>
      </c>
      <c r="AE97" s="496">
        <v>9</v>
      </c>
      <c r="AF97" s="496">
        <v>9</v>
      </c>
      <c r="AG97" s="496">
        <v>9</v>
      </c>
      <c r="AH97" s="496">
        <v>9</v>
      </c>
      <c r="AI97" s="496">
        <v>9</v>
      </c>
      <c r="AJ97" s="497">
        <v>9</v>
      </c>
      <c r="AK97" s="498">
        <v>208000</v>
      </c>
      <c r="AL97" s="499">
        <v>208000</v>
      </c>
      <c r="AM97" s="499">
        <v>208000</v>
      </c>
      <c r="AN97" s="499">
        <v>208000</v>
      </c>
      <c r="AO97" s="499">
        <v>208000</v>
      </c>
      <c r="AP97" s="499">
        <v>234000</v>
      </c>
      <c r="AQ97" s="499">
        <v>234000</v>
      </c>
      <c r="AR97" s="499">
        <v>234000</v>
      </c>
      <c r="AS97" s="499">
        <v>234000</v>
      </c>
      <c r="AT97" s="499">
        <v>234000</v>
      </c>
      <c r="AU97" s="499">
        <v>234000</v>
      </c>
      <c r="AV97" s="499">
        <v>234000</v>
      </c>
      <c r="AW97" s="499">
        <v>1</v>
      </c>
      <c r="AX97" s="467"/>
    </row>
    <row r="98" spans="2:50" ht="21.75" customHeight="1">
      <c r="B98" s="491">
        <v>94</v>
      </c>
      <c r="C98" s="492" t="s">
        <v>2010</v>
      </c>
      <c r="D98" s="491">
        <v>94</v>
      </c>
      <c r="E98" s="483" t="s">
        <v>937</v>
      </c>
      <c r="F98" s="483">
        <f t="shared" si="6"/>
        <v>1210230</v>
      </c>
      <c r="G98" s="483" t="s">
        <v>938</v>
      </c>
      <c r="H98" s="483" t="s">
        <v>938</v>
      </c>
      <c r="I98" s="493" t="str">
        <f t="shared" ca="1" si="5"/>
        <v>OK</v>
      </c>
      <c r="J98" s="493" t="str">
        <f t="shared" si="7"/>
        <v>OK</v>
      </c>
      <c r="K98" s="485"/>
      <c r="L98" s="477">
        <v>1063848</v>
      </c>
      <c r="M98" s="483" t="s">
        <v>939</v>
      </c>
      <c r="N98" s="483" t="s">
        <v>940</v>
      </c>
      <c r="O98" s="483" t="s">
        <v>694</v>
      </c>
      <c r="P98" s="483" t="s">
        <v>941</v>
      </c>
      <c r="Q98" s="483" t="s">
        <v>1641</v>
      </c>
      <c r="R98" s="483" t="s">
        <v>940</v>
      </c>
      <c r="S98" s="483" t="s">
        <v>694</v>
      </c>
      <c r="T98" s="483" t="s">
        <v>941</v>
      </c>
      <c r="U98" s="494">
        <v>2970000</v>
      </c>
      <c r="V98" s="495">
        <v>45107</v>
      </c>
      <c r="W98" s="496">
        <v>10</v>
      </c>
      <c r="X98" s="496">
        <v>9</v>
      </c>
      <c r="Y98" s="496">
        <v>9</v>
      </c>
      <c r="Z98" s="496">
        <v>9</v>
      </c>
      <c r="AA98" s="496">
        <v>9</v>
      </c>
      <c r="AB98" s="496">
        <v>8</v>
      </c>
      <c r="AC98" s="496">
        <v>8</v>
      </c>
      <c r="AD98" s="496">
        <v>8</v>
      </c>
      <c r="AE98" s="496">
        <v>8</v>
      </c>
      <c r="AF98" s="496">
        <v>8</v>
      </c>
      <c r="AG98" s="496">
        <v>8</v>
      </c>
      <c r="AH98" s="496">
        <v>9</v>
      </c>
      <c r="AI98" s="496">
        <v>9</v>
      </c>
      <c r="AJ98" s="497">
        <v>9</v>
      </c>
      <c r="AK98" s="498">
        <v>239400</v>
      </c>
      <c r="AL98" s="499">
        <v>239400</v>
      </c>
      <c r="AM98" s="499">
        <v>239400</v>
      </c>
      <c r="AN98" s="499">
        <v>212800</v>
      </c>
      <c r="AO98" s="499">
        <v>212800</v>
      </c>
      <c r="AP98" s="499">
        <v>212800</v>
      </c>
      <c r="AQ98" s="499">
        <v>212800</v>
      </c>
      <c r="AR98" s="499">
        <v>212800</v>
      </c>
      <c r="AS98" s="499">
        <v>212800</v>
      </c>
      <c r="AT98" s="499">
        <v>239400</v>
      </c>
      <c r="AU98" s="499">
        <v>239400</v>
      </c>
      <c r="AV98" s="499">
        <v>239400</v>
      </c>
      <c r="AW98" s="499">
        <v>1</v>
      </c>
      <c r="AX98" s="467"/>
    </row>
    <row r="99" spans="2:50" ht="21.75" customHeight="1">
      <c r="B99" s="491">
        <v>95</v>
      </c>
      <c r="C99" s="492" t="s">
        <v>2011</v>
      </c>
      <c r="D99" s="491">
        <v>95</v>
      </c>
      <c r="E99" s="483" t="s">
        <v>942</v>
      </c>
      <c r="F99" s="483">
        <f t="shared" si="6"/>
        <v>1210231</v>
      </c>
      <c r="G99" s="483" t="s">
        <v>943</v>
      </c>
      <c r="H99" s="483" t="s">
        <v>943</v>
      </c>
      <c r="I99" s="493" t="str">
        <f t="shared" ca="1" si="5"/>
        <v>OK</v>
      </c>
      <c r="J99" s="493" t="str">
        <f t="shared" si="7"/>
        <v>OK</v>
      </c>
      <c r="K99" s="485"/>
      <c r="L99" s="477">
        <v>1064193</v>
      </c>
      <c r="M99" s="483" t="s">
        <v>944</v>
      </c>
      <c r="N99" s="483" t="s">
        <v>945</v>
      </c>
      <c r="O99" s="483" t="s">
        <v>694</v>
      </c>
      <c r="P99" s="483" t="s">
        <v>946</v>
      </c>
      <c r="Q99" s="483" t="s">
        <v>1641</v>
      </c>
      <c r="R99" s="483" t="s">
        <v>945</v>
      </c>
      <c r="S99" s="483" t="s">
        <v>694</v>
      </c>
      <c r="T99" s="483" t="s">
        <v>946</v>
      </c>
      <c r="U99" s="494">
        <v>1200000</v>
      </c>
      <c r="V99" s="495">
        <v>45107</v>
      </c>
      <c r="W99" s="496">
        <v>10</v>
      </c>
      <c r="X99" s="496">
        <v>10</v>
      </c>
      <c r="Y99" s="496">
        <v>6</v>
      </c>
      <c r="Z99" s="496">
        <v>6</v>
      </c>
      <c r="AA99" s="496">
        <v>6</v>
      </c>
      <c r="AB99" s="496">
        <v>7</v>
      </c>
      <c r="AC99" s="496">
        <v>7</v>
      </c>
      <c r="AD99" s="496">
        <v>7</v>
      </c>
      <c r="AE99" s="496">
        <v>7</v>
      </c>
      <c r="AF99" s="496">
        <v>8</v>
      </c>
      <c r="AG99" s="496">
        <v>8</v>
      </c>
      <c r="AH99" s="496">
        <v>8</v>
      </c>
      <c r="AI99" s="496">
        <v>8</v>
      </c>
      <c r="AJ99" s="497">
        <v>8</v>
      </c>
      <c r="AK99" s="498">
        <v>153000</v>
      </c>
      <c r="AL99" s="499">
        <v>153000</v>
      </c>
      <c r="AM99" s="499">
        <v>153000</v>
      </c>
      <c r="AN99" s="499">
        <v>178500</v>
      </c>
      <c r="AO99" s="499">
        <v>178500</v>
      </c>
      <c r="AP99" s="499">
        <v>178500</v>
      </c>
      <c r="AQ99" s="499">
        <v>178500</v>
      </c>
      <c r="AR99" s="499">
        <v>204000</v>
      </c>
      <c r="AS99" s="499">
        <v>204000</v>
      </c>
      <c r="AT99" s="499">
        <v>204000</v>
      </c>
      <c r="AU99" s="499">
        <v>204000</v>
      </c>
      <c r="AV99" s="499">
        <v>204000</v>
      </c>
      <c r="AW99" s="499">
        <v>1</v>
      </c>
      <c r="AX99" s="467"/>
    </row>
    <row r="100" spans="2:50" ht="21.75" customHeight="1">
      <c r="B100" s="491">
        <v>96</v>
      </c>
      <c r="C100" s="492" t="s">
        <v>2012</v>
      </c>
      <c r="D100" s="491">
        <v>96</v>
      </c>
      <c r="E100" s="483" t="s">
        <v>947</v>
      </c>
      <c r="F100" s="483">
        <f t="shared" si="6"/>
        <v>1210232</v>
      </c>
      <c r="G100" s="483" t="s">
        <v>948</v>
      </c>
      <c r="H100" s="483" t="s">
        <v>948</v>
      </c>
      <c r="I100" s="493" t="str">
        <f t="shared" ca="1" si="5"/>
        <v>OK</v>
      </c>
      <c r="J100" s="493" t="str">
        <f t="shared" si="7"/>
        <v>OK</v>
      </c>
      <c r="K100" s="485"/>
      <c r="L100" s="477">
        <v>1063669</v>
      </c>
      <c r="M100" s="483" t="s">
        <v>1689</v>
      </c>
      <c r="N100" s="483" t="s">
        <v>949</v>
      </c>
      <c r="O100" s="483" t="s">
        <v>694</v>
      </c>
      <c r="P100" s="483" t="s">
        <v>906</v>
      </c>
      <c r="Q100" s="483" t="s">
        <v>1641</v>
      </c>
      <c r="R100" s="483" t="s">
        <v>949</v>
      </c>
      <c r="S100" s="483" t="s">
        <v>694</v>
      </c>
      <c r="T100" s="483" t="s">
        <v>906</v>
      </c>
      <c r="U100" s="494">
        <v>2520000</v>
      </c>
      <c r="V100" s="495">
        <v>45112</v>
      </c>
      <c r="W100" s="496">
        <v>10</v>
      </c>
      <c r="X100" s="496">
        <v>11</v>
      </c>
      <c r="Y100" s="496">
        <v>14</v>
      </c>
      <c r="Z100" s="496">
        <v>14</v>
      </c>
      <c r="AA100" s="496">
        <v>13</v>
      </c>
      <c r="AB100" s="496">
        <v>13</v>
      </c>
      <c r="AC100" s="496">
        <v>13</v>
      </c>
      <c r="AD100" s="496">
        <v>14</v>
      </c>
      <c r="AE100" s="496">
        <v>13</v>
      </c>
      <c r="AF100" s="496">
        <v>14</v>
      </c>
      <c r="AG100" s="496">
        <v>14</v>
      </c>
      <c r="AH100" s="496">
        <v>14</v>
      </c>
      <c r="AI100" s="496">
        <v>14</v>
      </c>
      <c r="AJ100" s="497">
        <v>14</v>
      </c>
      <c r="AK100" s="498">
        <v>364000</v>
      </c>
      <c r="AL100" s="499">
        <v>364000</v>
      </c>
      <c r="AM100" s="499">
        <v>338000</v>
      </c>
      <c r="AN100" s="499">
        <v>338000</v>
      </c>
      <c r="AO100" s="499">
        <v>338000</v>
      </c>
      <c r="AP100" s="499">
        <v>364000</v>
      </c>
      <c r="AQ100" s="499">
        <v>338000</v>
      </c>
      <c r="AR100" s="499">
        <v>364000</v>
      </c>
      <c r="AS100" s="499">
        <v>364000</v>
      </c>
      <c r="AT100" s="499">
        <v>364000</v>
      </c>
      <c r="AU100" s="499">
        <v>364000</v>
      </c>
      <c r="AV100" s="499">
        <v>364000</v>
      </c>
      <c r="AW100" s="499">
        <v>1</v>
      </c>
      <c r="AX100" s="467"/>
    </row>
    <row r="101" spans="2:50" ht="21.75" customHeight="1">
      <c r="B101" s="491">
        <v>97</v>
      </c>
      <c r="C101" s="492" t="s">
        <v>2013</v>
      </c>
      <c r="D101" s="491">
        <v>97</v>
      </c>
      <c r="E101" s="483" t="s">
        <v>950</v>
      </c>
      <c r="F101" s="483">
        <f t="shared" si="6"/>
        <v>1210233</v>
      </c>
      <c r="G101" s="483" t="s">
        <v>951</v>
      </c>
      <c r="H101" s="483" t="s">
        <v>951</v>
      </c>
      <c r="I101" s="493" t="str">
        <f t="shared" ca="1" si="5"/>
        <v>OK</v>
      </c>
      <c r="J101" s="493" t="str">
        <f t="shared" si="7"/>
        <v>OK</v>
      </c>
      <c r="K101" s="485"/>
      <c r="L101" s="477">
        <v>1064016</v>
      </c>
      <c r="M101" s="483" t="s">
        <v>721</v>
      </c>
      <c r="N101" s="483" t="s">
        <v>722</v>
      </c>
      <c r="O101" s="483" t="s">
        <v>551</v>
      </c>
      <c r="P101" s="483" t="s">
        <v>723</v>
      </c>
      <c r="Q101" s="483" t="s">
        <v>1641</v>
      </c>
      <c r="R101" s="483" t="s">
        <v>722</v>
      </c>
      <c r="S101" s="483" t="s">
        <v>551</v>
      </c>
      <c r="T101" s="483" t="s">
        <v>723</v>
      </c>
      <c r="U101" s="494">
        <v>900000</v>
      </c>
      <c r="V101" s="495">
        <v>45107</v>
      </c>
      <c r="W101" s="496">
        <v>10</v>
      </c>
      <c r="X101" s="496">
        <v>12</v>
      </c>
      <c r="Y101" s="496">
        <v>5</v>
      </c>
      <c r="Z101" s="496">
        <v>5</v>
      </c>
      <c r="AA101" s="496">
        <v>5</v>
      </c>
      <c r="AB101" s="496">
        <v>5</v>
      </c>
      <c r="AC101" s="496">
        <v>5</v>
      </c>
      <c r="AD101" s="496">
        <v>5</v>
      </c>
      <c r="AE101" s="496">
        <v>5</v>
      </c>
      <c r="AF101" s="496">
        <v>5</v>
      </c>
      <c r="AG101" s="496">
        <v>5</v>
      </c>
      <c r="AH101" s="496">
        <v>5</v>
      </c>
      <c r="AI101" s="496">
        <v>5</v>
      </c>
      <c r="AJ101" s="497">
        <v>5</v>
      </c>
      <c r="AK101" s="498">
        <v>130000</v>
      </c>
      <c r="AL101" s="499">
        <v>130000</v>
      </c>
      <c r="AM101" s="499">
        <v>130000</v>
      </c>
      <c r="AN101" s="499">
        <v>130000</v>
      </c>
      <c r="AO101" s="499">
        <v>130000</v>
      </c>
      <c r="AP101" s="499">
        <v>130000</v>
      </c>
      <c r="AQ101" s="499">
        <v>130000</v>
      </c>
      <c r="AR101" s="499">
        <v>130000</v>
      </c>
      <c r="AS101" s="499">
        <v>130000</v>
      </c>
      <c r="AT101" s="499">
        <v>130000</v>
      </c>
      <c r="AU101" s="499">
        <v>130000</v>
      </c>
      <c r="AV101" s="499">
        <v>130000</v>
      </c>
      <c r="AW101" s="499">
        <v>1</v>
      </c>
      <c r="AX101" s="467"/>
    </row>
    <row r="102" spans="2:50" ht="21.75" customHeight="1">
      <c r="B102" s="491">
        <v>98</v>
      </c>
      <c r="C102" s="492" t="s">
        <v>2014</v>
      </c>
      <c r="D102" s="491">
        <v>98</v>
      </c>
      <c r="E102" s="483" t="s">
        <v>952</v>
      </c>
      <c r="F102" s="483">
        <f t="shared" si="6"/>
        <v>1210234</v>
      </c>
      <c r="G102" s="483" t="s">
        <v>953</v>
      </c>
      <c r="H102" s="483" t="s">
        <v>953</v>
      </c>
      <c r="I102" s="493" t="str">
        <f t="shared" ca="1" si="5"/>
        <v>OK</v>
      </c>
      <c r="J102" s="493" t="str">
        <f t="shared" si="7"/>
        <v>OK</v>
      </c>
      <c r="K102" s="485"/>
      <c r="L102" s="477">
        <v>1064250</v>
      </c>
      <c r="M102" s="483" t="s">
        <v>954</v>
      </c>
      <c r="N102" s="483" t="s">
        <v>1690</v>
      </c>
      <c r="O102" s="483" t="s">
        <v>694</v>
      </c>
      <c r="P102" s="483" t="s">
        <v>955</v>
      </c>
      <c r="Q102" s="483" t="s">
        <v>1641</v>
      </c>
      <c r="R102" s="483" t="s">
        <v>1690</v>
      </c>
      <c r="S102" s="483" t="s">
        <v>694</v>
      </c>
      <c r="T102" s="483" t="s">
        <v>955</v>
      </c>
      <c r="U102" s="494">
        <v>2970000</v>
      </c>
      <c r="V102" s="495">
        <v>45107</v>
      </c>
      <c r="W102" s="496">
        <v>10</v>
      </c>
      <c r="X102" s="496">
        <v>13</v>
      </c>
      <c r="Y102" s="496">
        <v>9</v>
      </c>
      <c r="Z102" s="496">
        <v>9</v>
      </c>
      <c r="AA102" s="496">
        <v>9</v>
      </c>
      <c r="AB102" s="496">
        <v>9</v>
      </c>
      <c r="AC102" s="496">
        <v>9</v>
      </c>
      <c r="AD102" s="496">
        <v>8</v>
      </c>
      <c r="AE102" s="496">
        <v>8</v>
      </c>
      <c r="AF102" s="496">
        <v>8</v>
      </c>
      <c r="AG102" s="496">
        <v>8</v>
      </c>
      <c r="AH102" s="496">
        <v>8</v>
      </c>
      <c r="AI102" s="496">
        <v>8</v>
      </c>
      <c r="AJ102" s="497">
        <v>8</v>
      </c>
      <c r="AK102" s="498">
        <v>234000</v>
      </c>
      <c r="AL102" s="499">
        <v>234000</v>
      </c>
      <c r="AM102" s="499">
        <v>234000</v>
      </c>
      <c r="AN102" s="499">
        <v>234000</v>
      </c>
      <c r="AO102" s="499">
        <v>234000</v>
      </c>
      <c r="AP102" s="499">
        <v>208000</v>
      </c>
      <c r="AQ102" s="499">
        <v>208000</v>
      </c>
      <c r="AR102" s="499">
        <v>208000</v>
      </c>
      <c r="AS102" s="499">
        <v>208000</v>
      </c>
      <c r="AT102" s="499">
        <v>208000</v>
      </c>
      <c r="AU102" s="499">
        <v>208000</v>
      </c>
      <c r="AV102" s="499">
        <v>208000</v>
      </c>
      <c r="AW102" s="499">
        <v>1</v>
      </c>
      <c r="AX102" s="467"/>
    </row>
    <row r="103" spans="2:50" ht="21.75" customHeight="1">
      <c r="B103" s="491">
        <v>99</v>
      </c>
      <c r="C103" s="492" t="s">
        <v>2015</v>
      </c>
      <c r="D103" s="491">
        <v>99</v>
      </c>
      <c r="E103" s="483" t="s">
        <v>956</v>
      </c>
      <c r="F103" s="483">
        <f t="shared" si="6"/>
        <v>1210235</v>
      </c>
      <c r="G103" s="483" t="s">
        <v>957</v>
      </c>
      <c r="H103" s="483" t="s">
        <v>957</v>
      </c>
      <c r="I103" s="493" t="str">
        <f t="shared" ca="1" si="5"/>
        <v>OK</v>
      </c>
      <c r="J103" s="493" t="str">
        <f t="shared" si="7"/>
        <v>OK</v>
      </c>
      <c r="K103" s="485"/>
      <c r="L103" s="477">
        <v>1074833</v>
      </c>
      <c r="M103" s="483" t="s">
        <v>2076</v>
      </c>
      <c r="N103" s="483" t="s">
        <v>1691</v>
      </c>
      <c r="O103" s="483" t="s">
        <v>694</v>
      </c>
      <c r="P103" s="483" t="s">
        <v>1692</v>
      </c>
      <c r="Q103" s="483" t="s">
        <v>1641</v>
      </c>
      <c r="R103" s="483" t="s">
        <v>1691</v>
      </c>
      <c r="S103" s="483" t="s">
        <v>694</v>
      </c>
      <c r="T103" s="483" t="s">
        <v>1692</v>
      </c>
      <c r="U103" s="494">
        <v>0</v>
      </c>
      <c r="V103" s="495"/>
      <c r="W103" s="496">
        <v>10</v>
      </c>
      <c r="X103" s="496">
        <v>14</v>
      </c>
      <c r="Y103" s="496">
        <v>8</v>
      </c>
      <c r="Z103" s="496">
        <v>8</v>
      </c>
      <c r="AA103" s="496">
        <v>8</v>
      </c>
      <c r="AB103" s="496">
        <v>8</v>
      </c>
      <c r="AC103" s="496">
        <v>7</v>
      </c>
      <c r="AD103" s="496">
        <v>7</v>
      </c>
      <c r="AE103" s="496">
        <v>7</v>
      </c>
      <c r="AF103" s="496">
        <v>7</v>
      </c>
      <c r="AG103" s="496">
        <v>7</v>
      </c>
      <c r="AH103" s="496">
        <v>7</v>
      </c>
      <c r="AI103" s="496">
        <v>7</v>
      </c>
      <c r="AJ103" s="497">
        <v>7</v>
      </c>
      <c r="AK103" s="498">
        <v>240000</v>
      </c>
      <c r="AL103" s="499">
        <v>240000</v>
      </c>
      <c r="AM103" s="499">
        <v>240000</v>
      </c>
      <c r="AN103" s="499">
        <v>240000</v>
      </c>
      <c r="AO103" s="499">
        <v>210000</v>
      </c>
      <c r="AP103" s="499">
        <v>210000</v>
      </c>
      <c r="AQ103" s="499">
        <v>210000</v>
      </c>
      <c r="AR103" s="499">
        <v>210000</v>
      </c>
      <c r="AS103" s="499">
        <v>210000</v>
      </c>
      <c r="AT103" s="499">
        <v>210000</v>
      </c>
      <c r="AU103" s="499">
        <v>210000</v>
      </c>
      <c r="AV103" s="499">
        <v>210000</v>
      </c>
      <c r="AW103" s="499">
        <v>1</v>
      </c>
      <c r="AX103" s="467"/>
    </row>
    <row r="104" spans="2:50" ht="21.75" customHeight="1">
      <c r="B104" s="491">
        <v>100</v>
      </c>
      <c r="C104" s="492" t="s">
        <v>2016</v>
      </c>
      <c r="D104" s="491">
        <v>100</v>
      </c>
      <c r="E104" s="483" t="s">
        <v>958</v>
      </c>
      <c r="F104" s="483">
        <f t="shared" si="6"/>
        <v>1210236</v>
      </c>
      <c r="G104" s="483" t="s">
        <v>959</v>
      </c>
      <c r="H104" s="483" t="s">
        <v>959</v>
      </c>
      <c r="I104" s="493" t="str">
        <f t="shared" ca="1" si="5"/>
        <v>OK</v>
      </c>
      <c r="J104" s="493" t="str">
        <f t="shared" si="7"/>
        <v>OK</v>
      </c>
      <c r="K104" s="485"/>
      <c r="L104" s="477">
        <v>1059436</v>
      </c>
      <c r="M104" s="483" t="s">
        <v>960</v>
      </c>
      <c r="N104" s="483" t="s">
        <v>961</v>
      </c>
      <c r="O104" s="483" t="s">
        <v>694</v>
      </c>
      <c r="P104" s="483" t="s">
        <v>962</v>
      </c>
      <c r="Q104" s="483" t="s">
        <v>1641</v>
      </c>
      <c r="R104" s="483" t="s">
        <v>961</v>
      </c>
      <c r="S104" s="483" t="s">
        <v>694</v>
      </c>
      <c r="T104" s="483" t="s">
        <v>962</v>
      </c>
      <c r="U104" s="494">
        <v>2970000</v>
      </c>
      <c r="V104" s="495">
        <v>45107</v>
      </c>
      <c r="W104" s="496">
        <v>10</v>
      </c>
      <c r="X104" s="496">
        <v>15</v>
      </c>
      <c r="Y104" s="496">
        <v>11</v>
      </c>
      <c r="Z104" s="496">
        <v>11</v>
      </c>
      <c r="AA104" s="496">
        <v>11</v>
      </c>
      <c r="AB104" s="496">
        <v>11</v>
      </c>
      <c r="AC104" s="496">
        <v>11</v>
      </c>
      <c r="AD104" s="496">
        <v>11</v>
      </c>
      <c r="AE104" s="496">
        <v>11</v>
      </c>
      <c r="AF104" s="496">
        <v>10</v>
      </c>
      <c r="AG104" s="496">
        <v>10</v>
      </c>
      <c r="AH104" s="496">
        <v>9</v>
      </c>
      <c r="AI104" s="496">
        <v>9</v>
      </c>
      <c r="AJ104" s="497">
        <v>9</v>
      </c>
      <c r="AK104" s="498">
        <v>264000</v>
      </c>
      <c r="AL104" s="499">
        <v>264000</v>
      </c>
      <c r="AM104" s="499">
        <v>264000</v>
      </c>
      <c r="AN104" s="499">
        <v>264000</v>
      </c>
      <c r="AO104" s="499">
        <v>264000</v>
      </c>
      <c r="AP104" s="499">
        <v>264000</v>
      </c>
      <c r="AQ104" s="499">
        <v>264000</v>
      </c>
      <c r="AR104" s="499">
        <v>240000</v>
      </c>
      <c r="AS104" s="499">
        <v>240000</v>
      </c>
      <c r="AT104" s="499">
        <v>216000</v>
      </c>
      <c r="AU104" s="499">
        <v>216000</v>
      </c>
      <c r="AV104" s="499">
        <v>216000</v>
      </c>
      <c r="AW104" s="499">
        <v>1</v>
      </c>
      <c r="AX104" s="467"/>
    </row>
    <row r="105" spans="2:50" ht="21.75" customHeight="1">
      <c r="B105" s="491">
        <v>101</v>
      </c>
      <c r="C105" s="492" t="s">
        <v>2017</v>
      </c>
      <c r="D105" s="491">
        <v>101</v>
      </c>
      <c r="E105" s="483" t="s">
        <v>963</v>
      </c>
      <c r="F105" s="483">
        <f t="shared" si="6"/>
        <v>1210542</v>
      </c>
      <c r="G105" s="483" t="s">
        <v>964</v>
      </c>
      <c r="H105" s="483" t="s">
        <v>964</v>
      </c>
      <c r="I105" s="493" t="str">
        <f t="shared" ca="1" si="5"/>
        <v>OK</v>
      </c>
      <c r="J105" s="493" t="str">
        <f t="shared" si="7"/>
        <v>OK</v>
      </c>
      <c r="K105" s="485"/>
      <c r="L105" s="477">
        <v>1065968</v>
      </c>
      <c r="M105" s="483" t="s">
        <v>965</v>
      </c>
      <c r="N105" s="483" t="s">
        <v>966</v>
      </c>
      <c r="O105" s="483" t="s">
        <v>855</v>
      </c>
      <c r="P105" s="483" t="s">
        <v>967</v>
      </c>
      <c r="Q105" s="483" t="s">
        <v>1641</v>
      </c>
      <c r="R105" s="483" t="s">
        <v>966</v>
      </c>
      <c r="S105" s="483" t="s">
        <v>855</v>
      </c>
      <c r="T105" s="483" t="s">
        <v>967</v>
      </c>
      <c r="U105" s="494">
        <v>0</v>
      </c>
      <c r="V105" s="495"/>
      <c r="W105" s="496">
        <v>10</v>
      </c>
      <c r="X105" s="496">
        <v>16</v>
      </c>
      <c r="Y105" s="496"/>
      <c r="Z105" s="496"/>
      <c r="AA105" s="496"/>
      <c r="AB105" s="496"/>
      <c r="AC105" s="496"/>
      <c r="AD105" s="496"/>
      <c r="AE105" s="496"/>
      <c r="AF105" s="496"/>
      <c r="AG105" s="496"/>
      <c r="AH105" s="496"/>
      <c r="AI105" s="496"/>
      <c r="AJ105" s="497"/>
      <c r="AK105" s="498"/>
      <c r="AL105" s="499"/>
      <c r="AM105" s="499"/>
      <c r="AN105" s="499"/>
      <c r="AO105" s="499"/>
      <c r="AP105" s="499"/>
      <c r="AQ105" s="499"/>
      <c r="AR105" s="499"/>
      <c r="AS105" s="499"/>
      <c r="AT105" s="499"/>
      <c r="AU105" s="499"/>
      <c r="AV105" s="499"/>
      <c r="AW105" s="499">
        <v>5</v>
      </c>
      <c r="AX105" s="467"/>
    </row>
    <row r="106" spans="2:50" ht="21.75" customHeight="1">
      <c r="B106" s="491">
        <v>102</v>
      </c>
      <c r="C106" s="505" t="s">
        <v>2018</v>
      </c>
      <c r="D106" s="491">
        <v>102</v>
      </c>
      <c r="E106" s="483" t="s">
        <v>968</v>
      </c>
      <c r="F106" s="483">
        <f t="shared" si="6"/>
        <v>1210328</v>
      </c>
      <c r="G106" s="483" t="s">
        <v>969</v>
      </c>
      <c r="H106" s="483" t="s">
        <v>969</v>
      </c>
      <c r="I106" s="493" t="str">
        <f t="shared" ca="1" si="5"/>
        <v>OK</v>
      </c>
      <c r="J106" s="493" t="str">
        <f t="shared" si="7"/>
        <v>OK</v>
      </c>
      <c r="K106" s="485"/>
      <c r="L106" s="477">
        <v>1066600</v>
      </c>
      <c r="M106" s="483" t="s">
        <v>970</v>
      </c>
      <c r="N106" s="483" t="s">
        <v>971</v>
      </c>
      <c r="O106" s="483" t="s">
        <v>551</v>
      </c>
      <c r="P106" s="483" t="s">
        <v>972</v>
      </c>
      <c r="Q106" s="483" t="s">
        <v>1641</v>
      </c>
      <c r="R106" s="483" t="s">
        <v>971</v>
      </c>
      <c r="S106" s="483" t="s">
        <v>551</v>
      </c>
      <c r="T106" s="483" t="s">
        <v>972</v>
      </c>
      <c r="U106" s="494">
        <v>5100000</v>
      </c>
      <c r="V106" s="495">
        <v>45107</v>
      </c>
      <c r="W106" s="496">
        <v>10</v>
      </c>
      <c r="X106" s="496">
        <v>17</v>
      </c>
      <c r="Y106" s="496">
        <v>18</v>
      </c>
      <c r="Z106" s="496">
        <v>18</v>
      </c>
      <c r="AA106" s="496">
        <v>17</v>
      </c>
      <c r="AB106" s="496">
        <v>18</v>
      </c>
      <c r="AC106" s="496">
        <v>18</v>
      </c>
      <c r="AD106" s="496">
        <v>17</v>
      </c>
      <c r="AE106" s="496">
        <v>17</v>
      </c>
      <c r="AF106" s="496">
        <v>18</v>
      </c>
      <c r="AG106" s="496">
        <v>18</v>
      </c>
      <c r="AH106" s="496">
        <v>18</v>
      </c>
      <c r="AI106" s="496">
        <v>18</v>
      </c>
      <c r="AJ106" s="497">
        <v>18</v>
      </c>
      <c r="AK106" s="498">
        <v>459000</v>
      </c>
      <c r="AL106" s="499">
        <v>459000</v>
      </c>
      <c r="AM106" s="499">
        <v>433500</v>
      </c>
      <c r="AN106" s="499">
        <v>459000</v>
      </c>
      <c r="AO106" s="499">
        <v>459000</v>
      </c>
      <c r="AP106" s="499">
        <v>433500</v>
      </c>
      <c r="AQ106" s="499">
        <v>433500</v>
      </c>
      <c r="AR106" s="499">
        <v>459000</v>
      </c>
      <c r="AS106" s="499">
        <v>459000</v>
      </c>
      <c r="AT106" s="499">
        <v>459000</v>
      </c>
      <c r="AU106" s="499">
        <v>459000</v>
      </c>
      <c r="AV106" s="499">
        <v>459000</v>
      </c>
      <c r="AW106" s="499">
        <v>1</v>
      </c>
      <c r="AX106" s="467"/>
    </row>
    <row r="107" spans="2:50" ht="21.75" customHeight="1">
      <c r="B107" s="491">
        <v>103</v>
      </c>
      <c r="C107" s="505" t="s">
        <v>2019</v>
      </c>
      <c r="D107" s="491">
        <v>103</v>
      </c>
      <c r="E107" s="483" t="s">
        <v>973</v>
      </c>
      <c r="F107" s="483">
        <f t="shared" si="6"/>
        <v>1210332</v>
      </c>
      <c r="G107" s="483" t="s">
        <v>974</v>
      </c>
      <c r="H107" s="483" t="s">
        <v>974</v>
      </c>
      <c r="I107" s="493" t="str">
        <f t="shared" ca="1" si="5"/>
        <v>OK</v>
      </c>
      <c r="J107" s="493" t="str">
        <f t="shared" si="7"/>
        <v>OK</v>
      </c>
      <c r="K107" s="485"/>
      <c r="L107" s="477">
        <v>1061825</v>
      </c>
      <c r="M107" s="483" t="s">
        <v>1688</v>
      </c>
      <c r="N107" s="483" t="s">
        <v>896</v>
      </c>
      <c r="O107" s="483" t="s">
        <v>694</v>
      </c>
      <c r="P107" s="483" t="s">
        <v>897</v>
      </c>
      <c r="Q107" s="483" t="s">
        <v>1641</v>
      </c>
      <c r="R107" s="483" t="s">
        <v>896</v>
      </c>
      <c r="S107" s="483" t="s">
        <v>694</v>
      </c>
      <c r="T107" s="483" t="s">
        <v>897</v>
      </c>
      <c r="U107" s="494">
        <v>2700000</v>
      </c>
      <c r="V107" s="495">
        <v>45107</v>
      </c>
      <c r="W107" s="496">
        <v>10</v>
      </c>
      <c r="X107" s="496">
        <v>18</v>
      </c>
      <c r="Y107" s="496">
        <v>16</v>
      </c>
      <c r="Z107" s="496">
        <v>15</v>
      </c>
      <c r="AA107" s="496">
        <v>14</v>
      </c>
      <c r="AB107" s="496">
        <v>12</v>
      </c>
      <c r="AC107" s="496">
        <v>14</v>
      </c>
      <c r="AD107" s="496">
        <v>11</v>
      </c>
      <c r="AE107" s="496">
        <v>14</v>
      </c>
      <c r="AF107" s="496">
        <v>14</v>
      </c>
      <c r="AG107" s="496">
        <v>14</v>
      </c>
      <c r="AH107" s="496">
        <v>14</v>
      </c>
      <c r="AI107" s="496">
        <v>14</v>
      </c>
      <c r="AJ107" s="497">
        <v>14</v>
      </c>
      <c r="AK107" s="498">
        <v>400000</v>
      </c>
      <c r="AL107" s="499">
        <v>375000</v>
      </c>
      <c r="AM107" s="499">
        <v>350000</v>
      </c>
      <c r="AN107" s="499">
        <v>300000</v>
      </c>
      <c r="AO107" s="499">
        <v>350000</v>
      </c>
      <c r="AP107" s="499">
        <v>275000</v>
      </c>
      <c r="AQ107" s="499">
        <v>350000</v>
      </c>
      <c r="AR107" s="499">
        <v>350000</v>
      </c>
      <c r="AS107" s="499">
        <v>350000</v>
      </c>
      <c r="AT107" s="499">
        <v>350000</v>
      </c>
      <c r="AU107" s="499">
        <v>350000</v>
      </c>
      <c r="AV107" s="499">
        <v>350000</v>
      </c>
      <c r="AW107" s="499">
        <v>1</v>
      </c>
      <c r="AX107" s="467"/>
    </row>
    <row r="108" spans="2:50" ht="21.75" customHeight="1">
      <c r="B108" s="491">
        <v>104</v>
      </c>
      <c r="C108" s="505" t="s">
        <v>2020</v>
      </c>
      <c r="D108" s="491">
        <v>104</v>
      </c>
      <c r="E108" s="483" t="s">
        <v>975</v>
      </c>
      <c r="F108" s="483">
        <f t="shared" si="6"/>
        <v>1210333</v>
      </c>
      <c r="G108" s="483" t="s">
        <v>976</v>
      </c>
      <c r="H108" s="483" t="s">
        <v>976</v>
      </c>
      <c r="I108" s="493" t="str">
        <f t="shared" ca="1" si="5"/>
        <v>OK</v>
      </c>
      <c r="J108" s="493" t="str">
        <f t="shared" si="7"/>
        <v>OK</v>
      </c>
      <c r="K108" s="485"/>
      <c r="L108" s="477">
        <v>1065085</v>
      </c>
      <c r="M108" s="483" t="s">
        <v>977</v>
      </c>
      <c r="N108" s="483" t="s">
        <v>1101</v>
      </c>
      <c r="O108" s="483" t="s">
        <v>694</v>
      </c>
      <c r="P108" s="483" t="s">
        <v>1067</v>
      </c>
      <c r="Q108" s="483" t="s">
        <v>1641</v>
      </c>
      <c r="R108" s="483" t="s">
        <v>1101</v>
      </c>
      <c r="S108" s="483" t="s">
        <v>694</v>
      </c>
      <c r="T108" s="483" t="s">
        <v>1067</v>
      </c>
      <c r="U108" s="494">
        <v>3300000</v>
      </c>
      <c r="V108" s="495">
        <v>45107</v>
      </c>
      <c r="W108" s="496">
        <v>10</v>
      </c>
      <c r="X108" s="496">
        <v>19</v>
      </c>
      <c r="Y108" s="496">
        <v>11</v>
      </c>
      <c r="Z108" s="496">
        <v>11</v>
      </c>
      <c r="AA108" s="496">
        <v>11</v>
      </c>
      <c r="AB108" s="496">
        <v>11</v>
      </c>
      <c r="AC108" s="496">
        <v>11</v>
      </c>
      <c r="AD108" s="496">
        <v>11</v>
      </c>
      <c r="AE108" s="496">
        <v>11</v>
      </c>
      <c r="AF108" s="496">
        <v>11</v>
      </c>
      <c r="AG108" s="496">
        <v>11</v>
      </c>
      <c r="AH108" s="496">
        <v>11</v>
      </c>
      <c r="AI108" s="496">
        <v>11</v>
      </c>
      <c r="AJ108" s="497">
        <v>11</v>
      </c>
      <c r="AK108" s="498">
        <v>330000</v>
      </c>
      <c r="AL108" s="499">
        <v>330000</v>
      </c>
      <c r="AM108" s="499">
        <v>330000</v>
      </c>
      <c r="AN108" s="499">
        <v>330000</v>
      </c>
      <c r="AO108" s="499">
        <v>330000</v>
      </c>
      <c r="AP108" s="499">
        <v>330000</v>
      </c>
      <c r="AQ108" s="499">
        <v>330000</v>
      </c>
      <c r="AR108" s="499">
        <v>330000</v>
      </c>
      <c r="AS108" s="499">
        <v>330000</v>
      </c>
      <c r="AT108" s="499">
        <v>330000</v>
      </c>
      <c r="AU108" s="499">
        <v>330000</v>
      </c>
      <c r="AV108" s="499">
        <v>330000</v>
      </c>
      <c r="AW108" s="499">
        <v>1</v>
      </c>
      <c r="AX108" s="467"/>
    </row>
    <row r="109" spans="2:50" ht="21.75" customHeight="1">
      <c r="B109" s="491">
        <v>105</v>
      </c>
      <c r="C109" s="505" t="s">
        <v>2021</v>
      </c>
      <c r="D109" s="491">
        <v>105</v>
      </c>
      <c r="E109" s="483" t="s">
        <v>978</v>
      </c>
      <c r="F109" s="483">
        <f t="shared" si="6"/>
        <v>1210334</v>
      </c>
      <c r="G109" s="483" t="s">
        <v>979</v>
      </c>
      <c r="H109" s="483" t="s">
        <v>979</v>
      </c>
      <c r="I109" s="493" t="str">
        <f t="shared" ca="1" si="5"/>
        <v>OK</v>
      </c>
      <c r="J109" s="493" t="str">
        <f t="shared" si="7"/>
        <v>OK</v>
      </c>
      <c r="K109" s="485"/>
      <c r="L109" s="477">
        <v>1065085</v>
      </c>
      <c r="M109" s="483" t="s">
        <v>977</v>
      </c>
      <c r="N109" s="483" t="s">
        <v>1101</v>
      </c>
      <c r="O109" s="483" t="s">
        <v>694</v>
      </c>
      <c r="P109" s="483" t="s">
        <v>1067</v>
      </c>
      <c r="Q109" s="483" t="s">
        <v>1641</v>
      </c>
      <c r="R109" s="483" t="s">
        <v>1101</v>
      </c>
      <c r="S109" s="483" t="s">
        <v>694</v>
      </c>
      <c r="T109" s="483" t="s">
        <v>1067</v>
      </c>
      <c r="U109" s="494">
        <v>1440000</v>
      </c>
      <c r="V109" s="495">
        <v>45107</v>
      </c>
      <c r="W109" s="496">
        <v>10</v>
      </c>
      <c r="X109" s="496">
        <v>20</v>
      </c>
      <c r="Y109" s="496">
        <v>6</v>
      </c>
      <c r="Z109" s="496">
        <v>6</v>
      </c>
      <c r="AA109" s="496">
        <v>5</v>
      </c>
      <c r="AB109" s="496">
        <v>6</v>
      </c>
      <c r="AC109" s="496">
        <v>7</v>
      </c>
      <c r="AD109" s="496">
        <v>7</v>
      </c>
      <c r="AE109" s="496">
        <v>7</v>
      </c>
      <c r="AF109" s="496">
        <v>7</v>
      </c>
      <c r="AG109" s="496">
        <v>7</v>
      </c>
      <c r="AH109" s="496">
        <v>7</v>
      </c>
      <c r="AI109" s="496">
        <v>7</v>
      </c>
      <c r="AJ109" s="497">
        <v>7</v>
      </c>
      <c r="AK109" s="498">
        <v>180000</v>
      </c>
      <c r="AL109" s="499">
        <v>180000</v>
      </c>
      <c r="AM109" s="499">
        <v>150000</v>
      </c>
      <c r="AN109" s="499">
        <v>180000</v>
      </c>
      <c r="AO109" s="499">
        <v>210000</v>
      </c>
      <c r="AP109" s="499">
        <v>210000</v>
      </c>
      <c r="AQ109" s="499">
        <v>210000</v>
      </c>
      <c r="AR109" s="499">
        <v>210000</v>
      </c>
      <c r="AS109" s="499">
        <v>210000</v>
      </c>
      <c r="AT109" s="499">
        <v>210000</v>
      </c>
      <c r="AU109" s="499">
        <v>210000</v>
      </c>
      <c r="AV109" s="499">
        <v>210000</v>
      </c>
      <c r="AW109" s="499">
        <v>1</v>
      </c>
      <c r="AX109" s="467"/>
    </row>
    <row r="110" spans="2:50" ht="21.75" customHeight="1">
      <c r="B110" s="491">
        <v>106</v>
      </c>
      <c r="C110" s="505" t="s">
        <v>2022</v>
      </c>
      <c r="D110" s="491">
        <v>106</v>
      </c>
      <c r="E110" s="483" t="s">
        <v>980</v>
      </c>
      <c r="F110" s="483">
        <f t="shared" si="6"/>
        <v>1210335</v>
      </c>
      <c r="G110" s="483" t="s">
        <v>981</v>
      </c>
      <c r="H110" s="483" t="s">
        <v>981</v>
      </c>
      <c r="I110" s="493" t="str">
        <f t="shared" ca="1" si="5"/>
        <v>OK</v>
      </c>
      <c r="J110" s="493" t="str">
        <f t="shared" si="7"/>
        <v>OK</v>
      </c>
      <c r="K110" s="485"/>
      <c r="L110" s="477">
        <v>1066516</v>
      </c>
      <c r="M110" s="483" t="s">
        <v>1694</v>
      </c>
      <c r="N110" s="483" t="s">
        <v>982</v>
      </c>
      <c r="O110" s="483" t="s">
        <v>694</v>
      </c>
      <c r="P110" s="483" t="s">
        <v>983</v>
      </c>
      <c r="Q110" s="483" t="s">
        <v>1641</v>
      </c>
      <c r="R110" s="483" t="s">
        <v>982</v>
      </c>
      <c r="S110" s="483" t="s">
        <v>694</v>
      </c>
      <c r="T110" s="483" t="s">
        <v>983</v>
      </c>
      <c r="U110" s="494">
        <v>2880000</v>
      </c>
      <c r="V110" s="495">
        <v>45107</v>
      </c>
      <c r="W110" s="496">
        <v>10</v>
      </c>
      <c r="X110" s="496">
        <v>21</v>
      </c>
      <c r="Y110" s="496">
        <v>16</v>
      </c>
      <c r="Z110" s="496">
        <v>16</v>
      </c>
      <c r="AA110" s="496">
        <v>16</v>
      </c>
      <c r="AB110" s="496">
        <v>16</v>
      </c>
      <c r="AC110" s="496">
        <v>16</v>
      </c>
      <c r="AD110" s="496">
        <v>15</v>
      </c>
      <c r="AE110" s="496">
        <v>15</v>
      </c>
      <c r="AF110" s="496">
        <v>15</v>
      </c>
      <c r="AG110" s="496">
        <v>15</v>
      </c>
      <c r="AH110" s="496">
        <v>15</v>
      </c>
      <c r="AI110" s="496">
        <v>15</v>
      </c>
      <c r="AJ110" s="497">
        <v>15</v>
      </c>
      <c r="AK110" s="498">
        <v>416000</v>
      </c>
      <c r="AL110" s="499">
        <v>416000</v>
      </c>
      <c r="AM110" s="499">
        <v>416000</v>
      </c>
      <c r="AN110" s="499">
        <v>416000</v>
      </c>
      <c r="AO110" s="499">
        <v>416000</v>
      </c>
      <c r="AP110" s="499">
        <v>390000</v>
      </c>
      <c r="AQ110" s="499">
        <v>390000</v>
      </c>
      <c r="AR110" s="499">
        <v>390000</v>
      </c>
      <c r="AS110" s="499">
        <v>390000</v>
      </c>
      <c r="AT110" s="499">
        <v>390000</v>
      </c>
      <c r="AU110" s="499">
        <v>390000</v>
      </c>
      <c r="AV110" s="499">
        <v>390000</v>
      </c>
      <c r="AW110" s="499">
        <v>1</v>
      </c>
      <c r="AX110" s="467"/>
    </row>
    <row r="111" spans="2:50" ht="21.75" customHeight="1">
      <c r="B111" s="491">
        <v>107</v>
      </c>
      <c r="C111" s="505" t="s">
        <v>2023</v>
      </c>
      <c r="D111" s="491">
        <v>107</v>
      </c>
      <c r="E111" s="483" t="s">
        <v>984</v>
      </c>
      <c r="F111" s="483">
        <f t="shared" si="6"/>
        <v>1210336</v>
      </c>
      <c r="G111" s="483" t="s">
        <v>985</v>
      </c>
      <c r="H111" s="483" t="s">
        <v>985</v>
      </c>
      <c r="I111" s="493" t="str">
        <f t="shared" ca="1" si="5"/>
        <v>OK</v>
      </c>
      <c r="J111" s="493" t="str">
        <f t="shared" si="7"/>
        <v>OK</v>
      </c>
      <c r="K111" s="485"/>
      <c r="L111" s="477">
        <v>1059654</v>
      </c>
      <c r="M111" s="483" t="s">
        <v>986</v>
      </c>
      <c r="N111" s="483" t="s">
        <v>987</v>
      </c>
      <c r="O111" s="483" t="s">
        <v>694</v>
      </c>
      <c r="P111" s="483" t="s">
        <v>988</v>
      </c>
      <c r="Q111" s="483" t="s">
        <v>1641</v>
      </c>
      <c r="R111" s="483" t="s">
        <v>987</v>
      </c>
      <c r="S111" s="483" t="s">
        <v>694</v>
      </c>
      <c r="T111" s="483" t="s">
        <v>988</v>
      </c>
      <c r="U111" s="494">
        <v>2700000</v>
      </c>
      <c r="V111" s="495">
        <v>45107</v>
      </c>
      <c r="W111" s="496">
        <v>10</v>
      </c>
      <c r="X111" s="496">
        <v>22</v>
      </c>
      <c r="Y111" s="496">
        <v>16</v>
      </c>
      <c r="Z111" s="496">
        <v>16</v>
      </c>
      <c r="AA111" s="496">
        <v>17</v>
      </c>
      <c r="AB111" s="496">
        <v>18</v>
      </c>
      <c r="AC111" s="496">
        <v>17</v>
      </c>
      <c r="AD111" s="496">
        <v>17</v>
      </c>
      <c r="AE111" s="496">
        <v>17</v>
      </c>
      <c r="AF111" s="496">
        <v>17</v>
      </c>
      <c r="AG111" s="496">
        <v>17</v>
      </c>
      <c r="AH111" s="496">
        <v>17</v>
      </c>
      <c r="AI111" s="496">
        <v>17</v>
      </c>
      <c r="AJ111" s="497">
        <v>17</v>
      </c>
      <c r="AK111" s="498">
        <v>416000</v>
      </c>
      <c r="AL111" s="499">
        <v>416000</v>
      </c>
      <c r="AM111" s="499">
        <v>442000</v>
      </c>
      <c r="AN111" s="499">
        <v>468000</v>
      </c>
      <c r="AO111" s="499">
        <v>442000</v>
      </c>
      <c r="AP111" s="499">
        <v>442000</v>
      </c>
      <c r="AQ111" s="499">
        <v>442000</v>
      </c>
      <c r="AR111" s="499">
        <v>442000</v>
      </c>
      <c r="AS111" s="499">
        <v>442000</v>
      </c>
      <c r="AT111" s="499">
        <v>442000</v>
      </c>
      <c r="AU111" s="499">
        <v>442000</v>
      </c>
      <c r="AV111" s="499">
        <v>442000</v>
      </c>
      <c r="AW111" s="499">
        <v>1</v>
      </c>
      <c r="AX111" s="467"/>
    </row>
    <row r="112" spans="2:50" ht="21.75" customHeight="1">
      <c r="B112" s="491">
        <v>108</v>
      </c>
      <c r="C112" s="505" t="s">
        <v>2024</v>
      </c>
      <c r="D112" s="491">
        <v>108</v>
      </c>
      <c r="E112" s="483" t="s">
        <v>989</v>
      </c>
      <c r="F112" s="483">
        <f t="shared" si="6"/>
        <v>1210400</v>
      </c>
      <c r="G112" s="483" t="s">
        <v>990</v>
      </c>
      <c r="H112" s="483" t="s">
        <v>990</v>
      </c>
      <c r="I112" s="493" t="str">
        <f t="shared" ca="1" si="5"/>
        <v>OK</v>
      </c>
      <c r="J112" s="493" t="str">
        <f t="shared" si="7"/>
        <v>OK</v>
      </c>
      <c r="K112" s="485"/>
      <c r="L112" s="477">
        <v>1063849</v>
      </c>
      <c r="M112" s="483" t="s">
        <v>1693</v>
      </c>
      <c r="N112" s="483" t="s">
        <v>991</v>
      </c>
      <c r="O112" s="483" t="s">
        <v>694</v>
      </c>
      <c r="P112" s="483" t="s">
        <v>2097</v>
      </c>
      <c r="Q112" s="483" t="s">
        <v>1641</v>
      </c>
      <c r="R112" s="483" t="s">
        <v>991</v>
      </c>
      <c r="S112" s="483" t="s">
        <v>694</v>
      </c>
      <c r="T112" s="483" t="s">
        <v>2097</v>
      </c>
      <c r="U112" s="494">
        <v>0</v>
      </c>
      <c r="V112" s="495"/>
      <c r="W112" s="496">
        <v>10</v>
      </c>
      <c r="X112" s="496">
        <v>23</v>
      </c>
      <c r="Y112" s="496">
        <v>5</v>
      </c>
      <c r="Z112" s="496">
        <v>5</v>
      </c>
      <c r="AA112" s="496">
        <v>5</v>
      </c>
      <c r="AB112" s="496">
        <v>5</v>
      </c>
      <c r="AC112" s="496">
        <v>5</v>
      </c>
      <c r="AD112" s="496">
        <v>4</v>
      </c>
      <c r="AE112" s="496">
        <v>4</v>
      </c>
      <c r="AF112" s="496">
        <v>4</v>
      </c>
      <c r="AG112" s="496">
        <v>4</v>
      </c>
      <c r="AH112" s="496">
        <v>4</v>
      </c>
      <c r="AI112" s="496">
        <v>4</v>
      </c>
      <c r="AJ112" s="497">
        <v>4</v>
      </c>
      <c r="AK112" s="498">
        <v>129534</v>
      </c>
      <c r="AL112" s="499">
        <v>129726</v>
      </c>
      <c r="AM112" s="499">
        <v>129726</v>
      </c>
      <c r="AN112" s="499">
        <v>129726</v>
      </c>
      <c r="AO112" s="499">
        <v>129726</v>
      </c>
      <c r="AP112" s="499">
        <v>103704</v>
      </c>
      <c r="AQ112" s="499">
        <v>103704</v>
      </c>
      <c r="AR112" s="499">
        <v>0</v>
      </c>
      <c r="AS112" s="499">
        <v>0</v>
      </c>
      <c r="AT112" s="499">
        <v>0</v>
      </c>
      <c r="AU112" s="499">
        <v>0</v>
      </c>
      <c r="AV112" s="499">
        <v>0</v>
      </c>
      <c r="AW112" s="499">
        <v>1</v>
      </c>
      <c r="AX112" s="467"/>
    </row>
    <row r="113" spans="2:50" ht="21.75" customHeight="1">
      <c r="B113" s="491">
        <v>109</v>
      </c>
      <c r="C113" s="505" t="s">
        <v>2025</v>
      </c>
      <c r="D113" s="491">
        <v>109</v>
      </c>
      <c r="E113" s="483" t="s">
        <v>992</v>
      </c>
      <c r="F113" s="483">
        <f t="shared" si="6"/>
        <v>1210344</v>
      </c>
      <c r="G113" s="483" t="s">
        <v>993</v>
      </c>
      <c r="H113" s="483" t="s">
        <v>993</v>
      </c>
      <c r="I113" s="493" t="str">
        <f t="shared" ca="1" si="5"/>
        <v>OK</v>
      </c>
      <c r="J113" s="493" t="str">
        <f t="shared" si="7"/>
        <v>OK</v>
      </c>
      <c r="K113" s="485"/>
      <c r="L113" s="477">
        <v>1054939</v>
      </c>
      <c r="M113" s="483" t="s">
        <v>1664</v>
      </c>
      <c r="N113" s="483" t="s">
        <v>994</v>
      </c>
      <c r="O113" s="483" t="s">
        <v>699</v>
      </c>
      <c r="P113" s="483" t="s">
        <v>700</v>
      </c>
      <c r="Q113" s="483" t="s">
        <v>1641</v>
      </c>
      <c r="R113" s="483" t="s">
        <v>994</v>
      </c>
      <c r="S113" s="483" t="s">
        <v>699</v>
      </c>
      <c r="T113" s="483" t="s">
        <v>700</v>
      </c>
      <c r="U113" s="494">
        <v>3900000</v>
      </c>
      <c r="V113" s="495">
        <v>45107</v>
      </c>
      <c r="W113" s="496">
        <v>10</v>
      </c>
      <c r="X113" s="496">
        <v>24</v>
      </c>
      <c r="Y113" s="496">
        <v>13</v>
      </c>
      <c r="Z113" s="496">
        <v>13</v>
      </c>
      <c r="AA113" s="496">
        <v>13</v>
      </c>
      <c r="AB113" s="496">
        <v>13</v>
      </c>
      <c r="AC113" s="496">
        <v>13</v>
      </c>
      <c r="AD113" s="496">
        <v>13</v>
      </c>
      <c r="AE113" s="496">
        <v>13</v>
      </c>
      <c r="AF113" s="496">
        <v>13</v>
      </c>
      <c r="AG113" s="496">
        <v>13</v>
      </c>
      <c r="AH113" s="496">
        <v>13</v>
      </c>
      <c r="AI113" s="496">
        <v>13</v>
      </c>
      <c r="AJ113" s="497">
        <v>13</v>
      </c>
      <c r="AK113" s="498">
        <v>338000</v>
      </c>
      <c r="AL113" s="499">
        <v>338000</v>
      </c>
      <c r="AM113" s="499">
        <v>338000</v>
      </c>
      <c r="AN113" s="499">
        <v>338000</v>
      </c>
      <c r="AO113" s="499">
        <v>338000</v>
      </c>
      <c r="AP113" s="499">
        <v>338000</v>
      </c>
      <c r="AQ113" s="499">
        <v>338000</v>
      </c>
      <c r="AR113" s="499">
        <v>338000</v>
      </c>
      <c r="AS113" s="499">
        <v>338000</v>
      </c>
      <c r="AT113" s="499">
        <v>338000</v>
      </c>
      <c r="AU113" s="499">
        <v>338000</v>
      </c>
      <c r="AV113" s="499">
        <v>338000</v>
      </c>
      <c r="AW113" s="499">
        <v>1</v>
      </c>
      <c r="AX113" s="467"/>
    </row>
    <row r="114" spans="2:50" ht="21.75" customHeight="1">
      <c r="B114" s="491">
        <v>110</v>
      </c>
      <c r="C114" s="505" t="s">
        <v>2026</v>
      </c>
      <c r="D114" s="491">
        <v>110</v>
      </c>
      <c r="E114" s="483" t="s">
        <v>995</v>
      </c>
      <c r="F114" s="483">
        <f t="shared" si="6"/>
        <v>1210346</v>
      </c>
      <c r="G114" s="483" t="s">
        <v>996</v>
      </c>
      <c r="H114" s="483" t="s">
        <v>996</v>
      </c>
      <c r="I114" s="493" t="str">
        <f t="shared" ca="1" si="5"/>
        <v>OK</v>
      </c>
      <c r="J114" s="493" t="str">
        <f t="shared" si="7"/>
        <v>OK</v>
      </c>
      <c r="K114" s="485"/>
      <c r="L114" s="477">
        <v>1061825</v>
      </c>
      <c r="M114" s="483" t="s">
        <v>1688</v>
      </c>
      <c r="N114" s="483" t="s">
        <v>896</v>
      </c>
      <c r="O114" s="483" t="s">
        <v>694</v>
      </c>
      <c r="P114" s="483" t="s">
        <v>897</v>
      </c>
      <c r="Q114" s="483" t="s">
        <v>1641</v>
      </c>
      <c r="R114" s="483" t="s">
        <v>896</v>
      </c>
      <c r="S114" s="483" t="s">
        <v>694</v>
      </c>
      <c r="T114" s="483" t="s">
        <v>897</v>
      </c>
      <c r="U114" s="494">
        <v>1980000</v>
      </c>
      <c r="V114" s="495">
        <v>45107</v>
      </c>
      <c r="W114" s="496">
        <v>10</v>
      </c>
      <c r="X114" s="496">
        <v>25</v>
      </c>
      <c r="Y114" s="496">
        <v>13</v>
      </c>
      <c r="Z114" s="496">
        <v>14</v>
      </c>
      <c r="AA114" s="496">
        <v>14</v>
      </c>
      <c r="AB114" s="496">
        <v>14</v>
      </c>
      <c r="AC114" s="496">
        <v>13</v>
      </c>
      <c r="AD114" s="496">
        <v>13</v>
      </c>
      <c r="AE114" s="496">
        <v>13</v>
      </c>
      <c r="AF114" s="496">
        <v>13</v>
      </c>
      <c r="AG114" s="496">
        <v>12</v>
      </c>
      <c r="AH114" s="496">
        <v>12</v>
      </c>
      <c r="AI114" s="496">
        <v>12</v>
      </c>
      <c r="AJ114" s="497">
        <v>12</v>
      </c>
      <c r="AK114" s="498">
        <v>325000</v>
      </c>
      <c r="AL114" s="499">
        <v>350000</v>
      </c>
      <c r="AM114" s="499">
        <v>350000</v>
      </c>
      <c r="AN114" s="499">
        <v>350000</v>
      </c>
      <c r="AO114" s="499">
        <v>325000</v>
      </c>
      <c r="AP114" s="499">
        <v>325000</v>
      </c>
      <c r="AQ114" s="499">
        <v>325000</v>
      </c>
      <c r="AR114" s="499">
        <v>325000</v>
      </c>
      <c r="AS114" s="499">
        <v>300000</v>
      </c>
      <c r="AT114" s="499">
        <v>300000</v>
      </c>
      <c r="AU114" s="499">
        <v>300000</v>
      </c>
      <c r="AV114" s="499">
        <v>300000</v>
      </c>
      <c r="AW114" s="499">
        <v>1</v>
      </c>
      <c r="AX114" s="467"/>
    </row>
    <row r="115" spans="2:50" ht="21.75" customHeight="1">
      <c r="B115" s="491">
        <v>111</v>
      </c>
      <c r="C115" s="505" t="s">
        <v>2027</v>
      </c>
      <c r="D115" s="491">
        <v>111</v>
      </c>
      <c r="E115" s="483" t="s">
        <v>997</v>
      </c>
      <c r="F115" s="483">
        <f t="shared" si="6"/>
        <v>1210347</v>
      </c>
      <c r="G115" s="483" t="s">
        <v>998</v>
      </c>
      <c r="H115" s="483" t="s">
        <v>998</v>
      </c>
      <c r="I115" s="493" t="str">
        <f t="shared" ca="1" si="5"/>
        <v>OK</v>
      </c>
      <c r="J115" s="493" t="str">
        <f t="shared" si="7"/>
        <v>OK</v>
      </c>
      <c r="K115" s="485"/>
      <c r="L115" s="477">
        <v>1066516</v>
      </c>
      <c r="M115" s="483" t="s">
        <v>1694</v>
      </c>
      <c r="N115" s="483" t="s">
        <v>982</v>
      </c>
      <c r="O115" s="483" t="s">
        <v>694</v>
      </c>
      <c r="P115" s="483" t="s">
        <v>983</v>
      </c>
      <c r="Q115" s="483" t="s">
        <v>1641</v>
      </c>
      <c r="R115" s="483" t="s">
        <v>982</v>
      </c>
      <c r="S115" s="483" t="s">
        <v>694</v>
      </c>
      <c r="T115" s="483" t="s">
        <v>983</v>
      </c>
      <c r="U115" s="494">
        <v>2700000</v>
      </c>
      <c r="V115" s="495">
        <v>45107</v>
      </c>
      <c r="W115" s="496">
        <v>10</v>
      </c>
      <c r="X115" s="496">
        <v>26</v>
      </c>
      <c r="Y115" s="496">
        <v>15</v>
      </c>
      <c r="Z115" s="496">
        <v>15</v>
      </c>
      <c r="AA115" s="496">
        <v>15</v>
      </c>
      <c r="AB115" s="496">
        <v>15</v>
      </c>
      <c r="AC115" s="496">
        <v>15</v>
      </c>
      <c r="AD115" s="496">
        <v>15</v>
      </c>
      <c r="AE115" s="496">
        <v>15</v>
      </c>
      <c r="AF115" s="496">
        <v>15</v>
      </c>
      <c r="AG115" s="496">
        <v>15</v>
      </c>
      <c r="AH115" s="496">
        <v>15</v>
      </c>
      <c r="AI115" s="496">
        <v>15</v>
      </c>
      <c r="AJ115" s="497">
        <v>15</v>
      </c>
      <c r="AK115" s="498">
        <v>390000</v>
      </c>
      <c r="AL115" s="499">
        <v>390000</v>
      </c>
      <c r="AM115" s="499">
        <v>390000</v>
      </c>
      <c r="AN115" s="499">
        <v>390000</v>
      </c>
      <c r="AO115" s="499">
        <v>390000</v>
      </c>
      <c r="AP115" s="499">
        <v>390000</v>
      </c>
      <c r="AQ115" s="499">
        <v>390000</v>
      </c>
      <c r="AR115" s="499">
        <v>390000</v>
      </c>
      <c r="AS115" s="499">
        <v>390000</v>
      </c>
      <c r="AT115" s="499">
        <v>390000</v>
      </c>
      <c r="AU115" s="499">
        <v>390000</v>
      </c>
      <c r="AV115" s="499">
        <v>390000</v>
      </c>
      <c r="AW115" s="499">
        <v>1</v>
      </c>
      <c r="AX115" s="467"/>
    </row>
    <row r="116" spans="2:50" ht="21.75" customHeight="1">
      <c r="B116" s="491">
        <v>112</v>
      </c>
      <c r="C116" s="505" t="s">
        <v>2028</v>
      </c>
      <c r="D116" s="491">
        <v>112</v>
      </c>
      <c r="E116" s="483" t="s">
        <v>999</v>
      </c>
      <c r="F116" s="483">
        <f t="shared" si="6"/>
        <v>1210348</v>
      </c>
      <c r="G116" s="483" t="s">
        <v>1000</v>
      </c>
      <c r="H116" s="483" t="s">
        <v>1000</v>
      </c>
      <c r="I116" s="493" t="str">
        <f t="shared" ca="1" si="5"/>
        <v>OK</v>
      </c>
      <c r="J116" s="493" t="str">
        <f t="shared" si="7"/>
        <v>OK</v>
      </c>
      <c r="K116" s="485"/>
      <c r="L116" s="477">
        <v>1064019</v>
      </c>
      <c r="M116" s="483" t="s">
        <v>1695</v>
      </c>
      <c r="N116" s="483" t="s">
        <v>1001</v>
      </c>
      <c r="O116" s="483" t="s">
        <v>694</v>
      </c>
      <c r="P116" s="483" t="s">
        <v>1002</v>
      </c>
      <c r="Q116" s="483" t="s">
        <v>1641</v>
      </c>
      <c r="R116" s="483" t="s">
        <v>1001</v>
      </c>
      <c r="S116" s="483" t="s">
        <v>694</v>
      </c>
      <c r="T116" s="483" t="s">
        <v>1002</v>
      </c>
      <c r="U116" s="494">
        <v>2160000</v>
      </c>
      <c r="V116" s="495">
        <v>45112</v>
      </c>
      <c r="W116" s="496">
        <v>10</v>
      </c>
      <c r="X116" s="496">
        <v>27</v>
      </c>
      <c r="Y116" s="496">
        <v>10</v>
      </c>
      <c r="Z116" s="496">
        <v>8</v>
      </c>
      <c r="AA116" s="496">
        <v>10</v>
      </c>
      <c r="AB116" s="496">
        <v>8</v>
      </c>
      <c r="AC116" s="496">
        <v>7</v>
      </c>
      <c r="AD116" s="496">
        <v>6</v>
      </c>
      <c r="AE116" s="496">
        <v>10</v>
      </c>
      <c r="AF116" s="496">
        <v>10</v>
      </c>
      <c r="AG116" s="496">
        <v>10</v>
      </c>
      <c r="AH116" s="496">
        <v>10</v>
      </c>
      <c r="AI116" s="496">
        <v>10</v>
      </c>
      <c r="AJ116" s="497">
        <v>10</v>
      </c>
      <c r="AK116" s="498">
        <v>260000</v>
      </c>
      <c r="AL116" s="499">
        <v>208000</v>
      </c>
      <c r="AM116" s="499">
        <v>260000</v>
      </c>
      <c r="AN116" s="499">
        <v>208000</v>
      </c>
      <c r="AO116" s="499">
        <v>182000</v>
      </c>
      <c r="AP116" s="499">
        <v>156000</v>
      </c>
      <c r="AQ116" s="499">
        <v>260000</v>
      </c>
      <c r="AR116" s="499">
        <v>260000</v>
      </c>
      <c r="AS116" s="499">
        <v>260000</v>
      </c>
      <c r="AT116" s="499">
        <v>260000</v>
      </c>
      <c r="AU116" s="499">
        <v>260000</v>
      </c>
      <c r="AV116" s="499">
        <v>260000</v>
      </c>
      <c r="AW116" s="499">
        <v>1</v>
      </c>
      <c r="AX116" s="467"/>
    </row>
    <row r="117" spans="2:50" ht="21.75" customHeight="1">
      <c r="B117" s="491">
        <v>113</v>
      </c>
      <c r="C117" s="505" t="s">
        <v>2029</v>
      </c>
      <c r="D117" s="491">
        <v>113</v>
      </c>
      <c r="E117" s="483" t="s">
        <v>1003</v>
      </c>
      <c r="F117" s="483">
        <f t="shared" si="6"/>
        <v>1210352</v>
      </c>
      <c r="G117" s="483" t="s">
        <v>1004</v>
      </c>
      <c r="H117" s="483" t="s">
        <v>1004</v>
      </c>
      <c r="I117" s="493" t="str">
        <f t="shared" ca="1" si="5"/>
        <v>OK</v>
      </c>
      <c r="J117" s="493" t="str">
        <f t="shared" si="7"/>
        <v>OK</v>
      </c>
      <c r="K117" s="485"/>
      <c r="L117" s="477">
        <v>1049868</v>
      </c>
      <c r="M117" s="483" t="s">
        <v>1005</v>
      </c>
      <c r="N117" s="483" t="s">
        <v>1006</v>
      </c>
      <c r="O117" s="483" t="s">
        <v>694</v>
      </c>
      <c r="P117" s="483" t="s">
        <v>1007</v>
      </c>
      <c r="Q117" s="483" t="s">
        <v>1641</v>
      </c>
      <c r="R117" s="483" t="s">
        <v>1006</v>
      </c>
      <c r="S117" s="483" t="s">
        <v>694</v>
      </c>
      <c r="T117" s="483" t="s">
        <v>1007</v>
      </c>
      <c r="U117" s="494">
        <v>2400000</v>
      </c>
      <c r="V117" s="495">
        <v>45107</v>
      </c>
      <c r="W117" s="496">
        <v>10</v>
      </c>
      <c r="X117" s="496">
        <v>28</v>
      </c>
      <c r="Y117" s="496">
        <v>10</v>
      </c>
      <c r="Z117" s="496">
        <v>10</v>
      </c>
      <c r="AA117" s="496">
        <v>10</v>
      </c>
      <c r="AB117" s="496">
        <v>10</v>
      </c>
      <c r="AC117" s="496">
        <v>11</v>
      </c>
      <c r="AD117" s="496">
        <v>10</v>
      </c>
      <c r="AE117" s="496">
        <v>10</v>
      </c>
      <c r="AF117" s="496">
        <v>10</v>
      </c>
      <c r="AG117" s="496">
        <v>10</v>
      </c>
      <c r="AH117" s="496">
        <v>10</v>
      </c>
      <c r="AI117" s="496">
        <v>10</v>
      </c>
      <c r="AJ117" s="497">
        <v>10</v>
      </c>
      <c r="AK117" s="498">
        <v>241313</v>
      </c>
      <c r="AL117" s="499">
        <v>266626</v>
      </c>
      <c r="AM117" s="499">
        <v>266626</v>
      </c>
      <c r="AN117" s="499">
        <v>266626</v>
      </c>
      <c r="AO117" s="499">
        <v>266626</v>
      </c>
      <c r="AP117" s="499">
        <v>266626</v>
      </c>
      <c r="AQ117" s="499">
        <v>266626</v>
      </c>
      <c r="AR117" s="499">
        <v>266626</v>
      </c>
      <c r="AS117" s="499">
        <v>266626</v>
      </c>
      <c r="AT117" s="499">
        <v>266626</v>
      </c>
      <c r="AU117" s="499">
        <v>266626</v>
      </c>
      <c r="AV117" s="499">
        <v>266626</v>
      </c>
      <c r="AW117" s="499">
        <v>1</v>
      </c>
      <c r="AX117" s="467"/>
    </row>
    <row r="118" spans="2:50" ht="21.75" customHeight="1">
      <c r="B118" s="491">
        <v>114</v>
      </c>
      <c r="C118" s="505" t="s">
        <v>2030</v>
      </c>
      <c r="D118" s="491">
        <v>114</v>
      </c>
      <c r="E118" s="483" t="s">
        <v>1008</v>
      </c>
      <c r="F118" s="483">
        <f t="shared" si="6"/>
        <v>1210353</v>
      </c>
      <c r="G118" s="483" t="s">
        <v>1009</v>
      </c>
      <c r="H118" s="483" t="s">
        <v>1009</v>
      </c>
      <c r="I118" s="493" t="str">
        <f t="shared" ca="1" si="5"/>
        <v>OK</v>
      </c>
      <c r="J118" s="493" t="str">
        <f t="shared" si="7"/>
        <v>OK</v>
      </c>
      <c r="K118" s="485"/>
      <c r="L118" s="477">
        <v>1064766</v>
      </c>
      <c r="M118" s="483" t="s">
        <v>1696</v>
      </c>
      <c r="N118" s="483" t="s">
        <v>1010</v>
      </c>
      <c r="O118" s="483" t="s">
        <v>694</v>
      </c>
      <c r="P118" s="483" t="s">
        <v>1011</v>
      </c>
      <c r="Q118" s="483" t="s">
        <v>1641</v>
      </c>
      <c r="R118" s="483" t="s">
        <v>1010</v>
      </c>
      <c r="S118" s="483" t="s">
        <v>694</v>
      </c>
      <c r="T118" s="483" t="s">
        <v>1011</v>
      </c>
      <c r="U118" s="494">
        <v>900000</v>
      </c>
      <c r="V118" s="495">
        <v>45107</v>
      </c>
      <c r="W118" s="496">
        <v>10</v>
      </c>
      <c r="X118" s="496">
        <v>29</v>
      </c>
      <c r="Y118" s="496">
        <v>6</v>
      </c>
      <c r="Z118" s="496">
        <v>6</v>
      </c>
      <c r="AA118" s="496">
        <v>6</v>
      </c>
      <c r="AB118" s="496">
        <v>6</v>
      </c>
      <c r="AC118" s="496">
        <v>6</v>
      </c>
      <c r="AD118" s="496">
        <v>6</v>
      </c>
      <c r="AE118" s="496">
        <v>6</v>
      </c>
      <c r="AF118" s="496">
        <v>6</v>
      </c>
      <c r="AG118" s="496">
        <v>6</v>
      </c>
      <c r="AH118" s="496">
        <v>6</v>
      </c>
      <c r="AI118" s="496">
        <v>6</v>
      </c>
      <c r="AJ118" s="497">
        <v>6</v>
      </c>
      <c r="AK118" s="498">
        <v>153000</v>
      </c>
      <c r="AL118" s="499">
        <v>153000</v>
      </c>
      <c r="AM118" s="499">
        <v>153000</v>
      </c>
      <c r="AN118" s="499">
        <v>153000</v>
      </c>
      <c r="AO118" s="499">
        <v>153000</v>
      </c>
      <c r="AP118" s="499">
        <v>153000</v>
      </c>
      <c r="AQ118" s="499">
        <v>153000</v>
      </c>
      <c r="AR118" s="499">
        <v>153000</v>
      </c>
      <c r="AS118" s="499">
        <v>153000</v>
      </c>
      <c r="AT118" s="499">
        <v>153000</v>
      </c>
      <c r="AU118" s="499">
        <v>153000</v>
      </c>
      <c r="AV118" s="499">
        <v>153000</v>
      </c>
      <c r="AW118" s="499">
        <v>1</v>
      </c>
      <c r="AX118" s="467"/>
    </row>
    <row r="119" spans="2:50" ht="21.75" customHeight="1">
      <c r="B119" s="491">
        <v>115</v>
      </c>
      <c r="C119" s="505" t="s">
        <v>2031</v>
      </c>
      <c r="D119" s="491">
        <v>115</v>
      </c>
      <c r="E119" s="483" t="s">
        <v>1012</v>
      </c>
      <c r="F119" s="483">
        <f t="shared" si="6"/>
        <v>1210401</v>
      </c>
      <c r="G119" s="483" t="s">
        <v>1013</v>
      </c>
      <c r="H119" s="483" t="s">
        <v>1013</v>
      </c>
      <c r="I119" s="493" t="str">
        <f t="shared" ca="1" si="5"/>
        <v>OK</v>
      </c>
      <c r="J119" s="493" t="str">
        <f t="shared" si="7"/>
        <v>OK</v>
      </c>
      <c r="K119" s="485"/>
      <c r="L119" s="477">
        <v>1075222</v>
      </c>
      <c r="M119" s="483" t="s">
        <v>2077</v>
      </c>
      <c r="N119" s="483" t="s">
        <v>1697</v>
      </c>
      <c r="O119" s="483" t="s">
        <v>694</v>
      </c>
      <c r="P119" s="483" t="s">
        <v>1014</v>
      </c>
      <c r="Q119" s="483" t="s">
        <v>1641</v>
      </c>
      <c r="R119" s="483" t="s">
        <v>1697</v>
      </c>
      <c r="S119" s="483" t="s">
        <v>694</v>
      </c>
      <c r="T119" s="483" t="s">
        <v>1014</v>
      </c>
      <c r="U119" s="494">
        <v>1200000</v>
      </c>
      <c r="V119" s="495">
        <v>45107</v>
      </c>
      <c r="W119" s="496">
        <v>10</v>
      </c>
      <c r="X119" s="496">
        <v>30</v>
      </c>
      <c r="Y119" s="496">
        <v>5</v>
      </c>
      <c r="Z119" s="496">
        <v>5</v>
      </c>
      <c r="AA119" s="496">
        <v>5</v>
      </c>
      <c r="AB119" s="496">
        <v>5</v>
      </c>
      <c r="AC119" s="496">
        <v>5</v>
      </c>
      <c r="AD119" s="496">
        <v>5</v>
      </c>
      <c r="AE119" s="496">
        <v>5</v>
      </c>
      <c r="AF119" s="496">
        <v>5</v>
      </c>
      <c r="AG119" s="496">
        <v>5</v>
      </c>
      <c r="AH119" s="496">
        <v>5</v>
      </c>
      <c r="AI119" s="496">
        <v>5</v>
      </c>
      <c r="AJ119" s="497">
        <v>5</v>
      </c>
      <c r="AK119" s="498">
        <v>130000</v>
      </c>
      <c r="AL119" s="499">
        <v>130000</v>
      </c>
      <c r="AM119" s="499">
        <v>130000</v>
      </c>
      <c r="AN119" s="499">
        <v>130000</v>
      </c>
      <c r="AO119" s="499">
        <v>130000</v>
      </c>
      <c r="AP119" s="499">
        <v>130000</v>
      </c>
      <c r="AQ119" s="499">
        <v>130000</v>
      </c>
      <c r="AR119" s="499">
        <v>130000</v>
      </c>
      <c r="AS119" s="499">
        <v>130000</v>
      </c>
      <c r="AT119" s="499">
        <v>130000</v>
      </c>
      <c r="AU119" s="499">
        <v>130000</v>
      </c>
      <c r="AV119" s="499">
        <v>130000</v>
      </c>
      <c r="AW119" s="499">
        <v>1</v>
      </c>
      <c r="AX119" s="467"/>
    </row>
    <row r="120" spans="2:50" ht="21.75" customHeight="1">
      <c r="B120" s="491">
        <v>116</v>
      </c>
      <c r="C120" s="505" t="s">
        <v>2032</v>
      </c>
      <c r="D120" s="491">
        <v>116</v>
      </c>
      <c r="E120" s="483" t="s">
        <v>1015</v>
      </c>
      <c r="F120" s="483">
        <f t="shared" si="6"/>
        <v>1210355</v>
      </c>
      <c r="G120" s="483" t="s">
        <v>1016</v>
      </c>
      <c r="H120" s="483" t="s">
        <v>1016</v>
      </c>
      <c r="I120" s="493" t="str">
        <f t="shared" ca="1" si="5"/>
        <v>OK</v>
      </c>
      <c r="J120" s="493" t="str">
        <f t="shared" si="7"/>
        <v>OK</v>
      </c>
      <c r="K120" s="485"/>
      <c r="L120" s="477">
        <v>1041410</v>
      </c>
      <c r="M120" s="483" t="s">
        <v>676</v>
      </c>
      <c r="N120" s="483" t="s">
        <v>677</v>
      </c>
      <c r="O120" s="483" t="s">
        <v>551</v>
      </c>
      <c r="P120" s="483" t="s">
        <v>678</v>
      </c>
      <c r="Q120" s="483" t="s">
        <v>1641</v>
      </c>
      <c r="R120" s="483" t="s">
        <v>677</v>
      </c>
      <c r="S120" s="483" t="s">
        <v>551</v>
      </c>
      <c r="T120" s="483" t="s">
        <v>678</v>
      </c>
      <c r="U120" s="494">
        <v>5700000</v>
      </c>
      <c r="V120" s="495">
        <v>45107</v>
      </c>
      <c r="W120" s="496">
        <v>10</v>
      </c>
      <c r="X120" s="496">
        <v>31</v>
      </c>
      <c r="Y120" s="496">
        <v>19</v>
      </c>
      <c r="Z120" s="496">
        <v>19</v>
      </c>
      <c r="AA120" s="496">
        <v>19</v>
      </c>
      <c r="AB120" s="496">
        <v>19</v>
      </c>
      <c r="AC120" s="496">
        <v>20</v>
      </c>
      <c r="AD120" s="496">
        <v>19</v>
      </c>
      <c r="AE120" s="496">
        <v>19</v>
      </c>
      <c r="AF120" s="496">
        <v>19</v>
      </c>
      <c r="AG120" s="496">
        <v>19</v>
      </c>
      <c r="AH120" s="496">
        <v>19</v>
      </c>
      <c r="AI120" s="496">
        <v>19</v>
      </c>
      <c r="AJ120" s="497">
        <v>19</v>
      </c>
      <c r="AK120" s="498">
        <v>490200</v>
      </c>
      <c r="AL120" s="499">
        <v>490200</v>
      </c>
      <c r="AM120" s="499">
        <v>490200</v>
      </c>
      <c r="AN120" s="499">
        <v>490200</v>
      </c>
      <c r="AO120" s="499">
        <v>516000</v>
      </c>
      <c r="AP120" s="499">
        <v>490200</v>
      </c>
      <c r="AQ120" s="499">
        <v>490200</v>
      </c>
      <c r="AR120" s="499">
        <v>490200</v>
      </c>
      <c r="AS120" s="499">
        <v>490200</v>
      </c>
      <c r="AT120" s="499">
        <v>490200</v>
      </c>
      <c r="AU120" s="499">
        <v>490200</v>
      </c>
      <c r="AV120" s="499">
        <v>490200</v>
      </c>
      <c r="AW120" s="499">
        <v>1</v>
      </c>
      <c r="AX120" s="467"/>
    </row>
    <row r="121" spans="2:50" ht="21.75" customHeight="1">
      <c r="B121" s="491">
        <v>117</v>
      </c>
      <c r="C121" s="505" t="s">
        <v>2033</v>
      </c>
      <c r="D121" s="491">
        <v>117</v>
      </c>
      <c r="E121" s="483" t="s">
        <v>1017</v>
      </c>
      <c r="F121" s="483">
        <f t="shared" si="6"/>
        <v>1210494</v>
      </c>
      <c r="G121" s="483" t="s">
        <v>1018</v>
      </c>
      <c r="H121" s="483" t="s">
        <v>1018</v>
      </c>
      <c r="I121" s="493" t="str">
        <f t="shared" ca="1" si="5"/>
        <v>OK</v>
      </c>
      <c r="J121" s="493" t="str">
        <f t="shared" si="7"/>
        <v>OK</v>
      </c>
      <c r="K121" s="485"/>
      <c r="L121" s="477">
        <v>1017501</v>
      </c>
      <c r="M121" s="483" t="s">
        <v>649</v>
      </c>
      <c r="N121" s="483" t="s">
        <v>1019</v>
      </c>
      <c r="O121" s="483" t="s">
        <v>551</v>
      </c>
      <c r="P121" s="483" t="s">
        <v>651</v>
      </c>
      <c r="Q121" s="483" t="s">
        <v>1641</v>
      </c>
      <c r="R121" s="483" t="s">
        <v>1019</v>
      </c>
      <c r="S121" s="483" t="s">
        <v>551</v>
      </c>
      <c r="T121" s="483" t="s">
        <v>651</v>
      </c>
      <c r="U121" s="494">
        <v>5280000</v>
      </c>
      <c r="V121" s="495">
        <v>45107</v>
      </c>
      <c r="W121" s="496">
        <v>10</v>
      </c>
      <c r="X121" s="496">
        <v>32</v>
      </c>
      <c r="Y121" s="496">
        <v>16</v>
      </c>
      <c r="Z121" s="496">
        <v>17</v>
      </c>
      <c r="AA121" s="496">
        <v>17</v>
      </c>
      <c r="AB121" s="496">
        <v>17</v>
      </c>
      <c r="AC121" s="496">
        <v>17</v>
      </c>
      <c r="AD121" s="496">
        <v>17</v>
      </c>
      <c r="AE121" s="496">
        <v>18</v>
      </c>
      <c r="AF121" s="496">
        <v>18</v>
      </c>
      <c r="AG121" s="496">
        <v>18</v>
      </c>
      <c r="AH121" s="496">
        <v>18</v>
      </c>
      <c r="AI121" s="496">
        <v>18</v>
      </c>
      <c r="AJ121" s="497">
        <v>18</v>
      </c>
      <c r="AK121" s="498">
        <v>416000</v>
      </c>
      <c r="AL121" s="499">
        <v>442000</v>
      </c>
      <c r="AM121" s="499">
        <v>442000</v>
      </c>
      <c r="AN121" s="499">
        <v>442000</v>
      </c>
      <c r="AO121" s="499">
        <v>442000</v>
      </c>
      <c r="AP121" s="499">
        <v>442000</v>
      </c>
      <c r="AQ121" s="499">
        <v>468000</v>
      </c>
      <c r="AR121" s="499">
        <v>468000</v>
      </c>
      <c r="AS121" s="499">
        <v>468000</v>
      </c>
      <c r="AT121" s="499">
        <v>468000</v>
      </c>
      <c r="AU121" s="499">
        <v>468000</v>
      </c>
      <c r="AV121" s="499">
        <v>468000</v>
      </c>
      <c r="AW121" s="499">
        <v>1</v>
      </c>
      <c r="AX121" s="467"/>
    </row>
    <row r="122" spans="2:50" ht="21.75" customHeight="1">
      <c r="B122" s="491">
        <v>118</v>
      </c>
      <c r="C122" s="505" t="s">
        <v>2034</v>
      </c>
      <c r="D122" s="491">
        <v>118</v>
      </c>
      <c r="E122" s="483" t="s">
        <v>1020</v>
      </c>
      <c r="F122" s="483">
        <f t="shared" si="6"/>
        <v>1210495</v>
      </c>
      <c r="G122" s="483" t="s">
        <v>1021</v>
      </c>
      <c r="H122" s="483" t="s">
        <v>1021</v>
      </c>
      <c r="I122" s="493" t="str">
        <f t="shared" ca="1" si="5"/>
        <v>OK</v>
      </c>
      <c r="J122" s="493" t="str">
        <f t="shared" si="7"/>
        <v>OK</v>
      </c>
      <c r="K122" s="485"/>
      <c r="L122" s="477">
        <v>1066516</v>
      </c>
      <c r="M122" s="483" t="s">
        <v>1694</v>
      </c>
      <c r="N122" s="483" t="s">
        <v>982</v>
      </c>
      <c r="O122" s="483" t="s">
        <v>694</v>
      </c>
      <c r="P122" s="483" t="s">
        <v>983</v>
      </c>
      <c r="Q122" s="483" t="s">
        <v>1641</v>
      </c>
      <c r="R122" s="483" t="s">
        <v>982</v>
      </c>
      <c r="S122" s="483" t="s">
        <v>694</v>
      </c>
      <c r="T122" s="483" t="s">
        <v>983</v>
      </c>
      <c r="U122" s="494">
        <v>2160000</v>
      </c>
      <c r="V122" s="495">
        <v>45107</v>
      </c>
      <c r="W122" s="496">
        <v>10</v>
      </c>
      <c r="X122" s="496">
        <v>33</v>
      </c>
      <c r="Y122" s="496">
        <v>12</v>
      </c>
      <c r="Z122" s="496">
        <v>12</v>
      </c>
      <c r="AA122" s="496">
        <v>11</v>
      </c>
      <c r="AB122" s="496">
        <v>12</v>
      </c>
      <c r="AC122" s="496">
        <v>12</v>
      </c>
      <c r="AD122" s="496">
        <v>11</v>
      </c>
      <c r="AE122" s="496">
        <v>11</v>
      </c>
      <c r="AF122" s="496">
        <v>11</v>
      </c>
      <c r="AG122" s="496">
        <v>11</v>
      </c>
      <c r="AH122" s="496">
        <v>11</v>
      </c>
      <c r="AI122" s="496">
        <v>11</v>
      </c>
      <c r="AJ122" s="497">
        <v>11</v>
      </c>
      <c r="AK122" s="498">
        <v>312000</v>
      </c>
      <c r="AL122" s="499">
        <v>312000</v>
      </c>
      <c r="AM122" s="499">
        <v>286000</v>
      </c>
      <c r="AN122" s="499">
        <v>312000</v>
      </c>
      <c r="AO122" s="499">
        <v>312000</v>
      </c>
      <c r="AP122" s="499">
        <v>286000</v>
      </c>
      <c r="AQ122" s="499">
        <v>286000</v>
      </c>
      <c r="AR122" s="499">
        <v>286000</v>
      </c>
      <c r="AS122" s="499">
        <v>286000</v>
      </c>
      <c r="AT122" s="499">
        <v>286000</v>
      </c>
      <c r="AU122" s="499">
        <v>286000</v>
      </c>
      <c r="AV122" s="499">
        <v>286000</v>
      </c>
      <c r="AW122" s="499">
        <v>1</v>
      </c>
      <c r="AX122" s="467"/>
    </row>
    <row r="123" spans="2:50" ht="21.75" customHeight="1">
      <c r="B123" s="491">
        <v>119</v>
      </c>
      <c r="C123" s="505" t="s">
        <v>2035</v>
      </c>
      <c r="D123" s="491">
        <v>119</v>
      </c>
      <c r="E123" s="483" t="s">
        <v>1022</v>
      </c>
      <c r="F123" s="483">
        <f t="shared" si="6"/>
        <v>1210496</v>
      </c>
      <c r="G123" s="483" t="s">
        <v>1023</v>
      </c>
      <c r="H123" s="483" t="s">
        <v>1023</v>
      </c>
      <c r="I123" s="493" t="str">
        <f t="shared" ca="1" si="5"/>
        <v>OK</v>
      </c>
      <c r="J123" s="493" t="str">
        <f t="shared" si="7"/>
        <v>OK</v>
      </c>
      <c r="K123" s="485"/>
      <c r="L123" s="477">
        <v>1069378</v>
      </c>
      <c r="M123" s="483" t="s">
        <v>1024</v>
      </c>
      <c r="N123" s="483" t="s">
        <v>1025</v>
      </c>
      <c r="O123" s="483" t="s">
        <v>1628</v>
      </c>
      <c r="P123" s="483" t="s">
        <v>1698</v>
      </c>
      <c r="Q123" s="483" t="s">
        <v>2101</v>
      </c>
      <c r="R123" s="483" t="s">
        <v>1025</v>
      </c>
      <c r="S123" s="483" t="s">
        <v>1628</v>
      </c>
      <c r="T123" s="483" t="s">
        <v>1698</v>
      </c>
      <c r="U123" s="494">
        <v>1560000</v>
      </c>
      <c r="V123" s="495">
        <v>45107</v>
      </c>
      <c r="W123" s="496">
        <v>10</v>
      </c>
      <c r="X123" s="496">
        <v>34</v>
      </c>
      <c r="Y123" s="496">
        <v>13</v>
      </c>
      <c r="Z123" s="496">
        <v>13</v>
      </c>
      <c r="AA123" s="496">
        <v>12</v>
      </c>
      <c r="AB123" s="496">
        <v>12</v>
      </c>
      <c r="AC123" s="496">
        <v>13</v>
      </c>
      <c r="AD123" s="496">
        <v>13</v>
      </c>
      <c r="AE123" s="496">
        <v>13</v>
      </c>
      <c r="AF123" s="496">
        <v>13</v>
      </c>
      <c r="AG123" s="496">
        <v>13</v>
      </c>
      <c r="AH123" s="496">
        <v>13</v>
      </c>
      <c r="AI123" s="496">
        <v>13</v>
      </c>
      <c r="AJ123" s="497">
        <v>13</v>
      </c>
      <c r="AK123" s="498">
        <v>331500</v>
      </c>
      <c r="AL123" s="499">
        <v>311841</v>
      </c>
      <c r="AM123" s="499">
        <v>305500</v>
      </c>
      <c r="AN123" s="499">
        <v>305500</v>
      </c>
      <c r="AO123" s="499">
        <v>331500</v>
      </c>
      <c r="AP123" s="499">
        <v>331500</v>
      </c>
      <c r="AQ123" s="499">
        <v>338000</v>
      </c>
      <c r="AR123" s="499">
        <v>0</v>
      </c>
      <c r="AS123" s="499">
        <v>0</v>
      </c>
      <c r="AT123" s="499">
        <v>0</v>
      </c>
      <c r="AU123" s="499">
        <v>0</v>
      </c>
      <c r="AV123" s="499">
        <v>0</v>
      </c>
      <c r="AW123" s="499">
        <v>1</v>
      </c>
      <c r="AX123" s="467"/>
    </row>
    <row r="124" spans="2:50" ht="21.75" customHeight="1">
      <c r="B124" s="491">
        <v>120</v>
      </c>
      <c r="C124" s="505" t="s">
        <v>2036</v>
      </c>
      <c r="D124" s="491">
        <v>120</v>
      </c>
      <c r="E124" s="483" t="s">
        <v>1026</v>
      </c>
      <c r="F124" s="483">
        <f t="shared" si="6"/>
        <v>1210497</v>
      </c>
      <c r="G124" s="483" t="s">
        <v>1027</v>
      </c>
      <c r="H124" s="483" t="s">
        <v>1027</v>
      </c>
      <c r="I124" s="493" t="str">
        <f t="shared" ca="1" si="5"/>
        <v>OK</v>
      </c>
      <c r="J124" s="493" t="str">
        <f t="shared" si="7"/>
        <v>OK</v>
      </c>
      <c r="K124" s="485"/>
      <c r="L124" s="477">
        <v>1059654</v>
      </c>
      <c r="M124" s="483" t="s">
        <v>986</v>
      </c>
      <c r="N124" s="483" t="s">
        <v>987</v>
      </c>
      <c r="O124" s="483" t="s">
        <v>694</v>
      </c>
      <c r="P124" s="483" t="s">
        <v>988</v>
      </c>
      <c r="Q124" s="483" t="s">
        <v>2100</v>
      </c>
      <c r="R124" s="483" t="s">
        <v>987</v>
      </c>
      <c r="S124" s="483" t="s">
        <v>694</v>
      </c>
      <c r="T124" s="483" t="s">
        <v>988</v>
      </c>
      <c r="U124" s="494">
        <v>2520000</v>
      </c>
      <c r="V124" s="495">
        <v>45107</v>
      </c>
      <c r="W124" s="496">
        <v>10</v>
      </c>
      <c r="X124" s="496">
        <v>35</v>
      </c>
      <c r="Y124" s="496">
        <v>15</v>
      </c>
      <c r="Z124" s="496">
        <v>14</v>
      </c>
      <c r="AA124" s="496">
        <v>14</v>
      </c>
      <c r="AB124" s="496">
        <v>14</v>
      </c>
      <c r="AC124" s="496">
        <v>14</v>
      </c>
      <c r="AD124" s="496">
        <v>14</v>
      </c>
      <c r="AE124" s="496">
        <v>14</v>
      </c>
      <c r="AF124" s="496">
        <v>14</v>
      </c>
      <c r="AG124" s="496">
        <v>14</v>
      </c>
      <c r="AH124" s="496">
        <v>14</v>
      </c>
      <c r="AI124" s="496">
        <v>14</v>
      </c>
      <c r="AJ124" s="497">
        <v>14</v>
      </c>
      <c r="AK124" s="498">
        <v>390000</v>
      </c>
      <c r="AL124" s="499">
        <v>364000</v>
      </c>
      <c r="AM124" s="499">
        <v>364000</v>
      </c>
      <c r="AN124" s="499">
        <v>364000</v>
      </c>
      <c r="AO124" s="499">
        <v>364000</v>
      </c>
      <c r="AP124" s="499">
        <v>364000</v>
      </c>
      <c r="AQ124" s="499">
        <v>364000</v>
      </c>
      <c r="AR124" s="499">
        <v>364000</v>
      </c>
      <c r="AS124" s="499">
        <v>364000</v>
      </c>
      <c r="AT124" s="499">
        <v>364000</v>
      </c>
      <c r="AU124" s="499">
        <v>364000</v>
      </c>
      <c r="AV124" s="499">
        <v>364000</v>
      </c>
      <c r="AW124" s="499">
        <v>1</v>
      </c>
      <c r="AX124" s="467"/>
    </row>
    <row r="125" spans="2:50" ht="21.75" customHeight="1">
      <c r="B125" s="491">
        <v>121</v>
      </c>
      <c r="C125" s="505" t="s">
        <v>2037</v>
      </c>
      <c r="D125" s="491">
        <v>121</v>
      </c>
      <c r="E125" s="483" t="s">
        <v>1028</v>
      </c>
      <c r="F125" s="483">
        <f t="shared" si="6"/>
        <v>1210498</v>
      </c>
      <c r="G125" s="483" t="s">
        <v>1029</v>
      </c>
      <c r="H125" s="483" t="s">
        <v>1029</v>
      </c>
      <c r="I125" s="493" t="str">
        <f t="shared" ca="1" si="5"/>
        <v>OK</v>
      </c>
      <c r="J125" s="493" t="str">
        <f t="shared" si="7"/>
        <v>OK</v>
      </c>
      <c r="K125" s="485"/>
      <c r="L125" s="477">
        <v>1075222</v>
      </c>
      <c r="M125" s="483" t="s">
        <v>2077</v>
      </c>
      <c r="N125" s="483" t="s">
        <v>1791</v>
      </c>
      <c r="O125" s="483" t="s">
        <v>694</v>
      </c>
      <c r="P125" s="483" t="s">
        <v>1014</v>
      </c>
      <c r="Q125" s="483" t="s">
        <v>1641</v>
      </c>
      <c r="R125" s="483" t="s">
        <v>1791</v>
      </c>
      <c r="S125" s="483" t="s">
        <v>694</v>
      </c>
      <c r="T125" s="483" t="s">
        <v>1014</v>
      </c>
      <c r="U125" s="494">
        <v>1440000</v>
      </c>
      <c r="V125" s="495">
        <v>45107</v>
      </c>
      <c r="W125" s="496">
        <v>10</v>
      </c>
      <c r="X125" s="496">
        <v>36</v>
      </c>
      <c r="Y125" s="496">
        <v>6</v>
      </c>
      <c r="Z125" s="496">
        <v>5</v>
      </c>
      <c r="AA125" s="496">
        <v>5</v>
      </c>
      <c r="AB125" s="496">
        <v>5</v>
      </c>
      <c r="AC125" s="496">
        <v>5</v>
      </c>
      <c r="AD125" s="496">
        <v>5</v>
      </c>
      <c r="AE125" s="496">
        <v>5</v>
      </c>
      <c r="AF125" s="496">
        <v>5</v>
      </c>
      <c r="AG125" s="496">
        <v>5</v>
      </c>
      <c r="AH125" s="496">
        <v>5</v>
      </c>
      <c r="AI125" s="496">
        <v>5</v>
      </c>
      <c r="AJ125" s="497">
        <v>5</v>
      </c>
      <c r="AK125" s="498">
        <v>156000</v>
      </c>
      <c r="AL125" s="499">
        <v>130000</v>
      </c>
      <c r="AM125" s="499">
        <v>130000</v>
      </c>
      <c r="AN125" s="499">
        <v>130000</v>
      </c>
      <c r="AO125" s="499">
        <v>130000</v>
      </c>
      <c r="AP125" s="499">
        <v>130000</v>
      </c>
      <c r="AQ125" s="499">
        <v>130000</v>
      </c>
      <c r="AR125" s="499">
        <v>130000</v>
      </c>
      <c r="AS125" s="499">
        <v>130000</v>
      </c>
      <c r="AT125" s="499">
        <v>130000</v>
      </c>
      <c r="AU125" s="499">
        <v>130000</v>
      </c>
      <c r="AV125" s="499">
        <v>130000</v>
      </c>
      <c r="AW125" s="499">
        <v>1</v>
      </c>
      <c r="AX125" s="467"/>
    </row>
    <row r="126" spans="2:50" ht="21.75" customHeight="1">
      <c r="B126" s="491">
        <v>122</v>
      </c>
      <c r="C126" s="505" t="s">
        <v>2038</v>
      </c>
      <c r="D126" s="491">
        <v>122</v>
      </c>
      <c r="E126" s="483" t="s">
        <v>1030</v>
      </c>
      <c r="F126" s="483">
        <f t="shared" si="6"/>
        <v>1210499</v>
      </c>
      <c r="G126" s="483" t="s">
        <v>1031</v>
      </c>
      <c r="H126" s="483" t="s">
        <v>1031</v>
      </c>
      <c r="I126" s="493" t="str">
        <f t="shared" ca="1" si="5"/>
        <v>OK</v>
      </c>
      <c r="J126" s="493" t="str">
        <f t="shared" si="7"/>
        <v>OK</v>
      </c>
      <c r="K126" s="485"/>
      <c r="L126" s="477">
        <v>1061258</v>
      </c>
      <c r="M126" s="483" t="s">
        <v>1699</v>
      </c>
      <c r="N126" s="483" t="s">
        <v>1032</v>
      </c>
      <c r="O126" s="483" t="s">
        <v>551</v>
      </c>
      <c r="P126" s="483" t="s">
        <v>1033</v>
      </c>
      <c r="Q126" s="483" t="s">
        <v>1641</v>
      </c>
      <c r="R126" s="483" t="s">
        <v>1032</v>
      </c>
      <c r="S126" s="483" t="s">
        <v>551</v>
      </c>
      <c r="T126" s="483" t="s">
        <v>1033</v>
      </c>
      <c r="U126" s="494">
        <v>3960000</v>
      </c>
      <c r="V126" s="495">
        <v>45107</v>
      </c>
      <c r="W126" s="496">
        <v>10</v>
      </c>
      <c r="X126" s="496">
        <v>37</v>
      </c>
      <c r="Y126" s="496">
        <v>12</v>
      </c>
      <c r="Z126" s="496">
        <v>12</v>
      </c>
      <c r="AA126" s="496">
        <v>12</v>
      </c>
      <c r="AB126" s="496">
        <v>12</v>
      </c>
      <c r="AC126" s="496">
        <v>12</v>
      </c>
      <c r="AD126" s="496">
        <v>11</v>
      </c>
      <c r="AE126" s="496">
        <v>11</v>
      </c>
      <c r="AF126" s="496">
        <v>11</v>
      </c>
      <c r="AG126" s="496">
        <v>11</v>
      </c>
      <c r="AH126" s="496">
        <v>11</v>
      </c>
      <c r="AI126" s="496">
        <v>11</v>
      </c>
      <c r="AJ126" s="497">
        <v>11</v>
      </c>
      <c r="AK126" s="498">
        <v>312000</v>
      </c>
      <c r="AL126" s="499">
        <v>312000</v>
      </c>
      <c r="AM126" s="499">
        <v>312000</v>
      </c>
      <c r="AN126" s="499">
        <v>312000</v>
      </c>
      <c r="AO126" s="499">
        <v>312000</v>
      </c>
      <c r="AP126" s="499">
        <v>286000</v>
      </c>
      <c r="AQ126" s="499">
        <v>286000</v>
      </c>
      <c r="AR126" s="499">
        <v>286000</v>
      </c>
      <c r="AS126" s="499">
        <v>286000</v>
      </c>
      <c r="AT126" s="499">
        <v>286000</v>
      </c>
      <c r="AU126" s="499">
        <v>286000</v>
      </c>
      <c r="AV126" s="499">
        <v>286000</v>
      </c>
      <c r="AW126" s="499">
        <v>1</v>
      </c>
      <c r="AX126" s="467"/>
    </row>
    <row r="127" spans="2:50" ht="21.75" customHeight="1">
      <c r="B127" s="491">
        <v>123</v>
      </c>
      <c r="C127" s="505" t="s">
        <v>2039</v>
      </c>
      <c r="D127" s="491">
        <v>123</v>
      </c>
      <c r="E127" s="483" t="s">
        <v>1034</v>
      </c>
      <c r="F127" s="483">
        <f t="shared" si="6"/>
        <v>1210500</v>
      </c>
      <c r="G127" s="483" t="s">
        <v>1035</v>
      </c>
      <c r="H127" s="483" t="s">
        <v>1035</v>
      </c>
      <c r="I127" s="493" t="str">
        <f t="shared" ca="1" si="5"/>
        <v>OK</v>
      </c>
      <c r="J127" s="493" t="str">
        <f t="shared" si="7"/>
        <v>OK</v>
      </c>
      <c r="K127" s="485"/>
      <c r="L127" s="477">
        <v>1057772</v>
      </c>
      <c r="M127" s="483" t="s">
        <v>810</v>
      </c>
      <c r="N127" s="483" t="s">
        <v>1036</v>
      </c>
      <c r="O127" s="483" t="s">
        <v>694</v>
      </c>
      <c r="P127" s="483" t="s">
        <v>812</v>
      </c>
      <c r="Q127" s="483" t="s">
        <v>1641</v>
      </c>
      <c r="R127" s="483" t="s">
        <v>1036</v>
      </c>
      <c r="S127" s="483" t="s">
        <v>694</v>
      </c>
      <c r="T127" s="483" t="s">
        <v>812</v>
      </c>
      <c r="U127" s="494">
        <v>0</v>
      </c>
      <c r="V127" s="495"/>
      <c r="W127" s="496">
        <v>10</v>
      </c>
      <c r="X127" s="496">
        <v>38</v>
      </c>
      <c r="Y127" s="496">
        <v>12</v>
      </c>
      <c r="Z127" s="496">
        <v>12</v>
      </c>
      <c r="AA127" s="496">
        <v>12</v>
      </c>
      <c r="AB127" s="496">
        <v>12</v>
      </c>
      <c r="AC127" s="496">
        <v>12</v>
      </c>
      <c r="AD127" s="496">
        <v>12</v>
      </c>
      <c r="AE127" s="496">
        <v>12</v>
      </c>
      <c r="AF127" s="496">
        <v>11</v>
      </c>
      <c r="AG127" s="496">
        <v>10</v>
      </c>
      <c r="AH127" s="496">
        <v>10</v>
      </c>
      <c r="AI127" s="496">
        <v>10</v>
      </c>
      <c r="AJ127" s="497">
        <v>10</v>
      </c>
      <c r="AK127" s="498">
        <v>312000</v>
      </c>
      <c r="AL127" s="499">
        <v>312000</v>
      </c>
      <c r="AM127" s="499">
        <v>312000</v>
      </c>
      <c r="AN127" s="499">
        <v>312000</v>
      </c>
      <c r="AO127" s="499">
        <v>312000</v>
      </c>
      <c r="AP127" s="499">
        <v>312000</v>
      </c>
      <c r="AQ127" s="499">
        <v>312000</v>
      </c>
      <c r="AR127" s="499">
        <v>286000</v>
      </c>
      <c r="AS127" s="499">
        <v>260000</v>
      </c>
      <c r="AT127" s="499">
        <v>260000</v>
      </c>
      <c r="AU127" s="499">
        <v>260000</v>
      </c>
      <c r="AV127" s="499">
        <v>260000</v>
      </c>
      <c r="AW127" s="499">
        <v>1</v>
      </c>
      <c r="AX127" s="467"/>
    </row>
    <row r="128" spans="2:50" ht="21.75" customHeight="1">
      <c r="B128" s="491">
        <v>124</v>
      </c>
      <c r="C128" s="505" t="s">
        <v>2040</v>
      </c>
      <c r="D128" s="491">
        <v>124</v>
      </c>
      <c r="E128" s="483" t="s">
        <v>1037</v>
      </c>
      <c r="F128" s="483">
        <f t="shared" si="6"/>
        <v>1210501</v>
      </c>
      <c r="G128" s="483" t="s">
        <v>1038</v>
      </c>
      <c r="H128" s="483" t="s">
        <v>1038</v>
      </c>
      <c r="I128" s="493" t="str">
        <f t="shared" ca="1" si="5"/>
        <v>OK</v>
      </c>
      <c r="J128" s="493" t="str">
        <f t="shared" si="7"/>
        <v>OK</v>
      </c>
      <c r="K128" s="485"/>
      <c r="L128" s="477">
        <v>1064019</v>
      </c>
      <c r="M128" s="483" t="s">
        <v>1695</v>
      </c>
      <c r="N128" s="483" t="s">
        <v>1001</v>
      </c>
      <c r="O128" s="483" t="s">
        <v>694</v>
      </c>
      <c r="P128" s="483" t="s">
        <v>1002</v>
      </c>
      <c r="Q128" s="483" t="s">
        <v>1641</v>
      </c>
      <c r="R128" s="483" t="s">
        <v>1001</v>
      </c>
      <c r="S128" s="483" t="s">
        <v>694</v>
      </c>
      <c r="T128" s="483" t="s">
        <v>1002</v>
      </c>
      <c r="U128" s="494">
        <v>3600000</v>
      </c>
      <c r="V128" s="495">
        <v>45107</v>
      </c>
      <c r="W128" s="496">
        <v>10</v>
      </c>
      <c r="X128" s="496">
        <v>39</v>
      </c>
      <c r="Y128" s="496">
        <v>13</v>
      </c>
      <c r="Z128" s="496">
        <v>14</v>
      </c>
      <c r="AA128" s="496">
        <v>14</v>
      </c>
      <c r="AB128" s="496">
        <v>13</v>
      </c>
      <c r="AC128" s="496">
        <v>13</v>
      </c>
      <c r="AD128" s="496">
        <v>13</v>
      </c>
      <c r="AE128" s="496">
        <v>14</v>
      </c>
      <c r="AF128" s="496">
        <v>16</v>
      </c>
      <c r="AG128" s="496">
        <v>15</v>
      </c>
      <c r="AH128" s="496">
        <v>16</v>
      </c>
      <c r="AI128" s="496">
        <v>16</v>
      </c>
      <c r="AJ128" s="497">
        <v>16</v>
      </c>
      <c r="AK128" s="498">
        <v>338000</v>
      </c>
      <c r="AL128" s="499">
        <v>364000</v>
      </c>
      <c r="AM128" s="499">
        <v>364000</v>
      </c>
      <c r="AN128" s="499">
        <v>338000</v>
      </c>
      <c r="AO128" s="499">
        <v>338000</v>
      </c>
      <c r="AP128" s="499">
        <v>338000</v>
      </c>
      <c r="AQ128" s="499">
        <v>364000</v>
      </c>
      <c r="AR128" s="499">
        <v>416000</v>
      </c>
      <c r="AS128" s="499">
        <v>390000</v>
      </c>
      <c r="AT128" s="499">
        <v>416000</v>
      </c>
      <c r="AU128" s="499">
        <v>416000</v>
      </c>
      <c r="AV128" s="499">
        <v>416000</v>
      </c>
      <c r="AW128" s="499">
        <v>1</v>
      </c>
      <c r="AX128" s="467"/>
    </row>
    <row r="129" spans="2:50" ht="21.75" customHeight="1">
      <c r="B129" s="491">
        <v>125</v>
      </c>
      <c r="C129" s="505" t="s">
        <v>2041</v>
      </c>
      <c r="D129" s="491">
        <v>125</v>
      </c>
      <c r="E129" s="483" t="s">
        <v>1039</v>
      </c>
      <c r="F129" s="483">
        <f t="shared" si="6"/>
        <v>1210502</v>
      </c>
      <c r="G129" s="483" t="s">
        <v>1040</v>
      </c>
      <c r="H129" s="483" t="s">
        <v>1040</v>
      </c>
      <c r="I129" s="493" t="str">
        <f t="shared" ca="1" si="5"/>
        <v>OK</v>
      </c>
      <c r="J129" s="493" t="str">
        <f t="shared" si="7"/>
        <v>OK</v>
      </c>
      <c r="K129" s="485"/>
      <c r="L129" s="477">
        <v>1068745</v>
      </c>
      <c r="M129" s="483" t="s">
        <v>721</v>
      </c>
      <c r="N129" s="483" t="s">
        <v>1041</v>
      </c>
      <c r="O129" s="483" t="s">
        <v>551</v>
      </c>
      <c r="P129" s="483" t="s">
        <v>723</v>
      </c>
      <c r="Q129" s="483" t="s">
        <v>1641</v>
      </c>
      <c r="R129" s="483" t="s">
        <v>1041</v>
      </c>
      <c r="S129" s="483" t="s">
        <v>551</v>
      </c>
      <c r="T129" s="483" t="s">
        <v>723</v>
      </c>
      <c r="U129" s="494">
        <v>1980000</v>
      </c>
      <c r="V129" s="495">
        <v>45107</v>
      </c>
      <c r="W129" s="496">
        <v>10</v>
      </c>
      <c r="X129" s="496">
        <v>40</v>
      </c>
      <c r="Y129" s="496">
        <v>11</v>
      </c>
      <c r="Z129" s="496">
        <v>11</v>
      </c>
      <c r="AA129" s="496">
        <v>11</v>
      </c>
      <c r="AB129" s="496">
        <v>11</v>
      </c>
      <c r="AC129" s="496">
        <v>11</v>
      </c>
      <c r="AD129" s="496">
        <v>11</v>
      </c>
      <c r="AE129" s="496">
        <v>10</v>
      </c>
      <c r="AF129" s="496">
        <v>10</v>
      </c>
      <c r="AG129" s="496">
        <v>9</v>
      </c>
      <c r="AH129" s="496">
        <v>9</v>
      </c>
      <c r="AI129" s="496">
        <v>9</v>
      </c>
      <c r="AJ129" s="497">
        <v>9</v>
      </c>
      <c r="AK129" s="498">
        <v>286000</v>
      </c>
      <c r="AL129" s="499">
        <v>286000</v>
      </c>
      <c r="AM129" s="499">
        <v>286000</v>
      </c>
      <c r="AN129" s="499">
        <v>286000</v>
      </c>
      <c r="AO129" s="499">
        <v>286000</v>
      </c>
      <c r="AP129" s="499">
        <v>286000</v>
      </c>
      <c r="AQ129" s="499">
        <v>260000</v>
      </c>
      <c r="AR129" s="499">
        <v>260000</v>
      </c>
      <c r="AS129" s="499">
        <v>234000</v>
      </c>
      <c r="AT129" s="499">
        <v>234000</v>
      </c>
      <c r="AU129" s="499">
        <v>234000</v>
      </c>
      <c r="AV129" s="499">
        <v>234000</v>
      </c>
      <c r="AW129" s="499">
        <v>1</v>
      </c>
      <c r="AX129" s="467"/>
    </row>
    <row r="130" spans="2:50" ht="21.75" customHeight="1">
      <c r="B130" s="491">
        <v>126</v>
      </c>
      <c r="C130" s="505" t="s">
        <v>2042</v>
      </c>
      <c r="D130" s="491">
        <v>126</v>
      </c>
      <c r="E130" s="483" t="s">
        <v>1042</v>
      </c>
      <c r="F130" s="483">
        <f t="shared" si="6"/>
        <v>1210503</v>
      </c>
      <c r="G130" s="483" t="s">
        <v>1043</v>
      </c>
      <c r="H130" s="483" t="s">
        <v>1043</v>
      </c>
      <c r="I130" s="493" t="str">
        <f t="shared" ca="1" si="5"/>
        <v>OK</v>
      </c>
      <c r="J130" s="493" t="str">
        <f t="shared" si="7"/>
        <v>OK</v>
      </c>
      <c r="K130" s="485"/>
      <c r="L130" s="477">
        <v>1061825</v>
      </c>
      <c r="M130" s="483" t="s">
        <v>1688</v>
      </c>
      <c r="N130" s="483" t="s">
        <v>1044</v>
      </c>
      <c r="O130" s="483" t="s">
        <v>694</v>
      </c>
      <c r="P130" s="483" t="s">
        <v>897</v>
      </c>
      <c r="Q130" s="483" t="s">
        <v>1641</v>
      </c>
      <c r="R130" s="483" t="s">
        <v>1044</v>
      </c>
      <c r="S130" s="483" t="s">
        <v>694</v>
      </c>
      <c r="T130" s="483" t="s">
        <v>897</v>
      </c>
      <c r="U130" s="494">
        <v>2340000</v>
      </c>
      <c r="V130" s="495">
        <v>45107</v>
      </c>
      <c r="W130" s="496">
        <v>10</v>
      </c>
      <c r="X130" s="496">
        <v>41</v>
      </c>
      <c r="Y130" s="496">
        <v>13</v>
      </c>
      <c r="Z130" s="496">
        <v>15</v>
      </c>
      <c r="AA130" s="496">
        <v>14</v>
      </c>
      <c r="AB130" s="496">
        <v>11</v>
      </c>
      <c r="AC130" s="496">
        <v>13</v>
      </c>
      <c r="AD130" s="496">
        <v>11</v>
      </c>
      <c r="AE130" s="496">
        <v>12</v>
      </c>
      <c r="AF130" s="496">
        <v>12</v>
      </c>
      <c r="AG130" s="496">
        <v>12</v>
      </c>
      <c r="AH130" s="496">
        <v>11</v>
      </c>
      <c r="AI130" s="496">
        <v>11</v>
      </c>
      <c r="AJ130" s="497">
        <v>11</v>
      </c>
      <c r="AK130" s="498">
        <v>325000</v>
      </c>
      <c r="AL130" s="499">
        <v>375000</v>
      </c>
      <c r="AM130" s="499">
        <v>350000</v>
      </c>
      <c r="AN130" s="499">
        <v>275000</v>
      </c>
      <c r="AO130" s="499">
        <v>325000</v>
      </c>
      <c r="AP130" s="499">
        <v>275000</v>
      </c>
      <c r="AQ130" s="499">
        <v>300000</v>
      </c>
      <c r="AR130" s="499">
        <v>300000</v>
      </c>
      <c r="AS130" s="499">
        <v>300000</v>
      </c>
      <c r="AT130" s="499">
        <v>275000</v>
      </c>
      <c r="AU130" s="499">
        <v>275000</v>
      </c>
      <c r="AV130" s="499">
        <v>275000</v>
      </c>
      <c r="AW130" s="499">
        <v>1</v>
      </c>
      <c r="AX130" s="467"/>
    </row>
    <row r="131" spans="2:50" ht="21.75" customHeight="1">
      <c r="B131" s="491">
        <v>127</v>
      </c>
      <c r="C131" s="505" t="s">
        <v>2043</v>
      </c>
      <c r="D131" s="491">
        <v>127</v>
      </c>
      <c r="E131" s="483" t="s">
        <v>1045</v>
      </c>
      <c r="F131" s="483">
        <f t="shared" si="6"/>
        <v>1210504</v>
      </c>
      <c r="G131" s="483" t="s">
        <v>1046</v>
      </c>
      <c r="H131" s="483" t="s">
        <v>1046</v>
      </c>
      <c r="I131" s="493" t="str">
        <f t="shared" ca="1" si="5"/>
        <v>OK</v>
      </c>
      <c r="J131" s="493" t="str">
        <f t="shared" si="7"/>
        <v>OK</v>
      </c>
      <c r="K131" s="485"/>
      <c r="L131" s="477">
        <v>1051634</v>
      </c>
      <c r="M131" s="483" t="s">
        <v>736</v>
      </c>
      <c r="N131" s="483" t="s">
        <v>1047</v>
      </c>
      <c r="O131" s="483" t="s">
        <v>551</v>
      </c>
      <c r="P131" s="483" t="s">
        <v>738</v>
      </c>
      <c r="Q131" s="483" t="s">
        <v>1641</v>
      </c>
      <c r="R131" s="483" t="s">
        <v>1047</v>
      </c>
      <c r="S131" s="483" t="s">
        <v>551</v>
      </c>
      <c r="T131" s="483" t="s">
        <v>738</v>
      </c>
      <c r="U131" s="494">
        <v>3360000</v>
      </c>
      <c r="V131" s="495">
        <v>45107</v>
      </c>
      <c r="W131" s="496">
        <v>10</v>
      </c>
      <c r="X131" s="496">
        <v>42</v>
      </c>
      <c r="Y131" s="496">
        <v>14</v>
      </c>
      <c r="Z131" s="496">
        <v>14</v>
      </c>
      <c r="AA131" s="496">
        <v>14</v>
      </c>
      <c r="AB131" s="496">
        <v>14</v>
      </c>
      <c r="AC131" s="496">
        <v>14</v>
      </c>
      <c r="AD131" s="496">
        <v>14</v>
      </c>
      <c r="AE131" s="496">
        <v>14</v>
      </c>
      <c r="AF131" s="496">
        <v>14</v>
      </c>
      <c r="AG131" s="496">
        <v>14</v>
      </c>
      <c r="AH131" s="496">
        <v>14</v>
      </c>
      <c r="AI131" s="496">
        <v>14</v>
      </c>
      <c r="AJ131" s="497">
        <v>14</v>
      </c>
      <c r="AK131" s="498">
        <v>364000</v>
      </c>
      <c r="AL131" s="499">
        <v>364000</v>
      </c>
      <c r="AM131" s="499">
        <v>364000</v>
      </c>
      <c r="AN131" s="499">
        <v>364000</v>
      </c>
      <c r="AO131" s="499">
        <v>364000</v>
      </c>
      <c r="AP131" s="499">
        <v>364000</v>
      </c>
      <c r="AQ131" s="499">
        <v>364000</v>
      </c>
      <c r="AR131" s="499">
        <v>364000</v>
      </c>
      <c r="AS131" s="499">
        <v>364000</v>
      </c>
      <c r="AT131" s="499">
        <v>364000</v>
      </c>
      <c r="AU131" s="499">
        <v>364000</v>
      </c>
      <c r="AV131" s="499">
        <v>364000</v>
      </c>
      <c r="AW131" s="499">
        <v>1</v>
      </c>
      <c r="AX131" s="467"/>
    </row>
    <row r="132" spans="2:50" ht="21.75" customHeight="1">
      <c r="B132" s="491">
        <v>128</v>
      </c>
      <c r="C132" s="505" t="s">
        <v>2044</v>
      </c>
      <c r="D132" s="491">
        <v>128</v>
      </c>
      <c r="E132" s="483" t="s">
        <v>1048</v>
      </c>
      <c r="F132" s="483">
        <f t="shared" si="6"/>
        <v>1210505</v>
      </c>
      <c r="G132" s="483" t="s">
        <v>1049</v>
      </c>
      <c r="H132" s="483" t="s">
        <v>1049</v>
      </c>
      <c r="I132" s="493" t="str">
        <f t="shared" ca="1" si="5"/>
        <v>OK</v>
      </c>
      <c r="J132" s="493" t="str">
        <f t="shared" si="7"/>
        <v>OK</v>
      </c>
      <c r="K132" s="485"/>
      <c r="L132" s="477">
        <v>1063669</v>
      </c>
      <c r="M132" s="483" t="s">
        <v>1689</v>
      </c>
      <c r="N132" s="483" t="s">
        <v>1050</v>
      </c>
      <c r="O132" s="483" t="s">
        <v>694</v>
      </c>
      <c r="P132" s="483" t="s">
        <v>906</v>
      </c>
      <c r="Q132" s="483" t="s">
        <v>1641</v>
      </c>
      <c r="R132" s="483" t="s">
        <v>1050</v>
      </c>
      <c r="S132" s="483" t="s">
        <v>694</v>
      </c>
      <c r="T132" s="483" t="s">
        <v>906</v>
      </c>
      <c r="U132" s="494">
        <v>2340000</v>
      </c>
      <c r="V132" s="495">
        <v>45107</v>
      </c>
      <c r="W132" s="496">
        <v>10</v>
      </c>
      <c r="X132" s="496">
        <v>43</v>
      </c>
      <c r="Y132" s="496">
        <v>10</v>
      </c>
      <c r="Z132" s="496">
        <v>10</v>
      </c>
      <c r="AA132" s="496">
        <v>10</v>
      </c>
      <c r="AB132" s="496">
        <v>10</v>
      </c>
      <c r="AC132" s="496">
        <v>11</v>
      </c>
      <c r="AD132" s="496">
        <v>11</v>
      </c>
      <c r="AE132" s="496">
        <v>11</v>
      </c>
      <c r="AF132" s="496">
        <v>11</v>
      </c>
      <c r="AG132" s="496">
        <v>11</v>
      </c>
      <c r="AH132" s="496">
        <v>11</v>
      </c>
      <c r="AI132" s="496">
        <v>11</v>
      </c>
      <c r="AJ132" s="497">
        <v>11</v>
      </c>
      <c r="AK132" s="498">
        <v>260000</v>
      </c>
      <c r="AL132" s="499">
        <v>260000</v>
      </c>
      <c r="AM132" s="499">
        <v>260000</v>
      </c>
      <c r="AN132" s="499">
        <v>260000</v>
      </c>
      <c r="AO132" s="499">
        <v>286000</v>
      </c>
      <c r="AP132" s="499">
        <v>286000</v>
      </c>
      <c r="AQ132" s="499">
        <v>286000</v>
      </c>
      <c r="AR132" s="499">
        <v>286000</v>
      </c>
      <c r="AS132" s="499">
        <v>286000</v>
      </c>
      <c r="AT132" s="499">
        <v>286000</v>
      </c>
      <c r="AU132" s="499">
        <v>286000</v>
      </c>
      <c r="AV132" s="499">
        <v>286000</v>
      </c>
      <c r="AW132" s="499">
        <v>1</v>
      </c>
      <c r="AX132" s="467"/>
    </row>
    <row r="133" spans="2:50" ht="21.75" customHeight="1">
      <c r="B133" s="491">
        <v>129</v>
      </c>
      <c r="C133" s="505" t="s">
        <v>2045</v>
      </c>
      <c r="D133" s="491">
        <v>129</v>
      </c>
      <c r="E133" s="483" t="s">
        <v>1051</v>
      </c>
      <c r="F133" s="483">
        <f t="shared" si="6"/>
        <v>1210506</v>
      </c>
      <c r="G133" s="483" t="s">
        <v>1052</v>
      </c>
      <c r="H133" s="483" t="s">
        <v>1052</v>
      </c>
      <c r="I133" s="493" t="str">
        <f t="shared" ref="I133:I196" ca="1" si="8">IF(COUNTIF($G$5:$G$306,G133)=1,"OK","重複あり！")</f>
        <v>OK</v>
      </c>
      <c r="J133" s="493" t="str">
        <f t="shared" si="7"/>
        <v>OK</v>
      </c>
      <c r="K133" s="485"/>
      <c r="L133" s="477">
        <v>1063233</v>
      </c>
      <c r="M133" s="483" t="s">
        <v>1053</v>
      </c>
      <c r="N133" s="483" t="s">
        <v>1054</v>
      </c>
      <c r="O133" s="483" t="s">
        <v>694</v>
      </c>
      <c r="P133" s="483" t="s">
        <v>1055</v>
      </c>
      <c r="Q133" s="483" t="s">
        <v>1641</v>
      </c>
      <c r="R133" s="483" t="s">
        <v>1054</v>
      </c>
      <c r="S133" s="483" t="s">
        <v>694</v>
      </c>
      <c r="T133" s="483" t="s">
        <v>1055</v>
      </c>
      <c r="U133" s="494">
        <v>4500000</v>
      </c>
      <c r="V133" s="495">
        <v>45107</v>
      </c>
      <c r="W133" s="496">
        <v>10</v>
      </c>
      <c r="X133" s="496">
        <v>44</v>
      </c>
      <c r="Y133" s="496">
        <v>15</v>
      </c>
      <c r="Z133" s="496">
        <v>16</v>
      </c>
      <c r="AA133" s="496">
        <v>16</v>
      </c>
      <c r="AB133" s="496">
        <v>16</v>
      </c>
      <c r="AC133" s="496">
        <v>16</v>
      </c>
      <c r="AD133" s="496">
        <v>14</v>
      </c>
      <c r="AE133" s="496">
        <v>16</v>
      </c>
      <c r="AF133" s="496">
        <v>16</v>
      </c>
      <c r="AG133" s="496">
        <v>16</v>
      </c>
      <c r="AH133" s="496">
        <v>16</v>
      </c>
      <c r="AI133" s="496">
        <v>16</v>
      </c>
      <c r="AJ133" s="497">
        <v>16</v>
      </c>
      <c r="AK133" s="498">
        <v>375000</v>
      </c>
      <c r="AL133" s="499">
        <v>400000</v>
      </c>
      <c r="AM133" s="499">
        <v>400000</v>
      </c>
      <c r="AN133" s="499">
        <v>400000</v>
      </c>
      <c r="AO133" s="499">
        <v>400000</v>
      </c>
      <c r="AP133" s="499">
        <v>350000</v>
      </c>
      <c r="AQ133" s="499">
        <v>400000</v>
      </c>
      <c r="AR133" s="499">
        <v>400000</v>
      </c>
      <c r="AS133" s="499">
        <v>400000</v>
      </c>
      <c r="AT133" s="499">
        <v>400000</v>
      </c>
      <c r="AU133" s="499">
        <v>400000</v>
      </c>
      <c r="AV133" s="499">
        <v>400000</v>
      </c>
      <c r="AW133" s="499">
        <v>1</v>
      </c>
      <c r="AX133" s="467"/>
    </row>
    <row r="134" spans="2:50" ht="21.75" customHeight="1">
      <c r="B134" s="491">
        <v>130</v>
      </c>
      <c r="C134" s="505" t="s">
        <v>441</v>
      </c>
      <c r="D134" s="491">
        <v>130</v>
      </c>
      <c r="E134" s="483" t="s">
        <v>1056</v>
      </c>
      <c r="F134" s="483">
        <f t="shared" ref="F134:F228" si="9">VALUE(E134)</f>
        <v>1210507</v>
      </c>
      <c r="G134" s="483" t="s">
        <v>1057</v>
      </c>
      <c r="H134" s="483" t="s">
        <v>1057</v>
      </c>
      <c r="I134" s="493" t="str">
        <f t="shared" ca="1" si="8"/>
        <v>OK</v>
      </c>
      <c r="J134" s="493" t="str">
        <f t="shared" ref="J134:J228" si="10">IF(EXACT(G134,H134),"OK","変更あり！")</f>
        <v>OK</v>
      </c>
      <c r="K134" s="485"/>
      <c r="L134" s="477">
        <v>1064826</v>
      </c>
      <c r="M134" s="483" t="s">
        <v>1058</v>
      </c>
      <c r="N134" s="483" t="s">
        <v>1059</v>
      </c>
      <c r="O134" s="483" t="s">
        <v>694</v>
      </c>
      <c r="P134" s="483" t="s">
        <v>1060</v>
      </c>
      <c r="Q134" s="483" t="s">
        <v>1641</v>
      </c>
      <c r="R134" s="483" t="s">
        <v>1059</v>
      </c>
      <c r="S134" s="483" t="s">
        <v>694</v>
      </c>
      <c r="T134" s="483" t="s">
        <v>1060</v>
      </c>
      <c r="U134" s="494">
        <v>1890000</v>
      </c>
      <c r="V134" s="495">
        <v>45107</v>
      </c>
      <c r="W134" s="496">
        <v>10</v>
      </c>
      <c r="X134" s="496">
        <v>45</v>
      </c>
      <c r="Y134" s="496">
        <v>7</v>
      </c>
      <c r="Z134" s="496">
        <v>7</v>
      </c>
      <c r="AA134" s="496">
        <v>6</v>
      </c>
      <c r="AB134" s="496">
        <v>6</v>
      </c>
      <c r="AC134" s="496">
        <v>6</v>
      </c>
      <c r="AD134" s="496">
        <v>6</v>
      </c>
      <c r="AE134" s="496">
        <v>6</v>
      </c>
      <c r="AF134" s="496">
        <v>6</v>
      </c>
      <c r="AG134" s="496">
        <v>6</v>
      </c>
      <c r="AH134" s="496">
        <v>7</v>
      </c>
      <c r="AI134" s="496">
        <v>7</v>
      </c>
      <c r="AJ134" s="497">
        <v>7</v>
      </c>
      <c r="AK134" s="498">
        <v>175000</v>
      </c>
      <c r="AL134" s="499">
        <v>175000</v>
      </c>
      <c r="AM134" s="499">
        <v>150000</v>
      </c>
      <c r="AN134" s="499">
        <v>150000</v>
      </c>
      <c r="AO134" s="499">
        <v>150000</v>
      </c>
      <c r="AP134" s="499">
        <v>150000</v>
      </c>
      <c r="AQ134" s="499">
        <v>150000</v>
      </c>
      <c r="AR134" s="499">
        <v>150000</v>
      </c>
      <c r="AS134" s="499">
        <v>150000</v>
      </c>
      <c r="AT134" s="499">
        <v>175000</v>
      </c>
      <c r="AU134" s="499">
        <v>175000</v>
      </c>
      <c r="AV134" s="499">
        <v>175000</v>
      </c>
      <c r="AW134" s="499">
        <v>1</v>
      </c>
      <c r="AX134" s="467"/>
    </row>
    <row r="135" spans="2:50" ht="21.75" customHeight="1">
      <c r="B135" s="491">
        <v>131</v>
      </c>
      <c r="C135" s="505" t="s">
        <v>2046</v>
      </c>
      <c r="D135" s="491">
        <v>131</v>
      </c>
      <c r="E135" s="483" t="s">
        <v>1061</v>
      </c>
      <c r="F135" s="483">
        <f t="shared" si="9"/>
        <v>1210508</v>
      </c>
      <c r="G135" s="483" t="s">
        <v>1062</v>
      </c>
      <c r="H135" s="483" t="s">
        <v>1062</v>
      </c>
      <c r="I135" s="493" t="str">
        <f t="shared" ca="1" si="8"/>
        <v>OK</v>
      </c>
      <c r="J135" s="493" t="str">
        <f t="shared" si="10"/>
        <v>OK</v>
      </c>
      <c r="K135" s="485"/>
      <c r="L135" s="477">
        <v>1061825</v>
      </c>
      <c r="M135" s="483" t="s">
        <v>1688</v>
      </c>
      <c r="N135" s="483" t="s">
        <v>1044</v>
      </c>
      <c r="O135" s="483" t="s">
        <v>694</v>
      </c>
      <c r="P135" s="483" t="s">
        <v>897</v>
      </c>
      <c r="Q135" s="483" t="s">
        <v>1641</v>
      </c>
      <c r="R135" s="483" t="s">
        <v>1044</v>
      </c>
      <c r="S135" s="483" t="s">
        <v>694</v>
      </c>
      <c r="T135" s="483" t="s">
        <v>897</v>
      </c>
      <c r="U135" s="494">
        <v>1800000</v>
      </c>
      <c r="V135" s="495">
        <v>45107</v>
      </c>
      <c r="W135" s="496">
        <v>10</v>
      </c>
      <c r="X135" s="496">
        <v>46</v>
      </c>
      <c r="Y135" s="496">
        <v>11</v>
      </c>
      <c r="Z135" s="496">
        <v>12</v>
      </c>
      <c r="AA135" s="496">
        <v>8</v>
      </c>
      <c r="AB135" s="496">
        <v>12</v>
      </c>
      <c r="AC135" s="496">
        <v>11</v>
      </c>
      <c r="AD135" s="496">
        <v>11</v>
      </c>
      <c r="AE135" s="496">
        <v>11</v>
      </c>
      <c r="AF135" s="496">
        <v>11</v>
      </c>
      <c r="AG135" s="496">
        <v>11</v>
      </c>
      <c r="AH135" s="496">
        <v>11</v>
      </c>
      <c r="AI135" s="496">
        <v>11</v>
      </c>
      <c r="AJ135" s="497">
        <v>11</v>
      </c>
      <c r="AK135" s="498">
        <v>275000</v>
      </c>
      <c r="AL135" s="499">
        <v>300000</v>
      </c>
      <c r="AM135" s="499">
        <v>200000</v>
      </c>
      <c r="AN135" s="499">
        <v>300000</v>
      </c>
      <c r="AO135" s="499">
        <v>275000</v>
      </c>
      <c r="AP135" s="499">
        <v>275000</v>
      </c>
      <c r="AQ135" s="499">
        <v>275000</v>
      </c>
      <c r="AR135" s="499">
        <v>275000</v>
      </c>
      <c r="AS135" s="499">
        <v>275000</v>
      </c>
      <c r="AT135" s="499">
        <v>275000</v>
      </c>
      <c r="AU135" s="499">
        <v>275000</v>
      </c>
      <c r="AV135" s="499">
        <v>275000</v>
      </c>
      <c r="AW135" s="499">
        <v>1</v>
      </c>
      <c r="AX135" s="467"/>
    </row>
    <row r="136" spans="2:50" ht="21.75" customHeight="1">
      <c r="B136" s="491">
        <v>132</v>
      </c>
      <c r="C136" s="505" t="s">
        <v>2047</v>
      </c>
      <c r="D136" s="491">
        <v>132</v>
      </c>
      <c r="E136" s="483" t="s">
        <v>1063</v>
      </c>
      <c r="F136" s="483">
        <f t="shared" si="9"/>
        <v>1210509</v>
      </c>
      <c r="G136" s="483" t="s">
        <v>1064</v>
      </c>
      <c r="H136" s="483" t="s">
        <v>1064</v>
      </c>
      <c r="I136" s="493" t="str">
        <f t="shared" ca="1" si="8"/>
        <v>OK</v>
      </c>
      <c r="J136" s="493" t="str">
        <f t="shared" si="10"/>
        <v>OK</v>
      </c>
      <c r="K136" s="485"/>
      <c r="L136" s="477">
        <v>1057772</v>
      </c>
      <c r="M136" s="483" t="s">
        <v>810</v>
      </c>
      <c r="N136" s="483" t="s">
        <v>1036</v>
      </c>
      <c r="O136" s="483" t="s">
        <v>694</v>
      </c>
      <c r="P136" s="483" t="s">
        <v>812</v>
      </c>
      <c r="Q136" s="483" t="s">
        <v>1641</v>
      </c>
      <c r="R136" s="483" t="s">
        <v>1036</v>
      </c>
      <c r="S136" s="483" t="s">
        <v>694</v>
      </c>
      <c r="T136" s="483" t="s">
        <v>812</v>
      </c>
      <c r="U136" s="494">
        <v>0</v>
      </c>
      <c r="V136" s="495"/>
      <c r="W136" s="496">
        <v>11</v>
      </c>
      <c r="X136" s="496"/>
      <c r="Y136" s="496"/>
      <c r="Z136" s="496"/>
      <c r="AA136" s="496"/>
      <c r="AB136" s="496"/>
      <c r="AC136" s="496"/>
      <c r="AD136" s="496"/>
      <c r="AE136" s="496"/>
      <c r="AF136" s="496"/>
      <c r="AG136" s="496"/>
      <c r="AH136" s="496"/>
      <c r="AI136" s="496"/>
      <c r="AJ136" s="497"/>
      <c r="AK136" s="498"/>
      <c r="AL136" s="499"/>
      <c r="AM136" s="499"/>
      <c r="AN136" s="499"/>
      <c r="AO136" s="499"/>
      <c r="AP136" s="499"/>
      <c r="AQ136" s="499"/>
      <c r="AR136" s="499"/>
      <c r="AS136" s="499"/>
      <c r="AT136" s="499"/>
      <c r="AU136" s="499"/>
      <c r="AV136" s="499"/>
      <c r="AW136" s="499">
        <v>1</v>
      </c>
      <c r="AX136" s="467"/>
    </row>
    <row r="137" spans="2:50" ht="21.75" customHeight="1">
      <c r="B137" s="491">
        <v>133</v>
      </c>
      <c r="C137" s="505" t="s">
        <v>2048</v>
      </c>
      <c r="D137" s="491">
        <v>133</v>
      </c>
      <c r="E137" s="483" t="s">
        <v>1065</v>
      </c>
      <c r="F137" s="483">
        <f t="shared" si="9"/>
        <v>1210510</v>
      </c>
      <c r="G137" s="483" t="s">
        <v>1066</v>
      </c>
      <c r="H137" s="483" t="s">
        <v>1066</v>
      </c>
      <c r="I137" s="493" t="str">
        <f t="shared" ca="1" si="8"/>
        <v>OK</v>
      </c>
      <c r="J137" s="493" t="str">
        <f t="shared" si="10"/>
        <v>OK</v>
      </c>
      <c r="K137" s="485"/>
      <c r="L137" s="477">
        <v>1065085</v>
      </c>
      <c r="M137" s="483" t="s">
        <v>977</v>
      </c>
      <c r="N137" s="483" t="s">
        <v>1101</v>
      </c>
      <c r="O137" s="483" t="s">
        <v>694</v>
      </c>
      <c r="P137" s="483" t="s">
        <v>1067</v>
      </c>
      <c r="Q137" s="483" t="s">
        <v>1641</v>
      </c>
      <c r="R137" s="483" t="s">
        <v>1101</v>
      </c>
      <c r="S137" s="483" t="s">
        <v>694</v>
      </c>
      <c r="T137" s="483" t="s">
        <v>1067</v>
      </c>
      <c r="U137" s="494">
        <v>3600000</v>
      </c>
      <c r="V137" s="495">
        <v>45107</v>
      </c>
      <c r="W137" s="496">
        <v>10</v>
      </c>
      <c r="X137" s="496">
        <v>47</v>
      </c>
      <c r="Y137" s="496">
        <v>12</v>
      </c>
      <c r="Z137" s="496">
        <v>13</v>
      </c>
      <c r="AA137" s="496">
        <v>12</v>
      </c>
      <c r="AB137" s="496">
        <v>11</v>
      </c>
      <c r="AC137" s="496">
        <v>12</v>
      </c>
      <c r="AD137" s="496">
        <v>12</v>
      </c>
      <c r="AE137" s="496">
        <v>12</v>
      </c>
      <c r="AF137" s="496">
        <v>11</v>
      </c>
      <c r="AG137" s="496">
        <v>11</v>
      </c>
      <c r="AH137" s="496">
        <v>11</v>
      </c>
      <c r="AI137" s="496">
        <v>11</v>
      </c>
      <c r="AJ137" s="497">
        <v>11</v>
      </c>
      <c r="AK137" s="498">
        <v>360000</v>
      </c>
      <c r="AL137" s="499">
        <v>390000</v>
      </c>
      <c r="AM137" s="499">
        <v>360000</v>
      </c>
      <c r="AN137" s="499">
        <v>330000</v>
      </c>
      <c r="AO137" s="499">
        <v>360000</v>
      </c>
      <c r="AP137" s="499">
        <v>360000</v>
      </c>
      <c r="AQ137" s="499">
        <v>360000</v>
      </c>
      <c r="AR137" s="499">
        <v>330000</v>
      </c>
      <c r="AS137" s="499">
        <v>330000</v>
      </c>
      <c r="AT137" s="499">
        <v>330000</v>
      </c>
      <c r="AU137" s="499">
        <v>330000</v>
      </c>
      <c r="AV137" s="499">
        <v>330000</v>
      </c>
      <c r="AW137" s="499">
        <v>1</v>
      </c>
      <c r="AX137" s="467"/>
    </row>
    <row r="138" spans="2:50" ht="21.75" customHeight="1">
      <c r="B138" s="491">
        <v>134</v>
      </c>
      <c r="C138" s="506" t="s">
        <v>2049</v>
      </c>
      <c r="D138" s="491">
        <v>134</v>
      </c>
      <c r="E138" s="483" t="s">
        <v>1068</v>
      </c>
      <c r="F138" s="483">
        <f t="shared" si="9"/>
        <v>1210532</v>
      </c>
      <c r="G138" s="483" t="s">
        <v>1069</v>
      </c>
      <c r="H138" s="483" t="s">
        <v>1069</v>
      </c>
      <c r="I138" s="493" t="str">
        <f t="shared" ca="1" si="8"/>
        <v>OK</v>
      </c>
      <c r="J138" s="493" t="str">
        <f t="shared" si="10"/>
        <v>OK</v>
      </c>
      <c r="K138" s="485"/>
      <c r="L138" s="477">
        <v>1069075</v>
      </c>
      <c r="M138" s="483" t="s">
        <v>1684</v>
      </c>
      <c r="N138" s="483" t="s">
        <v>846</v>
      </c>
      <c r="O138" s="483" t="s">
        <v>694</v>
      </c>
      <c r="P138" s="483" t="s">
        <v>847</v>
      </c>
      <c r="Q138" s="483" t="s">
        <v>1641</v>
      </c>
      <c r="R138" s="483" t="s">
        <v>846</v>
      </c>
      <c r="S138" s="483" t="s">
        <v>694</v>
      </c>
      <c r="T138" s="483" t="s">
        <v>847</v>
      </c>
      <c r="U138" s="494">
        <v>2160000</v>
      </c>
      <c r="V138" s="495">
        <v>45107</v>
      </c>
      <c r="W138" s="496">
        <v>10</v>
      </c>
      <c r="X138" s="496">
        <v>48</v>
      </c>
      <c r="Y138" s="496">
        <v>12</v>
      </c>
      <c r="Z138" s="496">
        <v>12</v>
      </c>
      <c r="AA138" s="496">
        <v>13</v>
      </c>
      <c r="AB138" s="496">
        <v>13</v>
      </c>
      <c r="AC138" s="496">
        <v>12</v>
      </c>
      <c r="AD138" s="496">
        <v>10</v>
      </c>
      <c r="AE138" s="496">
        <v>13</v>
      </c>
      <c r="AF138" s="496">
        <v>13</v>
      </c>
      <c r="AG138" s="496">
        <v>11</v>
      </c>
      <c r="AH138" s="496">
        <v>11</v>
      </c>
      <c r="AI138" s="496">
        <v>11</v>
      </c>
      <c r="AJ138" s="497">
        <v>11</v>
      </c>
      <c r="AK138" s="498">
        <v>380000</v>
      </c>
      <c r="AL138" s="499">
        <v>380000</v>
      </c>
      <c r="AM138" s="499">
        <v>410000</v>
      </c>
      <c r="AN138" s="499">
        <v>410000</v>
      </c>
      <c r="AO138" s="499">
        <v>380000</v>
      </c>
      <c r="AP138" s="499">
        <v>320000</v>
      </c>
      <c r="AQ138" s="499">
        <v>410000</v>
      </c>
      <c r="AR138" s="499">
        <v>410000</v>
      </c>
      <c r="AS138" s="499">
        <v>350000</v>
      </c>
      <c r="AT138" s="499">
        <v>350000</v>
      </c>
      <c r="AU138" s="499">
        <v>350000</v>
      </c>
      <c r="AV138" s="499">
        <v>350000</v>
      </c>
      <c r="AW138" s="499">
        <v>1</v>
      </c>
      <c r="AX138" s="467"/>
    </row>
    <row r="139" spans="2:50" ht="21.75" customHeight="1">
      <c r="B139" s="491">
        <v>135</v>
      </c>
      <c r="C139" s="505" t="s">
        <v>2050</v>
      </c>
      <c r="D139" s="491">
        <v>135</v>
      </c>
      <c r="E139" s="483" t="s">
        <v>1070</v>
      </c>
      <c r="F139" s="483">
        <f t="shared" si="9"/>
        <v>1210512</v>
      </c>
      <c r="G139" s="483" t="s">
        <v>1071</v>
      </c>
      <c r="H139" s="483" t="s">
        <v>1071</v>
      </c>
      <c r="I139" s="493" t="str">
        <f t="shared" ca="1" si="8"/>
        <v>OK</v>
      </c>
      <c r="J139" s="493" t="str">
        <f t="shared" si="10"/>
        <v>OK</v>
      </c>
      <c r="K139" s="485"/>
      <c r="L139" s="477">
        <v>1068990</v>
      </c>
      <c r="M139" s="483" t="s">
        <v>1852</v>
      </c>
      <c r="N139" s="483" t="s">
        <v>1532</v>
      </c>
      <c r="O139" s="483" t="s">
        <v>694</v>
      </c>
      <c r="P139" s="483" t="s">
        <v>1072</v>
      </c>
      <c r="Q139" s="483" t="s">
        <v>1641</v>
      </c>
      <c r="R139" s="483" t="s">
        <v>1532</v>
      </c>
      <c r="S139" s="483" t="s">
        <v>694</v>
      </c>
      <c r="T139" s="483" t="s">
        <v>1072</v>
      </c>
      <c r="U139" s="494">
        <v>2880000</v>
      </c>
      <c r="V139" s="495">
        <v>45107</v>
      </c>
      <c r="W139" s="496">
        <v>10</v>
      </c>
      <c r="X139" s="496">
        <v>49</v>
      </c>
      <c r="Y139" s="496">
        <v>12</v>
      </c>
      <c r="Z139" s="496">
        <v>12</v>
      </c>
      <c r="AA139" s="496">
        <v>12</v>
      </c>
      <c r="AB139" s="496">
        <v>13</v>
      </c>
      <c r="AC139" s="496">
        <v>13</v>
      </c>
      <c r="AD139" s="496">
        <v>12</v>
      </c>
      <c r="AE139" s="496">
        <v>12</v>
      </c>
      <c r="AF139" s="496">
        <v>12</v>
      </c>
      <c r="AG139" s="496">
        <v>12</v>
      </c>
      <c r="AH139" s="496">
        <v>12</v>
      </c>
      <c r="AI139" s="496">
        <v>12</v>
      </c>
      <c r="AJ139" s="497">
        <v>12</v>
      </c>
      <c r="AK139" s="498">
        <v>360000</v>
      </c>
      <c r="AL139" s="499">
        <v>360000</v>
      </c>
      <c r="AM139" s="499">
        <v>360000</v>
      </c>
      <c r="AN139" s="499">
        <v>390000</v>
      </c>
      <c r="AO139" s="499">
        <v>390000</v>
      </c>
      <c r="AP139" s="499">
        <v>360000</v>
      </c>
      <c r="AQ139" s="499">
        <v>360000</v>
      </c>
      <c r="AR139" s="499">
        <v>360000</v>
      </c>
      <c r="AS139" s="499">
        <v>360000</v>
      </c>
      <c r="AT139" s="499">
        <v>360000</v>
      </c>
      <c r="AU139" s="499">
        <v>360000</v>
      </c>
      <c r="AV139" s="499">
        <v>360000</v>
      </c>
      <c r="AW139" s="499">
        <v>1</v>
      </c>
      <c r="AX139" s="467"/>
    </row>
    <row r="140" spans="2:50" ht="21.75" customHeight="1">
      <c r="B140" s="491">
        <v>136</v>
      </c>
      <c r="C140" s="505" t="s">
        <v>2051</v>
      </c>
      <c r="D140" s="491">
        <v>136</v>
      </c>
      <c r="E140" s="483" t="s">
        <v>1073</v>
      </c>
      <c r="F140" s="483">
        <f t="shared" si="9"/>
        <v>1210535</v>
      </c>
      <c r="G140" s="483" t="s">
        <v>1074</v>
      </c>
      <c r="H140" s="483" t="s">
        <v>1074</v>
      </c>
      <c r="I140" s="493" t="str">
        <f t="shared" ca="1" si="8"/>
        <v>OK</v>
      </c>
      <c r="J140" s="493" t="str">
        <f t="shared" si="10"/>
        <v>OK</v>
      </c>
      <c r="K140" s="485"/>
      <c r="L140" s="477">
        <v>1058272</v>
      </c>
      <c r="M140" s="483" t="s">
        <v>1853</v>
      </c>
      <c r="N140" s="483" t="s">
        <v>1533</v>
      </c>
      <c r="O140" s="483" t="s">
        <v>694</v>
      </c>
      <c r="P140" s="483" t="s">
        <v>1075</v>
      </c>
      <c r="Q140" s="483" t="s">
        <v>1641</v>
      </c>
      <c r="R140" s="483" t="s">
        <v>1533</v>
      </c>
      <c r="S140" s="483" t="s">
        <v>694</v>
      </c>
      <c r="T140" s="483" t="s">
        <v>1075</v>
      </c>
      <c r="U140" s="494">
        <v>1080000</v>
      </c>
      <c r="V140" s="495">
        <v>45107</v>
      </c>
      <c r="W140" s="496">
        <v>10</v>
      </c>
      <c r="X140" s="496">
        <v>50</v>
      </c>
      <c r="Y140" s="496">
        <v>6</v>
      </c>
      <c r="Z140" s="496">
        <v>7</v>
      </c>
      <c r="AA140" s="496">
        <v>8</v>
      </c>
      <c r="AB140" s="496">
        <v>8</v>
      </c>
      <c r="AC140" s="496">
        <v>8</v>
      </c>
      <c r="AD140" s="496">
        <v>8</v>
      </c>
      <c r="AE140" s="496">
        <v>8</v>
      </c>
      <c r="AF140" s="496">
        <v>8</v>
      </c>
      <c r="AG140" s="496">
        <v>8</v>
      </c>
      <c r="AH140" s="496">
        <v>8</v>
      </c>
      <c r="AI140" s="496">
        <v>8</v>
      </c>
      <c r="AJ140" s="497">
        <v>8</v>
      </c>
      <c r="AK140" s="498">
        <v>152520</v>
      </c>
      <c r="AL140" s="499">
        <v>177940</v>
      </c>
      <c r="AM140" s="499">
        <v>203360</v>
      </c>
      <c r="AN140" s="499">
        <v>203360</v>
      </c>
      <c r="AO140" s="499">
        <v>203360</v>
      </c>
      <c r="AP140" s="499">
        <v>203360</v>
      </c>
      <c r="AQ140" s="499">
        <v>203360</v>
      </c>
      <c r="AR140" s="499">
        <v>203360</v>
      </c>
      <c r="AS140" s="499">
        <v>203360</v>
      </c>
      <c r="AT140" s="499">
        <v>203360</v>
      </c>
      <c r="AU140" s="499">
        <v>203360</v>
      </c>
      <c r="AV140" s="499">
        <v>203360</v>
      </c>
      <c r="AW140" s="499">
        <v>1</v>
      </c>
      <c r="AX140" s="467"/>
    </row>
    <row r="141" spans="2:50" ht="21.75" customHeight="1">
      <c r="B141" s="491">
        <v>137</v>
      </c>
      <c r="C141" s="505" t="s">
        <v>2052</v>
      </c>
      <c r="D141" s="491">
        <v>137</v>
      </c>
      <c r="E141" s="483" t="s">
        <v>1076</v>
      </c>
      <c r="F141" s="483">
        <f t="shared" si="9"/>
        <v>1210581</v>
      </c>
      <c r="G141" s="483" t="s">
        <v>1077</v>
      </c>
      <c r="H141" s="483" t="s">
        <v>1077</v>
      </c>
      <c r="I141" s="493" t="str">
        <f t="shared" ca="1" si="8"/>
        <v>OK</v>
      </c>
      <c r="J141" s="493" t="str">
        <f t="shared" si="10"/>
        <v>OK</v>
      </c>
      <c r="K141" s="485"/>
      <c r="L141" s="477">
        <v>1060101</v>
      </c>
      <c r="M141" s="483" t="s">
        <v>2078</v>
      </c>
      <c r="N141" s="483" t="s">
        <v>1078</v>
      </c>
      <c r="O141" s="483" t="s">
        <v>694</v>
      </c>
      <c r="P141" s="483" t="s">
        <v>1079</v>
      </c>
      <c r="Q141" s="483" t="s">
        <v>1641</v>
      </c>
      <c r="R141" s="483" t="s">
        <v>1078</v>
      </c>
      <c r="S141" s="483" t="s">
        <v>694</v>
      </c>
      <c r="T141" s="483" t="s">
        <v>1079</v>
      </c>
      <c r="U141" s="494">
        <v>1440000</v>
      </c>
      <c r="V141" s="495">
        <v>45107</v>
      </c>
      <c r="W141" s="496">
        <v>10</v>
      </c>
      <c r="X141" s="496">
        <v>51</v>
      </c>
      <c r="Y141" s="507">
        <v>8</v>
      </c>
      <c r="Z141" s="507">
        <v>9</v>
      </c>
      <c r="AA141" s="507">
        <v>9</v>
      </c>
      <c r="AB141" s="507">
        <v>8</v>
      </c>
      <c r="AC141" s="507">
        <v>8</v>
      </c>
      <c r="AD141" s="507">
        <v>9</v>
      </c>
      <c r="AE141" s="507">
        <v>9</v>
      </c>
      <c r="AF141" s="507">
        <v>9</v>
      </c>
      <c r="AG141" s="507">
        <v>9</v>
      </c>
      <c r="AH141" s="507">
        <v>9</v>
      </c>
      <c r="AI141" s="507">
        <v>9</v>
      </c>
      <c r="AJ141" s="508">
        <v>9</v>
      </c>
      <c r="AK141" s="509">
        <v>208000</v>
      </c>
      <c r="AL141" s="507">
        <v>234000</v>
      </c>
      <c r="AM141" s="507">
        <v>234000</v>
      </c>
      <c r="AN141" s="507">
        <v>208000</v>
      </c>
      <c r="AO141" s="507">
        <v>208000</v>
      </c>
      <c r="AP141" s="507">
        <v>234000</v>
      </c>
      <c r="AQ141" s="507">
        <v>234000</v>
      </c>
      <c r="AR141" s="507">
        <v>234000</v>
      </c>
      <c r="AS141" s="507">
        <v>234000</v>
      </c>
      <c r="AT141" s="507">
        <v>234000</v>
      </c>
      <c r="AU141" s="507">
        <v>234000</v>
      </c>
      <c r="AV141" s="507">
        <v>234000</v>
      </c>
      <c r="AW141" s="499">
        <v>1</v>
      </c>
      <c r="AX141" s="467"/>
    </row>
    <row r="142" spans="2:50" ht="21.75" customHeight="1">
      <c r="B142" s="491">
        <v>138</v>
      </c>
      <c r="C142" s="505" t="s">
        <v>2053</v>
      </c>
      <c r="D142" s="491">
        <v>138</v>
      </c>
      <c r="E142" s="483" t="s">
        <v>1080</v>
      </c>
      <c r="F142" s="483">
        <f t="shared" si="9"/>
        <v>1210582</v>
      </c>
      <c r="G142" s="483" t="s">
        <v>1081</v>
      </c>
      <c r="H142" s="483" t="s">
        <v>1081</v>
      </c>
      <c r="I142" s="493" t="str">
        <f t="shared" ca="1" si="8"/>
        <v>OK</v>
      </c>
      <c r="J142" s="493" t="str">
        <f t="shared" si="10"/>
        <v>OK</v>
      </c>
      <c r="K142" s="485"/>
      <c r="L142" s="477">
        <v>1071410</v>
      </c>
      <c r="M142" s="483" t="s">
        <v>2079</v>
      </c>
      <c r="N142" s="483" t="s">
        <v>1082</v>
      </c>
      <c r="O142" s="483" t="s">
        <v>694</v>
      </c>
      <c r="P142" s="483" t="s">
        <v>1083</v>
      </c>
      <c r="Q142" s="483" t="s">
        <v>1641</v>
      </c>
      <c r="R142" s="483" t="s">
        <v>1082</v>
      </c>
      <c r="S142" s="483" t="s">
        <v>694</v>
      </c>
      <c r="T142" s="483" t="s">
        <v>1083</v>
      </c>
      <c r="U142" s="494">
        <v>2640000</v>
      </c>
      <c r="V142" s="495">
        <v>45107</v>
      </c>
      <c r="W142" s="496">
        <v>10</v>
      </c>
      <c r="X142" s="496">
        <v>52</v>
      </c>
      <c r="Y142" s="496">
        <v>12</v>
      </c>
      <c r="Z142" s="496">
        <v>12</v>
      </c>
      <c r="AA142" s="496">
        <v>12</v>
      </c>
      <c r="AB142" s="496">
        <v>12</v>
      </c>
      <c r="AC142" s="496">
        <v>11</v>
      </c>
      <c r="AD142" s="496">
        <v>11</v>
      </c>
      <c r="AE142" s="496">
        <v>11</v>
      </c>
      <c r="AF142" s="496">
        <v>12</v>
      </c>
      <c r="AG142" s="496">
        <v>12</v>
      </c>
      <c r="AH142" s="496">
        <v>12</v>
      </c>
      <c r="AI142" s="496">
        <v>12</v>
      </c>
      <c r="AJ142" s="497">
        <v>12</v>
      </c>
      <c r="AK142" s="498">
        <v>312000</v>
      </c>
      <c r="AL142" s="499">
        <v>312000</v>
      </c>
      <c r="AM142" s="499">
        <v>312000</v>
      </c>
      <c r="AN142" s="499">
        <v>312000</v>
      </c>
      <c r="AO142" s="499">
        <v>286000</v>
      </c>
      <c r="AP142" s="499">
        <v>286000</v>
      </c>
      <c r="AQ142" s="499">
        <v>286000</v>
      </c>
      <c r="AR142" s="499">
        <v>312000</v>
      </c>
      <c r="AS142" s="499">
        <v>312000</v>
      </c>
      <c r="AT142" s="499">
        <v>312000</v>
      </c>
      <c r="AU142" s="499">
        <v>312000</v>
      </c>
      <c r="AV142" s="499">
        <v>312000</v>
      </c>
      <c r="AW142" s="499">
        <v>1</v>
      </c>
      <c r="AX142" s="467"/>
    </row>
    <row r="143" spans="2:50" ht="21.75" customHeight="1">
      <c r="B143" s="491">
        <v>139</v>
      </c>
      <c r="C143" s="505" t="s">
        <v>2054</v>
      </c>
      <c r="D143" s="491">
        <v>139</v>
      </c>
      <c r="E143" s="483" t="s">
        <v>1084</v>
      </c>
      <c r="F143" s="483">
        <f t="shared" si="9"/>
        <v>1210583</v>
      </c>
      <c r="G143" s="483" t="s">
        <v>1085</v>
      </c>
      <c r="H143" s="483" t="s">
        <v>1085</v>
      </c>
      <c r="I143" s="493" t="str">
        <f t="shared" ca="1" si="8"/>
        <v>OK</v>
      </c>
      <c r="J143" s="493" t="str">
        <f t="shared" si="10"/>
        <v>OK</v>
      </c>
      <c r="K143" s="485"/>
      <c r="L143" s="477">
        <v>1074833</v>
      </c>
      <c r="M143" s="483" t="s">
        <v>2076</v>
      </c>
      <c r="N143" s="483" t="s">
        <v>1691</v>
      </c>
      <c r="O143" s="483" t="s">
        <v>694</v>
      </c>
      <c r="P143" s="483" t="s">
        <v>1692</v>
      </c>
      <c r="Q143" s="483" t="s">
        <v>1641</v>
      </c>
      <c r="R143" s="483" t="s">
        <v>1691</v>
      </c>
      <c r="S143" s="483" t="s">
        <v>694</v>
      </c>
      <c r="T143" s="483" t="s">
        <v>1692</v>
      </c>
      <c r="U143" s="494">
        <v>0</v>
      </c>
      <c r="V143" s="495"/>
      <c r="W143" s="496">
        <v>10</v>
      </c>
      <c r="X143" s="496">
        <v>53</v>
      </c>
      <c r="Y143" s="496">
        <v>7</v>
      </c>
      <c r="Z143" s="496">
        <v>8</v>
      </c>
      <c r="AA143" s="496">
        <v>8</v>
      </c>
      <c r="AB143" s="496">
        <v>7</v>
      </c>
      <c r="AC143" s="496">
        <v>6</v>
      </c>
      <c r="AD143" s="496">
        <v>6</v>
      </c>
      <c r="AE143" s="496">
        <v>7</v>
      </c>
      <c r="AF143" s="496">
        <v>8</v>
      </c>
      <c r="AG143" s="496">
        <v>8</v>
      </c>
      <c r="AH143" s="496">
        <v>8</v>
      </c>
      <c r="AI143" s="496">
        <v>8</v>
      </c>
      <c r="AJ143" s="497">
        <v>8</v>
      </c>
      <c r="AK143" s="498">
        <v>210000</v>
      </c>
      <c r="AL143" s="499">
        <v>240000</v>
      </c>
      <c r="AM143" s="499">
        <v>240000</v>
      </c>
      <c r="AN143" s="499">
        <v>210000</v>
      </c>
      <c r="AO143" s="499">
        <v>180000</v>
      </c>
      <c r="AP143" s="499">
        <v>180000</v>
      </c>
      <c r="AQ143" s="499">
        <v>210000</v>
      </c>
      <c r="AR143" s="499">
        <v>240000</v>
      </c>
      <c r="AS143" s="499">
        <v>240000</v>
      </c>
      <c r="AT143" s="499">
        <v>240000</v>
      </c>
      <c r="AU143" s="499">
        <v>240000</v>
      </c>
      <c r="AV143" s="499">
        <v>240000</v>
      </c>
      <c r="AW143" s="499">
        <v>1</v>
      </c>
      <c r="AX143" s="467"/>
    </row>
    <row r="144" spans="2:50" ht="21.75" customHeight="1">
      <c r="B144" s="491">
        <v>140</v>
      </c>
      <c r="C144" s="505" t="s">
        <v>2055</v>
      </c>
      <c r="D144" s="491">
        <v>140</v>
      </c>
      <c r="E144" s="483" t="s">
        <v>1086</v>
      </c>
      <c r="F144" s="483">
        <f t="shared" si="9"/>
        <v>1210584</v>
      </c>
      <c r="G144" s="483" t="s">
        <v>1087</v>
      </c>
      <c r="H144" s="483" t="s">
        <v>1087</v>
      </c>
      <c r="I144" s="493" t="str">
        <f t="shared" ca="1" si="8"/>
        <v>OK</v>
      </c>
      <c r="J144" s="493" t="str">
        <f t="shared" si="10"/>
        <v>OK</v>
      </c>
      <c r="K144" s="485"/>
      <c r="L144" s="477">
        <v>1059654</v>
      </c>
      <c r="M144" s="483" t="s">
        <v>2080</v>
      </c>
      <c r="N144" s="483" t="s">
        <v>1088</v>
      </c>
      <c r="O144" s="483" t="s">
        <v>694</v>
      </c>
      <c r="P144" s="483" t="s">
        <v>988</v>
      </c>
      <c r="Q144" s="483" t="s">
        <v>1641</v>
      </c>
      <c r="R144" s="483" t="s">
        <v>1088</v>
      </c>
      <c r="S144" s="483" t="s">
        <v>694</v>
      </c>
      <c r="T144" s="483" t="s">
        <v>988</v>
      </c>
      <c r="U144" s="494">
        <v>1800000</v>
      </c>
      <c r="V144" s="495">
        <v>45107</v>
      </c>
      <c r="W144" s="496">
        <v>10</v>
      </c>
      <c r="X144" s="496">
        <v>54</v>
      </c>
      <c r="Y144" s="496">
        <v>10</v>
      </c>
      <c r="Z144" s="496">
        <v>10</v>
      </c>
      <c r="AA144" s="496">
        <v>10</v>
      </c>
      <c r="AB144" s="496">
        <v>10</v>
      </c>
      <c r="AC144" s="496">
        <v>10</v>
      </c>
      <c r="AD144" s="496">
        <v>9</v>
      </c>
      <c r="AE144" s="496">
        <v>10</v>
      </c>
      <c r="AF144" s="496">
        <v>9</v>
      </c>
      <c r="AG144" s="496">
        <v>9</v>
      </c>
      <c r="AH144" s="496">
        <v>9</v>
      </c>
      <c r="AI144" s="496">
        <v>9</v>
      </c>
      <c r="AJ144" s="497">
        <v>9</v>
      </c>
      <c r="AK144" s="498">
        <v>260000</v>
      </c>
      <c r="AL144" s="499">
        <v>260000</v>
      </c>
      <c r="AM144" s="499">
        <v>260000</v>
      </c>
      <c r="AN144" s="499">
        <v>260000</v>
      </c>
      <c r="AO144" s="499">
        <v>260000</v>
      </c>
      <c r="AP144" s="499">
        <v>234000</v>
      </c>
      <c r="AQ144" s="499">
        <v>260000</v>
      </c>
      <c r="AR144" s="499">
        <v>234000</v>
      </c>
      <c r="AS144" s="499">
        <v>234000</v>
      </c>
      <c r="AT144" s="499">
        <v>234000</v>
      </c>
      <c r="AU144" s="499">
        <v>234000</v>
      </c>
      <c r="AV144" s="499">
        <v>234000</v>
      </c>
      <c r="AW144" s="499">
        <v>1</v>
      </c>
      <c r="AX144" s="467"/>
    </row>
    <row r="145" spans="1:50" ht="21.75" customHeight="1">
      <c r="B145" s="491">
        <v>141</v>
      </c>
      <c r="C145" s="505" t="s">
        <v>2056</v>
      </c>
      <c r="D145" s="491">
        <v>141</v>
      </c>
      <c r="E145" s="483" t="s">
        <v>1089</v>
      </c>
      <c r="F145" s="483">
        <f t="shared" si="9"/>
        <v>1210585</v>
      </c>
      <c r="G145" s="483" t="s">
        <v>1090</v>
      </c>
      <c r="H145" s="483" t="s">
        <v>1090</v>
      </c>
      <c r="I145" s="493" t="str">
        <f t="shared" ca="1" si="8"/>
        <v>OK</v>
      </c>
      <c r="J145" s="493" t="str">
        <f t="shared" si="10"/>
        <v>OK</v>
      </c>
      <c r="K145" s="485"/>
      <c r="L145" s="477">
        <v>1059654</v>
      </c>
      <c r="M145" s="483" t="s">
        <v>2080</v>
      </c>
      <c r="N145" s="483" t="s">
        <v>1088</v>
      </c>
      <c r="O145" s="483" t="s">
        <v>694</v>
      </c>
      <c r="P145" s="483" t="s">
        <v>988</v>
      </c>
      <c r="Q145" s="483" t="s">
        <v>1641</v>
      </c>
      <c r="R145" s="483" t="s">
        <v>1088</v>
      </c>
      <c r="S145" s="483" t="s">
        <v>694</v>
      </c>
      <c r="T145" s="483" t="s">
        <v>988</v>
      </c>
      <c r="U145" s="494">
        <v>1800000</v>
      </c>
      <c r="V145" s="495">
        <v>45107</v>
      </c>
      <c r="W145" s="496">
        <v>10</v>
      </c>
      <c r="X145" s="496">
        <v>55</v>
      </c>
      <c r="Y145" s="496">
        <v>10</v>
      </c>
      <c r="Z145" s="496">
        <v>10</v>
      </c>
      <c r="AA145" s="496">
        <v>10</v>
      </c>
      <c r="AB145" s="496">
        <v>10</v>
      </c>
      <c r="AC145" s="496">
        <v>10</v>
      </c>
      <c r="AD145" s="496">
        <v>10</v>
      </c>
      <c r="AE145" s="496">
        <v>10</v>
      </c>
      <c r="AF145" s="496">
        <v>10</v>
      </c>
      <c r="AG145" s="496">
        <v>10</v>
      </c>
      <c r="AH145" s="496">
        <v>10</v>
      </c>
      <c r="AI145" s="496">
        <v>10</v>
      </c>
      <c r="AJ145" s="497">
        <v>10</v>
      </c>
      <c r="AK145" s="498">
        <v>260000</v>
      </c>
      <c r="AL145" s="499">
        <v>260000</v>
      </c>
      <c r="AM145" s="499">
        <v>260000</v>
      </c>
      <c r="AN145" s="499">
        <v>260000</v>
      </c>
      <c r="AO145" s="499">
        <v>260000</v>
      </c>
      <c r="AP145" s="499">
        <v>260000</v>
      </c>
      <c r="AQ145" s="499">
        <v>260000</v>
      </c>
      <c r="AR145" s="499">
        <v>260000</v>
      </c>
      <c r="AS145" s="499">
        <v>260000</v>
      </c>
      <c r="AT145" s="499">
        <v>260000</v>
      </c>
      <c r="AU145" s="499">
        <v>260000</v>
      </c>
      <c r="AV145" s="499">
        <v>260000</v>
      </c>
      <c r="AW145" s="499">
        <v>1</v>
      </c>
      <c r="AX145" s="467"/>
    </row>
    <row r="146" spans="1:50" ht="21.75" customHeight="1">
      <c r="B146" s="491">
        <v>142</v>
      </c>
      <c r="C146" s="505" t="s">
        <v>2057</v>
      </c>
      <c r="D146" s="491">
        <v>142</v>
      </c>
      <c r="E146" s="483" t="s">
        <v>1091</v>
      </c>
      <c r="F146" s="483">
        <f t="shared" si="9"/>
        <v>1210586</v>
      </c>
      <c r="G146" s="483" t="s">
        <v>1092</v>
      </c>
      <c r="H146" s="483" t="s">
        <v>1092</v>
      </c>
      <c r="I146" s="493" t="str">
        <f t="shared" ca="1" si="8"/>
        <v>OK</v>
      </c>
      <c r="J146" s="493" t="str">
        <f t="shared" si="10"/>
        <v>OK</v>
      </c>
      <c r="K146" s="485"/>
      <c r="L146" s="477">
        <v>1070766</v>
      </c>
      <c r="M146" s="483" t="s">
        <v>2081</v>
      </c>
      <c r="N146" s="483" t="s">
        <v>1093</v>
      </c>
      <c r="O146" s="483" t="s">
        <v>551</v>
      </c>
      <c r="P146" s="483" t="s">
        <v>818</v>
      </c>
      <c r="Q146" s="483" t="s">
        <v>1641</v>
      </c>
      <c r="R146" s="483" t="s">
        <v>1093</v>
      </c>
      <c r="S146" s="483" t="s">
        <v>551</v>
      </c>
      <c r="T146" s="483" t="s">
        <v>818</v>
      </c>
      <c r="U146" s="494">
        <v>5280000</v>
      </c>
      <c r="V146" s="495">
        <v>45107</v>
      </c>
      <c r="W146" s="496">
        <v>10</v>
      </c>
      <c r="X146" s="496">
        <v>56</v>
      </c>
      <c r="Y146" s="496">
        <v>21</v>
      </c>
      <c r="Z146" s="496">
        <v>23</v>
      </c>
      <c r="AA146" s="496">
        <v>23</v>
      </c>
      <c r="AB146" s="496">
        <v>23</v>
      </c>
      <c r="AC146" s="496">
        <v>23</v>
      </c>
      <c r="AD146" s="496">
        <v>24</v>
      </c>
      <c r="AE146" s="496">
        <v>23</v>
      </c>
      <c r="AF146" s="496">
        <v>23</v>
      </c>
      <c r="AG146" s="496">
        <v>23</v>
      </c>
      <c r="AH146" s="496">
        <v>23</v>
      </c>
      <c r="AI146" s="496">
        <v>23</v>
      </c>
      <c r="AJ146" s="497">
        <v>23</v>
      </c>
      <c r="AK146" s="498">
        <v>546000</v>
      </c>
      <c r="AL146" s="499">
        <v>598000</v>
      </c>
      <c r="AM146" s="499">
        <v>598000</v>
      </c>
      <c r="AN146" s="499">
        <v>598000</v>
      </c>
      <c r="AO146" s="499">
        <v>598000</v>
      </c>
      <c r="AP146" s="499">
        <v>624000</v>
      </c>
      <c r="AQ146" s="499">
        <v>598000</v>
      </c>
      <c r="AR146" s="499">
        <v>598000</v>
      </c>
      <c r="AS146" s="499">
        <v>598000</v>
      </c>
      <c r="AT146" s="499">
        <v>598000</v>
      </c>
      <c r="AU146" s="499">
        <v>598000</v>
      </c>
      <c r="AV146" s="499">
        <v>598000</v>
      </c>
      <c r="AW146" s="499">
        <v>1</v>
      </c>
      <c r="AX146" s="467"/>
    </row>
    <row r="147" spans="1:50" ht="21.75" customHeight="1">
      <c r="B147" s="491">
        <v>143</v>
      </c>
      <c r="C147" s="505" t="s">
        <v>2058</v>
      </c>
      <c r="D147" s="491">
        <v>143</v>
      </c>
      <c r="E147" s="483" t="s">
        <v>1094</v>
      </c>
      <c r="F147" s="483">
        <f t="shared" si="9"/>
        <v>1210587</v>
      </c>
      <c r="G147" s="483" t="s">
        <v>1095</v>
      </c>
      <c r="H147" s="483" t="s">
        <v>1095</v>
      </c>
      <c r="I147" s="493" t="str">
        <f t="shared" ca="1" si="8"/>
        <v>OK</v>
      </c>
      <c r="J147" s="493" t="str">
        <f t="shared" si="10"/>
        <v>OK</v>
      </c>
      <c r="K147" s="485"/>
      <c r="L147" s="477">
        <v>1061839</v>
      </c>
      <c r="M147" s="483" t="s">
        <v>2082</v>
      </c>
      <c r="N147" s="483" t="s">
        <v>1531</v>
      </c>
      <c r="O147" s="483" t="s">
        <v>694</v>
      </c>
      <c r="P147" s="483" t="s">
        <v>873</v>
      </c>
      <c r="Q147" s="483" t="s">
        <v>1641</v>
      </c>
      <c r="R147" s="483" t="s">
        <v>1531</v>
      </c>
      <c r="S147" s="483" t="s">
        <v>694</v>
      </c>
      <c r="T147" s="483" t="s">
        <v>873</v>
      </c>
      <c r="U147" s="494">
        <v>3840000</v>
      </c>
      <c r="V147" s="495">
        <v>45107</v>
      </c>
      <c r="W147" s="496">
        <v>10</v>
      </c>
      <c r="X147" s="496">
        <v>57</v>
      </c>
      <c r="Y147" s="496">
        <v>16</v>
      </c>
      <c r="Z147" s="496">
        <v>15</v>
      </c>
      <c r="AA147" s="496">
        <v>15</v>
      </c>
      <c r="AB147" s="496">
        <v>15</v>
      </c>
      <c r="AC147" s="496">
        <v>16</v>
      </c>
      <c r="AD147" s="496">
        <v>15</v>
      </c>
      <c r="AE147" s="496">
        <v>16</v>
      </c>
      <c r="AF147" s="496">
        <v>16</v>
      </c>
      <c r="AG147" s="496">
        <v>17</v>
      </c>
      <c r="AH147" s="496">
        <v>17</v>
      </c>
      <c r="AI147" s="496">
        <v>17</v>
      </c>
      <c r="AJ147" s="497">
        <v>17</v>
      </c>
      <c r="AK147" s="498">
        <v>416000</v>
      </c>
      <c r="AL147" s="499">
        <v>390000</v>
      </c>
      <c r="AM147" s="499">
        <v>390000</v>
      </c>
      <c r="AN147" s="499">
        <v>390000</v>
      </c>
      <c r="AO147" s="499">
        <v>416000</v>
      </c>
      <c r="AP147" s="499">
        <v>390000</v>
      </c>
      <c r="AQ147" s="499">
        <v>416000</v>
      </c>
      <c r="AR147" s="499">
        <v>416000</v>
      </c>
      <c r="AS147" s="499">
        <v>442000</v>
      </c>
      <c r="AT147" s="499">
        <v>442000</v>
      </c>
      <c r="AU147" s="499">
        <v>442000</v>
      </c>
      <c r="AV147" s="499">
        <v>442000</v>
      </c>
      <c r="AW147" s="499">
        <v>1</v>
      </c>
      <c r="AX147" s="467"/>
    </row>
    <row r="148" spans="1:50" ht="21.75" customHeight="1">
      <c r="A148" s="478"/>
      <c r="B148" s="491">
        <v>144</v>
      </c>
      <c r="C148" s="505" t="s">
        <v>2059</v>
      </c>
      <c r="D148" s="491">
        <v>144</v>
      </c>
      <c r="E148" s="483" t="s">
        <v>1096</v>
      </c>
      <c r="F148" s="483">
        <f t="shared" si="9"/>
        <v>1210588</v>
      </c>
      <c r="G148" s="483" t="s">
        <v>1097</v>
      </c>
      <c r="H148" s="483" t="s">
        <v>1097</v>
      </c>
      <c r="I148" s="493" t="str">
        <f t="shared" ca="1" si="8"/>
        <v>OK</v>
      </c>
      <c r="J148" s="493" t="str">
        <f t="shared" si="10"/>
        <v>OK</v>
      </c>
      <c r="K148" s="485"/>
      <c r="L148" s="477">
        <v>1071405</v>
      </c>
      <c r="M148" s="483" t="s">
        <v>2083</v>
      </c>
      <c r="N148" s="483" t="s">
        <v>1700</v>
      </c>
      <c r="O148" s="483" t="s">
        <v>694</v>
      </c>
      <c r="P148" s="483" t="s">
        <v>1098</v>
      </c>
      <c r="Q148" s="483" t="s">
        <v>1641</v>
      </c>
      <c r="R148" s="483" t="s">
        <v>1700</v>
      </c>
      <c r="S148" s="483" t="s">
        <v>694</v>
      </c>
      <c r="T148" s="483" t="s">
        <v>1098</v>
      </c>
      <c r="U148" s="494">
        <v>3600000</v>
      </c>
      <c r="V148" s="495">
        <v>45107</v>
      </c>
      <c r="W148" s="496">
        <v>10</v>
      </c>
      <c r="X148" s="496">
        <v>58</v>
      </c>
      <c r="Y148" s="496">
        <v>15</v>
      </c>
      <c r="Z148" s="496">
        <v>16</v>
      </c>
      <c r="AA148" s="496">
        <v>15</v>
      </c>
      <c r="AB148" s="496">
        <v>15</v>
      </c>
      <c r="AC148" s="496">
        <v>15</v>
      </c>
      <c r="AD148" s="496">
        <v>16</v>
      </c>
      <c r="AE148" s="496">
        <v>17</v>
      </c>
      <c r="AF148" s="496">
        <v>17</v>
      </c>
      <c r="AG148" s="496">
        <v>16</v>
      </c>
      <c r="AH148" s="496">
        <v>16</v>
      </c>
      <c r="AI148" s="496">
        <v>16</v>
      </c>
      <c r="AJ148" s="497">
        <v>16</v>
      </c>
      <c r="AK148" s="498">
        <v>394000</v>
      </c>
      <c r="AL148" s="499">
        <v>420000</v>
      </c>
      <c r="AM148" s="499">
        <v>394000</v>
      </c>
      <c r="AN148" s="499">
        <v>394000</v>
      </c>
      <c r="AO148" s="499">
        <v>394000</v>
      </c>
      <c r="AP148" s="499">
        <v>420000</v>
      </c>
      <c r="AQ148" s="499">
        <v>446000</v>
      </c>
      <c r="AR148" s="499">
        <v>446000</v>
      </c>
      <c r="AS148" s="499">
        <v>420000</v>
      </c>
      <c r="AT148" s="499">
        <v>420000</v>
      </c>
      <c r="AU148" s="499">
        <v>420000</v>
      </c>
      <c r="AV148" s="499">
        <v>420000</v>
      </c>
      <c r="AW148" s="499">
        <v>1</v>
      </c>
      <c r="AX148" s="467"/>
    </row>
    <row r="149" spans="1:50" ht="21.75" customHeight="1">
      <c r="B149" s="491">
        <v>145</v>
      </c>
      <c r="C149" s="505" t="s">
        <v>2060</v>
      </c>
      <c r="D149" s="491">
        <v>145</v>
      </c>
      <c r="E149" s="483" t="s">
        <v>1099</v>
      </c>
      <c r="F149" s="483">
        <f t="shared" si="9"/>
        <v>1210608</v>
      </c>
      <c r="G149" s="483" t="s">
        <v>1100</v>
      </c>
      <c r="H149" s="483" t="s">
        <v>1100</v>
      </c>
      <c r="I149" s="493" t="str">
        <f t="shared" ca="1" si="8"/>
        <v>OK</v>
      </c>
      <c r="J149" s="493" t="str">
        <f t="shared" si="10"/>
        <v>OK</v>
      </c>
      <c r="K149" s="485"/>
      <c r="L149" s="477">
        <v>1065085</v>
      </c>
      <c r="M149" s="483" t="s">
        <v>2084</v>
      </c>
      <c r="N149" s="483" t="s">
        <v>1101</v>
      </c>
      <c r="O149" s="483" t="s">
        <v>694</v>
      </c>
      <c r="P149" s="483" t="s">
        <v>1067</v>
      </c>
      <c r="Q149" s="483" t="s">
        <v>1641</v>
      </c>
      <c r="R149" s="483" t="s">
        <v>1101</v>
      </c>
      <c r="S149" s="483" t="s">
        <v>694</v>
      </c>
      <c r="T149" s="483" t="s">
        <v>1067</v>
      </c>
      <c r="U149" s="494">
        <v>3000000</v>
      </c>
      <c r="V149" s="495">
        <v>45107</v>
      </c>
      <c r="W149" s="496">
        <v>10</v>
      </c>
      <c r="X149" s="496">
        <v>59</v>
      </c>
      <c r="Y149" s="496">
        <v>10</v>
      </c>
      <c r="Z149" s="496">
        <v>9</v>
      </c>
      <c r="AA149" s="496">
        <v>9</v>
      </c>
      <c r="AB149" s="496">
        <v>9</v>
      </c>
      <c r="AC149" s="496">
        <v>9</v>
      </c>
      <c r="AD149" s="496">
        <v>9</v>
      </c>
      <c r="AE149" s="496">
        <v>9</v>
      </c>
      <c r="AF149" s="496">
        <v>9</v>
      </c>
      <c r="AG149" s="496">
        <v>9</v>
      </c>
      <c r="AH149" s="496">
        <v>9</v>
      </c>
      <c r="AI149" s="496">
        <v>9</v>
      </c>
      <c r="AJ149" s="497">
        <v>9</v>
      </c>
      <c r="AK149" s="498">
        <v>300000</v>
      </c>
      <c r="AL149" s="499">
        <v>270000</v>
      </c>
      <c r="AM149" s="499">
        <v>270000</v>
      </c>
      <c r="AN149" s="499">
        <v>270000</v>
      </c>
      <c r="AO149" s="499">
        <v>270000</v>
      </c>
      <c r="AP149" s="499">
        <v>270000</v>
      </c>
      <c r="AQ149" s="499">
        <v>270000</v>
      </c>
      <c r="AR149" s="499">
        <v>270000</v>
      </c>
      <c r="AS149" s="499">
        <v>270000</v>
      </c>
      <c r="AT149" s="499">
        <v>270000</v>
      </c>
      <c r="AU149" s="499">
        <v>270000</v>
      </c>
      <c r="AV149" s="499">
        <v>270000</v>
      </c>
      <c r="AW149" s="499">
        <v>1</v>
      </c>
      <c r="AX149" s="467"/>
    </row>
    <row r="150" spans="1:50" ht="21.75" customHeight="1">
      <c r="B150" s="491">
        <v>146</v>
      </c>
      <c r="C150" s="505" t="s">
        <v>2061</v>
      </c>
      <c r="D150" s="491">
        <v>146</v>
      </c>
      <c r="E150" s="483" t="s">
        <v>1102</v>
      </c>
      <c r="F150" s="483">
        <f t="shared" si="9"/>
        <v>1210675</v>
      </c>
      <c r="G150" s="483" t="s">
        <v>1103</v>
      </c>
      <c r="H150" s="483" t="s">
        <v>1103</v>
      </c>
      <c r="I150" s="493" t="str">
        <f t="shared" ca="1" si="8"/>
        <v>OK</v>
      </c>
      <c r="J150" s="493" t="str">
        <f t="shared" si="10"/>
        <v>OK</v>
      </c>
      <c r="K150" s="485"/>
      <c r="L150" s="477">
        <v>1064046</v>
      </c>
      <c r="M150" s="483" t="s">
        <v>2085</v>
      </c>
      <c r="N150" s="483" t="s">
        <v>1104</v>
      </c>
      <c r="O150" s="483" t="s">
        <v>694</v>
      </c>
      <c r="P150" s="483" t="s">
        <v>928</v>
      </c>
      <c r="Q150" s="483" t="s">
        <v>1641</v>
      </c>
      <c r="R150" s="483" t="s">
        <v>1104</v>
      </c>
      <c r="S150" s="483" t="s">
        <v>694</v>
      </c>
      <c r="T150" s="483" t="s">
        <v>928</v>
      </c>
      <c r="U150" s="494">
        <v>1920000</v>
      </c>
      <c r="V150" s="495">
        <v>45107</v>
      </c>
      <c r="W150" s="496">
        <v>10</v>
      </c>
      <c r="X150" s="496">
        <v>60</v>
      </c>
      <c r="Y150" s="496">
        <v>16</v>
      </c>
      <c r="Z150" s="496">
        <v>15</v>
      </c>
      <c r="AA150" s="496">
        <v>14</v>
      </c>
      <c r="AB150" s="496">
        <v>14</v>
      </c>
      <c r="AC150" s="496">
        <v>13</v>
      </c>
      <c r="AD150" s="496">
        <v>13</v>
      </c>
      <c r="AE150" s="496">
        <v>13</v>
      </c>
      <c r="AF150" s="496">
        <v>13</v>
      </c>
      <c r="AG150" s="496">
        <v>13</v>
      </c>
      <c r="AH150" s="496">
        <v>13</v>
      </c>
      <c r="AI150" s="496">
        <v>13</v>
      </c>
      <c r="AJ150" s="497">
        <v>13</v>
      </c>
      <c r="AK150" s="498">
        <v>416000</v>
      </c>
      <c r="AL150" s="499">
        <v>390000</v>
      </c>
      <c r="AM150" s="499">
        <v>364000</v>
      </c>
      <c r="AN150" s="499">
        <v>364000</v>
      </c>
      <c r="AO150" s="499">
        <v>338000</v>
      </c>
      <c r="AP150" s="499">
        <v>338000</v>
      </c>
      <c r="AQ150" s="499">
        <v>338000</v>
      </c>
      <c r="AR150" s="499">
        <v>338000</v>
      </c>
      <c r="AS150" s="499">
        <v>338000</v>
      </c>
      <c r="AT150" s="499">
        <v>338000</v>
      </c>
      <c r="AU150" s="499">
        <v>338000</v>
      </c>
      <c r="AV150" s="499">
        <v>338000</v>
      </c>
      <c r="AW150" s="499">
        <v>1</v>
      </c>
      <c r="AX150" s="467"/>
    </row>
    <row r="151" spans="1:50" ht="21.75" customHeight="1">
      <c r="B151" s="491">
        <v>147</v>
      </c>
      <c r="C151" s="510" t="s">
        <v>2062</v>
      </c>
      <c r="D151" s="491">
        <v>147</v>
      </c>
      <c r="E151" s="483">
        <v>1210829</v>
      </c>
      <c r="F151" s="483">
        <f t="shared" si="9"/>
        <v>1210829</v>
      </c>
      <c r="G151" s="483" t="s">
        <v>1105</v>
      </c>
      <c r="H151" s="483" t="s">
        <v>1105</v>
      </c>
      <c r="I151" s="493" t="str">
        <f t="shared" ca="1" si="8"/>
        <v>OK</v>
      </c>
      <c r="J151" s="493" t="str">
        <f t="shared" si="10"/>
        <v>OK</v>
      </c>
      <c r="K151" s="485"/>
      <c r="L151" s="477">
        <v>1067026</v>
      </c>
      <c r="M151" s="483" t="s">
        <v>2086</v>
      </c>
      <c r="N151" s="483" t="s">
        <v>1701</v>
      </c>
      <c r="O151" s="483" t="s">
        <v>551</v>
      </c>
      <c r="P151" s="483" t="s">
        <v>1106</v>
      </c>
      <c r="Q151" s="483" t="s">
        <v>1641</v>
      </c>
      <c r="R151" s="483" t="s">
        <v>1701</v>
      </c>
      <c r="S151" s="483" t="s">
        <v>551</v>
      </c>
      <c r="T151" s="483" t="s">
        <v>1106</v>
      </c>
      <c r="U151" s="494">
        <v>960000</v>
      </c>
      <c r="V151" s="495">
        <v>45107</v>
      </c>
      <c r="W151" s="496">
        <v>10</v>
      </c>
      <c r="X151" s="496">
        <v>61</v>
      </c>
      <c r="Y151" s="496">
        <v>8</v>
      </c>
      <c r="Z151" s="496">
        <v>8</v>
      </c>
      <c r="AA151" s="496">
        <v>8</v>
      </c>
      <c r="AB151" s="496">
        <v>8</v>
      </c>
      <c r="AC151" s="496">
        <v>8</v>
      </c>
      <c r="AD151" s="496">
        <v>8</v>
      </c>
      <c r="AE151" s="496">
        <v>8</v>
      </c>
      <c r="AF151" s="496">
        <v>8</v>
      </c>
      <c r="AG151" s="496">
        <v>8</v>
      </c>
      <c r="AH151" s="496">
        <v>8</v>
      </c>
      <c r="AI151" s="496">
        <v>8</v>
      </c>
      <c r="AJ151" s="497">
        <v>8</v>
      </c>
      <c r="AK151" s="498">
        <v>208000</v>
      </c>
      <c r="AL151" s="499">
        <v>208000</v>
      </c>
      <c r="AM151" s="499">
        <v>208000</v>
      </c>
      <c r="AN151" s="499">
        <v>208000</v>
      </c>
      <c r="AO151" s="499">
        <v>208000</v>
      </c>
      <c r="AP151" s="499">
        <v>208000</v>
      </c>
      <c r="AQ151" s="499">
        <v>208000</v>
      </c>
      <c r="AR151" s="499">
        <v>208000</v>
      </c>
      <c r="AS151" s="499">
        <v>208000</v>
      </c>
      <c r="AT151" s="499">
        <v>208000</v>
      </c>
      <c r="AU151" s="499">
        <v>208000</v>
      </c>
      <c r="AV151" s="499">
        <v>208000</v>
      </c>
      <c r="AW151" s="499">
        <v>1</v>
      </c>
      <c r="AX151" s="467"/>
    </row>
    <row r="152" spans="1:50" ht="21.75" customHeight="1">
      <c r="B152" s="491">
        <v>148</v>
      </c>
      <c r="C152" s="483" t="s">
        <v>2063</v>
      </c>
      <c r="D152" s="491">
        <v>148</v>
      </c>
      <c r="E152" s="483">
        <v>1220001</v>
      </c>
      <c r="F152" s="483">
        <f t="shared" si="9"/>
        <v>1220001</v>
      </c>
      <c r="G152" s="483" t="s">
        <v>1107</v>
      </c>
      <c r="H152" s="483" t="s">
        <v>1107</v>
      </c>
      <c r="I152" s="493" t="str">
        <f t="shared" ca="1" si="8"/>
        <v>OK</v>
      </c>
      <c r="J152" s="493" t="str">
        <f t="shared" si="10"/>
        <v>OK</v>
      </c>
      <c r="K152" s="485"/>
      <c r="L152" s="477">
        <v>1071805</v>
      </c>
      <c r="M152" s="483" t="s">
        <v>2087</v>
      </c>
      <c r="N152" s="483" t="s">
        <v>1109</v>
      </c>
      <c r="O152" s="483" t="s">
        <v>694</v>
      </c>
      <c r="P152" s="483" t="s">
        <v>1108</v>
      </c>
      <c r="Q152" s="483" t="s">
        <v>1641</v>
      </c>
      <c r="R152" s="483" t="s">
        <v>1109</v>
      </c>
      <c r="S152" s="483" t="s">
        <v>694</v>
      </c>
      <c r="T152" s="483" t="s">
        <v>1108</v>
      </c>
      <c r="U152" s="494">
        <v>3360000</v>
      </c>
      <c r="V152" s="495">
        <v>45107</v>
      </c>
      <c r="W152" s="496">
        <v>10</v>
      </c>
      <c r="X152" s="496">
        <v>62</v>
      </c>
      <c r="Y152" s="496">
        <v>14</v>
      </c>
      <c r="Z152" s="496">
        <v>16</v>
      </c>
      <c r="AA152" s="496">
        <v>16</v>
      </c>
      <c r="AB152" s="496">
        <v>16</v>
      </c>
      <c r="AC152" s="496">
        <v>15</v>
      </c>
      <c r="AD152" s="496">
        <v>15</v>
      </c>
      <c r="AE152" s="496">
        <v>15</v>
      </c>
      <c r="AF152" s="496">
        <v>15</v>
      </c>
      <c r="AG152" s="496">
        <v>15</v>
      </c>
      <c r="AH152" s="496">
        <v>15</v>
      </c>
      <c r="AI152" s="496">
        <v>15</v>
      </c>
      <c r="AJ152" s="497">
        <v>15</v>
      </c>
      <c r="AK152" s="498">
        <v>420000</v>
      </c>
      <c r="AL152" s="499">
        <v>480000</v>
      </c>
      <c r="AM152" s="499">
        <v>480000</v>
      </c>
      <c r="AN152" s="499">
        <v>480000</v>
      </c>
      <c r="AO152" s="499">
        <v>450000</v>
      </c>
      <c r="AP152" s="499">
        <v>450000</v>
      </c>
      <c r="AQ152" s="499">
        <v>450000</v>
      </c>
      <c r="AR152" s="499">
        <v>450000</v>
      </c>
      <c r="AS152" s="499">
        <v>450000</v>
      </c>
      <c r="AT152" s="499">
        <v>450000</v>
      </c>
      <c r="AU152" s="499">
        <v>450000</v>
      </c>
      <c r="AV152" s="499">
        <v>450000</v>
      </c>
      <c r="AW152" s="499">
        <v>1</v>
      </c>
      <c r="AX152" s="467"/>
    </row>
    <row r="153" spans="1:50" ht="21.75" customHeight="1">
      <c r="B153" s="491">
        <v>149</v>
      </c>
      <c r="C153" s="483" t="s">
        <v>528</v>
      </c>
      <c r="D153" s="491">
        <v>149</v>
      </c>
      <c r="E153" s="483">
        <v>1220002</v>
      </c>
      <c r="F153" s="483">
        <f t="shared" si="9"/>
        <v>1220002</v>
      </c>
      <c r="G153" s="483" t="s">
        <v>1110</v>
      </c>
      <c r="H153" s="483" t="s">
        <v>1110</v>
      </c>
      <c r="I153" s="493" t="str">
        <f t="shared" ca="1" si="8"/>
        <v>OK</v>
      </c>
      <c r="J153" s="493" t="str">
        <f t="shared" si="10"/>
        <v>OK</v>
      </c>
      <c r="K153" s="485"/>
      <c r="L153" s="477">
        <v>1061258</v>
      </c>
      <c r="M153" s="483" t="s">
        <v>1699</v>
      </c>
      <c r="N153" s="483" t="s">
        <v>1032</v>
      </c>
      <c r="O153" s="483" t="s">
        <v>551</v>
      </c>
      <c r="P153" s="483" t="s">
        <v>1033</v>
      </c>
      <c r="Q153" s="483" t="s">
        <v>1641</v>
      </c>
      <c r="R153" s="483" t="s">
        <v>1032</v>
      </c>
      <c r="S153" s="483" t="s">
        <v>551</v>
      </c>
      <c r="T153" s="483" t="s">
        <v>1033</v>
      </c>
      <c r="U153" s="494">
        <v>2880000</v>
      </c>
      <c r="V153" s="495">
        <v>45107</v>
      </c>
      <c r="W153" s="496">
        <v>10</v>
      </c>
      <c r="X153" s="496">
        <v>63</v>
      </c>
      <c r="Y153" s="496">
        <v>12</v>
      </c>
      <c r="Z153" s="496">
        <v>12</v>
      </c>
      <c r="AA153" s="496">
        <v>12</v>
      </c>
      <c r="AB153" s="496">
        <v>9</v>
      </c>
      <c r="AC153" s="496">
        <v>11</v>
      </c>
      <c r="AD153" s="496">
        <v>11</v>
      </c>
      <c r="AE153" s="496">
        <v>12</v>
      </c>
      <c r="AF153" s="496">
        <v>12</v>
      </c>
      <c r="AG153" s="496">
        <v>12</v>
      </c>
      <c r="AH153" s="496">
        <v>12</v>
      </c>
      <c r="AI153" s="496">
        <v>12</v>
      </c>
      <c r="AJ153" s="497">
        <v>12</v>
      </c>
      <c r="AK153" s="498">
        <v>312000</v>
      </c>
      <c r="AL153" s="499">
        <v>312000</v>
      </c>
      <c r="AM153" s="499">
        <v>312000</v>
      </c>
      <c r="AN153" s="499">
        <v>234000</v>
      </c>
      <c r="AO153" s="499">
        <v>286000</v>
      </c>
      <c r="AP153" s="499">
        <v>286000</v>
      </c>
      <c r="AQ153" s="499">
        <v>312000</v>
      </c>
      <c r="AR153" s="499">
        <v>312000</v>
      </c>
      <c r="AS153" s="499">
        <v>312000</v>
      </c>
      <c r="AT153" s="499">
        <v>312000</v>
      </c>
      <c r="AU153" s="499">
        <v>312000</v>
      </c>
      <c r="AV153" s="499">
        <v>312000</v>
      </c>
      <c r="AW153" s="499">
        <v>1</v>
      </c>
      <c r="AX153" s="467"/>
    </row>
    <row r="154" spans="1:50" ht="21.75" customHeight="1">
      <c r="B154" s="491">
        <v>150</v>
      </c>
      <c r="C154" s="483" t="s">
        <v>524</v>
      </c>
      <c r="D154" s="491">
        <v>150</v>
      </c>
      <c r="E154" s="483">
        <v>1220003</v>
      </c>
      <c r="F154" s="483">
        <f t="shared" si="9"/>
        <v>1220003</v>
      </c>
      <c r="G154" s="483" t="s">
        <v>1111</v>
      </c>
      <c r="H154" s="483" t="s">
        <v>1111</v>
      </c>
      <c r="I154" s="493" t="str">
        <f t="shared" ca="1" si="8"/>
        <v>OK</v>
      </c>
      <c r="J154" s="493" t="str">
        <f t="shared" si="10"/>
        <v>OK</v>
      </c>
      <c r="K154" s="485"/>
      <c r="L154" s="477">
        <v>1066221</v>
      </c>
      <c r="M154" s="483" t="s">
        <v>1112</v>
      </c>
      <c r="N154" s="483" t="s">
        <v>1113</v>
      </c>
      <c r="O154" s="483" t="s">
        <v>694</v>
      </c>
      <c r="P154" s="483" t="s">
        <v>1114</v>
      </c>
      <c r="Q154" s="483" t="s">
        <v>1641</v>
      </c>
      <c r="R154" s="483" t="s">
        <v>1113</v>
      </c>
      <c r="S154" s="483" t="s">
        <v>694</v>
      </c>
      <c r="T154" s="483" t="s">
        <v>1114</v>
      </c>
      <c r="U154" s="494">
        <v>2640000</v>
      </c>
      <c r="V154" s="495">
        <v>45107</v>
      </c>
      <c r="W154" s="496">
        <v>10</v>
      </c>
      <c r="X154" s="496">
        <v>64</v>
      </c>
      <c r="Y154" s="496">
        <v>11</v>
      </c>
      <c r="Z154" s="496">
        <v>10</v>
      </c>
      <c r="AA154" s="496">
        <v>10</v>
      </c>
      <c r="AB154" s="496">
        <v>10</v>
      </c>
      <c r="AC154" s="496">
        <v>10</v>
      </c>
      <c r="AD154" s="496">
        <v>9</v>
      </c>
      <c r="AE154" s="496">
        <v>9</v>
      </c>
      <c r="AF154" s="496">
        <v>9</v>
      </c>
      <c r="AG154" s="496">
        <v>9</v>
      </c>
      <c r="AH154" s="496">
        <v>9</v>
      </c>
      <c r="AI154" s="496">
        <v>9</v>
      </c>
      <c r="AJ154" s="497">
        <v>9</v>
      </c>
      <c r="AK154" s="498">
        <v>275000</v>
      </c>
      <c r="AL154" s="499">
        <v>250000</v>
      </c>
      <c r="AM154" s="499">
        <v>250000</v>
      </c>
      <c r="AN154" s="499">
        <v>250000</v>
      </c>
      <c r="AO154" s="499">
        <v>250000</v>
      </c>
      <c r="AP154" s="499">
        <v>225000</v>
      </c>
      <c r="AQ154" s="499">
        <v>225000</v>
      </c>
      <c r="AR154" s="499">
        <v>225000</v>
      </c>
      <c r="AS154" s="499">
        <v>225000</v>
      </c>
      <c r="AT154" s="499">
        <v>225000</v>
      </c>
      <c r="AU154" s="499">
        <v>225000</v>
      </c>
      <c r="AV154" s="499">
        <v>225000</v>
      </c>
      <c r="AW154" s="499">
        <v>1</v>
      </c>
      <c r="AX154" s="467"/>
    </row>
    <row r="155" spans="1:50" ht="21.75" customHeight="1">
      <c r="B155" s="491">
        <v>151</v>
      </c>
      <c r="C155" s="483" t="s">
        <v>525</v>
      </c>
      <c r="D155" s="491">
        <v>151</v>
      </c>
      <c r="E155" s="483">
        <v>1220004</v>
      </c>
      <c r="F155" s="483">
        <f t="shared" si="9"/>
        <v>1220004</v>
      </c>
      <c r="G155" s="483" t="s">
        <v>1115</v>
      </c>
      <c r="H155" s="483" t="s">
        <v>1115</v>
      </c>
      <c r="I155" s="493" t="str">
        <f t="shared" ca="1" si="8"/>
        <v>OK</v>
      </c>
      <c r="J155" s="493" t="str">
        <f t="shared" si="10"/>
        <v>OK</v>
      </c>
      <c r="K155" s="485"/>
      <c r="L155" s="477">
        <v>1073193</v>
      </c>
      <c r="M155" s="483" t="s">
        <v>2088</v>
      </c>
      <c r="N155" s="483" t="s">
        <v>2091</v>
      </c>
      <c r="O155" s="483" t="s">
        <v>551</v>
      </c>
      <c r="P155" s="483" t="s">
        <v>1534</v>
      </c>
      <c r="Q155" s="483" t="s">
        <v>1641</v>
      </c>
      <c r="R155" s="483" t="s">
        <v>2091</v>
      </c>
      <c r="S155" s="483" t="s">
        <v>551</v>
      </c>
      <c r="T155" s="483" t="s">
        <v>1534</v>
      </c>
      <c r="U155" s="494">
        <v>0</v>
      </c>
      <c r="V155" s="495"/>
      <c r="W155" s="496">
        <v>10</v>
      </c>
      <c r="X155" s="496">
        <v>65</v>
      </c>
      <c r="Y155" s="496">
        <v>13</v>
      </c>
      <c r="Z155" s="496">
        <v>13</v>
      </c>
      <c r="AA155" s="496">
        <v>13</v>
      </c>
      <c r="AB155" s="496">
        <v>13</v>
      </c>
      <c r="AC155" s="496">
        <v>14</v>
      </c>
      <c r="AD155" s="496">
        <v>11</v>
      </c>
      <c r="AE155" s="496">
        <v>13</v>
      </c>
      <c r="AF155" s="496">
        <v>13</v>
      </c>
      <c r="AG155" s="496">
        <v>13</v>
      </c>
      <c r="AH155" s="496">
        <v>13</v>
      </c>
      <c r="AI155" s="496">
        <v>13</v>
      </c>
      <c r="AJ155" s="497">
        <v>13</v>
      </c>
      <c r="AK155" s="498">
        <v>316025</v>
      </c>
      <c r="AL155" s="499">
        <v>314938</v>
      </c>
      <c r="AM155" s="499">
        <v>312737</v>
      </c>
      <c r="AN155" s="499">
        <v>315950</v>
      </c>
      <c r="AO155" s="499">
        <v>337701</v>
      </c>
      <c r="AP155" s="499">
        <v>271075</v>
      </c>
      <c r="AQ155" s="499">
        <v>312588</v>
      </c>
      <c r="AR155" s="499">
        <v>313000</v>
      </c>
      <c r="AS155" s="499">
        <v>313000</v>
      </c>
      <c r="AT155" s="499">
        <v>313000</v>
      </c>
      <c r="AU155" s="499">
        <v>313000</v>
      </c>
      <c r="AV155" s="499">
        <v>313000</v>
      </c>
      <c r="AW155" s="499">
        <v>1</v>
      </c>
      <c r="AX155" s="467"/>
    </row>
    <row r="156" spans="1:50" ht="21.75" customHeight="1">
      <c r="B156" s="491">
        <v>152</v>
      </c>
      <c r="C156" s="483" t="s">
        <v>2064</v>
      </c>
      <c r="D156" s="491">
        <v>152</v>
      </c>
      <c r="E156" s="483">
        <v>1220005</v>
      </c>
      <c r="F156" s="483">
        <f t="shared" si="9"/>
        <v>1220005</v>
      </c>
      <c r="G156" s="483" t="s">
        <v>1116</v>
      </c>
      <c r="H156" s="483" t="s">
        <v>1116</v>
      </c>
      <c r="I156" s="493" t="str">
        <f t="shared" ca="1" si="8"/>
        <v>OK</v>
      </c>
      <c r="J156" s="493" t="str">
        <f t="shared" si="10"/>
        <v>OK</v>
      </c>
      <c r="K156" s="485"/>
      <c r="L156" s="464">
        <v>1066464</v>
      </c>
      <c r="M156" s="477" t="s">
        <v>1703</v>
      </c>
      <c r="N156" s="483" t="s">
        <v>2092</v>
      </c>
      <c r="O156" s="483" t="s">
        <v>694</v>
      </c>
      <c r="P156" s="483" t="s">
        <v>1117</v>
      </c>
      <c r="Q156" s="483" t="s">
        <v>1641</v>
      </c>
      <c r="R156" s="483" t="s">
        <v>2092</v>
      </c>
      <c r="S156" s="483" t="s">
        <v>694</v>
      </c>
      <c r="T156" s="483" t="s">
        <v>1117</v>
      </c>
      <c r="U156" s="494">
        <v>2640000</v>
      </c>
      <c r="V156" s="495">
        <v>45107</v>
      </c>
      <c r="W156" s="496">
        <v>10</v>
      </c>
      <c r="X156" s="496">
        <v>66</v>
      </c>
      <c r="Y156" s="496">
        <v>8</v>
      </c>
      <c r="Z156" s="496">
        <v>8</v>
      </c>
      <c r="AA156" s="496">
        <v>8</v>
      </c>
      <c r="AB156" s="496">
        <v>9</v>
      </c>
      <c r="AC156" s="496">
        <v>9</v>
      </c>
      <c r="AD156" s="496">
        <v>9</v>
      </c>
      <c r="AE156" s="496">
        <v>9</v>
      </c>
      <c r="AF156" s="496">
        <v>9</v>
      </c>
      <c r="AG156" s="496">
        <v>9</v>
      </c>
      <c r="AH156" s="496">
        <v>7</v>
      </c>
      <c r="AI156" s="496">
        <v>7</v>
      </c>
      <c r="AJ156" s="497">
        <v>7</v>
      </c>
      <c r="AK156" s="498">
        <v>204000</v>
      </c>
      <c r="AL156" s="499">
        <v>204000</v>
      </c>
      <c r="AM156" s="499">
        <v>204000</v>
      </c>
      <c r="AN156" s="499">
        <v>229500</v>
      </c>
      <c r="AO156" s="499">
        <v>229500</v>
      </c>
      <c r="AP156" s="499">
        <v>229500</v>
      </c>
      <c r="AQ156" s="499">
        <v>229500</v>
      </c>
      <c r="AR156" s="499">
        <v>229500</v>
      </c>
      <c r="AS156" s="499">
        <v>229500</v>
      </c>
      <c r="AT156" s="499">
        <v>178500</v>
      </c>
      <c r="AU156" s="499">
        <v>178500</v>
      </c>
      <c r="AV156" s="499">
        <v>178500</v>
      </c>
      <c r="AW156" s="499">
        <v>1</v>
      </c>
      <c r="AX156" s="467"/>
    </row>
    <row r="157" spans="1:50" ht="21.75" customHeight="1">
      <c r="B157" s="491">
        <v>153</v>
      </c>
      <c r="C157" s="483" t="s">
        <v>520</v>
      </c>
      <c r="D157" s="491">
        <v>153</v>
      </c>
      <c r="E157" s="483">
        <v>1220006</v>
      </c>
      <c r="F157" s="483">
        <f t="shared" si="9"/>
        <v>1220006</v>
      </c>
      <c r="G157" s="483" t="s">
        <v>1118</v>
      </c>
      <c r="H157" s="483" t="s">
        <v>1118</v>
      </c>
      <c r="I157" s="493" t="str">
        <f t="shared" ca="1" si="8"/>
        <v>OK</v>
      </c>
      <c r="J157" s="493" t="str">
        <f t="shared" si="10"/>
        <v>OK</v>
      </c>
      <c r="K157" s="485"/>
      <c r="L157" s="477">
        <v>1071805</v>
      </c>
      <c r="M157" s="483" t="s">
        <v>2087</v>
      </c>
      <c r="N157" s="483" t="s">
        <v>1109</v>
      </c>
      <c r="O157" s="483" t="s">
        <v>694</v>
      </c>
      <c r="P157" s="483" t="s">
        <v>1108</v>
      </c>
      <c r="Q157" s="483" t="s">
        <v>1641</v>
      </c>
      <c r="R157" s="483" t="s">
        <v>1109</v>
      </c>
      <c r="S157" s="483" t="s">
        <v>694</v>
      </c>
      <c r="T157" s="483" t="s">
        <v>1108</v>
      </c>
      <c r="U157" s="494">
        <v>4620000</v>
      </c>
      <c r="V157" s="495">
        <v>45107</v>
      </c>
      <c r="W157" s="496">
        <v>10</v>
      </c>
      <c r="X157" s="496">
        <v>67</v>
      </c>
      <c r="Y157" s="496">
        <v>14</v>
      </c>
      <c r="Z157" s="496">
        <v>15</v>
      </c>
      <c r="AA157" s="496">
        <v>15</v>
      </c>
      <c r="AB157" s="496">
        <v>15</v>
      </c>
      <c r="AC157" s="496">
        <v>15</v>
      </c>
      <c r="AD157" s="496">
        <v>14</v>
      </c>
      <c r="AE157" s="496">
        <v>15</v>
      </c>
      <c r="AF157" s="496">
        <v>15</v>
      </c>
      <c r="AG157" s="496">
        <v>15</v>
      </c>
      <c r="AH157" s="496">
        <v>15</v>
      </c>
      <c r="AI157" s="496">
        <v>15</v>
      </c>
      <c r="AJ157" s="497">
        <v>15</v>
      </c>
      <c r="AK157" s="498">
        <v>420000</v>
      </c>
      <c r="AL157" s="499">
        <v>450000</v>
      </c>
      <c r="AM157" s="499">
        <v>450000</v>
      </c>
      <c r="AN157" s="499">
        <v>450000</v>
      </c>
      <c r="AO157" s="499">
        <v>450000</v>
      </c>
      <c r="AP157" s="499">
        <v>420000</v>
      </c>
      <c r="AQ157" s="499">
        <v>450000</v>
      </c>
      <c r="AR157" s="499">
        <v>450000</v>
      </c>
      <c r="AS157" s="499">
        <v>450000</v>
      </c>
      <c r="AT157" s="499">
        <v>450000</v>
      </c>
      <c r="AU157" s="499">
        <v>450000</v>
      </c>
      <c r="AV157" s="499">
        <v>450000</v>
      </c>
      <c r="AW157" s="499">
        <v>1</v>
      </c>
      <c r="AX157" s="467"/>
    </row>
    <row r="158" spans="1:50" ht="21.75" customHeight="1">
      <c r="B158" s="491">
        <v>154</v>
      </c>
      <c r="C158" s="483" t="s">
        <v>521</v>
      </c>
      <c r="D158" s="491">
        <v>154</v>
      </c>
      <c r="E158" s="483">
        <v>1220007</v>
      </c>
      <c r="F158" s="483">
        <f t="shared" si="9"/>
        <v>1220007</v>
      </c>
      <c r="G158" s="483" t="s">
        <v>1119</v>
      </c>
      <c r="H158" s="483" t="s">
        <v>1119</v>
      </c>
      <c r="I158" s="493" t="str">
        <f t="shared" ca="1" si="8"/>
        <v>OK</v>
      </c>
      <c r="J158" s="493" t="str">
        <f t="shared" si="10"/>
        <v>OK</v>
      </c>
      <c r="K158" s="485"/>
      <c r="L158" s="477">
        <v>1065085</v>
      </c>
      <c r="M158" s="483" t="s">
        <v>2084</v>
      </c>
      <c r="N158" s="483" t="s">
        <v>1101</v>
      </c>
      <c r="O158" s="483" t="s">
        <v>694</v>
      </c>
      <c r="P158" s="483" t="s">
        <v>1067</v>
      </c>
      <c r="Q158" s="483" t="s">
        <v>1641</v>
      </c>
      <c r="R158" s="483" t="s">
        <v>1101</v>
      </c>
      <c r="S158" s="483" t="s">
        <v>694</v>
      </c>
      <c r="T158" s="483" t="s">
        <v>1067</v>
      </c>
      <c r="U158" s="494">
        <v>2100000</v>
      </c>
      <c r="V158" s="495">
        <v>45107</v>
      </c>
      <c r="W158" s="496">
        <v>10</v>
      </c>
      <c r="X158" s="496">
        <v>68</v>
      </c>
      <c r="Y158" s="496">
        <v>7</v>
      </c>
      <c r="Z158" s="496">
        <v>8</v>
      </c>
      <c r="AA158" s="496">
        <v>8</v>
      </c>
      <c r="AB158" s="496">
        <v>8</v>
      </c>
      <c r="AC158" s="496">
        <v>8</v>
      </c>
      <c r="AD158" s="496">
        <v>8</v>
      </c>
      <c r="AE158" s="496">
        <v>8</v>
      </c>
      <c r="AF158" s="496">
        <v>7</v>
      </c>
      <c r="AG158" s="496">
        <v>7</v>
      </c>
      <c r="AH158" s="496">
        <v>7</v>
      </c>
      <c r="AI158" s="496">
        <v>7</v>
      </c>
      <c r="AJ158" s="497">
        <v>7</v>
      </c>
      <c r="AK158" s="498">
        <v>210000</v>
      </c>
      <c r="AL158" s="499">
        <v>240000</v>
      </c>
      <c r="AM158" s="499">
        <v>240000</v>
      </c>
      <c r="AN158" s="499">
        <v>240000</v>
      </c>
      <c r="AO158" s="499">
        <v>240000</v>
      </c>
      <c r="AP158" s="499">
        <v>240000</v>
      </c>
      <c r="AQ158" s="499">
        <v>240000</v>
      </c>
      <c r="AR158" s="499">
        <v>210000</v>
      </c>
      <c r="AS158" s="499">
        <v>210000</v>
      </c>
      <c r="AT158" s="499">
        <v>210000</v>
      </c>
      <c r="AU158" s="499">
        <v>210000</v>
      </c>
      <c r="AV158" s="499">
        <v>210000</v>
      </c>
      <c r="AW158" s="499">
        <v>1</v>
      </c>
      <c r="AX158" s="467"/>
    </row>
    <row r="159" spans="1:50" ht="21.75" customHeight="1">
      <c r="B159" s="491">
        <v>155</v>
      </c>
      <c r="C159" s="483" t="s">
        <v>2065</v>
      </c>
      <c r="D159" s="491">
        <v>155</v>
      </c>
      <c r="E159" s="483">
        <v>1220008</v>
      </c>
      <c r="F159" s="483">
        <f t="shared" si="9"/>
        <v>1220008</v>
      </c>
      <c r="G159" s="483" t="s">
        <v>1120</v>
      </c>
      <c r="H159" s="483" t="s">
        <v>1120</v>
      </c>
      <c r="I159" s="493" t="str">
        <f t="shared" ca="1" si="8"/>
        <v>OK</v>
      </c>
      <c r="J159" s="493" t="str">
        <f t="shared" si="10"/>
        <v>OK</v>
      </c>
      <c r="K159" s="485"/>
      <c r="L159" s="477">
        <v>1071410</v>
      </c>
      <c r="M159" s="483" t="s">
        <v>2079</v>
      </c>
      <c r="N159" s="483" t="s">
        <v>1082</v>
      </c>
      <c r="O159" s="483" t="s">
        <v>694</v>
      </c>
      <c r="P159" s="483" t="s">
        <v>1083</v>
      </c>
      <c r="Q159" s="483" t="s">
        <v>1641</v>
      </c>
      <c r="R159" s="483" t="s">
        <v>1082</v>
      </c>
      <c r="S159" s="483" t="s">
        <v>694</v>
      </c>
      <c r="T159" s="483" t="s">
        <v>1083</v>
      </c>
      <c r="U159" s="494">
        <v>2400000</v>
      </c>
      <c r="V159" s="495">
        <v>45107</v>
      </c>
      <c r="W159" s="496">
        <v>10</v>
      </c>
      <c r="X159" s="496">
        <v>69</v>
      </c>
      <c r="Y159" s="496">
        <v>9</v>
      </c>
      <c r="Z159" s="496">
        <v>9</v>
      </c>
      <c r="AA159" s="496">
        <v>9</v>
      </c>
      <c r="AB159" s="496">
        <v>10</v>
      </c>
      <c r="AC159" s="496">
        <v>11</v>
      </c>
      <c r="AD159" s="496">
        <v>10</v>
      </c>
      <c r="AE159" s="496">
        <v>10</v>
      </c>
      <c r="AF159" s="496">
        <v>11</v>
      </c>
      <c r="AG159" s="496">
        <v>12</v>
      </c>
      <c r="AH159" s="496">
        <v>12</v>
      </c>
      <c r="AI159" s="496">
        <v>12</v>
      </c>
      <c r="AJ159" s="497">
        <v>12</v>
      </c>
      <c r="AK159" s="498">
        <v>234000</v>
      </c>
      <c r="AL159" s="499">
        <v>234000</v>
      </c>
      <c r="AM159" s="499">
        <v>234000</v>
      </c>
      <c r="AN159" s="499">
        <v>260000</v>
      </c>
      <c r="AO159" s="499">
        <v>286000</v>
      </c>
      <c r="AP159" s="499">
        <v>260000</v>
      </c>
      <c r="AQ159" s="499">
        <v>260000</v>
      </c>
      <c r="AR159" s="499">
        <v>286000</v>
      </c>
      <c r="AS159" s="499">
        <v>312000</v>
      </c>
      <c r="AT159" s="499">
        <v>312000</v>
      </c>
      <c r="AU159" s="499">
        <v>312000</v>
      </c>
      <c r="AV159" s="499">
        <v>312000</v>
      </c>
      <c r="AW159" s="499">
        <v>1</v>
      </c>
      <c r="AX159" s="467"/>
    </row>
    <row r="160" spans="1:50" ht="21.75" customHeight="1">
      <c r="B160" s="491">
        <v>156</v>
      </c>
      <c r="C160" s="483" t="s">
        <v>2066</v>
      </c>
      <c r="D160" s="491">
        <v>156</v>
      </c>
      <c r="E160" s="483">
        <v>1220009</v>
      </c>
      <c r="F160" s="483">
        <f t="shared" si="9"/>
        <v>1220009</v>
      </c>
      <c r="G160" s="483" t="s">
        <v>1121</v>
      </c>
      <c r="H160" s="483" t="s">
        <v>1121</v>
      </c>
      <c r="I160" s="493" t="str">
        <f t="shared" ca="1" si="8"/>
        <v>OK</v>
      </c>
      <c r="J160" s="493" t="str">
        <f t="shared" si="10"/>
        <v>OK</v>
      </c>
      <c r="K160" s="485"/>
      <c r="L160" s="477">
        <v>1066783</v>
      </c>
      <c r="M160" s="483" t="s">
        <v>1122</v>
      </c>
      <c r="N160" s="483" t="s">
        <v>1123</v>
      </c>
      <c r="O160" s="483" t="s">
        <v>686</v>
      </c>
      <c r="P160" s="483" t="s">
        <v>2098</v>
      </c>
      <c r="Q160" s="483" t="s">
        <v>1641</v>
      </c>
      <c r="R160" s="483" t="s">
        <v>1123</v>
      </c>
      <c r="S160" s="483" t="s">
        <v>686</v>
      </c>
      <c r="T160" s="483" t="s">
        <v>2098</v>
      </c>
      <c r="U160" s="494">
        <v>3300000</v>
      </c>
      <c r="V160" s="495">
        <v>45107</v>
      </c>
      <c r="W160" s="496">
        <v>10</v>
      </c>
      <c r="X160" s="496">
        <v>70</v>
      </c>
      <c r="Y160" s="496">
        <v>10</v>
      </c>
      <c r="Z160" s="496">
        <v>10</v>
      </c>
      <c r="AA160" s="496">
        <v>10</v>
      </c>
      <c r="AB160" s="496">
        <v>10</v>
      </c>
      <c r="AC160" s="496">
        <v>10</v>
      </c>
      <c r="AD160" s="496">
        <v>10</v>
      </c>
      <c r="AE160" s="496">
        <v>10</v>
      </c>
      <c r="AF160" s="496">
        <v>10</v>
      </c>
      <c r="AG160" s="496">
        <v>10</v>
      </c>
      <c r="AH160" s="496">
        <v>10</v>
      </c>
      <c r="AI160" s="496">
        <v>10</v>
      </c>
      <c r="AJ160" s="497">
        <v>10</v>
      </c>
      <c r="AK160" s="498">
        <v>260000</v>
      </c>
      <c r="AL160" s="499">
        <v>260000</v>
      </c>
      <c r="AM160" s="499">
        <v>260000</v>
      </c>
      <c r="AN160" s="499">
        <v>260000</v>
      </c>
      <c r="AO160" s="499">
        <v>260000</v>
      </c>
      <c r="AP160" s="499">
        <v>260000</v>
      </c>
      <c r="AQ160" s="499">
        <v>260000</v>
      </c>
      <c r="AR160" s="499">
        <v>260000</v>
      </c>
      <c r="AS160" s="499">
        <v>260000</v>
      </c>
      <c r="AT160" s="499">
        <v>260000</v>
      </c>
      <c r="AU160" s="499">
        <v>260000</v>
      </c>
      <c r="AV160" s="499">
        <v>260000</v>
      </c>
      <c r="AW160" s="499">
        <v>1</v>
      </c>
      <c r="AX160" s="467"/>
    </row>
    <row r="161" spans="1:50" ht="21.75" customHeight="1">
      <c r="B161" s="491">
        <v>157</v>
      </c>
      <c r="C161" s="483" t="s">
        <v>1563</v>
      </c>
      <c r="D161" s="491">
        <v>157</v>
      </c>
      <c r="E161" s="483">
        <v>1220012</v>
      </c>
      <c r="F161" s="483">
        <f t="shared" si="9"/>
        <v>1220012</v>
      </c>
      <c r="G161" s="483" t="s">
        <v>1564</v>
      </c>
      <c r="H161" s="483" t="s">
        <v>1564</v>
      </c>
      <c r="I161" s="493" t="str">
        <f t="shared" ca="1" si="8"/>
        <v>OK</v>
      </c>
      <c r="J161" s="493" t="str">
        <f>IF(EXACT(G161,H161),"OK","変更あり！")</f>
        <v>OK</v>
      </c>
      <c r="K161" s="485"/>
      <c r="L161" s="483">
        <v>1066516</v>
      </c>
      <c r="M161" s="483" t="s">
        <v>1694</v>
      </c>
      <c r="N161" s="483" t="s">
        <v>982</v>
      </c>
      <c r="O161" s="483" t="s">
        <v>694</v>
      </c>
      <c r="P161" s="483" t="s">
        <v>983</v>
      </c>
      <c r="Q161" s="483" t="s">
        <v>1641</v>
      </c>
      <c r="R161" s="483" t="s">
        <v>982</v>
      </c>
      <c r="S161" s="483" t="s">
        <v>694</v>
      </c>
      <c r="T161" s="483" t="s">
        <v>983</v>
      </c>
      <c r="U161" s="494">
        <v>2340000</v>
      </c>
      <c r="V161" s="495">
        <v>45107</v>
      </c>
      <c r="W161" s="496">
        <v>10</v>
      </c>
      <c r="X161" s="496">
        <v>71</v>
      </c>
      <c r="Y161" s="496">
        <v>13</v>
      </c>
      <c r="Z161" s="496">
        <v>13</v>
      </c>
      <c r="AA161" s="496">
        <v>13</v>
      </c>
      <c r="AB161" s="496">
        <v>13</v>
      </c>
      <c r="AC161" s="496">
        <v>12</v>
      </c>
      <c r="AD161" s="496">
        <v>12</v>
      </c>
      <c r="AE161" s="496">
        <v>12</v>
      </c>
      <c r="AF161" s="496">
        <v>12</v>
      </c>
      <c r="AG161" s="496">
        <v>12</v>
      </c>
      <c r="AH161" s="496">
        <v>12</v>
      </c>
      <c r="AI161" s="496">
        <v>12</v>
      </c>
      <c r="AJ161" s="497">
        <v>12</v>
      </c>
      <c r="AK161" s="498">
        <v>338000</v>
      </c>
      <c r="AL161" s="499">
        <v>338000</v>
      </c>
      <c r="AM161" s="499">
        <v>338000</v>
      </c>
      <c r="AN161" s="499">
        <v>338000</v>
      </c>
      <c r="AO161" s="499">
        <v>312000</v>
      </c>
      <c r="AP161" s="499">
        <v>312000</v>
      </c>
      <c r="AQ161" s="499">
        <v>312000</v>
      </c>
      <c r="AR161" s="499">
        <v>312000</v>
      </c>
      <c r="AS161" s="499">
        <v>312000</v>
      </c>
      <c r="AT161" s="499">
        <v>312000</v>
      </c>
      <c r="AU161" s="499">
        <v>312000</v>
      </c>
      <c r="AV161" s="499">
        <v>312000</v>
      </c>
      <c r="AW161" s="499">
        <v>1</v>
      </c>
      <c r="AX161" s="467"/>
    </row>
    <row r="162" spans="1:50" ht="21.75" customHeight="1">
      <c r="B162" s="491">
        <v>158</v>
      </c>
      <c r="C162" s="511" t="s">
        <v>2067</v>
      </c>
      <c r="D162" s="491">
        <v>158</v>
      </c>
      <c r="E162" s="483">
        <v>1220013</v>
      </c>
      <c r="F162" s="483">
        <f t="shared" si="9"/>
        <v>1220013</v>
      </c>
      <c r="G162" s="483" t="s">
        <v>1428</v>
      </c>
      <c r="H162" s="483" t="s">
        <v>1428</v>
      </c>
      <c r="I162" s="493" t="str">
        <f t="shared" ca="1" si="8"/>
        <v>OK</v>
      </c>
      <c r="J162" s="493" t="str">
        <f t="shared" ref="J162:J169" si="11">IF(EXACT(G162,H162),"OK","変更あり！")</f>
        <v>OK</v>
      </c>
      <c r="K162" s="485"/>
      <c r="L162" s="512">
        <v>1066992</v>
      </c>
      <c r="M162" s="512" t="s">
        <v>1704</v>
      </c>
      <c r="N162" s="512" t="s">
        <v>1705</v>
      </c>
      <c r="O162" s="512" t="s">
        <v>694</v>
      </c>
      <c r="P162" s="512" t="s">
        <v>1397</v>
      </c>
      <c r="Q162" s="512" t="s">
        <v>1641</v>
      </c>
      <c r="R162" s="512" t="s">
        <v>1705</v>
      </c>
      <c r="S162" s="512" t="s">
        <v>694</v>
      </c>
      <c r="T162" s="512" t="s">
        <v>1397</v>
      </c>
      <c r="U162" s="512">
        <v>1650000</v>
      </c>
      <c r="V162" s="495">
        <v>45107</v>
      </c>
      <c r="W162" s="496">
        <v>10</v>
      </c>
      <c r="X162" s="496">
        <v>72</v>
      </c>
      <c r="Y162" s="496">
        <v>5</v>
      </c>
      <c r="Z162" s="496">
        <v>5</v>
      </c>
      <c r="AA162" s="496">
        <v>5</v>
      </c>
      <c r="AB162" s="496">
        <v>5</v>
      </c>
      <c r="AC162" s="496">
        <v>5</v>
      </c>
      <c r="AD162" s="496">
        <v>5</v>
      </c>
      <c r="AE162" s="496">
        <v>5</v>
      </c>
      <c r="AF162" s="496">
        <v>5</v>
      </c>
      <c r="AG162" s="496">
        <v>5</v>
      </c>
      <c r="AH162" s="496">
        <v>5</v>
      </c>
      <c r="AI162" s="496">
        <v>5</v>
      </c>
      <c r="AJ162" s="497">
        <v>5</v>
      </c>
      <c r="AK162" s="498">
        <v>130000</v>
      </c>
      <c r="AL162" s="499">
        <v>130000</v>
      </c>
      <c r="AM162" s="499">
        <v>130000</v>
      </c>
      <c r="AN162" s="499">
        <v>130000</v>
      </c>
      <c r="AO162" s="499">
        <v>130000</v>
      </c>
      <c r="AP162" s="499">
        <v>130000</v>
      </c>
      <c r="AQ162" s="499">
        <v>130000</v>
      </c>
      <c r="AR162" s="499">
        <v>130000</v>
      </c>
      <c r="AS162" s="499">
        <v>130000</v>
      </c>
      <c r="AT162" s="499">
        <v>130000</v>
      </c>
      <c r="AU162" s="499">
        <v>130000</v>
      </c>
      <c r="AV162" s="499">
        <v>130000</v>
      </c>
      <c r="AW162" s="499">
        <v>1</v>
      </c>
      <c r="AX162" s="467"/>
    </row>
    <row r="163" spans="1:50" ht="21.75" customHeight="1">
      <c r="B163" s="491">
        <v>159</v>
      </c>
      <c r="C163" s="483" t="s">
        <v>2068</v>
      </c>
      <c r="D163" s="491">
        <v>159</v>
      </c>
      <c r="E163" s="483">
        <v>1220014</v>
      </c>
      <c r="F163" s="483">
        <f t="shared" si="9"/>
        <v>1220014</v>
      </c>
      <c r="G163" s="483" t="s">
        <v>1443</v>
      </c>
      <c r="H163" s="483" t="s">
        <v>1443</v>
      </c>
      <c r="I163" s="493" t="str">
        <f t="shared" ca="1" si="8"/>
        <v>OK</v>
      </c>
      <c r="J163" s="493" t="str">
        <f t="shared" si="11"/>
        <v>OK</v>
      </c>
      <c r="K163" s="485"/>
      <c r="L163" s="477">
        <v>1071520</v>
      </c>
      <c r="M163" s="477" t="s">
        <v>1706</v>
      </c>
      <c r="N163" s="477" t="s">
        <v>1707</v>
      </c>
      <c r="O163" s="477" t="s">
        <v>694</v>
      </c>
      <c r="P163" s="477" t="s">
        <v>1708</v>
      </c>
      <c r="Q163" s="477" t="s">
        <v>1641</v>
      </c>
      <c r="R163" s="477" t="s">
        <v>1707</v>
      </c>
      <c r="S163" s="477" t="s">
        <v>694</v>
      </c>
      <c r="T163" s="477" t="s">
        <v>1708</v>
      </c>
      <c r="U163" s="477">
        <v>1260000</v>
      </c>
      <c r="V163" s="495">
        <v>45107</v>
      </c>
      <c r="W163" s="496">
        <v>10</v>
      </c>
      <c r="X163" s="496">
        <v>73</v>
      </c>
      <c r="Y163" s="496">
        <v>7</v>
      </c>
      <c r="Z163" s="496">
        <v>7</v>
      </c>
      <c r="AA163" s="496">
        <v>9</v>
      </c>
      <c r="AB163" s="496">
        <v>9</v>
      </c>
      <c r="AC163" s="496">
        <v>9</v>
      </c>
      <c r="AD163" s="496">
        <v>10</v>
      </c>
      <c r="AE163" s="496">
        <v>9</v>
      </c>
      <c r="AF163" s="496">
        <v>9</v>
      </c>
      <c r="AG163" s="496">
        <v>9</v>
      </c>
      <c r="AH163" s="496">
        <v>9</v>
      </c>
      <c r="AI163" s="496">
        <v>9</v>
      </c>
      <c r="AJ163" s="497">
        <v>9</v>
      </c>
      <c r="AK163" s="498">
        <v>182000</v>
      </c>
      <c r="AL163" s="499">
        <v>182000</v>
      </c>
      <c r="AM163" s="499">
        <v>234000</v>
      </c>
      <c r="AN163" s="499">
        <v>234000</v>
      </c>
      <c r="AO163" s="499">
        <v>234000</v>
      </c>
      <c r="AP163" s="499">
        <v>260000</v>
      </c>
      <c r="AQ163" s="499">
        <v>234000</v>
      </c>
      <c r="AR163" s="499">
        <v>234000</v>
      </c>
      <c r="AS163" s="499">
        <v>234000</v>
      </c>
      <c r="AT163" s="499">
        <v>234000</v>
      </c>
      <c r="AU163" s="499">
        <v>234000</v>
      </c>
      <c r="AV163" s="499">
        <v>234000</v>
      </c>
      <c r="AW163" s="499">
        <v>1</v>
      </c>
      <c r="AX163" s="467"/>
    </row>
    <row r="164" spans="1:50" ht="21.75" customHeight="1">
      <c r="B164" s="491">
        <v>160</v>
      </c>
      <c r="C164" s="483" t="s">
        <v>2069</v>
      </c>
      <c r="D164" s="491">
        <v>160</v>
      </c>
      <c r="E164" s="483">
        <v>1220016</v>
      </c>
      <c r="F164" s="483">
        <f t="shared" si="9"/>
        <v>1220016</v>
      </c>
      <c r="G164" s="483" t="s">
        <v>1448</v>
      </c>
      <c r="H164" s="483" t="s">
        <v>1448</v>
      </c>
      <c r="I164" s="493" t="str">
        <f t="shared" ca="1" si="8"/>
        <v>OK</v>
      </c>
      <c r="J164" s="493" t="str">
        <f t="shared" si="11"/>
        <v>OK</v>
      </c>
      <c r="K164" s="485"/>
      <c r="L164" s="477">
        <v>1071460</v>
      </c>
      <c r="M164" s="477" t="s">
        <v>1709</v>
      </c>
      <c r="N164" s="477" t="s">
        <v>1710</v>
      </c>
      <c r="O164" s="477" t="s">
        <v>694</v>
      </c>
      <c r="P164" s="477" t="s">
        <v>1711</v>
      </c>
      <c r="Q164" s="477" t="s">
        <v>1641</v>
      </c>
      <c r="R164" s="477" t="s">
        <v>1710</v>
      </c>
      <c r="S164" s="477" t="s">
        <v>694</v>
      </c>
      <c r="T164" s="477" t="s">
        <v>1711</v>
      </c>
      <c r="U164" s="477">
        <v>2640000</v>
      </c>
      <c r="V164" s="495">
        <v>45107</v>
      </c>
      <c r="W164" s="496">
        <v>10</v>
      </c>
      <c r="X164" s="496">
        <v>74</v>
      </c>
      <c r="Y164" s="496">
        <v>11</v>
      </c>
      <c r="Z164" s="496">
        <v>11</v>
      </c>
      <c r="AA164" s="496">
        <v>12</v>
      </c>
      <c r="AB164" s="496">
        <v>11</v>
      </c>
      <c r="AC164" s="496">
        <v>11</v>
      </c>
      <c r="AD164" s="496">
        <v>11</v>
      </c>
      <c r="AE164" s="496">
        <v>12</v>
      </c>
      <c r="AF164" s="496">
        <v>12</v>
      </c>
      <c r="AG164" s="496">
        <v>12</v>
      </c>
      <c r="AH164" s="496">
        <v>12</v>
      </c>
      <c r="AI164" s="496">
        <v>12</v>
      </c>
      <c r="AJ164" s="497">
        <v>12</v>
      </c>
      <c r="AK164" s="498">
        <v>286000</v>
      </c>
      <c r="AL164" s="499">
        <v>286000</v>
      </c>
      <c r="AM164" s="499">
        <v>312000</v>
      </c>
      <c r="AN164" s="499">
        <v>286000</v>
      </c>
      <c r="AO164" s="499">
        <v>286000</v>
      </c>
      <c r="AP164" s="499">
        <v>286000</v>
      </c>
      <c r="AQ164" s="499">
        <v>312000</v>
      </c>
      <c r="AR164" s="499">
        <v>312000</v>
      </c>
      <c r="AS164" s="499">
        <v>312000</v>
      </c>
      <c r="AT164" s="499">
        <v>312000</v>
      </c>
      <c r="AU164" s="499">
        <v>312000</v>
      </c>
      <c r="AV164" s="499">
        <v>312000</v>
      </c>
      <c r="AW164" s="499">
        <v>1</v>
      </c>
      <c r="AX164" s="467"/>
    </row>
    <row r="165" spans="1:50" ht="21.75" customHeight="1">
      <c r="B165" s="491">
        <v>161</v>
      </c>
      <c r="C165" s="483" t="s">
        <v>2070</v>
      </c>
      <c r="D165" s="491">
        <v>161</v>
      </c>
      <c r="E165" s="483">
        <v>1220017</v>
      </c>
      <c r="F165" s="483">
        <f t="shared" si="9"/>
        <v>1220017</v>
      </c>
      <c r="G165" s="483" t="s">
        <v>1444</v>
      </c>
      <c r="H165" s="483" t="s">
        <v>1444</v>
      </c>
      <c r="I165" s="493" t="str">
        <f t="shared" ca="1" si="8"/>
        <v>OK</v>
      </c>
      <c r="J165" s="493" t="str">
        <f t="shared" si="11"/>
        <v>OK</v>
      </c>
      <c r="K165" s="485"/>
      <c r="L165" s="477">
        <v>1071548</v>
      </c>
      <c r="M165" s="477" t="s">
        <v>2089</v>
      </c>
      <c r="N165" s="477" t="s">
        <v>1712</v>
      </c>
      <c r="O165" s="477" t="s">
        <v>694</v>
      </c>
      <c r="P165" s="477" t="s">
        <v>1002</v>
      </c>
      <c r="Q165" s="477" t="s">
        <v>1641</v>
      </c>
      <c r="R165" s="477" t="s">
        <v>1712</v>
      </c>
      <c r="S165" s="477" t="s">
        <v>694</v>
      </c>
      <c r="T165" s="477" t="s">
        <v>1002</v>
      </c>
      <c r="U165" s="477">
        <v>2400000</v>
      </c>
      <c r="V165" s="495">
        <v>45107</v>
      </c>
      <c r="W165" s="496">
        <v>10</v>
      </c>
      <c r="X165" s="496">
        <v>75</v>
      </c>
      <c r="Y165" s="496">
        <v>9</v>
      </c>
      <c r="Z165" s="496">
        <v>7</v>
      </c>
      <c r="AA165" s="496">
        <v>8</v>
      </c>
      <c r="AB165" s="496">
        <v>8</v>
      </c>
      <c r="AC165" s="496">
        <v>9</v>
      </c>
      <c r="AD165" s="496">
        <v>9</v>
      </c>
      <c r="AE165" s="496">
        <v>7</v>
      </c>
      <c r="AF165" s="496">
        <v>8</v>
      </c>
      <c r="AG165" s="496">
        <v>8</v>
      </c>
      <c r="AH165" s="496">
        <v>8</v>
      </c>
      <c r="AI165" s="496">
        <v>8</v>
      </c>
      <c r="AJ165" s="497">
        <v>8</v>
      </c>
      <c r="AK165" s="498">
        <v>234000</v>
      </c>
      <c r="AL165" s="499">
        <v>182000</v>
      </c>
      <c r="AM165" s="499">
        <v>208000</v>
      </c>
      <c r="AN165" s="499">
        <v>208000</v>
      </c>
      <c r="AO165" s="499">
        <v>234000</v>
      </c>
      <c r="AP165" s="499">
        <v>234000</v>
      </c>
      <c r="AQ165" s="499">
        <v>182000</v>
      </c>
      <c r="AR165" s="499">
        <v>208000</v>
      </c>
      <c r="AS165" s="499">
        <v>208000</v>
      </c>
      <c r="AT165" s="499">
        <v>208000</v>
      </c>
      <c r="AU165" s="499">
        <v>208000</v>
      </c>
      <c r="AV165" s="499">
        <v>208000</v>
      </c>
      <c r="AW165" s="499">
        <v>1</v>
      </c>
      <c r="AX165" s="467"/>
    </row>
    <row r="166" spans="1:50" ht="21.75" customHeight="1">
      <c r="B166" s="491">
        <v>162</v>
      </c>
      <c r="C166" s="513" t="s">
        <v>1854</v>
      </c>
      <c r="D166" s="491">
        <v>162</v>
      </c>
      <c r="E166" s="483">
        <v>1220019</v>
      </c>
      <c r="F166" s="483">
        <f t="shared" si="9"/>
        <v>1220019</v>
      </c>
      <c r="G166" s="483" t="s">
        <v>1855</v>
      </c>
      <c r="H166" s="483" t="s">
        <v>1855</v>
      </c>
      <c r="I166" s="493" t="str">
        <f t="shared" ca="1" si="8"/>
        <v>OK</v>
      </c>
      <c r="J166" s="493" t="str">
        <f t="shared" si="11"/>
        <v>OK</v>
      </c>
      <c r="K166" s="485" t="s">
        <v>1565</v>
      </c>
      <c r="L166" s="483">
        <v>1076470</v>
      </c>
      <c r="M166" s="477" t="s">
        <v>1856</v>
      </c>
      <c r="N166" s="477" t="s">
        <v>1857</v>
      </c>
      <c r="O166" s="477" t="s">
        <v>694</v>
      </c>
      <c r="P166" s="477" t="s">
        <v>1858</v>
      </c>
      <c r="Q166" s="477" t="s">
        <v>1641</v>
      </c>
      <c r="R166" s="477" t="s">
        <v>1857</v>
      </c>
      <c r="S166" s="477" t="s">
        <v>694</v>
      </c>
      <c r="T166" s="477" t="s">
        <v>1858</v>
      </c>
      <c r="U166" s="477">
        <v>1980000</v>
      </c>
      <c r="V166" s="495">
        <v>45107</v>
      </c>
      <c r="W166" s="496">
        <v>10</v>
      </c>
      <c r="X166" s="496">
        <v>76</v>
      </c>
      <c r="Y166" s="496">
        <v>10</v>
      </c>
      <c r="Z166" s="496">
        <v>9</v>
      </c>
      <c r="AA166" s="496">
        <v>9</v>
      </c>
      <c r="AB166" s="496">
        <v>10</v>
      </c>
      <c r="AC166" s="496">
        <v>10</v>
      </c>
      <c r="AD166" s="496">
        <v>10</v>
      </c>
      <c r="AE166" s="496">
        <v>10</v>
      </c>
      <c r="AF166" s="496">
        <v>10</v>
      </c>
      <c r="AG166" s="496">
        <v>10</v>
      </c>
      <c r="AH166" s="496">
        <v>10</v>
      </c>
      <c r="AI166" s="496">
        <v>10</v>
      </c>
      <c r="AJ166" s="497">
        <v>10</v>
      </c>
      <c r="AK166" s="498">
        <v>260000</v>
      </c>
      <c r="AL166" s="499">
        <v>234000</v>
      </c>
      <c r="AM166" s="499">
        <v>234000</v>
      </c>
      <c r="AN166" s="499">
        <v>260000</v>
      </c>
      <c r="AO166" s="499">
        <v>260000</v>
      </c>
      <c r="AP166" s="499">
        <v>260000</v>
      </c>
      <c r="AQ166" s="499">
        <v>260000</v>
      </c>
      <c r="AR166" s="499">
        <v>260000</v>
      </c>
      <c r="AS166" s="499">
        <v>260000</v>
      </c>
      <c r="AT166" s="499">
        <v>260000</v>
      </c>
      <c r="AU166" s="499">
        <v>260000</v>
      </c>
      <c r="AV166" s="499">
        <v>260000</v>
      </c>
      <c r="AW166" s="499">
        <v>1</v>
      </c>
      <c r="AX166" s="467"/>
    </row>
    <row r="167" spans="1:50" ht="21.75" customHeight="1">
      <c r="B167" s="491">
        <v>163</v>
      </c>
      <c r="C167" s="513" t="s">
        <v>1836</v>
      </c>
      <c r="D167" s="491">
        <v>163</v>
      </c>
      <c r="E167" s="483">
        <v>1220020</v>
      </c>
      <c r="F167" s="483">
        <f t="shared" si="9"/>
        <v>1220020</v>
      </c>
      <c r="G167" s="483" t="s">
        <v>1859</v>
      </c>
      <c r="H167" s="483" t="s">
        <v>1859</v>
      </c>
      <c r="I167" s="493" t="str">
        <f t="shared" ca="1" si="8"/>
        <v>OK</v>
      </c>
      <c r="J167" s="493" t="str">
        <f t="shared" si="11"/>
        <v>OK</v>
      </c>
      <c r="K167" s="485" t="s">
        <v>1565</v>
      </c>
      <c r="L167" s="512">
        <v>1059654</v>
      </c>
      <c r="M167" s="514" t="s">
        <v>986</v>
      </c>
      <c r="N167" s="514" t="s">
        <v>1088</v>
      </c>
      <c r="O167" s="514" t="s">
        <v>694</v>
      </c>
      <c r="P167" s="514" t="s">
        <v>988</v>
      </c>
      <c r="Q167" s="514" t="s">
        <v>1641</v>
      </c>
      <c r="R167" s="514" t="s">
        <v>1088</v>
      </c>
      <c r="S167" s="514" t="s">
        <v>694</v>
      </c>
      <c r="T167" s="514" t="s">
        <v>988</v>
      </c>
      <c r="U167" s="515">
        <v>1440000</v>
      </c>
      <c r="V167" s="516">
        <v>45107</v>
      </c>
      <c r="W167" s="517">
        <v>10</v>
      </c>
      <c r="X167" s="517">
        <v>77</v>
      </c>
      <c r="Y167" s="517">
        <v>8</v>
      </c>
      <c r="Z167" s="517">
        <v>10</v>
      </c>
      <c r="AA167" s="517">
        <v>11</v>
      </c>
      <c r="AB167" s="517">
        <v>11</v>
      </c>
      <c r="AC167" s="517">
        <v>11</v>
      </c>
      <c r="AD167" s="517">
        <v>11</v>
      </c>
      <c r="AE167" s="517">
        <v>11</v>
      </c>
      <c r="AF167" s="517">
        <v>11</v>
      </c>
      <c r="AG167" s="517">
        <v>11</v>
      </c>
      <c r="AH167" s="517">
        <v>11</v>
      </c>
      <c r="AI167" s="517">
        <v>11</v>
      </c>
      <c r="AJ167" s="518">
        <v>11</v>
      </c>
      <c r="AK167" s="519">
        <v>208000</v>
      </c>
      <c r="AL167" s="520">
        <v>260000</v>
      </c>
      <c r="AM167" s="520">
        <v>286000</v>
      </c>
      <c r="AN167" s="520">
        <v>286000</v>
      </c>
      <c r="AO167" s="520">
        <v>286000</v>
      </c>
      <c r="AP167" s="520">
        <v>286000</v>
      </c>
      <c r="AQ167" s="520">
        <v>286000</v>
      </c>
      <c r="AR167" s="520">
        <v>286000</v>
      </c>
      <c r="AS167" s="520">
        <v>286000</v>
      </c>
      <c r="AT167" s="520">
        <v>286000</v>
      </c>
      <c r="AU167" s="520">
        <v>286000</v>
      </c>
      <c r="AV167" s="520">
        <v>286000</v>
      </c>
      <c r="AW167" s="520">
        <v>1</v>
      </c>
      <c r="AX167" s="467"/>
    </row>
    <row r="168" spans="1:50" ht="21.75" customHeight="1">
      <c r="B168" s="491">
        <v>164</v>
      </c>
      <c r="C168" s="513" t="s">
        <v>1838</v>
      </c>
      <c r="D168" s="491">
        <v>164</v>
      </c>
      <c r="E168" s="483">
        <v>1220021</v>
      </c>
      <c r="F168" s="483">
        <f t="shared" si="9"/>
        <v>1220021</v>
      </c>
      <c r="G168" s="483" t="s">
        <v>1860</v>
      </c>
      <c r="H168" s="483" t="s">
        <v>1860</v>
      </c>
      <c r="I168" s="493" t="str">
        <f t="shared" ca="1" si="8"/>
        <v>OK</v>
      </c>
      <c r="J168" s="493" t="str">
        <f t="shared" si="11"/>
        <v>OK</v>
      </c>
      <c r="K168" s="485" t="s">
        <v>1565</v>
      </c>
      <c r="L168" s="477">
        <v>1071805</v>
      </c>
      <c r="M168" s="483" t="s">
        <v>1702</v>
      </c>
      <c r="N168" s="483" t="s">
        <v>1109</v>
      </c>
      <c r="O168" s="483" t="s">
        <v>694</v>
      </c>
      <c r="P168" s="483" t="s">
        <v>1108</v>
      </c>
      <c r="Q168" s="483" t="s">
        <v>1641</v>
      </c>
      <c r="R168" s="483" t="s">
        <v>1109</v>
      </c>
      <c r="S168" s="483" t="s">
        <v>694</v>
      </c>
      <c r="T168" s="483" t="s">
        <v>1108</v>
      </c>
      <c r="U168" s="494">
        <v>3960000</v>
      </c>
      <c r="V168" s="495">
        <v>45107</v>
      </c>
      <c r="W168" s="496">
        <v>10</v>
      </c>
      <c r="X168" s="496">
        <v>78</v>
      </c>
      <c r="Y168" s="496">
        <v>12</v>
      </c>
      <c r="Z168" s="496">
        <v>12</v>
      </c>
      <c r="AA168" s="496">
        <v>12</v>
      </c>
      <c r="AB168" s="496">
        <v>12</v>
      </c>
      <c r="AC168" s="496">
        <v>13</v>
      </c>
      <c r="AD168" s="496">
        <v>13</v>
      </c>
      <c r="AE168" s="496">
        <v>13</v>
      </c>
      <c r="AF168" s="496">
        <v>12</v>
      </c>
      <c r="AG168" s="496">
        <v>12</v>
      </c>
      <c r="AH168" s="496">
        <v>12</v>
      </c>
      <c r="AI168" s="496">
        <v>12</v>
      </c>
      <c r="AJ168" s="497">
        <v>12</v>
      </c>
      <c r="AK168" s="498">
        <v>360000</v>
      </c>
      <c r="AL168" s="499">
        <v>360000</v>
      </c>
      <c r="AM168" s="499">
        <v>360000</v>
      </c>
      <c r="AN168" s="499">
        <v>360000</v>
      </c>
      <c r="AO168" s="499">
        <v>390000</v>
      </c>
      <c r="AP168" s="499">
        <v>390000</v>
      </c>
      <c r="AQ168" s="499">
        <v>390000</v>
      </c>
      <c r="AR168" s="499">
        <v>360000</v>
      </c>
      <c r="AS168" s="499">
        <v>360000</v>
      </c>
      <c r="AT168" s="499">
        <v>360000</v>
      </c>
      <c r="AU168" s="499">
        <v>360000</v>
      </c>
      <c r="AV168" s="499">
        <v>360000</v>
      </c>
      <c r="AW168" s="499">
        <v>1</v>
      </c>
      <c r="AX168" s="467"/>
    </row>
    <row r="169" spans="1:50" ht="21.75" customHeight="1">
      <c r="B169" s="491">
        <v>165</v>
      </c>
      <c r="C169" s="513" t="s">
        <v>1837</v>
      </c>
      <c r="D169" s="491">
        <v>165</v>
      </c>
      <c r="E169" s="483">
        <v>1220022</v>
      </c>
      <c r="F169" s="483">
        <f t="shared" si="9"/>
        <v>1220022</v>
      </c>
      <c r="G169" s="483" t="s">
        <v>1861</v>
      </c>
      <c r="H169" s="483" t="s">
        <v>1861</v>
      </c>
      <c r="I169" s="493" t="str">
        <f t="shared" ca="1" si="8"/>
        <v>OK</v>
      </c>
      <c r="J169" s="493" t="str">
        <f t="shared" si="11"/>
        <v>OK</v>
      </c>
      <c r="K169" s="485" t="s">
        <v>1565</v>
      </c>
      <c r="L169" s="477">
        <v>1075391</v>
      </c>
      <c r="M169" s="483" t="s">
        <v>1862</v>
      </c>
      <c r="N169" s="483" t="s">
        <v>1863</v>
      </c>
      <c r="O169" s="483" t="s">
        <v>551</v>
      </c>
      <c r="P169" s="483" t="s">
        <v>1138</v>
      </c>
      <c r="Q169" s="483" t="s">
        <v>1641</v>
      </c>
      <c r="R169" s="483" t="s">
        <v>1863</v>
      </c>
      <c r="S169" s="483" t="s">
        <v>551</v>
      </c>
      <c r="T169" s="483" t="s">
        <v>1138</v>
      </c>
      <c r="U169" s="494">
        <v>2640000</v>
      </c>
      <c r="V169" s="516">
        <v>45107</v>
      </c>
      <c r="W169" s="496">
        <v>10</v>
      </c>
      <c r="X169" s="496">
        <v>79</v>
      </c>
      <c r="Y169" s="496"/>
      <c r="Z169" s="496"/>
      <c r="AA169" s="496"/>
      <c r="AB169" s="496"/>
      <c r="AC169" s="496"/>
      <c r="AD169" s="496"/>
      <c r="AE169" s="496"/>
      <c r="AF169" s="496"/>
      <c r="AG169" s="496"/>
      <c r="AH169" s="496"/>
      <c r="AI169" s="496"/>
      <c r="AJ169" s="497"/>
      <c r="AK169" s="498"/>
      <c r="AL169" s="499"/>
      <c r="AM169" s="499"/>
      <c r="AN169" s="499"/>
      <c r="AO169" s="499"/>
      <c r="AP169" s="499"/>
      <c r="AQ169" s="499"/>
      <c r="AR169" s="499"/>
      <c r="AS169" s="499"/>
      <c r="AT169" s="499"/>
      <c r="AU169" s="499"/>
      <c r="AV169" s="499"/>
      <c r="AW169" s="499">
        <v>5</v>
      </c>
      <c r="AX169" s="467"/>
    </row>
    <row r="170" spans="1:50" ht="21.75" customHeight="1">
      <c r="B170" s="491">
        <v>166</v>
      </c>
      <c r="C170" s="513" t="s">
        <v>1828</v>
      </c>
      <c r="D170" s="491">
        <v>166</v>
      </c>
      <c r="E170" s="483">
        <v>1220023</v>
      </c>
      <c r="F170" s="483">
        <f t="shared" si="9"/>
        <v>1220023</v>
      </c>
      <c r="G170" s="483" t="s">
        <v>1864</v>
      </c>
      <c r="H170" s="483" t="s">
        <v>1864</v>
      </c>
      <c r="I170" s="493" t="str">
        <f t="shared" ca="1" si="8"/>
        <v>OK</v>
      </c>
      <c r="J170" s="493" t="str">
        <f>IF(EXACT(G170,H170),"OK","変更あり！")</f>
        <v>OK</v>
      </c>
      <c r="K170" s="485" t="s">
        <v>1565</v>
      </c>
      <c r="L170" s="477">
        <v>1075163</v>
      </c>
      <c r="M170" s="483" t="s">
        <v>1865</v>
      </c>
      <c r="N170" s="483" t="s">
        <v>737</v>
      </c>
      <c r="O170" s="483" t="s">
        <v>551</v>
      </c>
      <c r="P170" s="483" t="s">
        <v>738</v>
      </c>
      <c r="Q170" s="483" t="s">
        <v>1641</v>
      </c>
      <c r="R170" s="483" t="s">
        <v>737</v>
      </c>
      <c r="S170" s="483" t="s">
        <v>551</v>
      </c>
      <c r="T170" s="483" t="s">
        <v>738</v>
      </c>
      <c r="U170" s="494">
        <v>2640000</v>
      </c>
      <c r="V170" s="516">
        <v>45107</v>
      </c>
      <c r="W170" s="496">
        <v>10</v>
      </c>
      <c r="X170" s="496">
        <v>80</v>
      </c>
      <c r="Y170" s="496">
        <v>12</v>
      </c>
      <c r="Z170" s="496">
        <v>11</v>
      </c>
      <c r="AA170" s="496">
        <v>10</v>
      </c>
      <c r="AB170" s="496">
        <v>10</v>
      </c>
      <c r="AC170" s="496">
        <v>10</v>
      </c>
      <c r="AD170" s="496">
        <v>10</v>
      </c>
      <c r="AE170" s="496">
        <v>10</v>
      </c>
      <c r="AF170" s="496">
        <v>11</v>
      </c>
      <c r="AG170" s="496">
        <v>11</v>
      </c>
      <c r="AH170" s="496">
        <v>11</v>
      </c>
      <c r="AI170" s="496">
        <v>11</v>
      </c>
      <c r="AJ170" s="497">
        <v>11</v>
      </c>
      <c r="AK170" s="498">
        <v>312000</v>
      </c>
      <c r="AL170" s="499">
        <v>286000</v>
      </c>
      <c r="AM170" s="499">
        <v>260000</v>
      </c>
      <c r="AN170" s="499">
        <v>260000</v>
      </c>
      <c r="AO170" s="499">
        <v>260000</v>
      </c>
      <c r="AP170" s="499">
        <v>260000</v>
      </c>
      <c r="AQ170" s="499">
        <v>260000</v>
      </c>
      <c r="AR170" s="499">
        <v>286000</v>
      </c>
      <c r="AS170" s="499">
        <v>286000</v>
      </c>
      <c r="AT170" s="499">
        <v>286000</v>
      </c>
      <c r="AU170" s="499">
        <v>286000</v>
      </c>
      <c r="AV170" s="499">
        <v>286000</v>
      </c>
      <c r="AW170" s="499">
        <v>1</v>
      </c>
      <c r="AX170" s="467"/>
    </row>
    <row r="171" spans="1:50" ht="21.75" customHeight="1">
      <c r="B171" s="491">
        <v>167</v>
      </c>
      <c r="C171" s="513" t="s">
        <v>515</v>
      </c>
      <c r="D171" s="491">
        <v>167</v>
      </c>
      <c r="E171" s="483">
        <v>1220024</v>
      </c>
      <c r="F171" s="483">
        <f t="shared" si="9"/>
        <v>1220024</v>
      </c>
      <c r="G171" s="483" t="s">
        <v>1490</v>
      </c>
      <c r="H171" s="483" t="s">
        <v>1490</v>
      </c>
      <c r="I171" s="493" t="str">
        <f t="shared" ca="1" si="8"/>
        <v>OK</v>
      </c>
      <c r="J171" s="493" t="str">
        <f t="shared" ref="J171:J174" si="12">IF(EXACT(G171,H171),"OK","変更あり！")</f>
        <v>OK</v>
      </c>
      <c r="K171" s="485" t="s">
        <v>1565</v>
      </c>
      <c r="L171" s="477">
        <v>1031259</v>
      </c>
      <c r="M171" s="483" t="s">
        <v>658</v>
      </c>
      <c r="N171" s="483" t="s">
        <v>1365</v>
      </c>
      <c r="O171" s="483" t="s">
        <v>551</v>
      </c>
      <c r="P171" s="483" t="s">
        <v>659</v>
      </c>
      <c r="Q171" s="483" t="s">
        <v>1641</v>
      </c>
      <c r="R171" s="483" t="s">
        <v>1365</v>
      </c>
      <c r="S171" s="483" t="s">
        <v>551</v>
      </c>
      <c r="T171" s="483" t="s">
        <v>659</v>
      </c>
      <c r="U171" s="494">
        <v>3240000</v>
      </c>
      <c r="V171" s="516">
        <v>45107</v>
      </c>
      <c r="W171" s="496">
        <v>10</v>
      </c>
      <c r="X171" s="496">
        <v>81</v>
      </c>
      <c r="Y171" s="496">
        <v>12</v>
      </c>
      <c r="Z171" s="496">
        <v>12</v>
      </c>
      <c r="AA171" s="496">
        <v>11</v>
      </c>
      <c r="AB171" s="496">
        <v>11</v>
      </c>
      <c r="AC171" s="496">
        <v>11</v>
      </c>
      <c r="AD171" s="496">
        <v>11</v>
      </c>
      <c r="AE171" s="496">
        <v>11</v>
      </c>
      <c r="AF171" s="496">
        <v>11</v>
      </c>
      <c r="AG171" s="496">
        <v>11</v>
      </c>
      <c r="AH171" s="496">
        <v>11</v>
      </c>
      <c r="AI171" s="496">
        <v>11</v>
      </c>
      <c r="AJ171" s="497">
        <v>11</v>
      </c>
      <c r="AK171" s="498">
        <v>312000</v>
      </c>
      <c r="AL171" s="499">
        <v>312000</v>
      </c>
      <c r="AM171" s="499">
        <v>286000</v>
      </c>
      <c r="AN171" s="499">
        <v>286000</v>
      </c>
      <c r="AO171" s="499">
        <v>286000</v>
      </c>
      <c r="AP171" s="499">
        <v>286000</v>
      </c>
      <c r="AQ171" s="499">
        <v>286000</v>
      </c>
      <c r="AR171" s="499">
        <v>286000</v>
      </c>
      <c r="AS171" s="499">
        <v>286000</v>
      </c>
      <c r="AT171" s="499">
        <v>286000</v>
      </c>
      <c r="AU171" s="499">
        <v>286000</v>
      </c>
      <c r="AV171" s="499">
        <v>286000</v>
      </c>
      <c r="AW171" s="499">
        <v>1</v>
      </c>
      <c r="AX171" s="467"/>
    </row>
    <row r="172" spans="1:50" ht="21.75" customHeight="1">
      <c r="B172" s="491">
        <v>168</v>
      </c>
      <c r="C172" s="513" t="s">
        <v>1833</v>
      </c>
      <c r="D172" s="491">
        <v>168</v>
      </c>
      <c r="E172" s="483">
        <v>1220025</v>
      </c>
      <c r="F172" s="483">
        <f t="shared" si="9"/>
        <v>1220025</v>
      </c>
      <c r="G172" s="483" t="s">
        <v>1866</v>
      </c>
      <c r="H172" s="483" t="s">
        <v>1866</v>
      </c>
      <c r="I172" s="493" t="str">
        <f t="shared" ca="1" si="8"/>
        <v>OK</v>
      </c>
      <c r="J172" s="493" t="str">
        <f t="shared" si="12"/>
        <v>OK</v>
      </c>
      <c r="K172" s="485" t="s">
        <v>1565</v>
      </c>
      <c r="L172" s="477">
        <v>1071805</v>
      </c>
      <c r="M172" s="483" t="s">
        <v>1702</v>
      </c>
      <c r="N172" s="483" t="s">
        <v>1109</v>
      </c>
      <c r="O172" s="483" t="s">
        <v>694</v>
      </c>
      <c r="P172" s="483" t="s">
        <v>1108</v>
      </c>
      <c r="Q172" s="483" t="s">
        <v>1641</v>
      </c>
      <c r="R172" s="483" t="s">
        <v>1109</v>
      </c>
      <c r="S172" s="483" t="s">
        <v>694</v>
      </c>
      <c r="T172" s="483" t="s">
        <v>1108</v>
      </c>
      <c r="U172" s="494">
        <v>3960000</v>
      </c>
      <c r="V172" s="516">
        <v>45107</v>
      </c>
      <c r="W172" s="496">
        <v>10</v>
      </c>
      <c r="X172" s="496">
        <v>82</v>
      </c>
      <c r="Y172" s="496">
        <v>10</v>
      </c>
      <c r="Z172" s="496">
        <v>11</v>
      </c>
      <c r="AA172" s="496">
        <v>11</v>
      </c>
      <c r="AB172" s="496">
        <v>11</v>
      </c>
      <c r="AC172" s="496">
        <v>11</v>
      </c>
      <c r="AD172" s="496">
        <v>9</v>
      </c>
      <c r="AE172" s="496">
        <v>9</v>
      </c>
      <c r="AF172" s="496">
        <v>10</v>
      </c>
      <c r="AG172" s="496">
        <v>10</v>
      </c>
      <c r="AH172" s="496">
        <v>10</v>
      </c>
      <c r="AI172" s="496">
        <v>10</v>
      </c>
      <c r="AJ172" s="497">
        <v>10</v>
      </c>
      <c r="AK172" s="498">
        <v>300000</v>
      </c>
      <c r="AL172" s="499">
        <v>330000</v>
      </c>
      <c r="AM172" s="499">
        <v>330000</v>
      </c>
      <c r="AN172" s="499">
        <v>330000</v>
      </c>
      <c r="AO172" s="499">
        <v>330000</v>
      </c>
      <c r="AP172" s="499">
        <v>270000</v>
      </c>
      <c r="AQ172" s="499">
        <v>270000</v>
      </c>
      <c r="AR172" s="499">
        <v>300000</v>
      </c>
      <c r="AS172" s="499">
        <v>300000</v>
      </c>
      <c r="AT172" s="499">
        <v>300000</v>
      </c>
      <c r="AU172" s="499">
        <v>300000</v>
      </c>
      <c r="AV172" s="499">
        <v>300000</v>
      </c>
      <c r="AW172" s="499">
        <v>1</v>
      </c>
      <c r="AX172" s="467"/>
    </row>
    <row r="173" spans="1:50" ht="21.75" customHeight="1">
      <c r="B173" s="491">
        <v>169</v>
      </c>
      <c r="C173" s="513" t="s">
        <v>1834</v>
      </c>
      <c r="D173" s="491">
        <v>169</v>
      </c>
      <c r="E173" s="483">
        <v>1220026</v>
      </c>
      <c r="F173" s="483">
        <f t="shared" si="9"/>
        <v>1220026</v>
      </c>
      <c r="G173" s="483" t="s">
        <v>1867</v>
      </c>
      <c r="H173" s="483" t="s">
        <v>1867</v>
      </c>
      <c r="I173" s="493" t="str">
        <f t="shared" ca="1" si="8"/>
        <v>OK</v>
      </c>
      <c r="J173" s="493" t="str">
        <f t="shared" si="12"/>
        <v>OK</v>
      </c>
      <c r="K173" s="485" t="s">
        <v>1565</v>
      </c>
      <c r="L173" s="477">
        <v>1066783</v>
      </c>
      <c r="M173" s="483" t="s">
        <v>1122</v>
      </c>
      <c r="N173" s="483" t="s">
        <v>1123</v>
      </c>
      <c r="O173" s="483" t="s">
        <v>686</v>
      </c>
      <c r="P173" s="483" t="s">
        <v>2098</v>
      </c>
      <c r="Q173" s="483" t="s">
        <v>1641</v>
      </c>
      <c r="R173" s="483" t="s">
        <v>1123</v>
      </c>
      <c r="S173" s="483" t="s">
        <v>686</v>
      </c>
      <c r="T173" s="483" t="s">
        <v>2098</v>
      </c>
      <c r="U173" s="494">
        <v>2100000</v>
      </c>
      <c r="V173" s="516">
        <v>45107</v>
      </c>
      <c r="W173" s="496">
        <v>10</v>
      </c>
      <c r="X173" s="496">
        <v>83</v>
      </c>
      <c r="Y173" s="496">
        <v>7</v>
      </c>
      <c r="Z173" s="496">
        <v>7</v>
      </c>
      <c r="AA173" s="496">
        <v>7</v>
      </c>
      <c r="AB173" s="496">
        <v>7</v>
      </c>
      <c r="AC173" s="496">
        <v>7</v>
      </c>
      <c r="AD173" s="496">
        <v>8</v>
      </c>
      <c r="AE173" s="496">
        <v>8</v>
      </c>
      <c r="AF173" s="496">
        <v>8</v>
      </c>
      <c r="AG173" s="496">
        <v>8</v>
      </c>
      <c r="AH173" s="496">
        <v>8</v>
      </c>
      <c r="AI173" s="496">
        <v>8</v>
      </c>
      <c r="AJ173" s="497">
        <v>8</v>
      </c>
      <c r="AK173" s="498">
        <v>182000</v>
      </c>
      <c r="AL173" s="499">
        <v>182000</v>
      </c>
      <c r="AM173" s="499">
        <v>182000</v>
      </c>
      <c r="AN173" s="499">
        <v>182000</v>
      </c>
      <c r="AO173" s="499">
        <v>182000</v>
      </c>
      <c r="AP173" s="499">
        <v>208000</v>
      </c>
      <c r="AQ173" s="499">
        <v>208000</v>
      </c>
      <c r="AR173" s="499">
        <v>208000</v>
      </c>
      <c r="AS173" s="499">
        <v>208000</v>
      </c>
      <c r="AT173" s="499">
        <v>208000</v>
      </c>
      <c r="AU173" s="499">
        <v>208000</v>
      </c>
      <c r="AV173" s="499">
        <v>208000</v>
      </c>
      <c r="AW173" s="499">
        <v>1</v>
      </c>
      <c r="AX173" s="467"/>
    </row>
    <row r="174" spans="1:50" ht="21.75" customHeight="1">
      <c r="B174" s="491">
        <v>170</v>
      </c>
      <c r="C174" s="513" t="s">
        <v>1840</v>
      </c>
      <c r="D174" s="491">
        <v>170</v>
      </c>
      <c r="E174" s="483">
        <v>1220027</v>
      </c>
      <c r="F174" s="483">
        <f t="shared" si="9"/>
        <v>1220027</v>
      </c>
      <c r="G174" s="483" t="s">
        <v>1868</v>
      </c>
      <c r="H174" s="483" t="s">
        <v>1868</v>
      </c>
      <c r="I174" s="493" t="str">
        <f t="shared" ca="1" si="8"/>
        <v>OK</v>
      </c>
      <c r="J174" s="493" t="str">
        <f t="shared" si="12"/>
        <v>OK</v>
      </c>
      <c r="K174" s="485" t="s">
        <v>1565</v>
      </c>
      <c r="L174" s="477">
        <v>1076454</v>
      </c>
      <c r="M174" s="483" t="s">
        <v>1869</v>
      </c>
      <c r="N174" s="483" t="s">
        <v>1870</v>
      </c>
      <c r="O174" s="483" t="s">
        <v>694</v>
      </c>
      <c r="P174" s="483" t="s">
        <v>1871</v>
      </c>
      <c r="Q174" s="483" t="s">
        <v>1641</v>
      </c>
      <c r="R174" s="483" t="s">
        <v>1870</v>
      </c>
      <c r="S174" s="483" t="s">
        <v>694</v>
      </c>
      <c r="T174" s="483" t="s">
        <v>1871</v>
      </c>
      <c r="U174" s="494">
        <v>2310000</v>
      </c>
      <c r="V174" s="516">
        <v>45107</v>
      </c>
      <c r="W174" s="496">
        <v>10</v>
      </c>
      <c r="X174" s="496">
        <v>84</v>
      </c>
      <c r="Y174" s="496">
        <v>8</v>
      </c>
      <c r="Z174" s="496">
        <v>8</v>
      </c>
      <c r="AA174" s="496">
        <v>8</v>
      </c>
      <c r="AB174" s="496">
        <v>8</v>
      </c>
      <c r="AC174" s="496">
        <v>8</v>
      </c>
      <c r="AD174" s="496">
        <v>10</v>
      </c>
      <c r="AE174" s="496">
        <v>9</v>
      </c>
      <c r="AF174" s="496">
        <v>9</v>
      </c>
      <c r="AG174" s="496">
        <v>9</v>
      </c>
      <c r="AH174" s="496">
        <v>9</v>
      </c>
      <c r="AI174" s="496">
        <v>9</v>
      </c>
      <c r="AJ174" s="497">
        <v>9</v>
      </c>
      <c r="AK174" s="498">
        <v>185000</v>
      </c>
      <c r="AL174" s="499">
        <v>188000</v>
      </c>
      <c r="AM174" s="499">
        <v>188000</v>
      </c>
      <c r="AN174" s="499">
        <v>188000</v>
      </c>
      <c r="AO174" s="499">
        <v>188000</v>
      </c>
      <c r="AP174" s="499">
        <v>236000</v>
      </c>
      <c r="AQ174" s="499">
        <v>211000</v>
      </c>
      <c r="AR174" s="499">
        <v>211000</v>
      </c>
      <c r="AS174" s="499">
        <v>211000</v>
      </c>
      <c r="AT174" s="499">
        <v>211000</v>
      </c>
      <c r="AU174" s="499">
        <v>211000</v>
      </c>
      <c r="AV174" s="499">
        <v>211000</v>
      </c>
      <c r="AW174" s="499">
        <v>1</v>
      </c>
      <c r="AX174" s="467"/>
    </row>
    <row r="175" spans="1:50" ht="21.75" customHeight="1" thickBot="1">
      <c r="A175" s="521" t="s">
        <v>1124</v>
      </c>
      <c r="B175" s="491">
        <v>1</v>
      </c>
      <c r="C175" s="492" t="s">
        <v>1872</v>
      </c>
      <c r="D175" s="493">
        <v>201</v>
      </c>
      <c r="E175" s="483" t="s">
        <v>1125</v>
      </c>
      <c r="F175" s="483">
        <f t="shared" si="9"/>
        <v>3013</v>
      </c>
      <c r="G175" s="483" t="s">
        <v>1126</v>
      </c>
      <c r="H175" s="483" t="s">
        <v>1126</v>
      </c>
      <c r="I175" s="493" t="str">
        <f t="shared" ca="1" si="8"/>
        <v>OK</v>
      </c>
      <c r="J175" s="493" t="str">
        <f t="shared" si="10"/>
        <v>OK</v>
      </c>
      <c r="K175" s="485"/>
      <c r="L175" s="477">
        <v>1004363</v>
      </c>
      <c r="M175" s="483" t="s">
        <v>2117</v>
      </c>
      <c r="N175" s="483" t="s">
        <v>1713</v>
      </c>
      <c r="O175" s="483" t="s">
        <v>551</v>
      </c>
      <c r="P175" s="483" t="s">
        <v>786</v>
      </c>
      <c r="Q175" s="483" t="s">
        <v>1641</v>
      </c>
      <c r="R175" s="483" t="s">
        <v>1713</v>
      </c>
      <c r="S175" s="483" t="s">
        <v>551</v>
      </c>
      <c r="T175" s="483" t="s">
        <v>786</v>
      </c>
      <c r="U175" s="494">
        <v>5580000</v>
      </c>
      <c r="V175" s="495">
        <v>45107</v>
      </c>
      <c r="W175" s="496">
        <v>12</v>
      </c>
      <c r="X175" s="496"/>
      <c r="Y175" s="496">
        <v>31</v>
      </c>
      <c r="Z175" s="496">
        <v>31</v>
      </c>
      <c r="AA175" s="496">
        <v>31</v>
      </c>
      <c r="AB175" s="496">
        <v>29</v>
      </c>
      <c r="AC175" s="496">
        <v>29</v>
      </c>
      <c r="AD175" s="496">
        <v>29</v>
      </c>
      <c r="AE175" s="496">
        <v>31</v>
      </c>
      <c r="AF175" s="496">
        <v>30</v>
      </c>
      <c r="AG175" s="496">
        <v>31</v>
      </c>
      <c r="AH175" s="496">
        <v>31</v>
      </c>
      <c r="AI175" s="496">
        <v>31</v>
      </c>
      <c r="AJ175" s="497">
        <v>31</v>
      </c>
      <c r="AK175" s="498">
        <v>799800</v>
      </c>
      <c r="AL175" s="499">
        <v>799800</v>
      </c>
      <c r="AM175" s="499">
        <v>799800</v>
      </c>
      <c r="AN175" s="499">
        <v>748200</v>
      </c>
      <c r="AO175" s="499">
        <v>748200</v>
      </c>
      <c r="AP175" s="499">
        <v>748200</v>
      </c>
      <c r="AQ175" s="499">
        <v>799800</v>
      </c>
      <c r="AR175" s="499">
        <v>774000</v>
      </c>
      <c r="AS175" s="499">
        <v>799800</v>
      </c>
      <c r="AT175" s="499">
        <v>799800</v>
      </c>
      <c r="AU175" s="499">
        <v>799800</v>
      </c>
      <c r="AV175" s="499">
        <v>799800</v>
      </c>
      <c r="AW175" s="499">
        <v>1</v>
      </c>
      <c r="AX175" s="467"/>
    </row>
    <row r="176" spans="1:50" ht="21.75" customHeight="1">
      <c r="B176" s="491">
        <f>B175+1</f>
        <v>2</v>
      </c>
      <c r="C176" s="492" t="s">
        <v>266</v>
      </c>
      <c r="D176" s="493">
        <v>202</v>
      </c>
      <c r="E176" s="483" t="s">
        <v>1127</v>
      </c>
      <c r="F176" s="483">
        <f t="shared" si="9"/>
        <v>3026</v>
      </c>
      <c r="G176" s="483" t="s">
        <v>1128</v>
      </c>
      <c r="H176" s="483" t="s">
        <v>1128</v>
      </c>
      <c r="I176" s="493" t="str">
        <f t="shared" ca="1" si="8"/>
        <v>OK</v>
      </c>
      <c r="J176" s="493" t="str">
        <f t="shared" si="10"/>
        <v>OK</v>
      </c>
      <c r="K176" s="485"/>
      <c r="L176" s="477">
        <v>1030451</v>
      </c>
      <c r="M176" s="483" t="s">
        <v>2118</v>
      </c>
      <c r="N176" s="483" t="s">
        <v>1129</v>
      </c>
      <c r="O176" s="483" t="s">
        <v>551</v>
      </c>
      <c r="P176" s="483" t="s">
        <v>1130</v>
      </c>
      <c r="Q176" s="483" t="s">
        <v>1641</v>
      </c>
      <c r="R176" s="483" t="s">
        <v>1129</v>
      </c>
      <c r="S176" s="483" t="s">
        <v>551</v>
      </c>
      <c r="T176" s="483" t="s">
        <v>1130</v>
      </c>
      <c r="U176" s="494">
        <v>0</v>
      </c>
      <c r="V176" s="516"/>
      <c r="W176" s="496">
        <v>12</v>
      </c>
      <c r="X176" s="496">
        <v>2</v>
      </c>
      <c r="Y176" s="496">
        <v>19</v>
      </c>
      <c r="Z176" s="496">
        <v>20</v>
      </c>
      <c r="AA176" s="496">
        <v>20</v>
      </c>
      <c r="AB176" s="496">
        <v>20</v>
      </c>
      <c r="AC176" s="496">
        <v>19</v>
      </c>
      <c r="AD176" s="496">
        <v>19</v>
      </c>
      <c r="AE176" s="496">
        <v>19</v>
      </c>
      <c r="AF176" s="496">
        <v>19</v>
      </c>
      <c r="AG176" s="496">
        <v>19</v>
      </c>
      <c r="AH176" s="496">
        <v>19</v>
      </c>
      <c r="AI176" s="496">
        <v>19</v>
      </c>
      <c r="AJ176" s="497">
        <v>19</v>
      </c>
      <c r="AK176" s="498">
        <v>494000</v>
      </c>
      <c r="AL176" s="499">
        <v>520000</v>
      </c>
      <c r="AM176" s="499">
        <v>520000</v>
      </c>
      <c r="AN176" s="499">
        <v>520000</v>
      </c>
      <c r="AO176" s="499">
        <v>494000</v>
      </c>
      <c r="AP176" s="499">
        <v>494000</v>
      </c>
      <c r="AQ176" s="499">
        <v>494000</v>
      </c>
      <c r="AR176" s="499">
        <v>494000</v>
      </c>
      <c r="AS176" s="499">
        <v>494000</v>
      </c>
      <c r="AT176" s="499">
        <v>494000</v>
      </c>
      <c r="AU176" s="499">
        <v>494000</v>
      </c>
      <c r="AV176" s="499">
        <v>494000</v>
      </c>
      <c r="AW176" s="499">
        <v>1</v>
      </c>
      <c r="AX176" s="467"/>
    </row>
    <row r="177" spans="2:50" ht="21.75" customHeight="1">
      <c r="B177" s="491">
        <f t="shared" ref="B177:B216" si="13">B176+1</f>
        <v>3</v>
      </c>
      <c r="C177" s="492" t="s">
        <v>290</v>
      </c>
      <c r="D177" s="493">
        <v>203</v>
      </c>
      <c r="E177" s="483" t="s">
        <v>1131</v>
      </c>
      <c r="F177" s="483">
        <f t="shared" si="9"/>
        <v>3057</v>
      </c>
      <c r="G177" s="483" t="s">
        <v>1132</v>
      </c>
      <c r="H177" s="483" t="s">
        <v>1132</v>
      </c>
      <c r="I177" s="493" t="str">
        <f t="shared" ca="1" si="8"/>
        <v>OK</v>
      </c>
      <c r="J177" s="493" t="str">
        <f t="shared" si="10"/>
        <v>OK</v>
      </c>
      <c r="K177" s="485"/>
      <c r="L177" s="477">
        <v>1060169</v>
      </c>
      <c r="M177" s="483" t="s">
        <v>2119</v>
      </c>
      <c r="N177" s="483" t="s">
        <v>1133</v>
      </c>
      <c r="O177" s="483" t="s">
        <v>551</v>
      </c>
      <c r="P177" s="483" t="s">
        <v>1134</v>
      </c>
      <c r="Q177" s="483" t="s">
        <v>1641</v>
      </c>
      <c r="R177" s="483" t="s">
        <v>1133</v>
      </c>
      <c r="S177" s="483" t="s">
        <v>551</v>
      </c>
      <c r="T177" s="483" t="s">
        <v>1134</v>
      </c>
      <c r="U177" s="494">
        <v>0</v>
      </c>
      <c r="V177" s="516"/>
      <c r="W177" s="496">
        <v>12</v>
      </c>
      <c r="X177" s="496">
        <v>3</v>
      </c>
      <c r="Y177" s="496">
        <v>30</v>
      </c>
      <c r="Z177" s="496">
        <v>30</v>
      </c>
      <c r="AA177" s="496">
        <v>30</v>
      </c>
      <c r="AB177" s="496">
        <v>30</v>
      </c>
      <c r="AC177" s="496">
        <v>29</v>
      </c>
      <c r="AD177" s="496">
        <v>29</v>
      </c>
      <c r="AE177" s="496">
        <v>29</v>
      </c>
      <c r="AF177" s="496">
        <v>29</v>
      </c>
      <c r="AG177" s="496">
        <v>29</v>
      </c>
      <c r="AH177" s="496">
        <v>29</v>
      </c>
      <c r="AI177" s="496">
        <v>29</v>
      </c>
      <c r="AJ177" s="497">
        <v>29</v>
      </c>
      <c r="AK177" s="498">
        <v>780000</v>
      </c>
      <c r="AL177" s="499">
        <v>780000</v>
      </c>
      <c r="AM177" s="499">
        <v>780000</v>
      </c>
      <c r="AN177" s="499">
        <v>780000</v>
      </c>
      <c r="AO177" s="499">
        <v>754000</v>
      </c>
      <c r="AP177" s="499">
        <v>754000</v>
      </c>
      <c r="AQ177" s="499">
        <v>754000</v>
      </c>
      <c r="AR177" s="499">
        <v>754000</v>
      </c>
      <c r="AS177" s="499">
        <v>754000</v>
      </c>
      <c r="AT177" s="499">
        <v>754000</v>
      </c>
      <c r="AU177" s="499">
        <v>754000</v>
      </c>
      <c r="AV177" s="499">
        <v>754000</v>
      </c>
      <c r="AW177" s="499">
        <v>1</v>
      </c>
      <c r="AX177" s="467"/>
    </row>
    <row r="178" spans="2:50" ht="21.75" customHeight="1">
      <c r="B178" s="491">
        <f t="shared" si="13"/>
        <v>4</v>
      </c>
      <c r="C178" s="492" t="s">
        <v>221</v>
      </c>
      <c r="D178" s="493">
        <v>204</v>
      </c>
      <c r="E178" s="483" t="s">
        <v>1135</v>
      </c>
      <c r="F178" s="483">
        <f t="shared" si="9"/>
        <v>3072</v>
      </c>
      <c r="G178" s="483" t="s">
        <v>1136</v>
      </c>
      <c r="H178" s="483" t="s">
        <v>1136</v>
      </c>
      <c r="I178" s="493" t="str">
        <f t="shared" ca="1" si="8"/>
        <v>OK</v>
      </c>
      <c r="J178" s="493" t="str">
        <f t="shared" si="10"/>
        <v>OK</v>
      </c>
      <c r="K178" s="485"/>
      <c r="L178" s="477">
        <v>1056056</v>
      </c>
      <c r="M178" s="483" t="s">
        <v>2120</v>
      </c>
      <c r="N178" s="483" t="s">
        <v>1137</v>
      </c>
      <c r="O178" s="483" t="s">
        <v>551</v>
      </c>
      <c r="P178" s="483" t="s">
        <v>1138</v>
      </c>
      <c r="Q178" s="483" t="s">
        <v>1641</v>
      </c>
      <c r="R178" s="483" t="s">
        <v>1137</v>
      </c>
      <c r="S178" s="483" t="s">
        <v>551</v>
      </c>
      <c r="T178" s="483" t="s">
        <v>1138</v>
      </c>
      <c r="U178" s="494">
        <v>3840000</v>
      </c>
      <c r="V178" s="495">
        <v>45107</v>
      </c>
      <c r="W178" s="496">
        <v>12</v>
      </c>
      <c r="X178" s="496">
        <v>4</v>
      </c>
      <c r="Y178" s="496">
        <v>16</v>
      </c>
      <c r="Z178" s="496">
        <v>16</v>
      </c>
      <c r="AA178" s="496">
        <v>16</v>
      </c>
      <c r="AB178" s="496">
        <v>17</v>
      </c>
      <c r="AC178" s="496">
        <v>17</v>
      </c>
      <c r="AD178" s="496">
        <v>17</v>
      </c>
      <c r="AE178" s="496">
        <v>16</v>
      </c>
      <c r="AF178" s="496">
        <v>16</v>
      </c>
      <c r="AG178" s="496">
        <v>16</v>
      </c>
      <c r="AH178" s="496">
        <v>16</v>
      </c>
      <c r="AI178" s="496">
        <v>16</v>
      </c>
      <c r="AJ178" s="497">
        <v>16</v>
      </c>
      <c r="AK178" s="498">
        <v>417280</v>
      </c>
      <c r="AL178" s="499">
        <v>417280</v>
      </c>
      <c r="AM178" s="499">
        <v>417280</v>
      </c>
      <c r="AN178" s="499">
        <v>443360</v>
      </c>
      <c r="AO178" s="499">
        <v>443360</v>
      </c>
      <c r="AP178" s="499">
        <v>443360</v>
      </c>
      <c r="AQ178" s="499">
        <v>417280</v>
      </c>
      <c r="AR178" s="499">
        <v>417280</v>
      </c>
      <c r="AS178" s="499">
        <v>417280</v>
      </c>
      <c r="AT178" s="499">
        <v>417280</v>
      </c>
      <c r="AU178" s="499">
        <v>417280</v>
      </c>
      <c r="AV178" s="499">
        <v>417280</v>
      </c>
      <c r="AW178" s="499">
        <v>1</v>
      </c>
      <c r="AX178" s="467"/>
    </row>
    <row r="179" spans="2:50" ht="21.75" customHeight="1">
      <c r="B179" s="491">
        <f t="shared" si="13"/>
        <v>5</v>
      </c>
      <c r="C179" s="492" t="s">
        <v>1873</v>
      </c>
      <c r="D179" s="493">
        <v>205</v>
      </c>
      <c r="E179" s="483" t="s">
        <v>1139</v>
      </c>
      <c r="F179" s="483">
        <f t="shared" si="9"/>
        <v>3210006</v>
      </c>
      <c r="G179" s="483" t="s">
        <v>1140</v>
      </c>
      <c r="H179" s="483" t="s">
        <v>1140</v>
      </c>
      <c r="I179" s="493" t="str">
        <f t="shared" ca="1" si="8"/>
        <v>OK</v>
      </c>
      <c r="J179" s="493" t="str">
        <f t="shared" si="10"/>
        <v>OK</v>
      </c>
      <c r="K179" s="485"/>
      <c r="L179" s="477">
        <v>1053305</v>
      </c>
      <c r="M179" s="483" t="s">
        <v>2121</v>
      </c>
      <c r="N179" s="483" t="s">
        <v>1141</v>
      </c>
      <c r="O179" s="483" t="s">
        <v>686</v>
      </c>
      <c r="P179" s="483" t="s">
        <v>1142</v>
      </c>
      <c r="Q179" s="483" t="s">
        <v>1641</v>
      </c>
      <c r="R179" s="483" t="s">
        <v>1141</v>
      </c>
      <c r="S179" s="483" t="s">
        <v>686</v>
      </c>
      <c r="T179" s="483" t="s">
        <v>1142</v>
      </c>
      <c r="U179" s="494">
        <v>1260000</v>
      </c>
      <c r="V179" s="516">
        <v>45107</v>
      </c>
      <c r="W179" s="496">
        <v>12</v>
      </c>
      <c r="X179" s="496">
        <v>5</v>
      </c>
      <c r="Y179" s="496"/>
      <c r="Z179" s="496"/>
      <c r="AA179" s="496"/>
      <c r="AB179" s="496"/>
      <c r="AC179" s="496"/>
      <c r="AD179" s="496"/>
      <c r="AE179" s="496"/>
      <c r="AF179" s="496"/>
      <c r="AG179" s="496"/>
      <c r="AH179" s="496"/>
      <c r="AI179" s="496"/>
      <c r="AJ179" s="497"/>
      <c r="AK179" s="498"/>
      <c r="AL179" s="499"/>
      <c r="AM179" s="499"/>
      <c r="AN179" s="499"/>
      <c r="AO179" s="499"/>
      <c r="AP179" s="499"/>
      <c r="AQ179" s="499"/>
      <c r="AR179" s="499"/>
      <c r="AS179" s="499"/>
      <c r="AT179" s="499"/>
      <c r="AU179" s="499"/>
      <c r="AV179" s="499"/>
      <c r="AW179" s="499">
        <v>5</v>
      </c>
      <c r="AX179" s="467"/>
    </row>
    <row r="180" spans="2:50" ht="21.75" customHeight="1">
      <c r="B180" s="491">
        <f t="shared" si="13"/>
        <v>6</v>
      </c>
      <c r="C180" s="492" t="s">
        <v>222</v>
      </c>
      <c r="D180" s="493">
        <v>206</v>
      </c>
      <c r="E180" s="483" t="s">
        <v>1143</v>
      </c>
      <c r="F180" s="483">
        <f t="shared" si="9"/>
        <v>3210118</v>
      </c>
      <c r="G180" s="483" t="s">
        <v>1144</v>
      </c>
      <c r="H180" s="483" t="s">
        <v>1144</v>
      </c>
      <c r="I180" s="493" t="str">
        <f t="shared" ca="1" si="8"/>
        <v>OK</v>
      </c>
      <c r="J180" s="493" t="str">
        <f t="shared" si="10"/>
        <v>OK</v>
      </c>
      <c r="K180" s="485"/>
      <c r="L180" s="477">
        <v>1061824</v>
      </c>
      <c r="M180" s="483" t="s">
        <v>2122</v>
      </c>
      <c r="N180" s="483" t="s">
        <v>1145</v>
      </c>
      <c r="O180" s="483" t="s">
        <v>551</v>
      </c>
      <c r="P180" s="483" t="s">
        <v>678</v>
      </c>
      <c r="Q180" s="483" t="s">
        <v>1641</v>
      </c>
      <c r="R180" s="483" t="s">
        <v>1145</v>
      </c>
      <c r="S180" s="483" t="s">
        <v>551</v>
      </c>
      <c r="T180" s="483" t="s">
        <v>678</v>
      </c>
      <c r="U180" s="494">
        <v>0</v>
      </c>
      <c r="V180" s="516"/>
      <c r="W180" s="496">
        <v>12</v>
      </c>
      <c r="X180" s="496">
        <v>6</v>
      </c>
      <c r="Y180" s="496">
        <v>15</v>
      </c>
      <c r="Z180" s="496">
        <v>15</v>
      </c>
      <c r="AA180" s="496">
        <v>13</v>
      </c>
      <c r="AB180" s="496">
        <v>13</v>
      </c>
      <c r="AC180" s="496">
        <v>13</v>
      </c>
      <c r="AD180" s="496">
        <v>13</v>
      </c>
      <c r="AE180" s="496">
        <v>13</v>
      </c>
      <c r="AF180" s="496">
        <v>13</v>
      </c>
      <c r="AG180" s="496">
        <v>13</v>
      </c>
      <c r="AH180" s="496">
        <v>13</v>
      </c>
      <c r="AI180" s="496">
        <v>13</v>
      </c>
      <c r="AJ180" s="497">
        <v>13</v>
      </c>
      <c r="AK180" s="498">
        <v>387000</v>
      </c>
      <c r="AL180" s="499">
        <v>387000</v>
      </c>
      <c r="AM180" s="499">
        <v>335400</v>
      </c>
      <c r="AN180" s="499">
        <v>335400</v>
      </c>
      <c r="AO180" s="499">
        <v>335400</v>
      </c>
      <c r="AP180" s="499">
        <v>335400</v>
      </c>
      <c r="AQ180" s="499">
        <v>335400</v>
      </c>
      <c r="AR180" s="499">
        <v>335400</v>
      </c>
      <c r="AS180" s="499">
        <v>335400</v>
      </c>
      <c r="AT180" s="499">
        <v>335400</v>
      </c>
      <c r="AU180" s="499">
        <v>335400</v>
      </c>
      <c r="AV180" s="499">
        <v>335400</v>
      </c>
      <c r="AW180" s="499">
        <v>1</v>
      </c>
      <c r="AX180" s="467"/>
    </row>
    <row r="181" spans="2:50" ht="21.75" customHeight="1">
      <c r="B181" s="491">
        <f t="shared" si="13"/>
        <v>7</v>
      </c>
      <c r="C181" s="492" t="s">
        <v>230</v>
      </c>
      <c r="D181" s="493">
        <v>207</v>
      </c>
      <c r="E181" s="483" t="s">
        <v>1146</v>
      </c>
      <c r="F181" s="483">
        <f t="shared" si="9"/>
        <v>3210134</v>
      </c>
      <c r="G181" s="483" t="s">
        <v>1147</v>
      </c>
      <c r="H181" s="483" t="s">
        <v>1147</v>
      </c>
      <c r="I181" s="493" t="str">
        <f t="shared" ca="1" si="8"/>
        <v>OK</v>
      </c>
      <c r="J181" s="493" t="str">
        <f t="shared" si="10"/>
        <v>OK</v>
      </c>
      <c r="K181" s="485"/>
      <c r="L181" s="477">
        <v>1061863</v>
      </c>
      <c r="M181" s="483" t="s">
        <v>2123</v>
      </c>
      <c r="N181" s="483" t="s">
        <v>1148</v>
      </c>
      <c r="O181" s="483" t="s">
        <v>551</v>
      </c>
      <c r="P181" s="483" t="s">
        <v>1149</v>
      </c>
      <c r="Q181" s="483" t="s">
        <v>1641</v>
      </c>
      <c r="R181" s="483" t="s">
        <v>1148</v>
      </c>
      <c r="S181" s="483" t="s">
        <v>551</v>
      </c>
      <c r="T181" s="483" t="s">
        <v>1149</v>
      </c>
      <c r="U181" s="494">
        <v>6900000</v>
      </c>
      <c r="V181" s="495">
        <v>45107</v>
      </c>
      <c r="W181" s="496">
        <v>12</v>
      </c>
      <c r="X181" s="496">
        <v>7</v>
      </c>
      <c r="Y181" s="496">
        <v>24</v>
      </c>
      <c r="Z181" s="496">
        <v>24</v>
      </c>
      <c r="AA181" s="496">
        <v>24</v>
      </c>
      <c r="AB181" s="496">
        <v>24</v>
      </c>
      <c r="AC181" s="496">
        <v>24</v>
      </c>
      <c r="AD181" s="496">
        <v>23</v>
      </c>
      <c r="AE181" s="496">
        <v>22</v>
      </c>
      <c r="AF181" s="496">
        <v>22</v>
      </c>
      <c r="AG181" s="496">
        <v>22</v>
      </c>
      <c r="AH181" s="496">
        <v>23</v>
      </c>
      <c r="AI181" s="496">
        <v>23</v>
      </c>
      <c r="AJ181" s="497">
        <v>23</v>
      </c>
      <c r="AK181" s="498">
        <v>624000</v>
      </c>
      <c r="AL181" s="499">
        <v>624000</v>
      </c>
      <c r="AM181" s="499">
        <v>624000</v>
      </c>
      <c r="AN181" s="499">
        <v>624000</v>
      </c>
      <c r="AO181" s="499">
        <v>624000</v>
      </c>
      <c r="AP181" s="499">
        <v>598000</v>
      </c>
      <c r="AQ181" s="499">
        <v>572000</v>
      </c>
      <c r="AR181" s="499">
        <v>572000</v>
      </c>
      <c r="AS181" s="499">
        <v>572000</v>
      </c>
      <c r="AT181" s="499">
        <v>598000</v>
      </c>
      <c r="AU181" s="499">
        <v>598000</v>
      </c>
      <c r="AV181" s="499">
        <v>598000</v>
      </c>
      <c r="AW181" s="499">
        <v>1</v>
      </c>
      <c r="AX181" s="467"/>
    </row>
    <row r="182" spans="2:50" ht="21.75" customHeight="1">
      <c r="B182" s="491">
        <f t="shared" si="13"/>
        <v>8</v>
      </c>
      <c r="C182" s="492" t="s">
        <v>1874</v>
      </c>
      <c r="D182" s="493">
        <v>208</v>
      </c>
      <c r="E182" s="483" t="s">
        <v>1150</v>
      </c>
      <c r="F182" s="483">
        <f t="shared" si="9"/>
        <v>3210135</v>
      </c>
      <c r="G182" s="483" t="s">
        <v>1151</v>
      </c>
      <c r="H182" s="483" t="s">
        <v>1151</v>
      </c>
      <c r="I182" s="493" t="str">
        <f t="shared" ca="1" si="8"/>
        <v>OK</v>
      </c>
      <c r="J182" s="493" t="str">
        <f t="shared" si="10"/>
        <v>OK</v>
      </c>
      <c r="K182" s="485"/>
      <c r="L182" s="477">
        <v>1061841</v>
      </c>
      <c r="M182" s="483" t="s">
        <v>2124</v>
      </c>
      <c r="N182" s="483" t="s">
        <v>1152</v>
      </c>
      <c r="O182" s="483" t="s">
        <v>551</v>
      </c>
      <c r="P182" s="483" t="s">
        <v>972</v>
      </c>
      <c r="Q182" s="483" t="s">
        <v>1641</v>
      </c>
      <c r="R182" s="483" t="s">
        <v>1152</v>
      </c>
      <c r="S182" s="483" t="s">
        <v>551</v>
      </c>
      <c r="T182" s="483" t="s">
        <v>972</v>
      </c>
      <c r="U182" s="494">
        <v>5520000</v>
      </c>
      <c r="V182" s="516">
        <v>45107</v>
      </c>
      <c r="W182" s="496">
        <v>12</v>
      </c>
      <c r="X182" s="496">
        <v>8</v>
      </c>
      <c r="Y182" s="496">
        <v>21</v>
      </c>
      <c r="Z182" s="496">
        <v>22</v>
      </c>
      <c r="AA182" s="496">
        <v>21</v>
      </c>
      <c r="AB182" s="496">
        <v>21</v>
      </c>
      <c r="AC182" s="496">
        <v>20</v>
      </c>
      <c r="AD182" s="496">
        <v>20</v>
      </c>
      <c r="AE182" s="496">
        <v>20</v>
      </c>
      <c r="AF182" s="496">
        <v>21</v>
      </c>
      <c r="AG182" s="496">
        <v>21</v>
      </c>
      <c r="AH182" s="496">
        <v>21</v>
      </c>
      <c r="AI182" s="496">
        <v>21</v>
      </c>
      <c r="AJ182" s="497">
        <v>21</v>
      </c>
      <c r="AK182" s="498">
        <v>535500</v>
      </c>
      <c r="AL182" s="499">
        <v>561000</v>
      </c>
      <c r="AM182" s="499">
        <v>535500</v>
      </c>
      <c r="AN182" s="499">
        <v>535500</v>
      </c>
      <c r="AO182" s="499">
        <v>510000</v>
      </c>
      <c r="AP182" s="499">
        <v>510000</v>
      </c>
      <c r="AQ182" s="499">
        <v>510000</v>
      </c>
      <c r="AR182" s="499">
        <v>535500</v>
      </c>
      <c r="AS182" s="499">
        <v>535500</v>
      </c>
      <c r="AT182" s="499">
        <v>535500</v>
      </c>
      <c r="AU182" s="499">
        <v>535500</v>
      </c>
      <c r="AV182" s="499">
        <v>535500</v>
      </c>
      <c r="AW182" s="499">
        <v>1</v>
      </c>
      <c r="AX182" s="467"/>
    </row>
    <row r="183" spans="2:50" ht="21.75" customHeight="1">
      <c r="B183" s="491">
        <f t="shared" si="13"/>
        <v>9</v>
      </c>
      <c r="C183" s="492" t="s">
        <v>210</v>
      </c>
      <c r="D183" s="493">
        <v>209</v>
      </c>
      <c r="E183" s="483" t="s">
        <v>1153</v>
      </c>
      <c r="F183" s="483">
        <f t="shared" si="9"/>
        <v>3210202</v>
      </c>
      <c r="G183" s="483" t="s">
        <v>1154</v>
      </c>
      <c r="H183" s="483" t="s">
        <v>1154</v>
      </c>
      <c r="I183" s="493" t="str">
        <f t="shared" ca="1" si="8"/>
        <v>OK</v>
      </c>
      <c r="J183" s="493" t="str">
        <f t="shared" si="10"/>
        <v>OK</v>
      </c>
      <c r="K183" s="485"/>
      <c r="L183" s="477">
        <v>1045871</v>
      </c>
      <c r="M183" s="483" t="s">
        <v>2125</v>
      </c>
      <c r="N183" s="483" t="s">
        <v>1155</v>
      </c>
      <c r="O183" s="483" t="s">
        <v>551</v>
      </c>
      <c r="P183" s="483" t="s">
        <v>1156</v>
      </c>
      <c r="Q183" s="483" t="s">
        <v>1641</v>
      </c>
      <c r="R183" s="483" t="s">
        <v>1155</v>
      </c>
      <c r="S183" s="483" t="s">
        <v>551</v>
      </c>
      <c r="T183" s="483" t="s">
        <v>1156</v>
      </c>
      <c r="U183" s="494">
        <v>0</v>
      </c>
      <c r="V183" s="516"/>
      <c r="W183" s="496">
        <v>12</v>
      </c>
      <c r="X183" s="496">
        <v>9</v>
      </c>
      <c r="Y183" s="496">
        <v>16</v>
      </c>
      <c r="Z183" s="496">
        <v>16</v>
      </c>
      <c r="AA183" s="496">
        <v>16</v>
      </c>
      <c r="AB183" s="496">
        <v>16</v>
      </c>
      <c r="AC183" s="496">
        <v>16</v>
      </c>
      <c r="AD183" s="496">
        <v>16</v>
      </c>
      <c r="AE183" s="496">
        <v>16</v>
      </c>
      <c r="AF183" s="496">
        <v>16</v>
      </c>
      <c r="AG183" s="496">
        <v>16</v>
      </c>
      <c r="AH183" s="496">
        <v>16</v>
      </c>
      <c r="AI183" s="496">
        <v>16</v>
      </c>
      <c r="AJ183" s="497">
        <v>16</v>
      </c>
      <c r="AK183" s="498">
        <v>416000</v>
      </c>
      <c r="AL183" s="499">
        <v>416000</v>
      </c>
      <c r="AM183" s="499">
        <v>416000</v>
      </c>
      <c r="AN183" s="499">
        <v>416000</v>
      </c>
      <c r="AO183" s="499">
        <v>416000</v>
      </c>
      <c r="AP183" s="499">
        <v>416000</v>
      </c>
      <c r="AQ183" s="499">
        <v>416000</v>
      </c>
      <c r="AR183" s="499">
        <v>416000</v>
      </c>
      <c r="AS183" s="499">
        <v>416000</v>
      </c>
      <c r="AT183" s="499">
        <v>416000</v>
      </c>
      <c r="AU183" s="499">
        <v>416000</v>
      </c>
      <c r="AV183" s="499">
        <v>416000</v>
      </c>
      <c r="AW183" s="499">
        <v>1</v>
      </c>
      <c r="AX183" s="467"/>
    </row>
    <row r="184" spans="2:50" ht="21.75" customHeight="1">
      <c r="B184" s="491">
        <f t="shared" si="13"/>
        <v>10</v>
      </c>
      <c r="C184" s="492" t="s">
        <v>247</v>
      </c>
      <c r="D184" s="493">
        <v>210</v>
      </c>
      <c r="E184" s="483" t="s">
        <v>1157</v>
      </c>
      <c r="F184" s="483">
        <f t="shared" si="9"/>
        <v>3210204</v>
      </c>
      <c r="G184" s="483" t="s">
        <v>1158</v>
      </c>
      <c r="H184" s="483" t="s">
        <v>1158</v>
      </c>
      <c r="I184" s="493" t="str">
        <f t="shared" ca="1" si="8"/>
        <v>OK</v>
      </c>
      <c r="J184" s="493" t="str">
        <f t="shared" si="10"/>
        <v>OK</v>
      </c>
      <c r="K184" s="485"/>
      <c r="L184" s="477">
        <v>1064003</v>
      </c>
      <c r="M184" s="483" t="s">
        <v>2126</v>
      </c>
      <c r="N184" s="483" t="s">
        <v>1159</v>
      </c>
      <c r="O184" s="483" t="s">
        <v>551</v>
      </c>
      <c r="P184" s="483" t="s">
        <v>1160</v>
      </c>
      <c r="Q184" s="483" t="s">
        <v>1641</v>
      </c>
      <c r="R184" s="483" t="s">
        <v>1159</v>
      </c>
      <c r="S184" s="483" t="s">
        <v>551</v>
      </c>
      <c r="T184" s="483" t="s">
        <v>1160</v>
      </c>
      <c r="U184" s="494">
        <v>0</v>
      </c>
      <c r="V184" s="495"/>
      <c r="W184" s="496">
        <v>12</v>
      </c>
      <c r="X184" s="496">
        <v>10</v>
      </c>
      <c r="Y184" s="496"/>
      <c r="Z184" s="496"/>
      <c r="AA184" s="496"/>
      <c r="AB184" s="496"/>
      <c r="AC184" s="496"/>
      <c r="AD184" s="496"/>
      <c r="AE184" s="496"/>
      <c r="AF184" s="496"/>
      <c r="AG184" s="496"/>
      <c r="AH184" s="496"/>
      <c r="AI184" s="496"/>
      <c r="AJ184" s="497"/>
      <c r="AK184" s="498"/>
      <c r="AL184" s="499"/>
      <c r="AM184" s="499"/>
      <c r="AN184" s="499"/>
      <c r="AO184" s="499"/>
      <c r="AP184" s="499"/>
      <c r="AQ184" s="499"/>
      <c r="AR184" s="499"/>
      <c r="AS184" s="499"/>
      <c r="AT184" s="499"/>
      <c r="AU184" s="499"/>
      <c r="AV184" s="499"/>
      <c r="AW184" s="499">
        <v>5</v>
      </c>
      <c r="AX184" s="467"/>
    </row>
    <row r="185" spans="2:50" ht="21.75" customHeight="1">
      <c r="B185" s="491">
        <f t="shared" si="13"/>
        <v>11</v>
      </c>
      <c r="C185" s="492" t="s">
        <v>246</v>
      </c>
      <c r="D185" s="493">
        <v>211</v>
      </c>
      <c r="E185" s="483" t="s">
        <v>1161</v>
      </c>
      <c r="F185" s="483">
        <f t="shared" si="9"/>
        <v>3210206</v>
      </c>
      <c r="G185" s="483" t="s">
        <v>1162</v>
      </c>
      <c r="H185" s="483" t="s">
        <v>1162</v>
      </c>
      <c r="I185" s="493" t="str">
        <f t="shared" ca="1" si="8"/>
        <v>OK</v>
      </c>
      <c r="J185" s="493" t="str">
        <f t="shared" si="10"/>
        <v>OK</v>
      </c>
      <c r="K185" s="485"/>
      <c r="L185" s="477">
        <v>1053378</v>
      </c>
      <c r="M185" s="483" t="s">
        <v>2123</v>
      </c>
      <c r="N185" s="483" t="s">
        <v>1148</v>
      </c>
      <c r="O185" s="483" t="s">
        <v>551</v>
      </c>
      <c r="P185" s="483" t="s">
        <v>1149</v>
      </c>
      <c r="Q185" s="483" t="s">
        <v>1641</v>
      </c>
      <c r="R185" s="483" t="s">
        <v>1148</v>
      </c>
      <c r="S185" s="483" t="s">
        <v>551</v>
      </c>
      <c r="T185" s="483" t="s">
        <v>1149</v>
      </c>
      <c r="U185" s="494">
        <v>9600000</v>
      </c>
      <c r="V185" s="516">
        <v>45107</v>
      </c>
      <c r="W185" s="496">
        <v>12</v>
      </c>
      <c r="X185" s="496">
        <v>11</v>
      </c>
      <c r="Y185" s="496">
        <v>34</v>
      </c>
      <c r="Z185" s="496">
        <v>32</v>
      </c>
      <c r="AA185" s="496">
        <v>32</v>
      </c>
      <c r="AB185" s="496">
        <v>32</v>
      </c>
      <c r="AC185" s="496">
        <v>32</v>
      </c>
      <c r="AD185" s="496">
        <v>32</v>
      </c>
      <c r="AE185" s="496">
        <v>32</v>
      </c>
      <c r="AF185" s="496">
        <v>32</v>
      </c>
      <c r="AG185" s="496">
        <v>32</v>
      </c>
      <c r="AH185" s="496">
        <v>31</v>
      </c>
      <c r="AI185" s="496">
        <v>31</v>
      </c>
      <c r="AJ185" s="497">
        <v>32</v>
      </c>
      <c r="AK185" s="498">
        <v>884000</v>
      </c>
      <c r="AL185" s="499">
        <v>832000</v>
      </c>
      <c r="AM185" s="499">
        <v>832000</v>
      </c>
      <c r="AN185" s="499">
        <v>832000</v>
      </c>
      <c r="AO185" s="499">
        <v>832000</v>
      </c>
      <c r="AP185" s="499">
        <v>832000</v>
      </c>
      <c r="AQ185" s="499">
        <v>832000</v>
      </c>
      <c r="AR185" s="499">
        <v>832000</v>
      </c>
      <c r="AS185" s="499">
        <v>832000</v>
      </c>
      <c r="AT185" s="499">
        <v>806000</v>
      </c>
      <c r="AU185" s="499">
        <v>806000</v>
      </c>
      <c r="AV185" s="499">
        <v>832000</v>
      </c>
      <c r="AW185" s="499">
        <v>1</v>
      </c>
      <c r="AX185" s="467"/>
    </row>
    <row r="186" spans="2:50" ht="21.75" customHeight="1">
      <c r="B186" s="491">
        <f t="shared" si="13"/>
        <v>12</v>
      </c>
      <c r="C186" s="492" t="s">
        <v>272</v>
      </c>
      <c r="D186" s="493">
        <v>212</v>
      </c>
      <c r="E186" s="483" t="s">
        <v>1163</v>
      </c>
      <c r="F186" s="483">
        <f t="shared" si="9"/>
        <v>3210207</v>
      </c>
      <c r="G186" s="483" t="s">
        <v>1164</v>
      </c>
      <c r="H186" s="483" t="s">
        <v>1164</v>
      </c>
      <c r="I186" s="493" t="str">
        <f t="shared" ca="1" si="8"/>
        <v>OK</v>
      </c>
      <c r="J186" s="493" t="str">
        <f t="shared" si="10"/>
        <v>OK</v>
      </c>
      <c r="K186" s="485"/>
      <c r="L186" s="477">
        <v>1064066</v>
      </c>
      <c r="M186" s="483" t="s">
        <v>2127</v>
      </c>
      <c r="N186" s="483" t="s">
        <v>1165</v>
      </c>
      <c r="O186" s="483" t="s">
        <v>551</v>
      </c>
      <c r="P186" s="483" t="s">
        <v>1166</v>
      </c>
      <c r="Q186" s="483" t="s">
        <v>1641</v>
      </c>
      <c r="R186" s="483" t="s">
        <v>1165</v>
      </c>
      <c r="S186" s="483" t="s">
        <v>551</v>
      </c>
      <c r="T186" s="483" t="s">
        <v>1166</v>
      </c>
      <c r="U186" s="494">
        <v>0</v>
      </c>
      <c r="V186" s="516"/>
      <c r="W186" s="496">
        <v>12</v>
      </c>
      <c r="X186" s="496">
        <v>12</v>
      </c>
      <c r="Y186" s="496">
        <v>13</v>
      </c>
      <c r="Z186" s="496">
        <v>13</v>
      </c>
      <c r="AA186" s="496">
        <v>13</v>
      </c>
      <c r="AB186" s="496">
        <v>12</v>
      </c>
      <c r="AC186" s="496">
        <v>12</v>
      </c>
      <c r="AD186" s="496">
        <v>12</v>
      </c>
      <c r="AE186" s="496">
        <v>11</v>
      </c>
      <c r="AF186" s="496">
        <v>11</v>
      </c>
      <c r="AG186" s="496">
        <v>11</v>
      </c>
      <c r="AH186" s="496">
        <v>11</v>
      </c>
      <c r="AI186" s="496">
        <v>11</v>
      </c>
      <c r="AJ186" s="497">
        <v>11</v>
      </c>
      <c r="AK186" s="498">
        <v>325000</v>
      </c>
      <c r="AL186" s="499">
        <v>325000</v>
      </c>
      <c r="AM186" s="499">
        <v>325000</v>
      </c>
      <c r="AN186" s="499">
        <v>300000</v>
      </c>
      <c r="AO186" s="499">
        <v>300000</v>
      </c>
      <c r="AP186" s="499">
        <v>300000</v>
      </c>
      <c r="AQ186" s="499">
        <v>275000</v>
      </c>
      <c r="AR186" s="499">
        <v>275000</v>
      </c>
      <c r="AS186" s="499">
        <v>275000</v>
      </c>
      <c r="AT186" s="499">
        <v>275000</v>
      </c>
      <c r="AU186" s="499">
        <v>275000</v>
      </c>
      <c r="AV186" s="499">
        <v>275000</v>
      </c>
      <c r="AW186" s="499">
        <v>1</v>
      </c>
      <c r="AX186" s="467"/>
    </row>
    <row r="187" spans="2:50" ht="21.75" customHeight="1">
      <c r="B187" s="491">
        <f t="shared" si="13"/>
        <v>13</v>
      </c>
      <c r="C187" s="492" t="s">
        <v>226</v>
      </c>
      <c r="D187" s="493">
        <v>213</v>
      </c>
      <c r="E187" s="483" t="s">
        <v>1167</v>
      </c>
      <c r="F187" s="483">
        <f t="shared" si="9"/>
        <v>3210208</v>
      </c>
      <c r="G187" s="483" t="s">
        <v>1168</v>
      </c>
      <c r="H187" s="483" t="s">
        <v>1168</v>
      </c>
      <c r="I187" s="493" t="str">
        <f t="shared" ca="1" si="8"/>
        <v>OK</v>
      </c>
      <c r="J187" s="493" t="str">
        <f t="shared" si="10"/>
        <v>OK</v>
      </c>
      <c r="K187" s="485"/>
      <c r="L187" s="477">
        <v>1063856</v>
      </c>
      <c r="M187" s="483" t="s">
        <v>2128</v>
      </c>
      <c r="N187" s="483" t="s">
        <v>1169</v>
      </c>
      <c r="O187" s="483" t="s">
        <v>551</v>
      </c>
      <c r="P187" s="483" t="s">
        <v>1170</v>
      </c>
      <c r="Q187" s="483" t="s">
        <v>1641</v>
      </c>
      <c r="R187" s="483" t="s">
        <v>1169</v>
      </c>
      <c r="S187" s="483" t="s">
        <v>551</v>
      </c>
      <c r="T187" s="483" t="s">
        <v>1170</v>
      </c>
      <c r="U187" s="494">
        <v>0</v>
      </c>
      <c r="V187" s="516"/>
      <c r="W187" s="496">
        <v>12</v>
      </c>
      <c r="X187" s="496">
        <v>13</v>
      </c>
      <c r="Y187" s="496">
        <v>15</v>
      </c>
      <c r="Z187" s="496">
        <v>15</v>
      </c>
      <c r="AA187" s="496">
        <v>15</v>
      </c>
      <c r="AB187" s="496">
        <v>15</v>
      </c>
      <c r="AC187" s="496">
        <v>14</v>
      </c>
      <c r="AD187" s="496">
        <v>14</v>
      </c>
      <c r="AE187" s="496">
        <v>14</v>
      </c>
      <c r="AF187" s="496">
        <v>14</v>
      </c>
      <c r="AG187" s="496">
        <v>14</v>
      </c>
      <c r="AH187" s="496">
        <v>14</v>
      </c>
      <c r="AI187" s="496">
        <v>14</v>
      </c>
      <c r="AJ187" s="497">
        <v>14</v>
      </c>
      <c r="AK187" s="498">
        <v>390000</v>
      </c>
      <c r="AL187" s="499">
        <v>390000</v>
      </c>
      <c r="AM187" s="499">
        <v>390000</v>
      </c>
      <c r="AN187" s="499">
        <v>390000</v>
      </c>
      <c r="AO187" s="499">
        <v>364000</v>
      </c>
      <c r="AP187" s="499">
        <v>364000</v>
      </c>
      <c r="AQ187" s="499">
        <v>364000</v>
      </c>
      <c r="AR187" s="499">
        <v>364000</v>
      </c>
      <c r="AS187" s="499">
        <v>364000</v>
      </c>
      <c r="AT187" s="499">
        <v>364000</v>
      </c>
      <c r="AU187" s="499">
        <v>364000</v>
      </c>
      <c r="AV187" s="499">
        <v>364000</v>
      </c>
      <c r="AW187" s="499">
        <v>1</v>
      </c>
      <c r="AX187" s="467"/>
    </row>
    <row r="188" spans="2:50" ht="21.75" customHeight="1">
      <c r="B188" s="491">
        <f t="shared" si="13"/>
        <v>14</v>
      </c>
      <c r="C188" s="492" t="s">
        <v>261</v>
      </c>
      <c r="D188" s="493">
        <v>214</v>
      </c>
      <c r="E188" s="483" t="s">
        <v>1171</v>
      </c>
      <c r="F188" s="483">
        <f t="shared" si="9"/>
        <v>3210210</v>
      </c>
      <c r="G188" s="483" t="s">
        <v>1172</v>
      </c>
      <c r="H188" s="483" t="s">
        <v>1172</v>
      </c>
      <c r="I188" s="493" t="str">
        <f t="shared" ca="1" si="8"/>
        <v>OK</v>
      </c>
      <c r="J188" s="493" t="str">
        <f t="shared" si="10"/>
        <v>OK</v>
      </c>
      <c r="K188" s="485"/>
      <c r="L188" s="477">
        <v>1050199</v>
      </c>
      <c r="M188" s="483" t="s">
        <v>2129</v>
      </c>
      <c r="N188" s="483" t="s">
        <v>1714</v>
      </c>
      <c r="O188" s="483" t="s">
        <v>551</v>
      </c>
      <c r="P188" s="483" t="s">
        <v>1173</v>
      </c>
      <c r="Q188" s="483" t="s">
        <v>1641</v>
      </c>
      <c r="R188" s="483" t="s">
        <v>1714</v>
      </c>
      <c r="S188" s="483" t="s">
        <v>551</v>
      </c>
      <c r="T188" s="483" t="s">
        <v>1173</v>
      </c>
      <c r="U188" s="494">
        <v>0</v>
      </c>
      <c r="V188" s="516"/>
      <c r="W188" s="496">
        <v>12</v>
      </c>
      <c r="X188" s="496">
        <v>14</v>
      </c>
      <c r="Y188" s="496">
        <v>23</v>
      </c>
      <c r="Z188" s="496">
        <v>24</v>
      </c>
      <c r="AA188" s="496">
        <v>24</v>
      </c>
      <c r="AB188" s="496">
        <v>24</v>
      </c>
      <c r="AC188" s="496">
        <v>24</v>
      </c>
      <c r="AD188" s="496">
        <v>23</v>
      </c>
      <c r="AE188" s="496">
        <v>22</v>
      </c>
      <c r="AF188" s="496">
        <v>24</v>
      </c>
      <c r="AG188" s="496">
        <v>24</v>
      </c>
      <c r="AH188" s="496">
        <v>24</v>
      </c>
      <c r="AI188" s="496">
        <v>24</v>
      </c>
      <c r="AJ188" s="497">
        <v>24</v>
      </c>
      <c r="AK188" s="498">
        <v>621000</v>
      </c>
      <c r="AL188" s="499">
        <v>648000</v>
      </c>
      <c r="AM188" s="499">
        <v>648000</v>
      </c>
      <c r="AN188" s="499">
        <v>648000</v>
      </c>
      <c r="AO188" s="499">
        <v>648000</v>
      </c>
      <c r="AP188" s="499">
        <v>621000</v>
      </c>
      <c r="AQ188" s="499">
        <v>594000</v>
      </c>
      <c r="AR188" s="499">
        <v>648000</v>
      </c>
      <c r="AS188" s="499">
        <v>648000</v>
      </c>
      <c r="AT188" s="499">
        <v>648000</v>
      </c>
      <c r="AU188" s="499">
        <v>648000</v>
      </c>
      <c r="AV188" s="499">
        <v>648000</v>
      </c>
      <c r="AW188" s="499">
        <v>1</v>
      </c>
      <c r="AX188" s="467"/>
    </row>
    <row r="189" spans="2:50" ht="21.75" customHeight="1">
      <c r="B189" s="491">
        <f t="shared" si="13"/>
        <v>15</v>
      </c>
      <c r="C189" s="492" t="s">
        <v>231</v>
      </c>
      <c r="D189" s="493">
        <v>215</v>
      </c>
      <c r="E189" s="483" t="s">
        <v>1174</v>
      </c>
      <c r="F189" s="483">
        <f t="shared" si="9"/>
        <v>3210211</v>
      </c>
      <c r="G189" s="483" t="s">
        <v>1175</v>
      </c>
      <c r="H189" s="483" t="s">
        <v>1175</v>
      </c>
      <c r="I189" s="493" t="str">
        <f t="shared" ca="1" si="8"/>
        <v>OK</v>
      </c>
      <c r="J189" s="493" t="str">
        <f t="shared" si="10"/>
        <v>OK</v>
      </c>
      <c r="K189" s="485"/>
      <c r="L189" s="477">
        <v>1064068</v>
      </c>
      <c r="M189" s="483" t="s">
        <v>2130</v>
      </c>
      <c r="N189" s="483" t="s">
        <v>1176</v>
      </c>
      <c r="O189" s="483" t="s">
        <v>551</v>
      </c>
      <c r="P189" s="483" t="s">
        <v>1177</v>
      </c>
      <c r="Q189" s="483" t="s">
        <v>1641</v>
      </c>
      <c r="R189" s="483" t="s">
        <v>1176</v>
      </c>
      <c r="S189" s="483" t="s">
        <v>551</v>
      </c>
      <c r="T189" s="483" t="s">
        <v>1177</v>
      </c>
      <c r="U189" s="494">
        <v>0</v>
      </c>
      <c r="V189" s="495"/>
      <c r="W189" s="496">
        <v>12</v>
      </c>
      <c r="X189" s="496">
        <v>15</v>
      </c>
      <c r="Y189" s="496">
        <v>8</v>
      </c>
      <c r="Z189" s="496">
        <v>8</v>
      </c>
      <c r="AA189" s="496">
        <v>8</v>
      </c>
      <c r="AB189" s="496">
        <v>8</v>
      </c>
      <c r="AC189" s="496">
        <v>8</v>
      </c>
      <c r="AD189" s="496">
        <v>8</v>
      </c>
      <c r="AE189" s="496">
        <v>8</v>
      </c>
      <c r="AF189" s="496">
        <v>8</v>
      </c>
      <c r="AG189" s="496">
        <v>8</v>
      </c>
      <c r="AH189" s="496">
        <v>8</v>
      </c>
      <c r="AI189" s="496">
        <v>8</v>
      </c>
      <c r="AJ189" s="497">
        <v>8</v>
      </c>
      <c r="AK189" s="498">
        <v>216000</v>
      </c>
      <c r="AL189" s="499">
        <v>216000</v>
      </c>
      <c r="AM189" s="499">
        <v>216000</v>
      </c>
      <c r="AN189" s="499">
        <v>216000</v>
      </c>
      <c r="AO189" s="499">
        <v>216000</v>
      </c>
      <c r="AP189" s="499">
        <v>216000</v>
      </c>
      <c r="AQ189" s="499">
        <v>216000</v>
      </c>
      <c r="AR189" s="499">
        <v>216000</v>
      </c>
      <c r="AS189" s="499">
        <v>216000</v>
      </c>
      <c r="AT189" s="499">
        <v>216000</v>
      </c>
      <c r="AU189" s="499">
        <v>216000</v>
      </c>
      <c r="AV189" s="499">
        <v>216000</v>
      </c>
      <c r="AW189" s="499">
        <v>1</v>
      </c>
      <c r="AX189" s="467"/>
    </row>
    <row r="190" spans="2:50" ht="21.75" customHeight="1">
      <c r="B190" s="491">
        <f t="shared" si="13"/>
        <v>16</v>
      </c>
      <c r="C190" s="492" t="s">
        <v>240</v>
      </c>
      <c r="D190" s="493">
        <v>216</v>
      </c>
      <c r="E190" s="483" t="s">
        <v>1178</v>
      </c>
      <c r="F190" s="483">
        <f t="shared" si="9"/>
        <v>3210212</v>
      </c>
      <c r="G190" s="483" t="s">
        <v>1179</v>
      </c>
      <c r="H190" s="483" t="s">
        <v>1179</v>
      </c>
      <c r="I190" s="493" t="str">
        <f t="shared" ca="1" si="8"/>
        <v>OK</v>
      </c>
      <c r="J190" s="493" t="str">
        <f t="shared" si="10"/>
        <v>OK</v>
      </c>
      <c r="K190" s="485"/>
      <c r="L190" s="477">
        <v>1061390</v>
      </c>
      <c r="M190" s="483" t="s">
        <v>2131</v>
      </c>
      <c r="N190" s="483" t="s">
        <v>1180</v>
      </c>
      <c r="O190" s="483" t="s">
        <v>551</v>
      </c>
      <c r="P190" s="483" t="s">
        <v>1181</v>
      </c>
      <c r="Q190" s="483" t="s">
        <v>1641</v>
      </c>
      <c r="R190" s="483" t="s">
        <v>1180</v>
      </c>
      <c r="S190" s="483" t="s">
        <v>551</v>
      </c>
      <c r="T190" s="483" t="s">
        <v>1181</v>
      </c>
      <c r="U190" s="494">
        <v>0</v>
      </c>
      <c r="V190" s="516"/>
      <c r="W190" s="496">
        <v>12</v>
      </c>
      <c r="X190" s="496">
        <v>16</v>
      </c>
      <c r="Y190" s="496">
        <v>12</v>
      </c>
      <c r="Z190" s="496">
        <v>12</v>
      </c>
      <c r="AA190" s="496">
        <v>11</v>
      </c>
      <c r="AB190" s="496">
        <v>11</v>
      </c>
      <c r="AC190" s="496">
        <v>11</v>
      </c>
      <c r="AD190" s="496">
        <v>11</v>
      </c>
      <c r="AE190" s="496">
        <v>11</v>
      </c>
      <c r="AF190" s="496">
        <v>11</v>
      </c>
      <c r="AG190" s="496">
        <v>11</v>
      </c>
      <c r="AH190" s="496">
        <v>11</v>
      </c>
      <c r="AI190" s="496">
        <v>11</v>
      </c>
      <c r="AJ190" s="497">
        <v>11</v>
      </c>
      <c r="AK190" s="498">
        <v>360000</v>
      </c>
      <c r="AL190" s="499">
        <v>360000</v>
      </c>
      <c r="AM190" s="499">
        <v>330000</v>
      </c>
      <c r="AN190" s="499">
        <v>330000</v>
      </c>
      <c r="AO190" s="499">
        <v>330000</v>
      </c>
      <c r="AP190" s="499">
        <v>330000</v>
      </c>
      <c r="AQ190" s="499">
        <v>330000</v>
      </c>
      <c r="AR190" s="499">
        <v>330000</v>
      </c>
      <c r="AS190" s="499">
        <v>330000</v>
      </c>
      <c r="AT190" s="499">
        <v>330000</v>
      </c>
      <c r="AU190" s="499">
        <v>330000</v>
      </c>
      <c r="AV190" s="499">
        <v>330000</v>
      </c>
      <c r="AW190" s="499">
        <v>1</v>
      </c>
      <c r="AX190" s="467"/>
    </row>
    <row r="191" spans="2:50" ht="21.75" customHeight="1">
      <c r="B191" s="491">
        <f t="shared" si="13"/>
        <v>17</v>
      </c>
      <c r="C191" s="492" t="s">
        <v>267</v>
      </c>
      <c r="D191" s="493">
        <v>217</v>
      </c>
      <c r="E191" s="483" t="s">
        <v>1182</v>
      </c>
      <c r="F191" s="483">
        <f t="shared" si="9"/>
        <v>3210213</v>
      </c>
      <c r="G191" s="483" t="s">
        <v>1183</v>
      </c>
      <c r="H191" s="483" t="s">
        <v>1183</v>
      </c>
      <c r="I191" s="493" t="str">
        <f t="shared" ca="1" si="8"/>
        <v>OK</v>
      </c>
      <c r="J191" s="493" t="str">
        <f t="shared" si="10"/>
        <v>OK</v>
      </c>
      <c r="K191" s="485"/>
      <c r="L191" s="477">
        <v>1050202</v>
      </c>
      <c r="M191" s="483" t="s">
        <v>2132</v>
      </c>
      <c r="N191" s="483" t="s">
        <v>1184</v>
      </c>
      <c r="O191" s="483" t="s">
        <v>551</v>
      </c>
      <c r="P191" s="483" t="s">
        <v>1185</v>
      </c>
      <c r="Q191" s="483" t="s">
        <v>1641</v>
      </c>
      <c r="R191" s="483" t="s">
        <v>1184</v>
      </c>
      <c r="S191" s="483" t="s">
        <v>551</v>
      </c>
      <c r="T191" s="483" t="s">
        <v>1185</v>
      </c>
      <c r="U191" s="494">
        <v>3630000</v>
      </c>
      <c r="V191" s="516">
        <v>45107</v>
      </c>
      <c r="W191" s="496">
        <v>12</v>
      </c>
      <c r="X191" s="496">
        <v>17</v>
      </c>
      <c r="Y191" s="496">
        <v>11</v>
      </c>
      <c r="Z191" s="496">
        <v>11</v>
      </c>
      <c r="AA191" s="496">
        <v>11</v>
      </c>
      <c r="AB191" s="496">
        <v>11</v>
      </c>
      <c r="AC191" s="496">
        <v>11</v>
      </c>
      <c r="AD191" s="496">
        <v>11</v>
      </c>
      <c r="AE191" s="496">
        <v>11</v>
      </c>
      <c r="AF191" s="496">
        <v>11</v>
      </c>
      <c r="AG191" s="496">
        <v>11</v>
      </c>
      <c r="AH191" s="496">
        <v>11</v>
      </c>
      <c r="AI191" s="496">
        <v>11</v>
      </c>
      <c r="AJ191" s="497">
        <v>11</v>
      </c>
      <c r="AK191" s="498">
        <v>297000</v>
      </c>
      <c r="AL191" s="499">
        <v>297000</v>
      </c>
      <c r="AM191" s="499">
        <v>297000</v>
      </c>
      <c r="AN191" s="499">
        <v>297000</v>
      </c>
      <c r="AO191" s="499">
        <v>297000</v>
      </c>
      <c r="AP191" s="499">
        <v>297000</v>
      </c>
      <c r="AQ191" s="499">
        <v>297000</v>
      </c>
      <c r="AR191" s="499">
        <v>297000</v>
      </c>
      <c r="AS191" s="499">
        <v>297000</v>
      </c>
      <c r="AT191" s="499">
        <v>297000</v>
      </c>
      <c r="AU191" s="499">
        <v>297000</v>
      </c>
      <c r="AV191" s="499">
        <v>297000</v>
      </c>
      <c r="AW191" s="499">
        <v>1</v>
      </c>
      <c r="AX191" s="467"/>
    </row>
    <row r="192" spans="2:50" ht="21.75" customHeight="1">
      <c r="B192" s="491">
        <f t="shared" si="13"/>
        <v>18</v>
      </c>
      <c r="C192" s="492" t="s">
        <v>291</v>
      </c>
      <c r="D192" s="493">
        <v>218</v>
      </c>
      <c r="E192" s="483" t="s">
        <v>1186</v>
      </c>
      <c r="F192" s="483">
        <f t="shared" si="9"/>
        <v>3210214</v>
      </c>
      <c r="G192" s="483" t="s">
        <v>1187</v>
      </c>
      <c r="H192" s="483" t="s">
        <v>1187</v>
      </c>
      <c r="I192" s="493" t="str">
        <f t="shared" ca="1" si="8"/>
        <v>OK</v>
      </c>
      <c r="J192" s="493" t="str">
        <f t="shared" si="10"/>
        <v>OK</v>
      </c>
      <c r="K192" s="485"/>
      <c r="L192" s="477">
        <v>1064001</v>
      </c>
      <c r="M192" s="483" t="s">
        <v>2133</v>
      </c>
      <c r="N192" s="483" t="s">
        <v>1188</v>
      </c>
      <c r="O192" s="483" t="s">
        <v>551</v>
      </c>
      <c r="P192" s="483" t="s">
        <v>1189</v>
      </c>
      <c r="Q192" s="483" t="s">
        <v>1641</v>
      </c>
      <c r="R192" s="483" t="s">
        <v>1188</v>
      </c>
      <c r="S192" s="483" t="s">
        <v>551</v>
      </c>
      <c r="T192" s="483" t="s">
        <v>1189</v>
      </c>
      <c r="U192" s="494">
        <v>0</v>
      </c>
      <c r="V192" s="516"/>
      <c r="W192" s="496">
        <v>12</v>
      </c>
      <c r="X192" s="496">
        <v>18</v>
      </c>
      <c r="Y192" s="496"/>
      <c r="Z192" s="496"/>
      <c r="AA192" s="496"/>
      <c r="AB192" s="496"/>
      <c r="AC192" s="496"/>
      <c r="AD192" s="496"/>
      <c r="AE192" s="496"/>
      <c r="AF192" s="496"/>
      <c r="AG192" s="496"/>
      <c r="AH192" s="496"/>
      <c r="AI192" s="496"/>
      <c r="AJ192" s="497"/>
      <c r="AK192" s="498"/>
      <c r="AL192" s="499"/>
      <c r="AM192" s="499"/>
      <c r="AN192" s="499"/>
      <c r="AO192" s="499"/>
      <c r="AP192" s="499"/>
      <c r="AQ192" s="499"/>
      <c r="AR192" s="499"/>
      <c r="AS192" s="499"/>
      <c r="AT192" s="499"/>
      <c r="AU192" s="499"/>
      <c r="AV192" s="499"/>
      <c r="AW192" s="499">
        <v>5</v>
      </c>
      <c r="AX192" s="467"/>
    </row>
    <row r="193" spans="1:50" ht="21.75" customHeight="1">
      <c r="B193" s="491">
        <f t="shared" si="13"/>
        <v>19</v>
      </c>
      <c r="C193" s="492" t="s">
        <v>308</v>
      </c>
      <c r="D193" s="493">
        <v>219</v>
      </c>
      <c r="E193" s="483" t="s">
        <v>1190</v>
      </c>
      <c r="F193" s="483">
        <f t="shared" si="9"/>
        <v>3210215</v>
      </c>
      <c r="G193" s="483" t="s">
        <v>1191</v>
      </c>
      <c r="H193" s="483" t="s">
        <v>1191</v>
      </c>
      <c r="I193" s="493" t="str">
        <f t="shared" ca="1" si="8"/>
        <v>OK</v>
      </c>
      <c r="J193" s="493" t="str">
        <f t="shared" si="10"/>
        <v>OK</v>
      </c>
      <c r="K193" s="485"/>
      <c r="L193" s="477">
        <v>1064064</v>
      </c>
      <c r="M193" s="483" t="s">
        <v>2134</v>
      </c>
      <c r="N193" s="483" t="s">
        <v>1192</v>
      </c>
      <c r="O193" s="483" t="s">
        <v>551</v>
      </c>
      <c r="P193" s="483" t="s">
        <v>1193</v>
      </c>
      <c r="Q193" s="483" t="s">
        <v>1641</v>
      </c>
      <c r="R193" s="483" t="s">
        <v>1192</v>
      </c>
      <c r="S193" s="483" t="s">
        <v>551</v>
      </c>
      <c r="T193" s="483" t="s">
        <v>1193</v>
      </c>
      <c r="U193" s="494">
        <v>0</v>
      </c>
      <c r="V193" s="516"/>
      <c r="W193" s="496">
        <v>12</v>
      </c>
      <c r="X193" s="496">
        <v>19</v>
      </c>
      <c r="Y193" s="496">
        <v>13</v>
      </c>
      <c r="Z193" s="496">
        <v>13</v>
      </c>
      <c r="AA193" s="496">
        <v>13</v>
      </c>
      <c r="AB193" s="496">
        <v>13</v>
      </c>
      <c r="AC193" s="496">
        <v>13</v>
      </c>
      <c r="AD193" s="496">
        <v>13</v>
      </c>
      <c r="AE193" s="496">
        <v>13</v>
      </c>
      <c r="AF193" s="496">
        <v>13</v>
      </c>
      <c r="AG193" s="496">
        <v>13</v>
      </c>
      <c r="AH193" s="496">
        <v>13</v>
      </c>
      <c r="AI193" s="496">
        <v>13</v>
      </c>
      <c r="AJ193" s="497">
        <v>13</v>
      </c>
      <c r="AK193" s="498">
        <v>390000</v>
      </c>
      <c r="AL193" s="499">
        <v>390000</v>
      </c>
      <c r="AM193" s="499">
        <v>390000</v>
      </c>
      <c r="AN193" s="499">
        <v>390000</v>
      </c>
      <c r="AO193" s="499">
        <v>390000</v>
      </c>
      <c r="AP193" s="499">
        <v>390000</v>
      </c>
      <c r="AQ193" s="499">
        <v>390000</v>
      </c>
      <c r="AR193" s="499">
        <v>390000</v>
      </c>
      <c r="AS193" s="499">
        <v>390000</v>
      </c>
      <c r="AT193" s="499">
        <v>390000</v>
      </c>
      <c r="AU193" s="499">
        <v>390000</v>
      </c>
      <c r="AV193" s="499">
        <v>390000</v>
      </c>
      <c r="AW193" s="499">
        <v>1</v>
      </c>
      <c r="AX193" s="467"/>
    </row>
    <row r="194" spans="1:50" ht="21.75" customHeight="1">
      <c r="B194" s="491">
        <f t="shared" si="13"/>
        <v>20</v>
      </c>
      <c r="C194" s="492" t="s">
        <v>322</v>
      </c>
      <c r="D194" s="493">
        <v>220</v>
      </c>
      <c r="E194" s="483" t="s">
        <v>1194</v>
      </c>
      <c r="F194" s="483">
        <f t="shared" si="9"/>
        <v>3210216</v>
      </c>
      <c r="G194" s="483" t="s">
        <v>1195</v>
      </c>
      <c r="H194" s="483" t="s">
        <v>1195</v>
      </c>
      <c r="I194" s="493" t="str">
        <f t="shared" ca="1" si="8"/>
        <v>OK</v>
      </c>
      <c r="J194" s="493" t="str">
        <f t="shared" si="10"/>
        <v>OK</v>
      </c>
      <c r="K194" s="485"/>
      <c r="L194" s="477">
        <v>1063857</v>
      </c>
      <c r="M194" s="483" t="s">
        <v>2135</v>
      </c>
      <c r="N194" s="483" t="s">
        <v>1196</v>
      </c>
      <c r="O194" s="483" t="s">
        <v>551</v>
      </c>
      <c r="P194" s="483" t="s">
        <v>1197</v>
      </c>
      <c r="Q194" s="483" t="s">
        <v>1641</v>
      </c>
      <c r="R194" s="483" t="s">
        <v>1196</v>
      </c>
      <c r="S194" s="483" t="s">
        <v>551</v>
      </c>
      <c r="T194" s="483" t="s">
        <v>1197</v>
      </c>
      <c r="U194" s="494">
        <v>5400000</v>
      </c>
      <c r="V194" s="516">
        <v>45107</v>
      </c>
      <c r="W194" s="496">
        <v>12</v>
      </c>
      <c r="X194" s="496">
        <v>20</v>
      </c>
      <c r="Y194" s="496">
        <v>30</v>
      </c>
      <c r="Z194" s="496">
        <v>30</v>
      </c>
      <c r="AA194" s="496">
        <v>30</v>
      </c>
      <c r="AB194" s="496">
        <v>30</v>
      </c>
      <c r="AC194" s="496">
        <v>30</v>
      </c>
      <c r="AD194" s="496">
        <v>29</v>
      </c>
      <c r="AE194" s="496">
        <v>28</v>
      </c>
      <c r="AF194" s="496">
        <v>28</v>
      </c>
      <c r="AG194" s="496">
        <v>28</v>
      </c>
      <c r="AH194" s="496">
        <v>28</v>
      </c>
      <c r="AI194" s="496">
        <v>28</v>
      </c>
      <c r="AJ194" s="497">
        <v>28</v>
      </c>
      <c r="AK194" s="498">
        <v>795000</v>
      </c>
      <c r="AL194" s="499">
        <v>795000</v>
      </c>
      <c r="AM194" s="499">
        <v>795000</v>
      </c>
      <c r="AN194" s="499">
        <v>795000</v>
      </c>
      <c r="AO194" s="499">
        <v>795000</v>
      </c>
      <c r="AP194" s="499">
        <v>755250</v>
      </c>
      <c r="AQ194" s="499">
        <v>742000</v>
      </c>
      <c r="AR194" s="499">
        <v>742000</v>
      </c>
      <c r="AS194" s="499">
        <v>742000</v>
      </c>
      <c r="AT194" s="499">
        <v>742000</v>
      </c>
      <c r="AU194" s="499">
        <v>742000</v>
      </c>
      <c r="AV194" s="499">
        <v>742000</v>
      </c>
      <c r="AW194" s="499">
        <v>1</v>
      </c>
      <c r="AX194" s="467"/>
    </row>
    <row r="195" spans="1:50" ht="21.75" customHeight="1">
      <c r="B195" s="491">
        <f t="shared" si="13"/>
        <v>21</v>
      </c>
      <c r="C195" s="505" t="s">
        <v>1875</v>
      </c>
      <c r="D195" s="493">
        <v>221</v>
      </c>
      <c r="E195" s="483" t="s">
        <v>1198</v>
      </c>
      <c r="F195" s="483">
        <f t="shared" si="9"/>
        <v>3210322</v>
      </c>
      <c r="G195" s="483" t="s">
        <v>1199</v>
      </c>
      <c r="H195" s="483" t="s">
        <v>1199</v>
      </c>
      <c r="I195" s="493" t="str">
        <f t="shared" ca="1" si="8"/>
        <v>OK</v>
      </c>
      <c r="J195" s="493" t="str">
        <f t="shared" si="10"/>
        <v>OK</v>
      </c>
      <c r="K195" s="485"/>
      <c r="L195" s="477">
        <v>1007838</v>
      </c>
      <c r="M195" s="483" t="s">
        <v>2136</v>
      </c>
      <c r="N195" s="483" t="s">
        <v>707</v>
      </c>
      <c r="O195" s="483" t="s">
        <v>551</v>
      </c>
      <c r="P195" s="483" t="s">
        <v>708</v>
      </c>
      <c r="Q195" s="483" t="s">
        <v>1641</v>
      </c>
      <c r="R195" s="483" t="s">
        <v>707</v>
      </c>
      <c r="S195" s="483" t="s">
        <v>551</v>
      </c>
      <c r="T195" s="483" t="s">
        <v>708</v>
      </c>
      <c r="U195" s="494">
        <v>10230000</v>
      </c>
      <c r="V195" s="516">
        <v>45107</v>
      </c>
      <c r="W195" s="496">
        <v>12</v>
      </c>
      <c r="X195" s="496">
        <v>21</v>
      </c>
      <c r="Y195" s="496">
        <v>31</v>
      </c>
      <c r="Z195" s="496">
        <v>31</v>
      </c>
      <c r="AA195" s="496">
        <v>31</v>
      </c>
      <c r="AB195" s="496">
        <v>31</v>
      </c>
      <c r="AC195" s="496">
        <v>31</v>
      </c>
      <c r="AD195" s="496">
        <v>31</v>
      </c>
      <c r="AE195" s="496">
        <v>31</v>
      </c>
      <c r="AF195" s="496">
        <v>31</v>
      </c>
      <c r="AG195" s="496">
        <v>31</v>
      </c>
      <c r="AH195" s="496">
        <v>31</v>
      </c>
      <c r="AI195" s="496">
        <v>31</v>
      </c>
      <c r="AJ195" s="497">
        <v>31</v>
      </c>
      <c r="AK195" s="498">
        <v>806000</v>
      </c>
      <c r="AL195" s="499">
        <v>806000</v>
      </c>
      <c r="AM195" s="499">
        <v>806000</v>
      </c>
      <c r="AN195" s="499">
        <v>806000</v>
      </c>
      <c r="AO195" s="499">
        <v>806000</v>
      </c>
      <c r="AP195" s="499">
        <v>806000</v>
      </c>
      <c r="AQ195" s="499">
        <v>806000</v>
      </c>
      <c r="AR195" s="499">
        <v>806000</v>
      </c>
      <c r="AS195" s="499">
        <v>806000</v>
      </c>
      <c r="AT195" s="499">
        <v>806000</v>
      </c>
      <c r="AU195" s="499">
        <v>806000</v>
      </c>
      <c r="AV195" s="499">
        <v>806000</v>
      </c>
      <c r="AW195" s="499">
        <v>1</v>
      </c>
      <c r="AX195" s="467"/>
    </row>
    <row r="196" spans="1:50" ht="21.75" customHeight="1">
      <c r="B196" s="491">
        <f t="shared" si="13"/>
        <v>22</v>
      </c>
      <c r="C196" s="505" t="s">
        <v>1876</v>
      </c>
      <c r="D196" s="493">
        <v>222</v>
      </c>
      <c r="E196" s="483" t="s">
        <v>1200</v>
      </c>
      <c r="F196" s="483">
        <f t="shared" si="9"/>
        <v>3210323</v>
      </c>
      <c r="G196" s="483" t="s">
        <v>1201</v>
      </c>
      <c r="H196" s="483" t="s">
        <v>1201</v>
      </c>
      <c r="I196" s="493" t="str">
        <f t="shared" ca="1" si="8"/>
        <v>OK</v>
      </c>
      <c r="J196" s="493" t="str">
        <f t="shared" si="10"/>
        <v>OK</v>
      </c>
      <c r="K196" s="485"/>
      <c r="L196" s="477">
        <v>1066405</v>
      </c>
      <c r="M196" s="483" t="s">
        <v>2137</v>
      </c>
      <c r="N196" s="483" t="s">
        <v>1202</v>
      </c>
      <c r="O196" s="483" t="s">
        <v>551</v>
      </c>
      <c r="P196" s="483" t="s">
        <v>1203</v>
      </c>
      <c r="Q196" s="483" t="s">
        <v>1641</v>
      </c>
      <c r="R196" s="483" t="s">
        <v>1202</v>
      </c>
      <c r="S196" s="483" t="s">
        <v>551</v>
      </c>
      <c r="T196" s="483" t="s">
        <v>1203</v>
      </c>
      <c r="U196" s="494">
        <v>2400000</v>
      </c>
      <c r="V196" s="495">
        <v>45107</v>
      </c>
      <c r="W196" s="496">
        <v>12</v>
      </c>
      <c r="X196" s="496">
        <v>22</v>
      </c>
      <c r="Y196" s="496">
        <v>10</v>
      </c>
      <c r="Z196" s="496">
        <v>10</v>
      </c>
      <c r="AA196" s="496">
        <v>9</v>
      </c>
      <c r="AB196" s="496">
        <v>9</v>
      </c>
      <c r="AC196" s="496">
        <v>9</v>
      </c>
      <c r="AD196" s="496">
        <v>9</v>
      </c>
      <c r="AE196" s="496">
        <v>9</v>
      </c>
      <c r="AF196" s="496">
        <v>9</v>
      </c>
      <c r="AG196" s="496">
        <v>9</v>
      </c>
      <c r="AH196" s="496">
        <v>9</v>
      </c>
      <c r="AI196" s="496">
        <v>9</v>
      </c>
      <c r="AJ196" s="497">
        <v>9</v>
      </c>
      <c r="AK196" s="498">
        <v>250000</v>
      </c>
      <c r="AL196" s="499">
        <v>250000</v>
      </c>
      <c r="AM196" s="499">
        <v>225000</v>
      </c>
      <c r="AN196" s="499">
        <v>225000</v>
      </c>
      <c r="AO196" s="499">
        <v>225000</v>
      </c>
      <c r="AP196" s="499">
        <v>225000</v>
      </c>
      <c r="AQ196" s="499">
        <v>225000</v>
      </c>
      <c r="AR196" s="499">
        <v>225000</v>
      </c>
      <c r="AS196" s="499">
        <v>225000</v>
      </c>
      <c r="AT196" s="499">
        <v>225000</v>
      </c>
      <c r="AU196" s="499">
        <v>225000</v>
      </c>
      <c r="AV196" s="499">
        <v>225000</v>
      </c>
      <c r="AW196" s="499">
        <v>1</v>
      </c>
      <c r="AX196" s="467"/>
    </row>
    <row r="197" spans="1:50" ht="21.75" customHeight="1">
      <c r="B197" s="491">
        <f t="shared" si="13"/>
        <v>23</v>
      </c>
      <c r="C197" s="505" t="s">
        <v>1877</v>
      </c>
      <c r="D197" s="493">
        <v>223</v>
      </c>
      <c r="E197" s="483" t="s">
        <v>1204</v>
      </c>
      <c r="F197" s="483">
        <f t="shared" si="9"/>
        <v>3210324</v>
      </c>
      <c r="G197" s="472" t="s">
        <v>2071</v>
      </c>
      <c r="H197" s="472" t="s">
        <v>2071</v>
      </c>
      <c r="I197" s="493" t="str">
        <f t="shared" ref="I197:I260" ca="1" si="14">IF(COUNTIF($G$5:$G$306,G197)=1,"OK","重複あり！")</f>
        <v>OK</v>
      </c>
      <c r="J197" s="493" t="str">
        <f t="shared" si="10"/>
        <v>OK</v>
      </c>
      <c r="K197" s="485"/>
      <c r="L197" s="477">
        <v>1066784</v>
      </c>
      <c r="M197" s="483" t="s">
        <v>2138</v>
      </c>
      <c r="N197" s="483" t="s">
        <v>1205</v>
      </c>
      <c r="O197" s="483" t="s">
        <v>551</v>
      </c>
      <c r="P197" s="483" t="s">
        <v>1206</v>
      </c>
      <c r="Q197" s="483" t="s">
        <v>1641</v>
      </c>
      <c r="R197" s="483" t="s">
        <v>1205</v>
      </c>
      <c r="S197" s="483" t="s">
        <v>551</v>
      </c>
      <c r="T197" s="483" t="s">
        <v>1206</v>
      </c>
      <c r="U197" s="494">
        <v>0</v>
      </c>
      <c r="V197" s="516"/>
      <c r="W197" s="496">
        <v>12</v>
      </c>
      <c r="X197" s="496">
        <v>23</v>
      </c>
      <c r="Y197" s="496">
        <v>10</v>
      </c>
      <c r="Z197" s="496">
        <v>10</v>
      </c>
      <c r="AA197" s="496">
        <v>10</v>
      </c>
      <c r="AB197" s="496">
        <v>10</v>
      </c>
      <c r="AC197" s="496">
        <v>10</v>
      </c>
      <c r="AD197" s="496">
        <v>10</v>
      </c>
      <c r="AE197" s="496">
        <v>10</v>
      </c>
      <c r="AF197" s="496">
        <v>10</v>
      </c>
      <c r="AG197" s="496">
        <v>10</v>
      </c>
      <c r="AH197" s="496">
        <v>10</v>
      </c>
      <c r="AI197" s="496">
        <v>10</v>
      </c>
      <c r="AJ197" s="497">
        <v>10</v>
      </c>
      <c r="AK197" s="498">
        <v>260000</v>
      </c>
      <c r="AL197" s="499">
        <v>260000</v>
      </c>
      <c r="AM197" s="499">
        <v>260000</v>
      </c>
      <c r="AN197" s="499">
        <v>260000</v>
      </c>
      <c r="AO197" s="499">
        <v>260000</v>
      </c>
      <c r="AP197" s="499">
        <v>260000</v>
      </c>
      <c r="AQ197" s="499">
        <v>260000</v>
      </c>
      <c r="AR197" s="499">
        <v>260000</v>
      </c>
      <c r="AS197" s="499">
        <v>260000</v>
      </c>
      <c r="AT197" s="499">
        <v>260000</v>
      </c>
      <c r="AU197" s="499">
        <v>260000</v>
      </c>
      <c r="AV197" s="499">
        <v>260000</v>
      </c>
      <c r="AW197" s="499">
        <v>1</v>
      </c>
      <c r="AX197" s="467"/>
    </row>
    <row r="198" spans="1:50" ht="21.75" customHeight="1">
      <c r="B198" s="491">
        <f t="shared" si="13"/>
        <v>24</v>
      </c>
      <c r="C198" s="505" t="s">
        <v>1878</v>
      </c>
      <c r="D198" s="493">
        <v>224</v>
      </c>
      <c r="E198" s="483" t="s">
        <v>1207</v>
      </c>
      <c r="F198" s="483">
        <f t="shared" si="9"/>
        <v>3210325</v>
      </c>
      <c r="G198" s="483" t="s">
        <v>1208</v>
      </c>
      <c r="H198" s="483" t="s">
        <v>1208</v>
      </c>
      <c r="I198" s="493" t="str">
        <f t="shared" ca="1" si="14"/>
        <v>OK</v>
      </c>
      <c r="J198" s="493" t="str">
        <f t="shared" si="10"/>
        <v>OK</v>
      </c>
      <c r="K198" s="485"/>
      <c r="L198" s="477">
        <v>1039860</v>
      </c>
      <c r="M198" s="483" t="s">
        <v>2139</v>
      </c>
      <c r="N198" s="483" t="s">
        <v>1209</v>
      </c>
      <c r="O198" s="483" t="s">
        <v>551</v>
      </c>
      <c r="P198" s="483" t="s">
        <v>1210</v>
      </c>
      <c r="Q198" s="483" t="s">
        <v>1641</v>
      </c>
      <c r="R198" s="483" t="s">
        <v>1209</v>
      </c>
      <c r="S198" s="483" t="s">
        <v>551</v>
      </c>
      <c r="T198" s="483" t="s">
        <v>1210</v>
      </c>
      <c r="U198" s="494">
        <v>0</v>
      </c>
      <c r="V198" s="516"/>
      <c r="W198" s="496">
        <v>12</v>
      </c>
      <c r="X198" s="496">
        <v>24</v>
      </c>
      <c r="Y198" s="496">
        <v>19</v>
      </c>
      <c r="Z198" s="496">
        <v>19</v>
      </c>
      <c r="AA198" s="496">
        <v>18</v>
      </c>
      <c r="AB198" s="496">
        <v>18</v>
      </c>
      <c r="AC198" s="496">
        <v>18</v>
      </c>
      <c r="AD198" s="496">
        <v>18</v>
      </c>
      <c r="AE198" s="496">
        <v>17</v>
      </c>
      <c r="AF198" s="496">
        <v>17</v>
      </c>
      <c r="AG198" s="496">
        <v>17</v>
      </c>
      <c r="AH198" s="496">
        <v>17</v>
      </c>
      <c r="AI198" s="496">
        <v>17</v>
      </c>
      <c r="AJ198" s="497">
        <v>17</v>
      </c>
      <c r="AK198" s="498">
        <v>570000</v>
      </c>
      <c r="AL198" s="499">
        <v>570000</v>
      </c>
      <c r="AM198" s="499">
        <v>540000</v>
      </c>
      <c r="AN198" s="499">
        <v>540000</v>
      </c>
      <c r="AO198" s="499">
        <v>540000</v>
      </c>
      <c r="AP198" s="499">
        <v>540000</v>
      </c>
      <c r="AQ198" s="499">
        <v>510000</v>
      </c>
      <c r="AR198" s="499">
        <v>510000</v>
      </c>
      <c r="AS198" s="499">
        <v>510000</v>
      </c>
      <c r="AT198" s="499">
        <v>510000</v>
      </c>
      <c r="AU198" s="499">
        <v>510000</v>
      </c>
      <c r="AV198" s="499">
        <v>510000</v>
      </c>
      <c r="AW198" s="499">
        <v>1</v>
      </c>
      <c r="AX198" s="467"/>
    </row>
    <row r="199" spans="1:50" ht="21.75" customHeight="1">
      <c r="B199" s="491">
        <f t="shared" si="13"/>
        <v>25</v>
      </c>
      <c r="C199" s="505" t="s">
        <v>1879</v>
      </c>
      <c r="D199" s="493">
        <v>225</v>
      </c>
      <c r="E199" s="483" t="s">
        <v>1211</v>
      </c>
      <c r="F199" s="483">
        <f t="shared" si="9"/>
        <v>3210326</v>
      </c>
      <c r="G199" s="483" t="s">
        <v>1212</v>
      </c>
      <c r="H199" s="483" t="s">
        <v>1212</v>
      </c>
      <c r="I199" s="493" t="str">
        <f t="shared" ca="1" si="14"/>
        <v>OK</v>
      </c>
      <c r="J199" s="493" t="str">
        <f t="shared" si="10"/>
        <v>OK</v>
      </c>
      <c r="K199" s="485"/>
      <c r="L199" s="477">
        <v>1066994</v>
      </c>
      <c r="M199" s="483" t="s">
        <v>2140</v>
      </c>
      <c r="N199" s="483" t="s">
        <v>1213</v>
      </c>
      <c r="O199" s="483" t="s">
        <v>551</v>
      </c>
      <c r="P199" s="483" t="s">
        <v>1214</v>
      </c>
      <c r="Q199" s="483" t="s">
        <v>1641</v>
      </c>
      <c r="R199" s="483" t="s">
        <v>1213</v>
      </c>
      <c r="S199" s="483" t="s">
        <v>551</v>
      </c>
      <c r="T199" s="483" t="s">
        <v>1214</v>
      </c>
      <c r="U199" s="494">
        <v>0</v>
      </c>
      <c r="V199" s="516"/>
      <c r="W199" s="496">
        <v>12</v>
      </c>
      <c r="X199" s="496">
        <v>25</v>
      </c>
      <c r="Y199" s="496">
        <v>15</v>
      </c>
      <c r="Z199" s="496">
        <v>15</v>
      </c>
      <c r="AA199" s="496">
        <v>15</v>
      </c>
      <c r="AB199" s="496">
        <v>15</v>
      </c>
      <c r="AC199" s="496">
        <v>15</v>
      </c>
      <c r="AD199" s="496">
        <v>16</v>
      </c>
      <c r="AE199" s="496">
        <v>15</v>
      </c>
      <c r="AF199" s="496">
        <v>15</v>
      </c>
      <c r="AG199" s="496">
        <v>15</v>
      </c>
      <c r="AH199" s="496">
        <v>15</v>
      </c>
      <c r="AI199" s="496">
        <v>15</v>
      </c>
      <c r="AJ199" s="497">
        <v>15</v>
      </c>
      <c r="AK199" s="498">
        <v>390000</v>
      </c>
      <c r="AL199" s="499">
        <v>390000</v>
      </c>
      <c r="AM199" s="499">
        <v>390000</v>
      </c>
      <c r="AN199" s="499">
        <v>390000</v>
      </c>
      <c r="AO199" s="499">
        <v>390000</v>
      </c>
      <c r="AP199" s="499">
        <v>416000</v>
      </c>
      <c r="AQ199" s="499">
        <v>390000</v>
      </c>
      <c r="AR199" s="499">
        <v>390000</v>
      </c>
      <c r="AS199" s="499">
        <v>390000</v>
      </c>
      <c r="AT199" s="499">
        <v>390000</v>
      </c>
      <c r="AU199" s="499">
        <v>390000</v>
      </c>
      <c r="AV199" s="499">
        <v>390000</v>
      </c>
      <c r="AW199" s="499">
        <v>1</v>
      </c>
      <c r="AX199" s="467"/>
    </row>
    <row r="200" spans="1:50" ht="21.75" customHeight="1">
      <c r="B200" s="491">
        <f t="shared" si="13"/>
        <v>26</v>
      </c>
      <c r="C200" s="505" t="s">
        <v>1880</v>
      </c>
      <c r="D200" s="493">
        <v>226</v>
      </c>
      <c r="E200" s="483" t="s">
        <v>1215</v>
      </c>
      <c r="F200" s="483">
        <f t="shared" si="9"/>
        <v>3210327</v>
      </c>
      <c r="G200" s="483" t="s">
        <v>1216</v>
      </c>
      <c r="H200" s="483" t="s">
        <v>1216</v>
      </c>
      <c r="I200" s="493" t="str">
        <f t="shared" ca="1" si="14"/>
        <v>OK</v>
      </c>
      <c r="J200" s="493" t="str">
        <f t="shared" si="10"/>
        <v>OK</v>
      </c>
      <c r="K200" s="485"/>
      <c r="L200" s="477">
        <v>1053305</v>
      </c>
      <c r="M200" s="483" t="s">
        <v>2121</v>
      </c>
      <c r="N200" s="483" t="s">
        <v>1141</v>
      </c>
      <c r="O200" s="483" t="s">
        <v>686</v>
      </c>
      <c r="P200" s="483" t="s">
        <v>1142</v>
      </c>
      <c r="Q200" s="483" t="s">
        <v>1641</v>
      </c>
      <c r="R200" s="483" t="s">
        <v>1141</v>
      </c>
      <c r="S200" s="483" t="s">
        <v>686</v>
      </c>
      <c r="T200" s="483" t="s">
        <v>1142</v>
      </c>
      <c r="U200" s="494">
        <v>1980000</v>
      </c>
      <c r="V200" s="495">
        <v>45107</v>
      </c>
      <c r="W200" s="496">
        <v>12</v>
      </c>
      <c r="X200" s="496">
        <v>26</v>
      </c>
      <c r="Y200" s="496"/>
      <c r="Z200" s="496"/>
      <c r="AA200" s="496"/>
      <c r="AB200" s="496"/>
      <c r="AC200" s="496"/>
      <c r="AD200" s="496"/>
      <c r="AE200" s="496"/>
      <c r="AF200" s="496"/>
      <c r="AG200" s="496"/>
      <c r="AH200" s="496"/>
      <c r="AI200" s="496"/>
      <c r="AJ200" s="497"/>
      <c r="AK200" s="498"/>
      <c r="AL200" s="499"/>
      <c r="AM200" s="499"/>
      <c r="AN200" s="499"/>
      <c r="AO200" s="499"/>
      <c r="AP200" s="499"/>
      <c r="AQ200" s="499"/>
      <c r="AR200" s="499"/>
      <c r="AS200" s="499"/>
      <c r="AT200" s="499"/>
      <c r="AU200" s="499"/>
      <c r="AV200" s="499"/>
      <c r="AW200" s="499">
        <v>5</v>
      </c>
      <c r="AX200" s="467"/>
    </row>
    <row r="201" spans="1:50" ht="21.75" customHeight="1">
      <c r="B201" s="491">
        <f t="shared" si="13"/>
        <v>27</v>
      </c>
      <c r="C201" s="505" t="s">
        <v>1881</v>
      </c>
      <c r="D201" s="493">
        <v>227</v>
      </c>
      <c r="E201" s="483" t="s">
        <v>1217</v>
      </c>
      <c r="F201" s="483">
        <f t="shared" si="9"/>
        <v>3210476</v>
      </c>
      <c r="G201" s="483" t="s">
        <v>1218</v>
      </c>
      <c r="H201" s="483" t="s">
        <v>1218</v>
      </c>
      <c r="I201" s="493" t="str">
        <f t="shared" ca="1" si="14"/>
        <v>OK</v>
      </c>
      <c r="J201" s="493" t="str">
        <f t="shared" si="10"/>
        <v>OK</v>
      </c>
      <c r="K201" s="485"/>
      <c r="L201" s="477">
        <v>1050202</v>
      </c>
      <c r="M201" s="483" t="s">
        <v>2141</v>
      </c>
      <c r="N201" s="483" t="s">
        <v>1184</v>
      </c>
      <c r="O201" s="483" t="s">
        <v>551</v>
      </c>
      <c r="P201" s="483" t="s">
        <v>1185</v>
      </c>
      <c r="Q201" s="483" t="s">
        <v>1641</v>
      </c>
      <c r="R201" s="483" t="s">
        <v>1184</v>
      </c>
      <c r="S201" s="483" t="s">
        <v>551</v>
      </c>
      <c r="T201" s="483" t="s">
        <v>1185</v>
      </c>
      <c r="U201" s="494">
        <v>5280000</v>
      </c>
      <c r="V201" s="495">
        <v>45107</v>
      </c>
      <c r="W201" s="496">
        <v>12</v>
      </c>
      <c r="X201" s="496">
        <v>27</v>
      </c>
      <c r="Y201" s="496">
        <v>16</v>
      </c>
      <c r="Z201" s="496">
        <v>16</v>
      </c>
      <c r="AA201" s="496">
        <v>16</v>
      </c>
      <c r="AB201" s="496">
        <v>16</v>
      </c>
      <c r="AC201" s="496">
        <v>16</v>
      </c>
      <c r="AD201" s="496">
        <v>16</v>
      </c>
      <c r="AE201" s="496">
        <v>16</v>
      </c>
      <c r="AF201" s="496">
        <v>16</v>
      </c>
      <c r="AG201" s="496">
        <v>16</v>
      </c>
      <c r="AH201" s="496">
        <v>16</v>
      </c>
      <c r="AI201" s="496">
        <v>16</v>
      </c>
      <c r="AJ201" s="497">
        <v>16</v>
      </c>
      <c r="AK201" s="498">
        <v>424000</v>
      </c>
      <c r="AL201" s="499">
        <v>424000</v>
      </c>
      <c r="AM201" s="499">
        <v>424000</v>
      </c>
      <c r="AN201" s="499">
        <v>424000</v>
      </c>
      <c r="AO201" s="499">
        <v>424000</v>
      </c>
      <c r="AP201" s="499">
        <v>424000</v>
      </c>
      <c r="AQ201" s="499">
        <v>424000</v>
      </c>
      <c r="AR201" s="499">
        <v>424000</v>
      </c>
      <c r="AS201" s="499">
        <v>424000</v>
      </c>
      <c r="AT201" s="499">
        <v>424000</v>
      </c>
      <c r="AU201" s="499">
        <v>424000</v>
      </c>
      <c r="AV201" s="499">
        <v>424000</v>
      </c>
      <c r="AW201" s="499">
        <v>1</v>
      </c>
      <c r="AX201" s="467"/>
    </row>
    <row r="202" spans="1:50" ht="21.75" customHeight="1">
      <c r="B202" s="491">
        <f t="shared" si="13"/>
        <v>28</v>
      </c>
      <c r="C202" s="505" t="s">
        <v>337</v>
      </c>
      <c r="D202" s="493">
        <v>228</v>
      </c>
      <c r="E202" s="483" t="s">
        <v>1219</v>
      </c>
      <c r="F202" s="483">
        <f t="shared" si="9"/>
        <v>3210477</v>
      </c>
      <c r="G202" s="483" t="s">
        <v>1220</v>
      </c>
      <c r="H202" s="483" t="s">
        <v>1220</v>
      </c>
      <c r="I202" s="493" t="str">
        <f t="shared" ca="1" si="14"/>
        <v>OK</v>
      </c>
      <c r="J202" s="493" t="str">
        <f t="shared" si="10"/>
        <v>OK</v>
      </c>
      <c r="K202" s="485"/>
      <c r="L202" s="477">
        <v>1065785</v>
      </c>
      <c r="M202" s="483" t="s">
        <v>2142</v>
      </c>
      <c r="N202" s="483" t="s">
        <v>1221</v>
      </c>
      <c r="O202" s="483" t="s">
        <v>551</v>
      </c>
      <c r="P202" s="483" t="s">
        <v>1222</v>
      </c>
      <c r="Q202" s="483" t="s">
        <v>1641</v>
      </c>
      <c r="R202" s="483" t="s">
        <v>1221</v>
      </c>
      <c r="S202" s="483" t="s">
        <v>551</v>
      </c>
      <c r="T202" s="483" t="s">
        <v>1222</v>
      </c>
      <c r="U202" s="494">
        <v>4320000</v>
      </c>
      <c r="V202" s="516">
        <v>45107</v>
      </c>
      <c r="W202" s="496">
        <v>12</v>
      </c>
      <c r="X202" s="496">
        <v>28</v>
      </c>
      <c r="Y202" s="496">
        <v>15</v>
      </c>
      <c r="Z202" s="496">
        <v>17</v>
      </c>
      <c r="AA202" s="496">
        <v>15</v>
      </c>
      <c r="AB202" s="496">
        <v>16</v>
      </c>
      <c r="AC202" s="496">
        <v>12</v>
      </c>
      <c r="AD202" s="496">
        <v>15</v>
      </c>
      <c r="AE202" s="496">
        <v>15</v>
      </c>
      <c r="AF202" s="496">
        <v>16</v>
      </c>
      <c r="AG202" s="496">
        <v>16</v>
      </c>
      <c r="AH202" s="496">
        <v>16</v>
      </c>
      <c r="AI202" s="496">
        <v>16</v>
      </c>
      <c r="AJ202" s="497">
        <v>16</v>
      </c>
      <c r="AK202" s="498">
        <v>390000</v>
      </c>
      <c r="AL202" s="499">
        <v>442000</v>
      </c>
      <c r="AM202" s="499">
        <v>390000</v>
      </c>
      <c r="AN202" s="499">
        <v>416000</v>
      </c>
      <c r="AO202" s="499">
        <v>312000</v>
      </c>
      <c r="AP202" s="499">
        <v>390000</v>
      </c>
      <c r="AQ202" s="499">
        <v>390000</v>
      </c>
      <c r="AR202" s="499">
        <v>416000</v>
      </c>
      <c r="AS202" s="499">
        <v>416000</v>
      </c>
      <c r="AT202" s="499">
        <v>416000</v>
      </c>
      <c r="AU202" s="499">
        <v>416000</v>
      </c>
      <c r="AV202" s="499">
        <v>416000</v>
      </c>
      <c r="AW202" s="499">
        <v>1</v>
      </c>
      <c r="AX202" s="467"/>
    </row>
    <row r="203" spans="1:50" ht="21.75" customHeight="1">
      <c r="B203" s="491">
        <f t="shared" si="13"/>
        <v>29</v>
      </c>
      <c r="C203" s="505" t="s">
        <v>1882</v>
      </c>
      <c r="D203" s="493">
        <v>229</v>
      </c>
      <c r="E203" s="483" t="s">
        <v>1223</v>
      </c>
      <c r="F203" s="483">
        <f t="shared" si="9"/>
        <v>3210478</v>
      </c>
      <c r="G203" s="483" t="s">
        <v>1224</v>
      </c>
      <c r="H203" s="483" t="s">
        <v>1224</v>
      </c>
      <c r="I203" s="493" t="str">
        <f t="shared" ca="1" si="14"/>
        <v>OK</v>
      </c>
      <c r="J203" s="493" t="str">
        <f t="shared" si="10"/>
        <v>OK</v>
      </c>
      <c r="K203" s="485"/>
      <c r="L203" s="477">
        <v>1054263</v>
      </c>
      <c r="M203" s="483" t="s">
        <v>2143</v>
      </c>
      <c r="N203" s="483" t="s">
        <v>1225</v>
      </c>
      <c r="O203" s="483" t="s">
        <v>551</v>
      </c>
      <c r="P203" s="483" t="s">
        <v>1226</v>
      </c>
      <c r="Q203" s="483" t="s">
        <v>1641</v>
      </c>
      <c r="R203" s="483" t="s">
        <v>1225</v>
      </c>
      <c r="S203" s="483" t="s">
        <v>551</v>
      </c>
      <c r="T203" s="483" t="s">
        <v>1226</v>
      </c>
      <c r="U203" s="494">
        <v>0</v>
      </c>
      <c r="V203" s="495"/>
      <c r="W203" s="496">
        <v>12</v>
      </c>
      <c r="X203" s="496">
        <v>29</v>
      </c>
      <c r="Y203" s="496">
        <v>17</v>
      </c>
      <c r="Z203" s="496">
        <v>17</v>
      </c>
      <c r="AA203" s="496">
        <v>17</v>
      </c>
      <c r="AB203" s="496">
        <v>17</v>
      </c>
      <c r="AC203" s="496">
        <v>17</v>
      </c>
      <c r="AD203" s="496">
        <v>17</v>
      </c>
      <c r="AE203" s="496">
        <v>16</v>
      </c>
      <c r="AF203" s="496">
        <v>16</v>
      </c>
      <c r="AG203" s="496">
        <v>16</v>
      </c>
      <c r="AH203" s="496">
        <v>16</v>
      </c>
      <c r="AI203" s="496">
        <v>16</v>
      </c>
      <c r="AJ203" s="497">
        <v>16</v>
      </c>
      <c r="AK203" s="498">
        <v>431608</v>
      </c>
      <c r="AL203" s="499">
        <v>431608</v>
      </c>
      <c r="AM203" s="499">
        <v>431608</v>
      </c>
      <c r="AN203" s="499">
        <v>431608</v>
      </c>
      <c r="AO203" s="499">
        <v>431608</v>
      </c>
      <c r="AP203" s="499">
        <v>431608</v>
      </c>
      <c r="AQ203" s="499">
        <v>404581</v>
      </c>
      <c r="AR203" s="499">
        <v>404581</v>
      </c>
      <c r="AS203" s="499">
        <v>410485</v>
      </c>
      <c r="AT203" s="499">
        <v>410485</v>
      </c>
      <c r="AU203" s="499">
        <v>410485</v>
      </c>
      <c r="AV203" s="499">
        <v>410485</v>
      </c>
      <c r="AW203" s="499">
        <v>1</v>
      </c>
      <c r="AX203" s="467"/>
    </row>
    <row r="204" spans="1:50" ht="21.75" customHeight="1">
      <c r="B204" s="491">
        <f t="shared" si="13"/>
        <v>30</v>
      </c>
      <c r="C204" s="505" t="s">
        <v>1883</v>
      </c>
      <c r="D204" s="493">
        <v>230</v>
      </c>
      <c r="E204" s="483" t="s">
        <v>1227</v>
      </c>
      <c r="F204" s="483">
        <f t="shared" si="9"/>
        <v>3210479</v>
      </c>
      <c r="G204" s="483" t="s">
        <v>1228</v>
      </c>
      <c r="H204" s="483" t="s">
        <v>1228</v>
      </c>
      <c r="I204" s="493" t="str">
        <f t="shared" ca="1" si="14"/>
        <v>OK</v>
      </c>
      <c r="J204" s="493" t="str">
        <f t="shared" si="10"/>
        <v>OK</v>
      </c>
      <c r="K204" s="485"/>
      <c r="L204" s="483">
        <v>1007849</v>
      </c>
      <c r="M204" s="483" t="s">
        <v>2144</v>
      </c>
      <c r="N204" s="483" t="s">
        <v>1229</v>
      </c>
      <c r="O204" s="483" t="s">
        <v>551</v>
      </c>
      <c r="P204" s="483" t="s">
        <v>1230</v>
      </c>
      <c r="Q204" s="483" t="s">
        <v>1641</v>
      </c>
      <c r="R204" s="483" t="s">
        <v>1229</v>
      </c>
      <c r="S204" s="483" t="s">
        <v>551</v>
      </c>
      <c r="T204" s="483" t="s">
        <v>1230</v>
      </c>
      <c r="U204" s="494">
        <v>0</v>
      </c>
      <c r="V204" s="495"/>
      <c r="W204" s="496">
        <v>12</v>
      </c>
      <c r="X204" s="496">
        <v>30</v>
      </c>
      <c r="Y204" s="496">
        <v>9</v>
      </c>
      <c r="Z204" s="496">
        <v>9</v>
      </c>
      <c r="AA204" s="496">
        <v>9</v>
      </c>
      <c r="AB204" s="496">
        <v>9</v>
      </c>
      <c r="AC204" s="496">
        <v>8</v>
      </c>
      <c r="AD204" s="496">
        <v>9</v>
      </c>
      <c r="AE204" s="496">
        <v>9</v>
      </c>
      <c r="AF204" s="496">
        <v>9</v>
      </c>
      <c r="AG204" s="496">
        <v>9</v>
      </c>
      <c r="AH204" s="496">
        <v>9</v>
      </c>
      <c r="AI204" s="496">
        <v>9</v>
      </c>
      <c r="AJ204" s="497">
        <v>9</v>
      </c>
      <c r="AK204" s="498">
        <v>270000</v>
      </c>
      <c r="AL204" s="499">
        <v>270000</v>
      </c>
      <c r="AM204" s="499">
        <v>270000</v>
      </c>
      <c r="AN204" s="499">
        <v>270000</v>
      </c>
      <c r="AO204" s="499">
        <v>240000</v>
      </c>
      <c r="AP204" s="499">
        <v>270000</v>
      </c>
      <c r="AQ204" s="499">
        <v>270000</v>
      </c>
      <c r="AR204" s="499">
        <v>270000</v>
      </c>
      <c r="AS204" s="499">
        <v>270000</v>
      </c>
      <c r="AT204" s="499">
        <v>270000</v>
      </c>
      <c r="AU204" s="499">
        <v>270000</v>
      </c>
      <c r="AV204" s="499">
        <v>270000</v>
      </c>
      <c r="AW204" s="499">
        <v>1</v>
      </c>
      <c r="AX204" s="467"/>
    </row>
    <row r="205" spans="1:50" s="532" customFormat="1" ht="21.75" customHeight="1">
      <c r="A205" s="464"/>
      <c r="B205" s="491">
        <f t="shared" si="13"/>
        <v>31</v>
      </c>
      <c r="C205" s="505" t="s">
        <v>1884</v>
      </c>
      <c r="D205" s="493">
        <v>231</v>
      </c>
      <c r="E205" s="483" t="s">
        <v>1231</v>
      </c>
      <c r="F205" s="483">
        <f t="shared" si="9"/>
        <v>3210480</v>
      </c>
      <c r="G205" s="483" t="s">
        <v>1232</v>
      </c>
      <c r="H205" s="483" t="s">
        <v>1232</v>
      </c>
      <c r="I205" s="493" t="str">
        <f t="shared" ca="1" si="14"/>
        <v>OK</v>
      </c>
      <c r="J205" s="493" t="str">
        <f t="shared" si="10"/>
        <v>OK</v>
      </c>
      <c r="K205" s="485"/>
      <c r="L205" s="522">
        <v>1851380</v>
      </c>
      <c r="M205" s="523" t="s">
        <v>2145</v>
      </c>
      <c r="N205" s="523" t="s">
        <v>1233</v>
      </c>
      <c r="O205" s="523" t="s">
        <v>551</v>
      </c>
      <c r="P205" s="523" t="s">
        <v>1234</v>
      </c>
      <c r="Q205" s="523" t="s">
        <v>1641</v>
      </c>
      <c r="R205" s="524" t="s">
        <v>1233</v>
      </c>
      <c r="S205" s="524" t="s">
        <v>551</v>
      </c>
      <c r="T205" s="524" t="s">
        <v>1234</v>
      </c>
      <c r="U205" s="525">
        <v>3960000</v>
      </c>
      <c r="V205" s="516">
        <v>45107</v>
      </c>
      <c r="W205" s="526">
        <v>12</v>
      </c>
      <c r="X205" s="526">
        <v>31</v>
      </c>
      <c r="Y205" s="527">
        <v>22</v>
      </c>
      <c r="Z205" s="527">
        <v>22</v>
      </c>
      <c r="AA205" s="527">
        <v>22</v>
      </c>
      <c r="AB205" s="527">
        <v>22</v>
      </c>
      <c r="AC205" s="527">
        <v>21</v>
      </c>
      <c r="AD205" s="527">
        <v>21</v>
      </c>
      <c r="AE205" s="527">
        <v>22</v>
      </c>
      <c r="AF205" s="527">
        <v>22</v>
      </c>
      <c r="AG205" s="527">
        <v>22</v>
      </c>
      <c r="AH205" s="527">
        <v>22</v>
      </c>
      <c r="AI205" s="527">
        <v>22</v>
      </c>
      <c r="AJ205" s="528">
        <v>22</v>
      </c>
      <c r="AK205" s="529">
        <v>550000</v>
      </c>
      <c r="AL205" s="530">
        <v>550000</v>
      </c>
      <c r="AM205" s="530">
        <v>550000</v>
      </c>
      <c r="AN205" s="530">
        <v>550000</v>
      </c>
      <c r="AO205" s="530">
        <v>525000</v>
      </c>
      <c r="AP205" s="530">
        <v>525000</v>
      </c>
      <c r="AQ205" s="530">
        <v>550000</v>
      </c>
      <c r="AR205" s="530">
        <v>550000</v>
      </c>
      <c r="AS205" s="530">
        <v>550000</v>
      </c>
      <c r="AT205" s="530">
        <v>550000</v>
      </c>
      <c r="AU205" s="530">
        <v>550000</v>
      </c>
      <c r="AV205" s="530">
        <v>550000</v>
      </c>
      <c r="AW205" s="530">
        <v>1</v>
      </c>
      <c r="AX205" s="531"/>
    </row>
    <row r="206" spans="1:50" s="532" customFormat="1" ht="21.75" customHeight="1">
      <c r="A206" s="464"/>
      <c r="B206" s="491">
        <f t="shared" si="13"/>
        <v>32</v>
      </c>
      <c r="C206" s="505" t="s">
        <v>1885</v>
      </c>
      <c r="D206" s="493">
        <v>232</v>
      </c>
      <c r="E206" s="483" t="s">
        <v>1235</v>
      </c>
      <c r="F206" s="483">
        <f t="shared" si="9"/>
        <v>3210492</v>
      </c>
      <c r="G206" s="483" t="s">
        <v>1236</v>
      </c>
      <c r="H206" s="483" t="s">
        <v>1236</v>
      </c>
      <c r="I206" s="493" t="str">
        <f t="shared" ca="1" si="14"/>
        <v>OK</v>
      </c>
      <c r="J206" s="493" t="str">
        <f t="shared" si="10"/>
        <v>OK</v>
      </c>
      <c r="K206" s="485"/>
      <c r="L206" s="533">
        <v>1050200</v>
      </c>
      <c r="M206" s="534" t="s">
        <v>2146</v>
      </c>
      <c r="N206" s="534" t="s">
        <v>1237</v>
      </c>
      <c r="O206" s="534" t="s">
        <v>551</v>
      </c>
      <c r="P206" s="534" t="s">
        <v>972</v>
      </c>
      <c r="Q206" s="534" t="s">
        <v>1641</v>
      </c>
      <c r="R206" s="535" t="s">
        <v>1237</v>
      </c>
      <c r="S206" s="535" t="s">
        <v>551</v>
      </c>
      <c r="T206" s="535" t="s">
        <v>972</v>
      </c>
      <c r="U206" s="536">
        <v>0</v>
      </c>
      <c r="V206" s="535"/>
      <c r="W206" s="527"/>
      <c r="X206" s="527"/>
      <c r="Y206" s="527"/>
      <c r="Z206" s="527"/>
      <c r="AA206" s="527"/>
      <c r="AB206" s="527"/>
      <c r="AC206" s="527"/>
      <c r="AD206" s="527"/>
      <c r="AE206" s="527"/>
      <c r="AF206" s="527"/>
      <c r="AG206" s="527"/>
      <c r="AH206" s="527"/>
      <c r="AI206" s="527"/>
      <c r="AJ206" s="528"/>
      <c r="AK206" s="529"/>
      <c r="AL206" s="530"/>
      <c r="AM206" s="530"/>
      <c r="AN206" s="530"/>
      <c r="AO206" s="530"/>
      <c r="AP206" s="530"/>
      <c r="AQ206" s="530"/>
      <c r="AR206" s="530"/>
      <c r="AS206" s="530"/>
      <c r="AT206" s="530"/>
      <c r="AU206" s="530"/>
      <c r="AV206" s="530"/>
      <c r="AW206" s="530">
        <v>5</v>
      </c>
      <c r="AX206" s="531"/>
    </row>
    <row r="207" spans="1:50" s="532" customFormat="1" ht="21.75" customHeight="1">
      <c r="A207" s="464"/>
      <c r="B207" s="491">
        <f t="shared" si="13"/>
        <v>33</v>
      </c>
      <c r="C207" s="492" t="s">
        <v>1886</v>
      </c>
      <c r="D207" s="493">
        <v>233</v>
      </c>
      <c r="E207" s="483" t="s">
        <v>1238</v>
      </c>
      <c r="F207" s="483">
        <f t="shared" si="9"/>
        <v>3210493</v>
      </c>
      <c r="G207" s="483" t="s">
        <v>1239</v>
      </c>
      <c r="H207" s="483" t="s">
        <v>1239</v>
      </c>
      <c r="I207" s="493" t="str">
        <f t="shared" ca="1" si="14"/>
        <v>OK</v>
      </c>
      <c r="J207" s="493" t="str">
        <f t="shared" si="10"/>
        <v>OK</v>
      </c>
      <c r="K207" s="485"/>
      <c r="L207" s="533">
        <v>1007837</v>
      </c>
      <c r="M207" s="534" t="s">
        <v>2147</v>
      </c>
      <c r="N207" s="534" t="s">
        <v>1240</v>
      </c>
      <c r="O207" s="534" t="s">
        <v>551</v>
      </c>
      <c r="P207" s="534" t="s">
        <v>1241</v>
      </c>
      <c r="Q207" s="534" t="s">
        <v>1641</v>
      </c>
      <c r="R207" s="534" t="s">
        <v>1240</v>
      </c>
      <c r="S207" s="534" t="s">
        <v>551</v>
      </c>
      <c r="T207" s="534" t="s">
        <v>1241</v>
      </c>
      <c r="U207" s="537">
        <v>0</v>
      </c>
      <c r="V207" s="534"/>
      <c r="W207" s="538">
        <v>12</v>
      </c>
      <c r="X207" s="538">
        <v>32</v>
      </c>
      <c r="Y207" s="538">
        <v>14</v>
      </c>
      <c r="Z207" s="538">
        <v>16</v>
      </c>
      <c r="AA207" s="538">
        <v>16</v>
      </c>
      <c r="AB207" s="538">
        <v>16</v>
      </c>
      <c r="AC207" s="538">
        <v>14</v>
      </c>
      <c r="AD207" s="538">
        <v>15</v>
      </c>
      <c r="AE207" s="538">
        <v>16</v>
      </c>
      <c r="AF207" s="538">
        <v>16</v>
      </c>
      <c r="AG207" s="538">
        <v>16</v>
      </c>
      <c r="AH207" s="538">
        <v>16</v>
      </c>
      <c r="AI207" s="538">
        <v>16</v>
      </c>
      <c r="AJ207" s="539">
        <v>16</v>
      </c>
      <c r="AK207" s="540">
        <v>420000</v>
      </c>
      <c r="AL207" s="541">
        <v>480000</v>
      </c>
      <c r="AM207" s="541">
        <v>480000</v>
      </c>
      <c r="AN207" s="541">
        <v>480000</v>
      </c>
      <c r="AO207" s="541">
        <v>420000</v>
      </c>
      <c r="AP207" s="541">
        <v>450000</v>
      </c>
      <c r="AQ207" s="541">
        <v>480000</v>
      </c>
      <c r="AR207" s="541">
        <v>480000</v>
      </c>
      <c r="AS207" s="541">
        <v>480000</v>
      </c>
      <c r="AT207" s="541">
        <v>480000</v>
      </c>
      <c r="AU207" s="541">
        <v>480000</v>
      </c>
      <c r="AV207" s="541">
        <v>480000</v>
      </c>
      <c r="AW207" s="541">
        <v>1</v>
      </c>
      <c r="AX207" s="531"/>
    </row>
    <row r="208" spans="1:50" s="532" customFormat="1" ht="21.75" customHeight="1">
      <c r="A208" s="464"/>
      <c r="B208" s="491">
        <f t="shared" si="13"/>
        <v>34</v>
      </c>
      <c r="C208" s="505" t="s">
        <v>1887</v>
      </c>
      <c r="D208" s="493">
        <v>234</v>
      </c>
      <c r="E208" s="483" t="s">
        <v>1242</v>
      </c>
      <c r="F208" s="483">
        <f t="shared" si="9"/>
        <v>3210592</v>
      </c>
      <c r="G208" s="483" t="s">
        <v>1243</v>
      </c>
      <c r="H208" s="483" t="s">
        <v>1243</v>
      </c>
      <c r="I208" s="493" t="str">
        <f t="shared" ca="1" si="14"/>
        <v>OK</v>
      </c>
      <c r="J208" s="493" t="str">
        <f t="shared" si="10"/>
        <v>OK</v>
      </c>
      <c r="K208" s="485"/>
      <c r="L208" s="542">
        <v>1039860</v>
      </c>
      <c r="M208" s="534" t="s">
        <v>2148</v>
      </c>
      <c r="N208" s="534" t="s">
        <v>1244</v>
      </c>
      <c r="O208" s="534" t="s">
        <v>551</v>
      </c>
      <c r="P208" s="534" t="s">
        <v>1210</v>
      </c>
      <c r="Q208" s="534" t="s">
        <v>1641</v>
      </c>
      <c r="R208" s="534" t="s">
        <v>1244</v>
      </c>
      <c r="S208" s="534" t="s">
        <v>551</v>
      </c>
      <c r="T208" s="534" t="s">
        <v>1210</v>
      </c>
      <c r="U208" s="537">
        <v>0</v>
      </c>
      <c r="V208" s="534"/>
      <c r="W208" s="538">
        <v>12</v>
      </c>
      <c r="X208" s="538">
        <v>33</v>
      </c>
      <c r="Y208" s="538">
        <v>14</v>
      </c>
      <c r="Z208" s="538">
        <v>16</v>
      </c>
      <c r="AA208" s="538">
        <v>16</v>
      </c>
      <c r="AB208" s="538">
        <v>16</v>
      </c>
      <c r="AC208" s="538">
        <v>16</v>
      </c>
      <c r="AD208" s="538">
        <v>16</v>
      </c>
      <c r="AE208" s="538">
        <v>16</v>
      </c>
      <c r="AF208" s="538">
        <v>16</v>
      </c>
      <c r="AG208" s="538">
        <v>16</v>
      </c>
      <c r="AH208" s="538">
        <v>16</v>
      </c>
      <c r="AI208" s="538">
        <v>16</v>
      </c>
      <c r="AJ208" s="539">
        <v>16</v>
      </c>
      <c r="AK208" s="540">
        <v>420000</v>
      </c>
      <c r="AL208" s="541">
        <v>480000</v>
      </c>
      <c r="AM208" s="541">
        <v>480000</v>
      </c>
      <c r="AN208" s="541">
        <v>480000</v>
      </c>
      <c r="AO208" s="541">
        <v>480000</v>
      </c>
      <c r="AP208" s="541">
        <v>480000</v>
      </c>
      <c r="AQ208" s="541">
        <v>480000</v>
      </c>
      <c r="AR208" s="541">
        <v>480000</v>
      </c>
      <c r="AS208" s="541">
        <v>480000</v>
      </c>
      <c r="AT208" s="541">
        <v>480000</v>
      </c>
      <c r="AU208" s="541">
        <v>480000</v>
      </c>
      <c r="AV208" s="541">
        <v>480000</v>
      </c>
      <c r="AW208" s="541">
        <v>1</v>
      </c>
      <c r="AX208" s="531"/>
    </row>
    <row r="209" spans="1:50" s="532" customFormat="1" ht="21.75" customHeight="1">
      <c r="A209" s="464"/>
      <c r="B209" s="491">
        <f t="shared" si="13"/>
        <v>35</v>
      </c>
      <c r="C209" s="505" t="s">
        <v>1888</v>
      </c>
      <c r="D209" s="493">
        <v>235</v>
      </c>
      <c r="E209" s="483" t="s">
        <v>1245</v>
      </c>
      <c r="F209" s="483">
        <f t="shared" si="9"/>
        <v>3210593</v>
      </c>
      <c r="G209" s="483" t="s">
        <v>1246</v>
      </c>
      <c r="H209" s="483" t="s">
        <v>1246</v>
      </c>
      <c r="I209" s="493" t="str">
        <f t="shared" ca="1" si="14"/>
        <v>OK</v>
      </c>
      <c r="J209" s="493" t="str">
        <f t="shared" si="10"/>
        <v>OK</v>
      </c>
      <c r="K209" s="485"/>
      <c r="L209" s="483">
        <v>1039847</v>
      </c>
      <c r="M209" s="477" t="s">
        <v>1247</v>
      </c>
      <c r="N209" s="477" t="s">
        <v>1248</v>
      </c>
      <c r="O209" s="477" t="s">
        <v>551</v>
      </c>
      <c r="P209" s="477" t="s">
        <v>1249</v>
      </c>
      <c r="Q209" s="477" t="s">
        <v>1641</v>
      </c>
      <c r="R209" s="477" t="s">
        <v>1248</v>
      </c>
      <c r="S209" s="477" t="s">
        <v>551</v>
      </c>
      <c r="T209" s="477" t="s">
        <v>1249</v>
      </c>
      <c r="U209" s="477">
        <v>2700000</v>
      </c>
      <c r="V209" s="516">
        <v>45107</v>
      </c>
      <c r="W209" s="538">
        <v>12</v>
      </c>
      <c r="X209" s="538">
        <v>34</v>
      </c>
      <c r="Y209" s="538">
        <v>9</v>
      </c>
      <c r="Z209" s="538">
        <v>9</v>
      </c>
      <c r="AA209" s="538">
        <v>9</v>
      </c>
      <c r="AB209" s="538">
        <v>8</v>
      </c>
      <c r="AC209" s="538">
        <v>9</v>
      </c>
      <c r="AD209" s="538">
        <v>9</v>
      </c>
      <c r="AE209" s="538">
        <v>9</v>
      </c>
      <c r="AF209" s="538">
        <v>9</v>
      </c>
      <c r="AG209" s="538">
        <v>9</v>
      </c>
      <c r="AH209" s="538">
        <v>9</v>
      </c>
      <c r="AI209" s="538">
        <v>9</v>
      </c>
      <c r="AJ209" s="539">
        <v>9</v>
      </c>
      <c r="AK209" s="540">
        <v>234000</v>
      </c>
      <c r="AL209" s="541">
        <v>234000</v>
      </c>
      <c r="AM209" s="541">
        <v>234000</v>
      </c>
      <c r="AN209" s="541">
        <v>208000</v>
      </c>
      <c r="AO209" s="541">
        <v>234000</v>
      </c>
      <c r="AP209" s="541">
        <v>234000</v>
      </c>
      <c r="AQ209" s="541">
        <v>234000</v>
      </c>
      <c r="AR209" s="541">
        <v>234000</v>
      </c>
      <c r="AS209" s="541">
        <v>234000</v>
      </c>
      <c r="AT209" s="541">
        <v>234000</v>
      </c>
      <c r="AU209" s="541">
        <v>234000</v>
      </c>
      <c r="AV209" s="541">
        <v>234000</v>
      </c>
      <c r="AW209" s="541">
        <v>1</v>
      </c>
      <c r="AX209" s="531"/>
    </row>
    <row r="210" spans="1:50" s="478" customFormat="1" ht="21.75" customHeight="1">
      <c r="A210" s="464"/>
      <c r="B210" s="491">
        <f t="shared" si="13"/>
        <v>36</v>
      </c>
      <c r="C210" s="492" t="s">
        <v>1889</v>
      </c>
      <c r="D210" s="493">
        <v>236</v>
      </c>
      <c r="E210" s="483" t="s">
        <v>1250</v>
      </c>
      <c r="F210" s="483">
        <f t="shared" si="9"/>
        <v>3210594</v>
      </c>
      <c r="G210" s="483" t="s">
        <v>1251</v>
      </c>
      <c r="H210" s="483" t="s">
        <v>1251</v>
      </c>
      <c r="I210" s="493" t="str">
        <f t="shared" ca="1" si="14"/>
        <v>OK</v>
      </c>
      <c r="J210" s="493" t="str">
        <f t="shared" si="10"/>
        <v>OK</v>
      </c>
      <c r="K210" s="485"/>
      <c r="L210" s="512">
        <v>1039550</v>
      </c>
      <c r="M210" s="543" t="s">
        <v>1252</v>
      </c>
      <c r="N210" s="543" t="s">
        <v>1253</v>
      </c>
      <c r="O210" s="543" t="s">
        <v>551</v>
      </c>
      <c r="P210" s="543" t="s">
        <v>708</v>
      </c>
      <c r="Q210" s="543" t="s">
        <v>1641</v>
      </c>
      <c r="R210" s="514" t="s">
        <v>1253</v>
      </c>
      <c r="S210" s="514" t="s">
        <v>551</v>
      </c>
      <c r="T210" s="514" t="s">
        <v>708</v>
      </c>
      <c r="U210" s="515">
        <v>8580000</v>
      </c>
      <c r="V210" s="516">
        <v>45107</v>
      </c>
      <c r="W210" s="517">
        <v>12</v>
      </c>
      <c r="X210" s="517">
        <v>35</v>
      </c>
      <c r="Y210" s="517">
        <v>28</v>
      </c>
      <c r="Z210" s="517">
        <v>27</v>
      </c>
      <c r="AA210" s="517">
        <v>28</v>
      </c>
      <c r="AB210" s="517">
        <v>27</v>
      </c>
      <c r="AC210" s="517">
        <v>27</v>
      </c>
      <c r="AD210" s="517">
        <v>27</v>
      </c>
      <c r="AE210" s="517">
        <v>28</v>
      </c>
      <c r="AF210" s="517">
        <v>28</v>
      </c>
      <c r="AG210" s="517">
        <v>29</v>
      </c>
      <c r="AH210" s="517">
        <v>29</v>
      </c>
      <c r="AI210" s="517">
        <v>29</v>
      </c>
      <c r="AJ210" s="518">
        <v>29</v>
      </c>
      <c r="AK210" s="519">
        <v>728000</v>
      </c>
      <c r="AL210" s="520">
        <v>702000</v>
      </c>
      <c r="AM210" s="520">
        <v>728000</v>
      </c>
      <c r="AN210" s="520">
        <v>702000</v>
      </c>
      <c r="AO210" s="520">
        <v>702000</v>
      </c>
      <c r="AP210" s="520">
        <v>702000</v>
      </c>
      <c r="AQ210" s="520">
        <v>728000</v>
      </c>
      <c r="AR210" s="520">
        <v>728000</v>
      </c>
      <c r="AS210" s="520">
        <v>754000</v>
      </c>
      <c r="AT210" s="520">
        <v>754000</v>
      </c>
      <c r="AU210" s="520">
        <v>754000</v>
      </c>
      <c r="AV210" s="520">
        <v>754000</v>
      </c>
      <c r="AW210" s="499">
        <v>1</v>
      </c>
      <c r="AX210" s="544"/>
    </row>
    <row r="211" spans="1:50" s="478" customFormat="1" ht="21.75" customHeight="1">
      <c r="A211" s="464"/>
      <c r="B211" s="491">
        <f t="shared" si="13"/>
        <v>37</v>
      </c>
      <c r="C211" s="492" t="s">
        <v>1890</v>
      </c>
      <c r="D211" s="493">
        <v>237</v>
      </c>
      <c r="E211" s="483">
        <v>3220001</v>
      </c>
      <c r="F211" s="483">
        <f t="shared" si="9"/>
        <v>3220001</v>
      </c>
      <c r="G211" s="483" t="s">
        <v>1254</v>
      </c>
      <c r="H211" s="483" t="s">
        <v>1254</v>
      </c>
      <c r="I211" s="493" t="str">
        <f t="shared" ca="1" si="14"/>
        <v>OK</v>
      </c>
      <c r="J211" s="493" t="str">
        <f t="shared" si="10"/>
        <v>OK</v>
      </c>
      <c r="K211" s="485"/>
      <c r="L211" s="477">
        <v>1073158</v>
      </c>
      <c r="M211" s="483" t="s">
        <v>2149</v>
      </c>
      <c r="N211" s="483" t="s">
        <v>1715</v>
      </c>
      <c r="O211" s="483" t="s">
        <v>551</v>
      </c>
      <c r="P211" s="483" t="s">
        <v>1255</v>
      </c>
      <c r="Q211" s="483" t="s">
        <v>1641</v>
      </c>
      <c r="R211" s="483" t="s">
        <v>1715</v>
      </c>
      <c r="S211" s="483" t="s">
        <v>551</v>
      </c>
      <c r="T211" s="483" t="s">
        <v>1255</v>
      </c>
      <c r="U211" s="494">
        <v>0</v>
      </c>
      <c r="V211" s="516"/>
      <c r="W211" s="496">
        <v>12</v>
      </c>
      <c r="X211" s="496">
        <v>36</v>
      </c>
      <c r="Y211" s="496">
        <v>10</v>
      </c>
      <c r="Z211" s="496">
        <v>11</v>
      </c>
      <c r="AA211" s="496">
        <v>11</v>
      </c>
      <c r="AB211" s="496">
        <v>11</v>
      </c>
      <c r="AC211" s="496">
        <v>10</v>
      </c>
      <c r="AD211" s="496">
        <v>11</v>
      </c>
      <c r="AE211" s="496">
        <v>11</v>
      </c>
      <c r="AF211" s="496">
        <v>11</v>
      </c>
      <c r="AG211" s="496">
        <v>11</v>
      </c>
      <c r="AH211" s="496">
        <v>11</v>
      </c>
      <c r="AI211" s="496">
        <v>11</v>
      </c>
      <c r="AJ211" s="497">
        <v>11</v>
      </c>
      <c r="AK211" s="498">
        <v>300000</v>
      </c>
      <c r="AL211" s="499">
        <v>330000</v>
      </c>
      <c r="AM211" s="499">
        <v>330000</v>
      </c>
      <c r="AN211" s="499">
        <v>330000</v>
      </c>
      <c r="AO211" s="499">
        <v>300000</v>
      </c>
      <c r="AP211" s="499">
        <v>330000</v>
      </c>
      <c r="AQ211" s="499">
        <v>330000</v>
      </c>
      <c r="AR211" s="499">
        <v>330000</v>
      </c>
      <c r="AS211" s="499">
        <v>330000</v>
      </c>
      <c r="AT211" s="499">
        <v>330000</v>
      </c>
      <c r="AU211" s="499">
        <v>330000</v>
      </c>
      <c r="AV211" s="499">
        <v>330000</v>
      </c>
      <c r="AW211" s="499">
        <v>1</v>
      </c>
      <c r="AX211" s="544"/>
    </row>
    <row r="212" spans="1:50" ht="21.75" customHeight="1">
      <c r="B212" s="491">
        <f t="shared" si="13"/>
        <v>38</v>
      </c>
      <c r="C212" s="492" t="s">
        <v>1891</v>
      </c>
      <c r="D212" s="493">
        <v>238</v>
      </c>
      <c r="E212" s="483">
        <v>3220002</v>
      </c>
      <c r="F212" s="483">
        <f t="shared" si="9"/>
        <v>3220002</v>
      </c>
      <c r="G212" s="483" t="s">
        <v>1256</v>
      </c>
      <c r="H212" s="483" t="s">
        <v>1256</v>
      </c>
      <c r="I212" s="493" t="str">
        <f t="shared" ca="1" si="14"/>
        <v>OK</v>
      </c>
      <c r="J212" s="493" t="str">
        <f t="shared" si="10"/>
        <v>OK</v>
      </c>
      <c r="K212" s="485"/>
      <c r="L212" s="477">
        <v>1073158</v>
      </c>
      <c r="M212" s="483" t="s">
        <v>2149</v>
      </c>
      <c r="N212" s="483" t="s">
        <v>1715</v>
      </c>
      <c r="O212" s="483" t="s">
        <v>551</v>
      </c>
      <c r="P212" s="483" t="s">
        <v>1255</v>
      </c>
      <c r="Q212" s="483" t="s">
        <v>1641</v>
      </c>
      <c r="R212" s="483" t="s">
        <v>1715</v>
      </c>
      <c r="S212" s="483" t="s">
        <v>551</v>
      </c>
      <c r="T212" s="483" t="s">
        <v>1255</v>
      </c>
      <c r="U212" s="494">
        <v>0</v>
      </c>
      <c r="V212" s="516"/>
      <c r="W212" s="496">
        <v>12</v>
      </c>
      <c r="X212" s="496">
        <v>37</v>
      </c>
      <c r="Y212" s="496">
        <v>9</v>
      </c>
      <c r="Z212" s="496">
        <v>9</v>
      </c>
      <c r="AA212" s="496">
        <v>9</v>
      </c>
      <c r="AB212" s="496">
        <v>9</v>
      </c>
      <c r="AC212" s="496">
        <v>9</v>
      </c>
      <c r="AD212" s="496">
        <v>10</v>
      </c>
      <c r="AE212" s="496">
        <v>10</v>
      </c>
      <c r="AF212" s="496">
        <v>10</v>
      </c>
      <c r="AG212" s="496">
        <v>10</v>
      </c>
      <c r="AH212" s="496">
        <v>10</v>
      </c>
      <c r="AI212" s="496">
        <v>10</v>
      </c>
      <c r="AJ212" s="497">
        <v>10</v>
      </c>
      <c r="AK212" s="498">
        <v>270000</v>
      </c>
      <c r="AL212" s="499">
        <v>270000</v>
      </c>
      <c r="AM212" s="499">
        <v>270000</v>
      </c>
      <c r="AN212" s="499">
        <v>270000</v>
      </c>
      <c r="AO212" s="499">
        <v>270000</v>
      </c>
      <c r="AP212" s="499">
        <v>300000</v>
      </c>
      <c r="AQ212" s="499">
        <v>300000</v>
      </c>
      <c r="AR212" s="499">
        <v>300000</v>
      </c>
      <c r="AS212" s="499">
        <v>300000</v>
      </c>
      <c r="AT212" s="499">
        <v>300000</v>
      </c>
      <c r="AU212" s="499">
        <v>300000</v>
      </c>
      <c r="AV212" s="499">
        <v>300000</v>
      </c>
      <c r="AW212" s="499">
        <v>1</v>
      </c>
      <c r="AX212" s="467"/>
    </row>
    <row r="213" spans="1:50" ht="21.75" customHeight="1">
      <c r="B213" s="491">
        <f t="shared" si="13"/>
        <v>39</v>
      </c>
      <c r="C213" s="545" t="s">
        <v>2072</v>
      </c>
      <c r="D213" s="493">
        <v>239</v>
      </c>
      <c r="E213" s="546" t="s">
        <v>1892</v>
      </c>
      <c r="F213" s="483">
        <f t="shared" si="9"/>
        <v>3220003</v>
      </c>
      <c r="G213" s="483" t="s">
        <v>1258</v>
      </c>
      <c r="H213" s="483" t="s">
        <v>1258</v>
      </c>
      <c r="I213" s="493" t="str">
        <f t="shared" ca="1" si="14"/>
        <v>OK</v>
      </c>
      <c r="J213" s="493" t="str">
        <f t="shared" si="10"/>
        <v>OK</v>
      </c>
      <c r="K213" s="485" t="s">
        <v>1565</v>
      </c>
      <c r="L213" s="477">
        <v>1064191</v>
      </c>
      <c r="M213" s="483" t="s">
        <v>1716</v>
      </c>
      <c r="N213" s="483" t="s">
        <v>2151</v>
      </c>
      <c r="O213" s="483" t="s">
        <v>1535</v>
      </c>
      <c r="P213" s="483" t="s">
        <v>1536</v>
      </c>
      <c r="Q213" s="483" t="s">
        <v>1641</v>
      </c>
      <c r="R213" s="483" t="s">
        <v>2151</v>
      </c>
      <c r="S213" s="483" t="s">
        <v>1535</v>
      </c>
      <c r="T213" s="483" t="s">
        <v>1536</v>
      </c>
      <c r="U213" s="494">
        <v>1980000</v>
      </c>
      <c r="V213" s="516">
        <v>45107</v>
      </c>
      <c r="W213" s="496">
        <v>12</v>
      </c>
      <c r="X213" s="496">
        <v>38</v>
      </c>
      <c r="Y213" s="496">
        <v>6</v>
      </c>
      <c r="Z213" s="496">
        <v>6</v>
      </c>
      <c r="AA213" s="496">
        <v>6</v>
      </c>
      <c r="AB213" s="496">
        <v>6</v>
      </c>
      <c r="AC213" s="496">
        <v>6</v>
      </c>
      <c r="AD213" s="496">
        <v>6</v>
      </c>
      <c r="AE213" s="496">
        <v>6</v>
      </c>
      <c r="AF213" s="496">
        <v>6</v>
      </c>
      <c r="AG213" s="496">
        <v>6</v>
      </c>
      <c r="AH213" s="496">
        <v>6</v>
      </c>
      <c r="AI213" s="496">
        <v>6</v>
      </c>
      <c r="AJ213" s="497">
        <v>6</v>
      </c>
      <c r="AK213" s="498">
        <v>156000</v>
      </c>
      <c r="AL213" s="499">
        <v>156000</v>
      </c>
      <c r="AM213" s="499">
        <v>156000</v>
      </c>
      <c r="AN213" s="499">
        <v>156000</v>
      </c>
      <c r="AO213" s="499">
        <v>156000</v>
      </c>
      <c r="AP213" s="499">
        <v>156000</v>
      </c>
      <c r="AQ213" s="499">
        <v>156000</v>
      </c>
      <c r="AR213" s="499">
        <v>156000</v>
      </c>
      <c r="AS213" s="499">
        <v>156000</v>
      </c>
      <c r="AT213" s="499">
        <v>156000</v>
      </c>
      <c r="AU213" s="499">
        <v>156000</v>
      </c>
      <c r="AV213" s="499">
        <v>156000</v>
      </c>
      <c r="AW213" s="499">
        <v>1</v>
      </c>
      <c r="AX213" s="467"/>
    </row>
    <row r="214" spans="1:50" ht="21.75" customHeight="1">
      <c r="B214" s="491">
        <f t="shared" si="13"/>
        <v>40</v>
      </c>
      <c r="C214" s="547" t="s">
        <v>2073</v>
      </c>
      <c r="D214" s="493">
        <v>240</v>
      </c>
      <c r="E214" s="546" t="s">
        <v>1893</v>
      </c>
      <c r="F214" s="483">
        <f t="shared" si="9"/>
        <v>3220004</v>
      </c>
      <c r="G214" s="483" t="s">
        <v>1894</v>
      </c>
      <c r="H214" s="483" t="s">
        <v>1894</v>
      </c>
      <c r="I214" s="493" t="str">
        <f t="shared" ca="1" si="14"/>
        <v>OK</v>
      </c>
      <c r="J214" s="493" t="str">
        <f t="shared" si="10"/>
        <v>OK</v>
      </c>
      <c r="K214" s="485" t="s">
        <v>1565</v>
      </c>
      <c r="L214" s="477">
        <v>1076480</v>
      </c>
      <c r="M214" s="483" t="s">
        <v>2150</v>
      </c>
      <c r="N214" s="483" t="s">
        <v>2152</v>
      </c>
      <c r="O214" s="483" t="s">
        <v>551</v>
      </c>
      <c r="P214" s="483" t="s">
        <v>2154</v>
      </c>
      <c r="Q214" s="483" t="s">
        <v>1641</v>
      </c>
      <c r="R214" s="483" t="s">
        <v>2152</v>
      </c>
      <c r="S214" s="483" t="s">
        <v>551</v>
      </c>
      <c r="T214" s="483" t="s">
        <v>2154</v>
      </c>
      <c r="U214" s="494">
        <v>2310000</v>
      </c>
      <c r="V214" s="516">
        <v>45107</v>
      </c>
      <c r="W214" s="496">
        <v>12</v>
      </c>
      <c r="X214" s="496">
        <v>39</v>
      </c>
      <c r="Y214" s="496">
        <v>7</v>
      </c>
      <c r="Z214" s="496">
        <v>7</v>
      </c>
      <c r="AA214" s="496">
        <v>7</v>
      </c>
      <c r="AB214" s="496">
        <v>7</v>
      </c>
      <c r="AC214" s="496">
        <v>7</v>
      </c>
      <c r="AD214" s="496">
        <v>7</v>
      </c>
      <c r="AE214" s="496">
        <v>8</v>
      </c>
      <c r="AF214" s="496">
        <v>8</v>
      </c>
      <c r="AG214" s="496">
        <v>8</v>
      </c>
      <c r="AH214" s="496">
        <v>8</v>
      </c>
      <c r="AI214" s="496">
        <v>8</v>
      </c>
      <c r="AJ214" s="497">
        <v>8</v>
      </c>
      <c r="AK214" s="498">
        <v>210000</v>
      </c>
      <c r="AL214" s="499">
        <v>210000</v>
      </c>
      <c r="AM214" s="499">
        <v>210000</v>
      </c>
      <c r="AN214" s="499">
        <v>210000</v>
      </c>
      <c r="AO214" s="499">
        <v>210000</v>
      </c>
      <c r="AP214" s="499">
        <v>210000</v>
      </c>
      <c r="AQ214" s="499">
        <v>240000</v>
      </c>
      <c r="AR214" s="499">
        <v>240000</v>
      </c>
      <c r="AS214" s="499">
        <v>240000</v>
      </c>
      <c r="AT214" s="499">
        <v>240000</v>
      </c>
      <c r="AU214" s="499">
        <v>240000</v>
      </c>
      <c r="AV214" s="499">
        <v>240000</v>
      </c>
      <c r="AW214" s="499">
        <v>1</v>
      </c>
      <c r="AX214" s="467"/>
    </row>
    <row r="215" spans="1:50" ht="21.75" customHeight="1">
      <c r="B215" s="491">
        <f t="shared" si="13"/>
        <v>41</v>
      </c>
      <c r="C215" s="547" t="s">
        <v>1895</v>
      </c>
      <c r="D215" s="493">
        <v>241</v>
      </c>
      <c r="E215" s="546" t="s">
        <v>1896</v>
      </c>
      <c r="F215" s="483">
        <f t="shared" si="9"/>
        <v>3220005</v>
      </c>
      <c r="G215" s="483" t="s">
        <v>657</v>
      </c>
      <c r="H215" s="483" t="s">
        <v>657</v>
      </c>
      <c r="I215" s="493" t="str">
        <f t="shared" ca="1" si="14"/>
        <v>OK</v>
      </c>
      <c r="J215" s="493" t="str">
        <f t="shared" si="10"/>
        <v>OK</v>
      </c>
      <c r="K215" s="485" t="s">
        <v>1565</v>
      </c>
      <c r="L215" s="477">
        <v>1033497</v>
      </c>
      <c r="M215" s="483" t="s">
        <v>658</v>
      </c>
      <c r="N215" s="483" t="s">
        <v>1365</v>
      </c>
      <c r="O215" s="483" t="s">
        <v>551</v>
      </c>
      <c r="P215" s="483" t="s">
        <v>659</v>
      </c>
      <c r="Q215" s="483" t="s">
        <v>1641</v>
      </c>
      <c r="R215" s="483" t="s">
        <v>1365</v>
      </c>
      <c r="S215" s="483" t="s">
        <v>551</v>
      </c>
      <c r="T215" s="483" t="s">
        <v>659</v>
      </c>
      <c r="U215" s="494">
        <v>6600000</v>
      </c>
      <c r="V215" s="516">
        <v>45107</v>
      </c>
      <c r="W215" s="496">
        <v>12</v>
      </c>
      <c r="X215" s="496">
        <v>40</v>
      </c>
      <c r="Y215" s="496">
        <v>21</v>
      </c>
      <c r="Z215" s="496">
        <v>21</v>
      </c>
      <c r="AA215" s="496">
        <v>21</v>
      </c>
      <c r="AB215" s="496">
        <v>21</v>
      </c>
      <c r="AC215" s="496">
        <v>21</v>
      </c>
      <c r="AD215" s="496">
        <v>23</v>
      </c>
      <c r="AE215" s="496">
        <v>23</v>
      </c>
      <c r="AF215" s="496">
        <v>24</v>
      </c>
      <c r="AG215" s="496">
        <v>24</v>
      </c>
      <c r="AH215" s="496">
        <v>24</v>
      </c>
      <c r="AI215" s="496">
        <v>24</v>
      </c>
      <c r="AJ215" s="497">
        <v>24</v>
      </c>
      <c r="AK215" s="498">
        <v>546000</v>
      </c>
      <c r="AL215" s="499">
        <v>546000</v>
      </c>
      <c r="AM215" s="499">
        <v>546000</v>
      </c>
      <c r="AN215" s="499">
        <v>546000</v>
      </c>
      <c r="AO215" s="499">
        <v>546000</v>
      </c>
      <c r="AP215" s="499">
        <v>598000</v>
      </c>
      <c r="AQ215" s="499">
        <v>598000</v>
      </c>
      <c r="AR215" s="499">
        <v>624000</v>
      </c>
      <c r="AS215" s="499">
        <v>624000</v>
      </c>
      <c r="AT215" s="499">
        <v>624000</v>
      </c>
      <c r="AU215" s="499">
        <v>624000</v>
      </c>
      <c r="AV215" s="499">
        <v>624000</v>
      </c>
      <c r="AW215" s="499">
        <v>1</v>
      </c>
      <c r="AX215" s="467"/>
    </row>
    <row r="216" spans="1:50" ht="21.75" customHeight="1" thickBot="1">
      <c r="A216" s="548" t="s">
        <v>1257</v>
      </c>
      <c r="B216" s="491">
        <f t="shared" si="13"/>
        <v>42</v>
      </c>
      <c r="C216" s="547" t="s">
        <v>1897</v>
      </c>
      <c r="D216" s="493">
        <v>242</v>
      </c>
      <c r="E216" s="546" t="s">
        <v>1898</v>
      </c>
      <c r="F216" s="483">
        <f t="shared" si="9"/>
        <v>3220006</v>
      </c>
      <c r="G216" s="483" t="s">
        <v>1366</v>
      </c>
      <c r="H216" s="483" t="s">
        <v>1366</v>
      </c>
      <c r="I216" s="493" t="str">
        <f t="shared" ca="1" si="14"/>
        <v>OK</v>
      </c>
      <c r="J216" s="493" t="str">
        <f t="shared" si="10"/>
        <v>OK</v>
      </c>
      <c r="K216" s="485" t="s">
        <v>1565</v>
      </c>
      <c r="L216" s="477">
        <v>1044800</v>
      </c>
      <c r="M216" s="483" t="s">
        <v>1367</v>
      </c>
      <c r="N216" s="483" t="s">
        <v>2153</v>
      </c>
      <c r="O216" s="483" t="s">
        <v>551</v>
      </c>
      <c r="P216" s="483" t="s">
        <v>1539</v>
      </c>
      <c r="Q216" s="483" t="s">
        <v>1641</v>
      </c>
      <c r="R216" s="483" t="s">
        <v>2153</v>
      </c>
      <c r="S216" s="483" t="s">
        <v>551</v>
      </c>
      <c r="T216" s="483" t="s">
        <v>1539</v>
      </c>
      <c r="U216" s="494">
        <v>0</v>
      </c>
      <c r="V216" s="516"/>
      <c r="W216" s="496">
        <v>12</v>
      </c>
      <c r="X216" s="496">
        <v>41</v>
      </c>
      <c r="Y216" s="496">
        <v>34</v>
      </c>
      <c r="Z216" s="496">
        <v>34</v>
      </c>
      <c r="AA216" s="496">
        <v>35</v>
      </c>
      <c r="AB216" s="496">
        <v>34</v>
      </c>
      <c r="AC216" s="496">
        <v>35</v>
      </c>
      <c r="AD216" s="496">
        <v>35</v>
      </c>
      <c r="AE216" s="496">
        <v>35</v>
      </c>
      <c r="AF216" s="496">
        <v>35</v>
      </c>
      <c r="AG216" s="496">
        <v>35</v>
      </c>
      <c r="AH216" s="496">
        <v>35</v>
      </c>
      <c r="AI216" s="496">
        <v>35</v>
      </c>
      <c r="AJ216" s="497">
        <v>35</v>
      </c>
      <c r="AK216" s="498">
        <v>1020000</v>
      </c>
      <c r="AL216" s="499">
        <v>1020000</v>
      </c>
      <c r="AM216" s="499">
        <v>1050000</v>
      </c>
      <c r="AN216" s="499">
        <v>1020000</v>
      </c>
      <c r="AO216" s="499">
        <v>1050000</v>
      </c>
      <c r="AP216" s="499">
        <v>1050000</v>
      </c>
      <c r="AQ216" s="499">
        <v>1050000</v>
      </c>
      <c r="AR216" s="499">
        <v>1050000</v>
      </c>
      <c r="AS216" s="499">
        <v>1050000</v>
      </c>
      <c r="AT216" s="499">
        <v>1050000</v>
      </c>
      <c r="AU216" s="499">
        <v>1050000</v>
      </c>
      <c r="AV216" s="499">
        <v>1050000</v>
      </c>
      <c r="AW216" s="499">
        <v>1</v>
      </c>
      <c r="AX216" s="467"/>
    </row>
    <row r="217" spans="1:50" ht="21.75" customHeight="1" thickBot="1">
      <c r="A217" s="549"/>
      <c r="B217" s="491">
        <v>1</v>
      </c>
      <c r="C217" s="492" t="s">
        <v>1899</v>
      </c>
      <c r="D217" s="493">
        <v>301</v>
      </c>
      <c r="E217" s="542" t="s">
        <v>1259</v>
      </c>
      <c r="F217" s="483">
        <f t="shared" si="9"/>
        <v>2210595</v>
      </c>
      <c r="G217" s="483" t="s">
        <v>1260</v>
      </c>
      <c r="H217" s="483" t="s">
        <v>1260</v>
      </c>
      <c r="I217" s="493" t="str">
        <f t="shared" ca="1" si="14"/>
        <v>OK</v>
      </c>
      <c r="J217" s="493" t="str">
        <f t="shared" si="10"/>
        <v>OK</v>
      </c>
      <c r="K217" s="485"/>
      <c r="L217" s="477">
        <v>1062690</v>
      </c>
      <c r="M217" s="483" t="s">
        <v>1717</v>
      </c>
      <c r="N217" s="483" t="s">
        <v>1537</v>
      </c>
      <c r="O217" s="483" t="s">
        <v>551</v>
      </c>
      <c r="P217" s="483" t="s">
        <v>1261</v>
      </c>
      <c r="Q217" s="483" t="s">
        <v>1641</v>
      </c>
      <c r="R217" s="483" t="s">
        <v>1537</v>
      </c>
      <c r="S217" s="483" t="s">
        <v>551</v>
      </c>
      <c r="T217" s="483" t="s">
        <v>1261</v>
      </c>
      <c r="U217" s="550"/>
      <c r="V217" s="551"/>
      <c r="W217" s="552"/>
      <c r="X217" s="552"/>
      <c r="Y217" s="552"/>
      <c r="Z217" s="552"/>
      <c r="AA217" s="552"/>
      <c r="AB217" s="552"/>
      <c r="AC217" s="552"/>
      <c r="AD217" s="552"/>
      <c r="AE217" s="552"/>
      <c r="AF217" s="552"/>
      <c r="AG217" s="552"/>
      <c r="AH217" s="552"/>
      <c r="AI217" s="552"/>
      <c r="AJ217" s="553"/>
      <c r="AK217" s="554"/>
      <c r="AL217" s="555"/>
      <c r="AM217" s="555"/>
      <c r="AN217" s="555"/>
      <c r="AO217" s="555"/>
      <c r="AP217" s="555"/>
      <c r="AQ217" s="555"/>
      <c r="AR217" s="555"/>
      <c r="AS217" s="555"/>
      <c r="AT217" s="555"/>
      <c r="AU217" s="555"/>
      <c r="AV217" s="555"/>
      <c r="AW217" s="555"/>
      <c r="AX217" s="467"/>
    </row>
    <row r="218" spans="1:50" ht="21.75" customHeight="1">
      <c r="A218" s="532"/>
      <c r="B218" s="491">
        <v>2</v>
      </c>
      <c r="C218" s="492" t="s">
        <v>1900</v>
      </c>
      <c r="D218" s="493">
        <v>302</v>
      </c>
      <c r="E218" s="542">
        <v>2220001</v>
      </c>
      <c r="F218" s="483">
        <f t="shared" si="9"/>
        <v>2220001</v>
      </c>
      <c r="G218" s="483" t="s">
        <v>1262</v>
      </c>
      <c r="H218" s="483" t="s">
        <v>1262</v>
      </c>
      <c r="I218" s="493" t="str">
        <f t="shared" ca="1" si="14"/>
        <v>OK</v>
      </c>
      <c r="J218" s="493" t="str">
        <f t="shared" si="10"/>
        <v>OK</v>
      </c>
      <c r="K218" s="485"/>
      <c r="L218" s="477">
        <v>1065930</v>
      </c>
      <c r="M218" s="483" t="s">
        <v>1263</v>
      </c>
      <c r="N218" s="483" t="s">
        <v>1718</v>
      </c>
      <c r="O218" s="483" t="s">
        <v>551</v>
      </c>
      <c r="P218" s="483" t="s">
        <v>1264</v>
      </c>
      <c r="Q218" s="483" t="s">
        <v>1641</v>
      </c>
      <c r="R218" s="483" t="s">
        <v>1718</v>
      </c>
      <c r="S218" s="483" t="s">
        <v>551</v>
      </c>
      <c r="T218" s="483" t="s">
        <v>1264</v>
      </c>
      <c r="U218" s="550"/>
      <c r="V218" s="556"/>
      <c r="W218" s="552"/>
      <c r="X218" s="552"/>
      <c r="Y218" s="552"/>
      <c r="Z218" s="552"/>
      <c r="AA218" s="552"/>
      <c r="AB218" s="552"/>
      <c r="AC218" s="552"/>
      <c r="AD218" s="552"/>
      <c r="AE218" s="552"/>
      <c r="AF218" s="552"/>
      <c r="AG218" s="552"/>
      <c r="AH218" s="552"/>
      <c r="AI218" s="552"/>
      <c r="AJ218" s="553"/>
      <c r="AK218" s="554"/>
      <c r="AL218" s="555"/>
      <c r="AM218" s="555"/>
      <c r="AN218" s="555"/>
      <c r="AO218" s="555"/>
      <c r="AP218" s="555"/>
      <c r="AQ218" s="555"/>
      <c r="AR218" s="555"/>
      <c r="AS218" s="555"/>
      <c r="AT218" s="555"/>
      <c r="AU218" s="555"/>
      <c r="AV218" s="555"/>
      <c r="AW218" s="555"/>
      <c r="AX218" s="467"/>
    </row>
    <row r="219" spans="1:50" ht="21.75" customHeight="1">
      <c r="A219" s="532"/>
      <c r="B219" s="491">
        <v>3</v>
      </c>
      <c r="C219" s="492" t="s">
        <v>1901</v>
      </c>
      <c r="D219" s="493">
        <v>303</v>
      </c>
      <c r="E219" s="542">
        <v>2220002</v>
      </c>
      <c r="F219" s="483">
        <f t="shared" si="9"/>
        <v>2220002</v>
      </c>
      <c r="G219" s="483" t="s">
        <v>1265</v>
      </c>
      <c r="H219" s="483" t="s">
        <v>1265</v>
      </c>
      <c r="I219" s="493" t="str">
        <f t="shared" ca="1" si="14"/>
        <v>OK</v>
      </c>
      <c r="J219" s="493" t="str">
        <f t="shared" si="10"/>
        <v>OK</v>
      </c>
      <c r="K219" s="485"/>
      <c r="L219" s="477">
        <v>1073165</v>
      </c>
      <c r="M219" s="483" t="s">
        <v>2155</v>
      </c>
      <c r="N219" s="483" t="s">
        <v>1719</v>
      </c>
      <c r="O219" s="483" t="s">
        <v>551</v>
      </c>
      <c r="P219" s="483" t="s">
        <v>1266</v>
      </c>
      <c r="Q219" s="483" t="s">
        <v>1641</v>
      </c>
      <c r="R219" s="483" t="s">
        <v>1719</v>
      </c>
      <c r="S219" s="483" t="s">
        <v>551</v>
      </c>
      <c r="T219" s="483" t="s">
        <v>1266</v>
      </c>
      <c r="U219" s="550"/>
      <c r="V219" s="556"/>
      <c r="W219" s="552"/>
      <c r="X219" s="552"/>
      <c r="Y219" s="552"/>
      <c r="Z219" s="552"/>
      <c r="AA219" s="552"/>
      <c r="AB219" s="552"/>
      <c r="AC219" s="552"/>
      <c r="AD219" s="552"/>
      <c r="AE219" s="552"/>
      <c r="AF219" s="552"/>
      <c r="AG219" s="552"/>
      <c r="AH219" s="552"/>
      <c r="AI219" s="552"/>
      <c r="AJ219" s="553"/>
      <c r="AK219" s="554"/>
      <c r="AL219" s="555"/>
      <c r="AM219" s="555"/>
      <c r="AN219" s="555"/>
      <c r="AO219" s="555"/>
      <c r="AP219" s="555"/>
      <c r="AQ219" s="555"/>
      <c r="AR219" s="555"/>
      <c r="AS219" s="555"/>
      <c r="AT219" s="555"/>
      <c r="AU219" s="555"/>
      <c r="AV219" s="555"/>
      <c r="AW219" s="555"/>
      <c r="AX219" s="467"/>
    </row>
    <row r="220" spans="1:50" ht="21.75" customHeight="1">
      <c r="A220" s="532"/>
      <c r="B220" s="557">
        <v>4</v>
      </c>
      <c r="C220" s="558" t="s">
        <v>1566</v>
      </c>
      <c r="D220" s="493">
        <v>304</v>
      </c>
      <c r="E220" s="542">
        <v>2220003</v>
      </c>
      <c r="F220" s="483">
        <f t="shared" si="9"/>
        <v>2220003</v>
      </c>
      <c r="G220" s="483" t="s">
        <v>1567</v>
      </c>
      <c r="H220" s="483" t="s">
        <v>1567</v>
      </c>
      <c r="I220" s="493" t="str">
        <f t="shared" ca="1" si="14"/>
        <v>OK</v>
      </c>
      <c r="J220" s="493" t="str">
        <f t="shared" si="10"/>
        <v>OK</v>
      </c>
      <c r="K220" s="485"/>
      <c r="L220" s="477">
        <v>1074906</v>
      </c>
      <c r="M220" s="483" t="s">
        <v>1720</v>
      </c>
      <c r="N220" s="483" t="s">
        <v>1792</v>
      </c>
      <c r="O220" s="483" t="s">
        <v>551</v>
      </c>
      <c r="P220" s="483" t="s">
        <v>1568</v>
      </c>
      <c r="Q220" s="483" t="s">
        <v>1641</v>
      </c>
      <c r="R220" s="483" t="s">
        <v>1792</v>
      </c>
      <c r="S220" s="483" t="s">
        <v>551</v>
      </c>
      <c r="T220" s="483" t="s">
        <v>1568</v>
      </c>
      <c r="U220" s="550"/>
      <c r="V220" s="556"/>
      <c r="W220" s="552"/>
      <c r="X220" s="552"/>
      <c r="Y220" s="552"/>
      <c r="Z220" s="552"/>
      <c r="AA220" s="552"/>
      <c r="AB220" s="552"/>
      <c r="AC220" s="552"/>
      <c r="AD220" s="552"/>
      <c r="AE220" s="552"/>
      <c r="AF220" s="552"/>
      <c r="AG220" s="552"/>
      <c r="AH220" s="552"/>
      <c r="AI220" s="552"/>
      <c r="AJ220" s="553"/>
      <c r="AK220" s="554"/>
      <c r="AL220" s="555"/>
      <c r="AM220" s="555"/>
      <c r="AN220" s="555"/>
      <c r="AO220" s="555"/>
      <c r="AP220" s="555"/>
      <c r="AQ220" s="555"/>
      <c r="AR220" s="555"/>
      <c r="AS220" s="555"/>
      <c r="AT220" s="555"/>
      <c r="AU220" s="555"/>
      <c r="AV220" s="555"/>
      <c r="AW220" s="555"/>
      <c r="AX220" s="467"/>
    </row>
    <row r="221" spans="1:50" ht="21.75" customHeight="1">
      <c r="A221" s="479" t="s">
        <v>1267</v>
      </c>
      <c r="B221" s="559">
        <v>1</v>
      </c>
      <c r="C221" s="492" t="s">
        <v>211</v>
      </c>
      <c r="D221" s="493">
        <v>401</v>
      </c>
      <c r="E221" s="483" t="s">
        <v>1268</v>
      </c>
      <c r="F221" s="483">
        <f t="shared" si="9"/>
        <v>4210007</v>
      </c>
      <c r="G221" s="483" t="s">
        <v>1269</v>
      </c>
      <c r="H221" s="483" t="s">
        <v>1269</v>
      </c>
      <c r="I221" s="493" t="str">
        <f t="shared" ca="1" si="14"/>
        <v>OK</v>
      </c>
      <c r="J221" s="493" t="str">
        <f t="shared" si="10"/>
        <v>OK</v>
      </c>
      <c r="K221" s="485"/>
      <c r="L221" s="477">
        <v>1059658</v>
      </c>
      <c r="M221" s="483" t="s">
        <v>1270</v>
      </c>
      <c r="N221" s="483" t="s">
        <v>1271</v>
      </c>
      <c r="O221" s="483" t="s">
        <v>694</v>
      </c>
      <c r="P221" s="483" t="s">
        <v>1272</v>
      </c>
      <c r="Q221" s="483" t="s">
        <v>1641</v>
      </c>
      <c r="R221" s="483" t="s">
        <v>1271</v>
      </c>
      <c r="S221" s="483" t="s">
        <v>694</v>
      </c>
      <c r="T221" s="483" t="s">
        <v>1272</v>
      </c>
      <c r="U221" s="494">
        <v>1650000</v>
      </c>
      <c r="V221" s="516">
        <v>45107</v>
      </c>
      <c r="W221" s="496">
        <v>13</v>
      </c>
      <c r="X221" s="496"/>
      <c r="Y221" s="496">
        <v>5</v>
      </c>
      <c r="Z221" s="496">
        <v>5</v>
      </c>
      <c r="AA221" s="496">
        <v>5</v>
      </c>
      <c r="AB221" s="496">
        <v>5</v>
      </c>
      <c r="AC221" s="496">
        <v>5</v>
      </c>
      <c r="AD221" s="496">
        <v>5</v>
      </c>
      <c r="AE221" s="496">
        <v>5</v>
      </c>
      <c r="AF221" s="496">
        <v>5</v>
      </c>
      <c r="AG221" s="496">
        <v>4</v>
      </c>
      <c r="AH221" s="496">
        <v>4</v>
      </c>
      <c r="AI221" s="496">
        <v>4</v>
      </c>
      <c r="AJ221" s="497">
        <v>4</v>
      </c>
      <c r="AK221" s="498">
        <v>130000</v>
      </c>
      <c r="AL221" s="499">
        <v>130000</v>
      </c>
      <c r="AM221" s="499">
        <v>130000</v>
      </c>
      <c r="AN221" s="499">
        <v>130000</v>
      </c>
      <c r="AO221" s="499">
        <v>130000</v>
      </c>
      <c r="AP221" s="499">
        <v>130000</v>
      </c>
      <c r="AQ221" s="499">
        <v>130000</v>
      </c>
      <c r="AR221" s="499">
        <v>130000</v>
      </c>
      <c r="AS221" s="499">
        <v>104000</v>
      </c>
      <c r="AT221" s="499">
        <v>104000</v>
      </c>
      <c r="AU221" s="499">
        <v>104000</v>
      </c>
      <c r="AV221" s="499">
        <v>104000</v>
      </c>
      <c r="AW221" s="499">
        <v>1</v>
      </c>
      <c r="AX221" s="467"/>
    </row>
    <row r="222" spans="1:50" ht="21.75" customHeight="1">
      <c r="B222" s="559">
        <v>2</v>
      </c>
      <c r="C222" s="492" t="s">
        <v>2207</v>
      </c>
      <c r="D222" s="493">
        <v>402</v>
      </c>
      <c r="E222" s="483" t="s">
        <v>1273</v>
      </c>
      <c r="F222" s="483">
        <f t="shared" si="9"/>
        <v>4210008</v>
      </c>
      <c r="G222" s="483" t="s">
        <v>1274</v>
      </c>
      <c r="H222" s="483" t="s">
        <v>1274</v>
      </c>
      <c r="I222" s="493" t="str">
        <f t="shared" ca="1" si="14"/>
        <v>OK</v>
      </c>
      <c r="J222" s="493" t="str">
        <f t="shared" si="10"/>
        <v>OK</v>
      </c>
      <c r="K222" s="485"/>
      <c r="L222" s="477">
        <v>1060109</v>
      </c>
      <c r="M222" s="483" t="s">
        <v>2156</v>
      </c>
      <c r="N222" s="483" t="s">
        <v>1275</v>
      </c>
      <c r="O222" s="483" t="s">
        <v>694</v>
      </c>
      <c r="P222" s="483" t="s">
        <v>1538</v>
      </c>
      <c r="Q222" s="483" t="s">
        <v>1641</v>
      </c>
      <c r="R222" s="483" t="s">
        <v>1275</v>
      </c>
      <c r="S222" s="483" t="s">
        <v>694</v>
      </c>
      <c r="T222" s="483" t="s">
        <v>1538</v>
      </c>
      <c r="U222" s="494">
        <v>1980000</v>
      </c>
      <c r="V222" s="516">
        <v>45107</v>
      </c>
      <c r="W222" s="496">
        <v>13</v>
      </c>
      <c r="X222" s="496">
        <v>2</v>
      </c>
      <c r="Y222" s="496">
        <v>7</v>
      </c>
      <c r="Z222" s="496">
        <v>7</v>
      </c>
      <c r="AA222" s="496">
        <v>6</v>
      </c>
      <c r="AB222" s="496">
        <v>6</v>
      </c>
      <c r="AC222" s="496">
        <v>6</v>
      </c>
      <c r="AD222" s="496">
        <v>6</v>
      </c>
      <c r="AE222" s="496">
        <v>6</v>
      </c>
      <c r="AF222" s="496">
        <v>6</v>
      </c>
      <c r="AG222" s="496">
        <v>6</v>
      </c>
      <c r="AH222" s="496">
        <v>6</v>
      </c>
      <c r="AI222" s="496">
        <v>6</v>
      </c>
      <c r="AJ222" s="497">
        <v>6</v>
      </c>
      <c r="AK222" s="498">
        <v>182000</v>
      </c>
      <c r="AL222" s="499">
        <v>182000</v>
      </c>
      <c r="AM222" s="499">
        <v>156000</v>
      </c>
      <c r="AN222" s="499">
        <v>156000</v>
      </c>
      <c r="AO222" s="499">
        <v>156000</v>
      </c>
      <c r="AP222" s="499">
        <v>156000</v>
      </c>
      <c r="AQ222" s="499">
        <v>156000</v>
      </c>
      <c r="AR222" s="499">
        <v>156000</v>
      </c>
      <c r="AS222" s="499">
        <v>156000</v>
      </c>
      <c r="AT222" s="499">
        <v>156000</v>
      </c>
      <c r="AU222" s="499">
        <v>156000</v>
      </c>
      <c r="AV222" s="499">
        <v>156000</v>
      </c>
      <c r="AW222" s="499">
        <v>1</v>
      </c>
      <c r="AX222" s="467"/>
    </row>
    <row r="223" spans="1:50" ht="21.75" customHeight="1">
      <c r="B223" s="559">
        <v>3</v>
      </c>
      <c r="C223" s="492" t="s">
        <v>2208</v>
      </c>
      <c r="D223" s="493">
        <v>403</v>
      </c>
      <c r="E223" s="483" t="s">
        <v>1276</v>
      </c>
      <c r="F223" s="483">
        <f t="shared" si="9"/>
        <v>4210009</v>
      </c>
      <c r="G223" s="483" t="s">
        <v>1277</v>
      </c>
      <c r="H223" s="483" t="s">
        <v>1277</v>
      </c>
      <c r="I223" s="493" t="str">
        <f t="shared" ca="1" si="14"/>
        <v>OK</v>
      </c>
      <c r="J223" s="493" t="str">
        <f t="shared" si="10"/>
        <v>OK</v>
      </c>
      <c r="K223" s="485"/>
      <c r="L223" s="477">
        <v>1055570</v>
      </c>
      <c r="M223" s="483" t="s">
        <v>2156</v>
      </c>
      <c r="N223" s="483" t="s">
        <v>1275</v>
      </c>
      <c r="O223" s="483" t="s">
        <v>694</v>
      </c>
      <c r="P223" s="483" t="s">
        <v>1538</v>
      </c>
      <c r="Q223" s="483" t="s">
        <v>1641</v>
      </c>
      <c r="R223" s="483" t="s">
        <v>1275</v>
      </c>
      <c r="S223" s="483" t="s">
        <v>694</v>
      </c>
      <c r="T223" s="483" t="s">
        <v>1538</v>
      </c>
      <c r="U223" s="494">
        <v>1200000</v>
      </c>
      <c r="V223" s="516">
        <v>45107</v>
      </c>
      <c r="W223" s="496">
        <v>13</v>
      </c>
      <c r="X223" s="496">
        <v>3</v>
      </c>
      <c r="Y223" s="496">
        <v>5</v>
      </c>
      <c r="Z223" s="496">
        <v>5</v>
      </c>
      <c r="AA223" s="496">
        <v>5</v>
      </c>
      <c r="AB223" s="496">
        <v>5</v>
      </c>
      <c r="AC223" s="496">
        <v>5</v>
      </c>
      <c r="AD223" s="496">
        <v>5</v>
      </c>
      <c r="AE223" s="496">
        <v>5</v>
      </c>
      <c r="AF223" s="496">
        <v>5</v>
      </c>
      <c r="AG223" s="496">
        <v>5</v>
      </c>
      <c r="AH223" s="496">
        <v>5</v>
      </c>
      <c r="AI223" s="496">
        <v>5</v>
      </c>
      <c r="AJ223" s="497">
        <v>5</v>
      </c>
      <c r="AK223" s="498">
        <v>130000</v>
      </c>
      <c r="AL223" s="499">
        <v>130000</v>
      </c>
      <c r="AM223" s="499">
        <v>130000</v>
      </c>
      <c r="AN223" s="499">
        <v>130000</v>
      </c>
      <c r="AO223" s="499">
        <v>130000</v>
      </c>
      <c r="AP223" s="499">
        <v>130000</v>
      </c>
      <c r="AQ223" s="499">
        <v>130000</v>
      </c>
      <c r="AR223" s="499">
        <v>130000</v>
      </c>
      <c r="AS223" s="499">
        <v>130000</v>
      </c>
      <c r="AT223" s="499">
        <v>130000</v>
      </c>
      <c r="AU223" s="499">
        <v>130000</v>
      </c>
      <c r="AV223" s="499">
        <v>130000</v>
      </c>
      <c r="AW223" s="499">
        <v>1</v>
      </c>
      <c r="AX223" s="467"/>
    </row>
    <row r="224" spans="1:50" ht="21.75" customHeight="1">
      <c r="B224" s="559">
        <v>4</v>
      </c>
      <c r="C224" s="492" t="s">
        <v>1902</v>
      </c>
      <c r="D224" s="493">
        <v>404</v>
      </c>
      <c r="E224" s="483" t="s">
        <v>1278</v>
      </c>
      <c r="F224" s="483">
        <f t="shared" si="9"/>
        <v>4210010</v>
      </c>
      <c r="G224" s="483" t="s">
        <v>1279</v>
      </c>
      <c r="H224" s="483" t="s">
        <v>1279</v>
      </c>
      <c r="I224" s="493" t="str">
        <f t="shared" ca="1" si="14"/>
        <v>OK</v>
      </c>
      <c r="J224" s="493" t="str">
        <f t="shared" si="10"/>
        <v>OK</v>
      </c>
      <c r="K224" s="485"/>
      <c r="L224" s="477">
        <v>1059676</v>
      </c>
      <c r="M224" s="483" t="s">
        <v>1688</v>
      </c>
      <c r="N224" s="483" t="s">
        <v>1280</v>
      </c>
      <c r="O224" s="483" t="s">
        <v>694</v>
      </c>
      <c r="P224" s="483" t="s">
        <v>897</v>
      </c>
      <c r="Q224" s="483" t="s">
        <v>1641</v>
      </c>
      <c r="R224" s="483" t="s">
        <v>1280</v>
      </c>
      <c r="S224" s="483" t="s">
        <v>694</v>
      </c>
      <c r="T224" s="483" t="s">
        <v>897</v>
      </c>
      <c r="U224" s="494">
        <v>1620000</v>
      </c>
      <c r="V224" s="495">
        <v>45107</v>
      </c>
      <c r="W224" s="496">
        <v>13</v>
      </c>
      <c r="X224" s="496">
        <v>4</v>
      </c>
      <c r="Y224" s="496">
        <v>9</v>
      </c>
      <c r="Z224" s="496">
        <v>9</v>
      </c>
      <c r="AA224" s="496">
        <v>8</v>
      </c>
      <c r="AB224" s="496">
        <v>8</v>
      </c>
      <c r="AC224" s="496">
        <v>8</v>
      </c>
      <c r="AD224" s="496">
        <v>8</v>
      </c>
      <c r="AE224" s="496">
        <v>8</v>
      </c>
      <c r="AF224" s="496">
        <v>8</v>
      </c>
      <c r="AG224" s="496">
        <v>8</v>
      </c>
      <c r="AH224" s="496">
        <v>7</v>
      </c>
      <c r="AI224" s="496">
        <v>7</v>
      </c>
      <c r="AJ224" s="497">
        <v>7</v>
      </c>
      <c r="AK224" s="498">
        <v>225000</v>
      </c>
      <c r="AL224" s="499">
        <v>225000</v>
      </c>
      <c r="AM224" s="499">
        <v>200000</v>
      </c>
      <c r="AN224" s="499">
        <v>200000</v>
      </c>
      <c r="AO224" s="499">
        <v>200000</v>
      </c>
      <c r="AP224" s="499">
        <v>200000</v>
      </c>
      <c r="AQ224" s="499">
        <v>200000</v>
      </c>
      <c r="AR224" s="499">
        <v>200000</v>
      </c>
      <c r="AS224" s="499">
        <v>200000</v>
      </c>
      <c r="AT224" s="499">
        <v>175000</v>
      </c>
      <c r="AU224" s="499">
        <v>175000</v>
      </c>
      <c r="AV224" s="499">
        <v>175000</v>
      </c>
      <c r="AW224" s="499">
        <v>1</v>
      </c>
      <c r="AX224" s="467"/>
    </row>
    <row r="225" spans="2:50" ht="21.75" customHeight="1">
      <c r="B225" s="559">
        <v>5</v>
      </c>
      <c r="C225" s="492" t="s">
        <v>234</v>
      </c>
      <c r="D225" s="493">
        <v>405</v>
      </c>
      <c r="E225" s="483" t="s">
        <v>1281</v>
      </c>
      <c r="F225" s="483">
        <f t="shared" si="9"/>
        <v>4210011</v>
      </c>
      <c r="G225" s="483" t="s">
        <v>1282</v>
      </c>
      <c r="H225" s="483" t="s">
        <v>1282</v>
      </c>
      <c r="I225" s="493" t="str">
        <f t="shared" ca="1" si="14"/>
        <v>OK</v>
      </c>
      <c r="J225" s="493" t="str">
        <f t="shared" si="10"/>
        <v>OK</v>
      </c>
      <c r="K225" s="485"/>
      <c r="L225" s="477">
        <v>1059827</v>
      </c>
      <c r="M225" s="483" t="s">
        <v>1721</v>
      </c>
      <c r="N225" s="483" t="s">
        <v>1283</v>
      </c>
      <c r="O225" s="483" t="s">
        <v>694</v>
      </c>
      <c r="P225" s="483" t="s">
        <v>1284</v>
      </c>
      <c r="Q225" s="483" t="s">
        <v>1641</v>
      </c>
      <c r="R225" s="483" t="s">
        <v>1283</v>
      </c>
      <c r="S225" s="483" t="s">
        <v>694</v>
      </c>
      <c r="T225" s="483" t="s">
        <v>1284</v>
      </c>
      <c r="U225" s="494">
        <v>0</v>
      </c>
      <c r="V225" s="516"/>
      <c r="W225" s="496">
        <v>13</v>
      </c>
      <c r="X225" s="496">
        <v>5</v>
      </c>
      <c r="Y225" s="496">
        <v>7</v>
      </c>
      <c r="Z225" s="496">
        <v>7</v>
      </c>
      <c r="AA225" s="496">
        <v>7</v>
      </c>
      <c r="AB225" s="496">
        <v>7</v>
      </c>
      <c r="AC225" s="496">
        <v>7</v>
      </c>
      <c r="AD225" s="496">
        <v>7</v>
      </c>
      <c r="AE225" s="496">
        <v>7</v>
      </c>
      <c r="AF225" s="496">
        <v>7</v>
      </c>
      <c r="AG225" s="496">
        <v>7</v>
      </c>
      <c r="AH225" s="496">
        <v>7</v>
      </c>
      <c r="AI225" s="496">
        <v>7</v>
      </c>
      <c r="AJ225" s="497">
        <v>7</v>
      </c>
      <c r="AK225" s="498">
        <v>210000</v>
      </c>
      <c r="AL225" s="499">
        <v>210000</v>
      </c>
      <c r="AM225" s="499">
        <v>210000</v>
      </c>
      <c r="AN225" s="499">
        <v>210000</v>
      </c>
      <c r="AO225" s="499">
        <v>210000</v>
      </c>
      <c r="AP225" s="499">
        <v>210000</v>
      </c>
      <c r="AQ225" s="499">
        <v>210000</v>
      </c>
      <c r="AR225" s="499">
        <v>210000</v>
      </c>
      <c r="AS225" s="499">
        <v>210000</v>
      </c>
      <c r="AT225" s="499">
        <v>210000</v>
      </c>
      <c r="AU225" s="499">
        <v>210000</v>
      </c>
      <c r="AV225" s="499">
        <v>210000</v>
      </c>
      <c r="AW225" s="499">
        <v>1</v>
      </c>
      <c r="AX225" s="467"/>
    </row>
    <row r="226" spans="2:50" ht="21.75" customHeight="1">
      <c r="B226" s="559">
        <v>6</v>
      </c>
      <c r="C226" s="492" t="s">
        <v>218</v>
      </c>
      <c r="D226" s="493">
        <v>406</v>
      </c>
      <c r="E226" s="483" t="s">
        <v>1285</v>
      </c>
      <c r="F226" s="483">
        <f t="shared" si="9"/>
        <v>4210023</v>
      </c>
      <c r="G226" s="483" t="s">
        <v>1286</v>
      </c>
      <c r="H226" s="483" t="s">
        <v>1286</v>
      </c>
      <c r="I226" s="493" t="str">
        <f t="shared" ca="1" si="14"/>
        <v>OK</v>
      </c>
      <c r="J226" s="493" t="str">
        <f t="shared" si="10"/>
        <v>OK</v>
      </c>
      <c r="K226" s="485"/>
      <c r="L226" s="477">
        <v>1059654</v>
      </c>
      <c r="M226" s="483" t="s">
        <v>986</v>
      </c>
      <c r="N226" s="483" t="s">
        <v>1287</v>
      </c>
      <c r="O226" s="483" t="s">
        <v>694</v>
      </c>
      <c r="P226" s="483" t="s">
        <v>988</v>
      </c>
      <c r="Q226" s="483" t="s">
        <v>1641</v>
      </c>
      <c r="R226" s="483" t="s">
        <v>1287</v>
      </c>
      <c r="S226" s="483" t="s">
        <v>694</v>
      </c>
      <c r="T226" s="483" t="s">
        <v>988</v>
      </c>
      <c r="U226" s="494">
        <v>720000</v>
      </c>
      <c r="V226" s="516">
        <v>45107</v>
      </c>
      <c r="W226" s="496">
        <v>13</v>
      </c>
      <c r="X226" s="496">
        <v>6</v>
      </c>
      <c r="Y226" s="496">
        <v>4</v>
      </c>
      <c r="Z226" s="496">
        <v>4</v>
      </c>
      <c r="AA226" s="496">
        <v>4</v>
      </c>
      <c r="AB226" s="496">
        <v>4</v>
      </c>
      <c r="AC226" s="496">
        <v>4</v>
      </c>
      <c r="AD226" s="496">
        <v>4</v>
      </c>
      <c r="AE226" s="496">
        <v>4</v>
      </c>
      <c r="AF226" s="496">
        <v>4</v>
      </c>
      <c r="AG226" s="496">
        <v>4</v>
      </c>
      <c r="AH226" s="496">
        <v>4</v>
      </c>
      <c r="AI226" s="496">
        <v>4</v>
      </c>
      <c r="AJ226" s="497">
        <v>4</v>
      </c>
      <c r="AK226" s="498">
        <v>104000</v>
      </c>
      <c r="AL226" s="499">
        <v>104000</v>
      </c>
      <c r="AM226" s="499">
        <v>104000</v>
      </c>
      <c r="AN226" s="499">
        <v>104000</v>
      </c>
      <c r="AO226" s="499">
        <v>104000</v>
      </c>
      <c r="AP226" s="499">
        <v>104000</v>
      </c>
      <c r="AQ226" s="499">
        <v>104000</v>
      </c>
      <c r="AR226" s="499">
        <v>104000</v>
      </c>
      <c r="AS226" s="499">
        <v>104000</v>
      </c>
      <c r="AT226" s="499">
        <v>104000</v>
      </c>
      <c r="AU226" s="499">
        <v>104000</v>
      </c>
      <c r="AV226" s="499">
        <v>104000</v>
      </c>
      <c r="AW226" s="499">
        <v>1</v>
      </c>
      <c r="AX226" s="467"/>
    </row>
    <row r="227" spans="2:50" ht="21.75" customHeight="1">
      <c r="B227" s="559">
        <v>7</v>
      </c>
      <c r="C227" s="492" t="s">
        <v>295</v>
      </c>
      <c r="D227" s="493">
        <v>407</v>
      </c>
      <c r="E227" s="483" t="s">
        <v>1290</v>
      </c>
      <c r="F227" s="483">
        <f t="shared" si="9"/>
        <v>4210025</v>
      </c>
      <c r="G227" s="483" t="s">
        <v>1291</v>
      </c>
      <c r="H227" s="483" t="s">
        <v>1291</v>
      </c>
      <c r="I227" s="493" t="str">
        <f t="shared" ca="1" si="14"/>
        <v>OK</v>
      </c>
      <c r="J227" s="493" t="str">
        <f t="shared" si="10"/>
        <v>OK</v>
      </c>
      <c r="K227" s="485"/>
      <c r="L227" s="477">
        <v>1055985</v>
      </c>
      <c r="M227" s="483" t="s">
        <v>736</v>
      </c>
      <c r="N227" s="483" t="s">
        <v>737</v>
      </c>
      <c r="O227" s="483" t="s">
        <v>551</v>
      </c>
      <c r="P227" s="483" t="s">
        <v>738</v>
      </c>
      <c r="Q227" s="483" t="s">
        <v>1641</v>
      </c>
      <c r="R227" s="483" t="s">
        <v>737</v>
      </c>
      <c r="S227" s="483" t="s">
        <v>551</v>
      </c>
      <c r="T227" s="483" t="s">
        <v>738</v>
      </c>
      <c r="U227" s="494">
        <v>720000</v>
      </c>
      <c r="V227" s="516">
        <v>45107</v>
      </c>
      <c r="W227" s="496">
        <v>13</v>
      </c>
      <c r="X227" s="496">
        <v>7</v>
      </c>
      <c r="Y227" s="496">
        <v>3</v>
      </c>
      <c r="Z227" s="496">
        <v>3</v>
      </c>
      <c r="AA227" s="496">
        <v>3</v>
      </c>
      <c r="AB227" s="496">
        <v>3</v>
      </c>
      <c r="AC227" s="496">
        <v>3</v>
      </c>
      <c r="AD227" s="496">
        <v>3</v>
      </c>
      <c r="AE227" s="496">
        <v>3</v>
      </c>
      <c r="AF227" s="496">
        <v>3</v>
      </c>
      <c r="AG227" s="496">
        <v>3</v>
      </c>
      <c r="AH227" s="496">
        <v>3</v>
      </c>
      <c r="AI227" s="496">
        <v>3</v>
      </c>
      <c r="AJ227" s="497">
        <v>3</v>
      </c>
      <c r="AK227" s="498">
        <v>78000</v>
      </c>
      <c r="AL227" s="499">
        <v>78000</v>
      </c>
      <c r="AM227" s="499">
        <v>78000</v>
      </c>
      <c r="AN227" s="499">
        <v>78000</v>
      </c>
      <c r="AO227" s="499">
        <v>78000</v>
      </c>
      <c r="AP227" s="499">
        <v>78000</v>
      </c>
      <c r="AQ227" s="499">
        <v>78000</v>
      </c>
      <c r="AR227" s="499">
        <v>78000</v>
      </c>
      <c r="AS227" s="499">
        <v>78000</v>
      </c>
      <c r="AT227" s="499">
        <v>78000</v>
      </c>
      <c r="AU227" s="499">
        <v>78000</v>
      </c>
      <c r="AV227" s="499">
        <v>78000</v>
      </c>
      <c r="AW227" s="499">
        <v>1</v>
      </c>
      <c r="AX227" s="467"/>
    </row>
    <row r="228" spans="2:50" ht="21.75" customHeight="1">
      <c r="B228" s="559">
        <v>8</v>
      </c>
      <c r="C228" s="492" t="s">
        <v>311</v>
      </c>
      <c r="D228" s="493">
        <v>408</v>
      </c>
      <c r="E228" s="483" t="s">
        <v>1292</v>
      </c>
      <c r="F228" s="483">
        <f t="shared" si="9"/>
        <v>4210026</v>
      </c>
      <c r="G228" s="483" t="s">
        <v>1293</v>
      </c>
      <c r="H228" s="483" t="s">
        <v>1293</v>
      </c>
      <c r="I228" s="493" t="str">
        <f t="shared" ca="1" si="14"/>
        <v>OK</v>
      </c>
      <c r="J228" s="493" t="str">
        <f t="shared" si="10"/>
        <v>OK</v>
      </c>
      <c r="K228" s="485"/>
      <c r="L228" s="477">
        <v>1060108</v>
      </c>
      <c r="M228" s="483" t="s">
        <v>2157</v>
      </c>
      <c r="N228" s="483" t="s">
        <v>1294</v>
      </c>
      <c r="O228" s="483" t="s">
        <v>694</v>
      </c>
      <c r="P228" s="483" t="s">
        <v>1295</v>
      </c>
      <c r="Q228" s="483" t="s">
        <v>1641</v>
      </c>
      <c r="R228" s="483" t="s">
        <v>1294</v>
      </c>
      <c r="S228" s="483" t="s">
        <v>694</v>
      </c>
      <c r="T228" s="483" t="s">
        <v>1295</v>
      </c>
      <c r="U228" s="494">
        <v>990000</v>
      </c>
      <c r="V228" s="516">
        <v>45107</v>
      </c>
      <c r="W228" s="496">
        <v>13</v>
      </c>
      <c r="X228" s="496">
        <v>8</v>
      </c>
      <c r="Y228" s="496">
        <v>3</v>
      </c>
      <c r="Z228" s="496">
        <v>3</v>
      </c>
      <c r="AA228" s="496">
        <v>3</v>
      </c>
      <c r="AB228" s="496">
        <v>3</v>
      </c>
      <c r="AC228" s="496">
        <v>4</v>
      </c>
      <c r="AD228" s="496">
        <v>4</v>
      </c>
      <c r="AE228" s="496">
        <v>4</v>
      </c>
      <c r="AF228" s="496">
        <v>4</v>
      </c>
      <c r="AG228" s="496">
        <v>4</v>
      </c>
      <c r="AH228" s="496">
        <v>4</v>
      </c>
      <c r="AI228" s="496">
        <v>4</v>
      </c>
      <c r="AJ228" s="497">
        <v>4</v>
      </c>
      <c r="AK228" s="498">
        <v>81000</v>
      </c>
      <c r="AL228" s="499">
        <v>81000</v>
      </c>
      <c r="AM228" s="499">
        <v>81000</v>
      </c>
      <c r="AN228" s="499">
        <v>81000</v>
      </c>
      <c r="AO228" s="499">
        <v>108000</v>
      </c>
      <c r="AP228" s="499">
        <v>108000</v>
      </c>
      <c r="AQ228" s="499">
        <v>108000</v>
      </c>
      <c r="AR228" s="499">
        <v>108000</v>
      </c>
      <c r="AS228" s="499">
        <v>108000</v>
      </c>
      <c r="AT228" s="499">
        <v>108000</v>
      </c>
      <c r="AU228" s="499">
        <v>108000</v>
      </c>
      <c r="AV228" s="499">
        <v>108000</v>
      </c>
      <c r="AW228" s="499">
        <v>1</v>
      </c>
      <c r="AX228" s="467"/>
    </row>
    <row r="229" spans="2:50" ht="21.75" customHeight="1">
      <c r="B229" s="559">
        <v>9</v>
      </c>
      <c r="C229" s="492" t="s">
        <v>1903</v>
      </c>
      <c r="D229" s="493">
        <v>409</v>
      </c>
      <c r="E229" s="483" t="s">
        <v>1296</v>
      </c>
      <c r="F229" s="483">
        <f t="shared" ref="F229:F292" si="15">VALUE(E229)</f>
        <v>4210027</v>
      </c>
      <c r="G229" s="483" t="s">
        <v>1297</v>
      </c>
      <c r="H229" s="483" t="s">
        <v>1297</v>
      </c>
      <c r="I229" s="493" t="str">
        <f t="shared" ca="1" si="14"/>
        <v>OK</v>
      </c>
      <c r="J229" s="493" t="str">
        <f t="shared" ref="J229:J292" si="16">IF(EXACT(G229,H229),"OK","変更あり！")</f>
        <v>OK</v>
      </c>
      <c r="K229" s="485"/>
      <c r="L229" s="477">
        <v>1060107</v>
      </c>
      <c r="M229" s="483" t="s">
        <v>2157</v>
      </c>
      <c r="N229" s="483" t="s">
        <v>1294</v>
      </c>
      <c r="O229" s="483" t="s">
        <v>694</v>
      </c>
      <c r="P229" s="483" t="s">
        <v>1295</v>
      </c>
      <c r="Q229" s="483" t="s">
        <v>1641</v>
      </c>
      <c r="R229" s="483" t="s">
        <v>1294</v>
      </c>
      <c r="S229" s="483" t="s">
        <v>694</v>
      </c>
      <c r="T229" s="483" t="s">
        <v>1295</v>
      </c>
      <c r="U229" s="494">
        <v>1320000</v>
      </c>
      <c r="V229" s="516">
        <v>45107</v>
      </c>
      <c r="W229" s="496">
        <v>13</v>
      </c>
      <c r="X229" s="496">
        <v>9</v>
      </c>
      <c r="Y229" s="496">
        <v>5</v>
      </c>
      <c r="Z229" s="496">
        <v>5</v>
      </c>
      <c r="AA229" s="496">
        <v>5</v>
      </c>
      <c r="AB229" s="496">
        <v>4</v>
      </c>
      <c r="AC229" s="496">
        <v>4</v>
      </c>
      <c r="AD229" s="496">
        <v>4</v>
      </c>
      <c r="AE229" s="496">
        <v>4</v>
      </c>
      <c r="AF229" s="496">
        <v>4</v>
      </c>
      <c r="AG229" s="496">
        <v>5</v>
      </c>
      <c r="AH229" s="496">
        <v>5</v>
      </c>
      <c r="AI229" s="496">
        <v>5</v>
      </c>
      <c r="AJ229" s="497">
        <v>5</v>
      </c>
      <c r="AK229" s="498">
        <v>135000</v>
      </c>
      <c r="AL229" s="499">
        <v>135000</v>
      </c>
      <c r="AM229" s="499">
        <v>135000</v>
      </c>
      <c r="AN229" s="499">
        <v>108000</v>
      </c>
      <c r="AO229" s="499">
        <v>108000</v>
      </c>
      <c r="AP229" s="499">
        <v>108000</v>
      </c>
      <c r="AQ229" s="499">
        <v>108000</v>
      </c>
      <c r="AR229" s="499">
        <v>108000</v>
      </c>
      <c r="AS229" s="499">
        <v>135000</v>
      </c>
      <c r="AT229" s="499">
        <v>135000</v>
      </c>
      <c r="AU229" s="499">
        <v>135000</v>
      </c>
      <c r="AV229" s="499">
        <v>135000</v>
      </c>
      <c r="AW229" s="499">
        <v>1</v>
      </c>
      <c r="AX229" s="467"/>
    </row>
    <row r="230" spans="2:50" ht="21.75" customHeight="1">
      <c r="B230" s="559">
        <v>10</v>
      </c>
      <c r="C230" s="492" t="s">
        <v>258</v>
      </c>
      <c r="D230" s="493">
        <v>410</v>
      </c>
      <c r="E230" s="483" t="s">
        <v>1298</v>
      </c>
      <c r="F230" s="483">
        <f t="shared" si="15"/>
        <v>4210028</v>
      </c>
      <c r="G230" s="483" t="s">
        <v>1299</v>
      </c>
      <c r="H230" s="483" t="s">
        <v>1299</v>
      </c>
      <c r="I230" s="493" t="str">
        <f t="shared" ca="1" si="14"/>
        <v>OK</v>
      </c>
      <c r="J230" s="493" t="str">
        <f t="shared" si="16"/>
        <v>OK</v>
      </c>
      <c r="K230" s="485"/>
      <c r="L230" s="477">
        <v>1054939</v>
      </c>
      <c r="M230" s="483" t="s">
        <v>1664</v>
      </c>
      <c r="N230" s="483" t="s">
        <v>698</v>
      </c>
      <c r="O230" s="483" t="s">
        <v>699</v>
      </c>
      <c r="P230" s="483" t="s">
        <v>700</v>
      </c>
      <c r="Q230" s="483" t="s">
        <v>1641</v>
      </c>
      <c r="R230" s="483" t="s">
        <v>698</v>
      </c>
      <c r="S230" s="483" t="s">
        <v>699</v>
      </c>
      <c r="T230" s="483" t="s">
        <v>700</v>
      </c>
      <c r="U230" s="494">
        <v>1200000</v>
      </c>
      <c r="V230" s="516">
        <v>45107</v>
      </c>
      <c r="W230" s="496">
        <v>13</v>
      </c>
      <c r="X230" s="496">
        <v>10</v>
      </c>
      <c r="Y230" s="496">
        <v>4</v>
      </c>
      <c r="Z230" s="496">
        <v>4</v>
      </c>
      <c r="AA230" s="496">
        <v>4</v>
      </c>
      <c r="AB230" s="496">
        <v>4</v>
      </c>
      <c r="AC230" s="496">
        <v>4</v>
      </c>
      <c r="AD230" s="496">
        <v>4</v>
      </c>
      <c r="AE230" s="496">
        <v>4</v>
      </c>
      <c r="AF230" s="496">
        <v>4</v>
      </c>
      <c r="AG230" s="496">
        <v>4</v>
      </c>
      <c r="AH230" s="496">
        <v>4</v>
      </c>
      <c r="AI230" s="496">
        <v>4</v>
      </c>
      <c r="AJ230" s="497">
        <v>4</v>
      </c>
      <c r="AK230" s="498">
        <v>104000</v>
      </c>
      <c r="AL230" s="499">
        <v>104000</v>
      </c>
      <c r="AM230" s="499">
        <v>104000</v>
      </c>
      <c r="AN230" s="499">
        <v>104000</v>
      </c>
      <c r="AO230" s="499">
        <v>104000</v>
      </c>
      <c r="AP230" s="499">
        <v>104000</v>
      </c>
      <c r="AQ230" s="499">
        <v>104000</v>
      </c>
      <c r="AR230" s="499">
        <v>104000</v>
      </c>
      <c r="AS230" s="499">
        <v>104000</v>
      </c>
      <c r="AT230" s="499">
        <v>104000</v>
      </c>
      <c r="AU230" s="499">
        <v>104000</v>
      </c>
      <c r="AV230" s="499">
        <v>104000</v>
      </c>
      <c r="AW230" s="499">
        <v>1</v>
      </c>
      <c r="AX230" s="467"/>
    </row>
    <row r="231" spans="2:50" ht="21.75" customHeight="1">
      <c r="B231" s="559">
        <v>11</v>
      </c>
      <c r="C231" s="492" t="s">
        <v>255</v>
      </c>
      <c r="D231" s="493">
        <v>411</v>
      </c>
      <c r="E231" s="483" t="s">
        <v>1300</v>
      </c>
      <c r="F231" s="483">
        <f t="shared" si="15"/>
        <v>4210029</v>
      </c>
      <c r="G231" s="483" t="s">
        <v>1301</v>
      </c>
      <c r="H231" s="483" t="s">
        <v>1301</v>
      </c>
      <c r="I231" s="493" t="str">
        <f t="shared" ca="1" si="14"/>
        <v>OK</v>
      </c>
      <c r="J231" s="493" t="str">
        <f t="shared" si="16"/>
        <v>OK</v>
      </c>
      <c r="K231" s="485"/>
      <c r="L231" s="477">
        <v>1056385</v>
      </c>
      <c r="M231" s="483" t="s">
        <v>1722</v>
      </c>
      <c r="N231" s="483" t="s">
        <v>1302</v>
      </c>
      <c r="O231" s="483" t="s">
        <v>694</v>
      </c>
      <c r="P231" s="483" t="s">
        <v>818</v>
      </c>
      <c r="Q231" s="483" t="s">
        <v>1641</v>
      </c>
      <c r="R231" s="483" t="s">
        <v>1302</v>
      </c>
      <c r="S231" s="483" t="s">
        <v>694</v>
      </c>
      <c r="T231" s="483" t="s">
        <v>818</v>
      </c>
      <c r="U231" s="494">
        <v>1200000</v>
      </c>
      <c r="V231" s="516">
        <v>45107</v>
      </c>
      <c r="W231" s="496">
        <v>13</v>
      </c>
      <c r="X231" s="496">
        <v>11</v>
      </c>
      <c r="Y231" s="496">
        <v>4</v>
      </c>
      <c r="Z231" s="496">
        <v>5</v>
      </c>
      <c r="AA231" s="496">
        <v>5</v>
      </c>
      <c r="AB231" s="496">
        <v>5</v>
      </c>
      <c r="AC231" s="496">
        <v>5</v>
      </c>
      <c r="AD231" s="496">
        <v>5</v>
      </c>
      <c r="AE231" s="496">
        <v>5</v>
      </c>
      <c r="AF231" s="496">
        <v>5</v>
      </c>
      <c r="AG231" s="496">
        <v>5</v>
      </c>
      <c r="AH231" s="496">
        <v>5</v>
      </c>
      <c r="AI231" s="496">
        <v>5</v>
      </c>
      <c r="AJ231" s="497">
        <v>5</v>
      </c>
      <c r="AK231" s="498">
        <v>104000</v>
      </c>
      <c r="AL231" s="499">
        <v>130000</v>
      </c>
      <c r="AM231" s="499">
        <v>130000</v>
      </c>
      <c r="AN231" s="499">
        <v>130000</v>
      </c>
      <c r="AO231" s="499">
        <v>130000</v>
      </c>
      <c r="AP231" s="499">
        <v>130000</v>
      </c>
      <c r="AQ231" s="499">
        <v>130000</v>
      </c>
      <c r="AR231" s="499">
        <v>130000</v>
      </c>
      <c r="AS231" s="499">
        <v>130000</v>
      </c>
      <c r="AT231" s="499">
        <v>130000</v>
      </c>
      <c r="AU231" s="499">
        <v>130000</v>
      </c>
      <c r="AV231" s="499">
        <v>130000</v>
      </c>
      <c r="AW231" s="499">
        <v>1</v>
      </c>
      <c r="AX231" s="467"/>
    </row>
    <row r="232" spans="2:50" ht="21.75" customHeight="1">
      <c r="B232" s="559">
        <v>12</v>
      </c>
      <c r="C232" s="492" t="s">
        <v>263</v>
      </c>
      <c r="D232" s="493">
        <v>412</v>
      </c>
      <c r="E232" s="483" t="s">
        <v>1303</v>
      </c>
      <c r="F232" s="483">
        <f t="shared" si="15"/>
        <v>4210030</v>
      </c>
      <c r="G232" s="483" t="s">
        <v>1304</v>
      </c>
      <c r="H232" s="483" t="s">
        <v>1304</v>
      </c>
      <c r="I232" s="493" t="str">
        <f t="shared" ca="1" si="14"/>
        <v>OK</v>
      </c>
      <c r="J232" s="493" t="str">
        <f t="shared" si="16"/>
        <v>OK</v>
      </c>
      <c r="K232" s="485"/>
      <c r="L232" s="477">
        <v>1060104</v>
      </c>
      <c r="M232" s="483" t="s">
        <v>2158</v>
      </c>
      <c r="N232" s="483" t="s">
        <v>1288</v>
      </c>
      <c r="O232" s="483" t="s">
        <v>686</v>
      </c>
      <c r="P232" s="483" t="s">
        <v>1289</v>
      </c>
      <c r="Q232" s="483" t="s">
        <v>1641</v>
      </c>
      <c r="R232" s="483" t="s">
        <v>1288</v>
      </c>
      <c r="S232" s="483" t="s">
        <v>686</v>
      </c>
      <c r="T232" s="483" t="s">
        <v>1289</v>
      </c>
      <c r="U232" s="494">
        <v>720000</v>
      </c>
      <c r="V232" s="495">
        <v>45107</v>
      </c>
      <c r="W232" s="496">
        <v>13</v>
      </c>
      <c r="X232" s="496">
        <v>12</v>
      </c>
      <c r="Y232" s="496"/>
      <c r="Z232" s="496"/>
      <c r="AA232" s="496"/>
      <c r="AB232" s="496"/>
      <c r="AC232" s="496"/>
      <c r="AD232" s="496"/>
      <c r="AE232" s="496"/>
      <c r="AF232" s="496"/>
      <c r="AG232" s="496"/>
      <c r="AH232" s="496"/>
      <c r="AI232" s="496"/>
      <c r="AJ232" s="497"/>
      <c r="AK232" s="498"/>
      <c r="AL232" s="499"/>
      <c r="AM232" s="499"/>
      <c r="AN232" s="499"/>
      <c r="AO232" s="499"/>
      <c r="AP232" s="499"/>
      <c r="AQ232" s="499"/>
      <c r="AR232" s="499"/>
      <c r="AS232" s="499"/>
      <c r="AT232" s="499"/>
      <c r="AU232" s="499"/>
      <c r="AV232" s="499"/>
      <c r="AW232" s="499">
        <v>5</v>
      </c>
      <c r="AX232" s="467"/>
    </row>
    <row r="233" spans="2:50" ht="21.75" customHeight="1">
      <c r="B233" s="559">
        <v>13</v>
      </c>
      <c r="C233" s="492" t="s">
        <v>325</v>
      </c>
      <c r="D233" s="493">
        <v>413</v>
      </c>
      <c r="E233" s="483" t="s">
        <v>1305</v>
      </c>
      <c r="F233" s="483">
        <f t="shared" si="15"/>
        <v>4210036</v>
      </c>
      <c r="G233" s="483" t="s">
        <v>1306</v>
      </c>
      <c r="H233" s="483" t="s">
        <v>1306</v>
      </c>
      <c r="I233" s="493" t="str">
        <f t="shared" ca="1" si="14"/>
        <v>OK</v>
      </c>
      <c r="J233" s="493" t="str">
        <f t="shared" si="16"/>
        <v>OK</v>
      </c>
      <c r="K233" s="485"/>
      <c r="L233" s="477">
        <v>1055572</v>
      </c>
      <c r="M233" s="483" t="s">
        <v>1685</v>
      </c>
      <c r="N233" s="483" t="s">
        <v>1307</v>
      </c>
      <c r="O233" s="483" t="s">
        <v>694</v>
      </c>
      <c r="P233" s="483" t="s">
        <v>865</v>
      </c>
      <c r="Q233" s="483" t="s">
        <v>1641</v>
      </c>
      <c r="R233" s="483" t="s">
        <v>1307</v>
      </c>
      <c r="S233" s="483" t="s">
        <v>694</v>
      </c>
      <c r="T233" s="483" t="s">
        <v>865</v>
      </c>
      <c r="U233" s="494">
        <v>1680000</v>
      </c>
      <c r="V233" s="516">
        <v>45107</v>
      </c>
      <c r="W233" s="496">
        <v>13</v>
      </c>
      <c r="X233" s="496">
        <v>13</v>
      </c>
      <c r="Y233" s="496">
        <v>7</v>
      </c>
      <c r="Z233" s="496">
        <v>7</v>
      </c>
      <c r="AA233" s="496">
        <v>7</v>
      </c>
      <c r="AB233" s="496">
        <v>7</v>
      </c>
      <c r="AC233" s="496">
        <v>7</v>
      </c>
      <c r="AD233" s="496">
        <v>7</v>
      </c>
      <c r="AE233" s="496">
        <v>7</v>
      </c>
      <c r="AF233" s="496">
        <v>7</v>
      </c>
      <c r="AG233" s="496">
        <v>7</v>
      </c>
      <c r="AH233" s="496">
        <v>7</v>
      </c>
      <c r="AI233" s="496">
        <v>7</v>
      </c>
      <c r="AJ233" s="497">
        <v>7</v>
      </c>
      <c r="AK233" s="498">
        <v>179144</v>
      </c>
      <c r="AL233" s="499">
        <v>179144</v>
      </c>
      <c r="AM233" s="499">
        <v>179144</v>
      </c>
      <c r="AN233" s="499">
        <v>179144</v>
      </c>
      <c r="AO233" s="499">
        <v>179144</v>
      </c>
      <c r="AP233" s="499">
        <v>179144</v>
      </c>
      <c r="AQ233" s="499">
        <v>179144</v>
      </c>
      <c r="AR233" s="499">
        <v>179144</v>
      </c>
      <c r="AS233" s="499">
        <v>179144</v>
      </c>
      <c r="AT233" s="499">
        <v>179144</v>
      </c>
      <c r="AU233" s="499">
        <v>179144</v>
      </c>
      <c r="AV233" s="499">
        <v>179144</v>
      </c>
      <c r="AW233" s="499">
        <v>1</v>
      </c>
      <c r="AX233" s="467"/>
    </row>
    <row r="234" spans="2:50" ht="21.75" customHeight="1">
      <c r="B234" s="559">
        <v>14</v>
      </c>
      <c r="C234" s="492" t="s">
        <v>338</v>
      </c>
      <c r="D234" s="493">
        <v>414</v>
      </c>
      <c r="E234" s="483" t="s">
        <v>1308</v>
      </c>
      <c r="F234" s="483">
        <f t="shared" si="15"/>
        <v>4210541</v>
      </c>
      <c r="G234" s="483" t="s">
        <v>1309</v>
      </c>
      <c r="H234" s="483" t="s">
        <v>1309</v>
      </c>
      <c r="I234" s="493" t="str">
        <f t="shared" ca="1" si="14"/>
        <v>OK</v>
      </c>
      <c r="J234" s="493" t="str">
        <f t="shared" si="16"/>
        <v>OK</v>
      </c>
      <c r="K234" s="485"/>
      <c r="L234" s="477">
        <v>1059427</v>
      </c>
      <c r="M234" s="483" t="s">
        <v>965</v>
      </c>
      <c r="N234" s="483" t="s">
        <v>1310</v>
      </c>
      <c r="O234" s="483" t="s">
        <v>855</v>
      </c>
      <c r="P234" s="483" t="s">
        <v>967</v>
      </c>
      <c r="Q234" s="483" t="s">
        <v>1641</v>
      </c>
      <c r="R234" s="483" t="s">
        <v>1310</v>
      </c>
      <c r="S234" s="483" t="s">
        <v>855</v>
      </c>
      <c r="T234" s="483" t="s">
        <v>967</v>
      </c>
      <c r="U234" s="494">
        <v>0</v>
      </c>
      <c r="V234" s="495"/>
      <c r="W234" s="496">
        <v>13</v>
      </c>
      <c r="X234" s="496">
        <v>14</v>
      </c>
      <c r="Y234" s="496">
        <v>6</v>
      </c>
      <c r="Z234" s="496">
        <v>6</v>
      </c>
      <c r="AA234" s="496">
        <v>6</v>
      </c>
      <c r="AB234" s="496">
        <v>6</v>
      </c>
      <c r="AC234" s="496">
        <v>6</v>
      </c>
      <c r="AD234" s="496">
        <v>6</v>
      </c>
      <c r="AE234" s="496">
        <v>7</v>
      </c>
      <c r="AF234" s="496">
        <v>6</v>
      </c>
      <c r="AG234" s="496">
        <v>6</v>
      </c>
      <c r="AH234" s="496">
        <v>6</v>
      </c>
      <c r="AI234" s="496">
        <v>6</v>
      </c>
      <c r="AJ234" s="497">
        <v>6</v>
      </c>
      <c r="AK234" s="498">
        <v>156000</v>
      </c>
      <c r="AL234" s="499">
        <v>156000</v>
      </c>
      <c r="AM234" s="499">
        <v>156000</v>
      </c>
      <c r="AN234" s="499">
        <v>156000</v>
      </c>
      <c r="AO234" s="499">
        <v>156000</v>
      </c>
      <c r="AP234" s="499">
        <v>156000</v>
      </c>
      <c r="AQ234" s="499">
        <v>182000</v>
      </c>
      <c r="AR234" s="499">
        <v>156000</v>
      </c>
      <c r="AS234" s="499">
        <v>156000</v>
      </c>
      <c r="AT234" s="499">
        <v>156000</v>
      </c>
      <c r="AU234" s="499">
        <v>156000</v>
      </c>
      <c r="AV234" s="499">
        <v>156000</v>
      </c>
      <c r="AW234" s="499">
        <v>1</v>
      </c>
      <c r="AX234" s="467"/>
    </row>
    <row r="235" spans="2:50" ht="21.75" customHeight="1">
      <c r="B235" s="559">
        <v>15</v>
      </c>
      <c r="C235" s="492" t="s">
        <v>1904</v>
      </c>
      <c r="D235" s="493">
        <v>415</v>
      </c>
      <c r="E235" s="483" t="s">
        <v>1311</v>
      </c>
      <c r="F235" s="483">
        <f t="shared" si="15"/>
        <v>4210038</v>
      </c>
      <c r="G235" s="483" t="s">
        <v>1312</v>
      </c>
      <c r="H235" s="483" t="s">
        <v>1312</v>
      </c>
      <c r="I235" s="493" t="str">
        <f t="shared" ca="1" si="14"/>
        <v>OK</v>
      </c>
      <c r="J235" s="493" t="str">
        <f t="shared" si="16"/>
        <v>OK</v>
      </c>
      <c r="K235" s="485"/>
      <c r="L235" s="477">
        <v>1060119</v>
      </c>
      <c r="M235" s="483" t="s">
        <v>1672</v>
      </c>
      <c r="N235" s="483" t="s">
        <v>1673</v>
      </c>
      <c r="O235" s="483" t="s">
        <v>694</v>
      </c>
      <c r="P235" s="483" t="s">
        <v>776</v>
      </c>
      <c r="Q235" s="483" t="s">
        <v>1641</v>
      </c>
      <c r="R235" s="483" t="s">
        <v>1673</v>
      </c>
      <c r="S235" s="483" t="s">
        <v>694</v>
      </c>
      <c r="T235" s="483" t="s">
        <v>776</v>
      </c>
      <c r="U235" s="494">
        <v>0</v>
      </c>
      <c r="V235" s="516"/>
      <c r="W235" s="496">
        <v>13</v>
      </c>
      <c r="X235" s="496">
        <v>15</v>
      </c>
      <c r="Y235" s="496">
        <v>8</v>
      </c>
      <c r="Z235" s="496">
        <v>7</v>
      </c>
      <c r="AA235" s="496">
        <v>7</v>
      </c>
      <c r="AB235" s="496">
        <v>8</v>
      </c>
      <c r="AC235" s="496">
        <v>8</v>
      </c>
      <c r="AD235" s="496">
        <v>7</v>
      </c>
      <c r="AE235" s="496">
        <v>5</v>
      </c>
      <c r="AF235" s="496">
        <v>5</v>
      </c>
      <c r="AG235" s="496">
        <v>5</v>
      </c>
      <c r="AH235" s="496">
        <v>5</v>
      </c>
      <c r="AI235" s="496">
        <v>5</v>
      </c>
      <c r="AJ235" s="497">
        <v>5</v>
      </c>
      <c r="AK235" s="498">
        <v>240000</v>
      </c>
      <c r="AL235" s="499">
        <v>210000</v>
      </c>
      <c r="AM235" s="499">
        <v>210000</v>
      </c>
      <c r="AN235" s="499">
        <v>240000</v>
      </c>
      <c r="AO235" s="499">
        <v>240000</v>
      </c>
      <c r="AP235" s="499">
        <v>210000</v>
      </c>
      <c r="AQ235" s="499">
        <v>150000</v>
      </c>
      <c r="AR235" s="499">
        <v>150000</v>
      </c>
      <c r="AS235" s="499">
        <v>150000</v>
      </c>
      <c r="AT235" s="499">
        <v>150000</v>
      </c>
      <c r="AU235" s="499">
        <v>150000</v>
      </c>
      <c r="AV235" s="499">
        <v>150000</v>
      </c>
      <c r="AW235" s="499">
        <v>1</v>
      </c>
      <c r="AX235" s="467"/>
    </row>
    <row r="236" spans="2:50" ht="21.75" customHeight="1">
      <c r="B236" s="559">
        <v>16</v>
      </c>
      <c r="C236" s="492" t="s">
        <v>360</v>
      </c>
      <c r="D236" s="493">
        <v>416</v>
      </c>
      <c r="E236" s="483" t="s">
        <v>1313</v>
      </c>
      <c r="F236" s="483">
        <f t="shared" si="15"/>
        <v>4210040</v>
      </c>
      <c r="G236" s="483" t="s">
        <v>1314</v>
      </c>
      <c r="H236" s="483" t="s">
        <v>1314</v>
      </c>
      <c r="I236" s="493" t="str">
        <f t="shared" ca="1" si="14"/>
        <v>OK</v>
      </c>
      <c r="J236" s="493" t="str">
        <f t="shared" si="16"/>
        <v>OK</v>
      </c>
      <c r="K236" s="485"/>
      <c r="L236" s="477">
        <v>1060101</v>
      </c>
      <c r="M236" s="483" t="s">
        <v>2159</v>
      </c>
      <c r="N236" s="483" t="s">
        <v>1315</v>
      </c>
      <c r="O236" s="483" t="s">
        <v>694</v>
      </c>
      <c r="P236" s="483" t="s">
        <v>1079</v>
      </c>
      <c r="Q236" s="483" t="s">
        <v>1641</v>
      </c>
      <c r="R236" s="483" t="s">
        <v>1315</v>
      </c>
      <c r="S236" s="483" t="s">
        <v>694</v>
      </c>
      <c r="T236" s="483" t="s">
        <v>1079</v>
      </c>
      <c r="U236" s="494">
        <v>900000</v>
      </c>
      <c r="V236" s="516">
        <v>45107</v>
      </c>
      <c r="W236" s="496">
        <v>13</v>
      </c>
      <c r="X236" s="496">
        <v>16</v>
      </c>
      <c r="Y236" s="496">
        <v>5</v>
      </c>
      <c r="Z236" s="496">
        <v>5</v>
      </c>
      <c r="AA236" s="496">
        <v>5</v>
      </c>
      <c r="AB236" s="496">
        <v>5</v>
      </c>
      <c r="AC236" s="496">
        <v>5</v>
      </c>
      <c r="AD236" s="496">
        <v>5</v>
      </c>
      <c r="AE236" s="496">
        <v>5</v>
      </c>
      <c r="AF236" s="496">
        <v>5</v>
      </c>
      <c r="AG236" s="496">
        <v>5</v>
      </c>
      <c r="AH236" s="496">
        <v>5</v>
      </c>
      <c r="AI236" s="496">
        <v>5</v>
      </c>
      <c r="AJ236" s="497">
        <v>5</v>
      </c>
      <c r="AK236" s="498">
        <v>125000</v>
      </c>
      <c r="AL236" s="499">
        <v>125000</v>
      </c>
      <c r="AM236" s="499">
        <v>125000</v>
      </c>
      <c r="AN236" s="499">
        <v>125000</v>
      </c>
      <c r="AO236" s="499">
        <v>125000</v>
      </c>
      <c r="AP236" s="499">
        <v>125000</v>
      </c>
      <c r="AQ236" s="499">
        <v>125000</v>
      </c>
      <c r="AR236" s="499">
        <v>125000</v>
      </c>
      <c r="AS236" s="499">
        <v>125000</v>
      </c>
      <c r="AT236" s="499">
        <v>125000</v>
      </c>
      <c r="AU236" s="499">
        <v>125000</v>
      </c>
      <c r="AV236" s="499">
        <v>125000</v>
      </c>
      <c r="AW236" s="499">
        <v>1</v>
      </c>
      <c r="AX236" s="467"/>
    </row>
    <row r="237" spans="2:50" ht="21.75" customHeight="1">
      <c r="B237" s="559">
        <v>17</v>
      </c>
      <c r="C237" s="492" t="s">
        <v>2210</v>
      </c>
      <c r="D237" s="493">
        <v>417</v>
      </c>
      <c r="E237" s="483" t="s">
        <v>1316</v>
      </c>
      <c r="F237" s="483">
        <f t="shared" si="15"/>
        <v>4210122</v>
      </c>
      <c r="G237" s="483" t="s">
        <v>1317</v>
      </c>
      <c r="H237" s="483" t="s">
        <v>1317</v>
      </c>
      <c r="I237" s="493" t="str">
        <f t="shared" ca="1" si="14"/>
        <v>OK</v>
      </c>
      <c r="J237" s="493" t="str">
        <f t="shared" si="16"/>
        <v>OK</v>
      </c>
      <c r="K237" s="485"/>
      <c r="L237" s="477">
        <v>1061253</v>
      </c>
      <c r="M237" s="483" t="s">
        <v>1723</v>
      </c>
      <c r="N237" s="483" t="s">
        <v>1318</v>
      </c>
      <c r="O237" s="483" t="s">
        <v>694</v>
      </c>
      <c r="P237" s="483" t="s">
        <v>1319</v>
      </c>
      <c r="Q237" s="483" t="s">
        <v>1641</v>
      </c>
      <c r="R237" s="483" t="s">
        <v>1318</v>
      </c>
      <c r="S237" s="483" t="s">
        <v>694</v>
      </c>
      <c r="T237" s="483" t="s">
        <v>1319</v>
      </c>
      <c r="U237" s="494">
        <v>1080000</v>
      </c>
      <c r="V237" s="516">
        <v>45107</v>
      </c>
      <c r="W237" s="496">
        <v>13</v>
      </c>
      <c r="X237" s="496">
        <v>17</v>
      </c>
      <c r="Y237" s="496">
        <v>7</v>
      </c>
      <c r="Z237" s="496">
        <v>8</v>
      </c>
      <c r="AA237" s="496">
        <v>8</v>
      </c>
      <c r="AB237" s="496">
        <v>7</v>
      </c>
      <c r="AC237" s="496">
        <v>7</v>
      </c>
      <c r="AD237" s="496">
        <v>7</v>
      </c>
      <c r="AE237" s="496">
        <v>6</v>
      </c>
      <c r="AF237" s="496">
        <v>5</v>
      </c>
      <c r="AG237" s="496">
        <v>5</v>
      </c>
      <c r="AH237" s="496">
        <v>5</v>
      </c>
      <c r="AI237" s="496">
        <v>5</v>
      </c>
      <c r="AJ237" s="497">
        <v>5</v>
      </c>
      <c r="AK237" s="498">
        <v>182000</v>
      </c>
      <c r="AL237" s="499">
        <v>208000</v>
      </c>
      <c r="AM237" s="499">
        <v>208000</v>
      </c>
      <c r="AN237" s="499">
        <v>182000</v>
      </c>
      <c r="AO237" s="499">
        <v>182000</v>
      </c>
      <c r="AP237" s="499">
        <v>182000</v>
      </c>
      <c r="AQ237" s="499">
        <v>156000</v>
      </c>
      <c r="AR237" s="499">
        <v>130000</v>
      </c>
      <c r="AS237" s="499">
        <v>130000</v>
      </c>
      <c r="AT237" s="499">
        <v>130000</v>
      </c>
      <c r="AU237" s="499">
        <v>130000</v>
      </c>
      <c r="AV237" s="499">
        <v>130000</v>
      </c>
      <c r="AW237" s="499">
        <v>1</v>
      </c>
      <c r="AX237" s="467"/>
    </row>
    <row r="238" spans="2:50" ht="21.75" customHeight="1">
      <c r="B238" s="559">
        <v>18</v>
      </c>
      <c r="C238" s="492" t="s">
        <v>1905</v>
      </c>
      <c r="D238" s="493">
        <v>418</v>
      </c>
      <c r="E238" s="483" t="s">
        <v>1320</v>
      </c>
      <c r="F238" s="483">
        <f t="shared" si="15"/>
        <v>4210124</v>
      </c>
      <c r="G238" s="483" t="s">
        <v>1321</v>
      </c>
      <c r="H238" s="483" t="s">
        <v>1321</v>
      </c>
      <c r="I238" s="493" t="str">
        <f t="shared" ca="1" si="14"/>
        <v>OK</v>
      </c>
      <c r="J238" s="493" t="str">
        <f t="shared" si="16"/>
        <v>OK</v>
      </c>
      <c r="K238" s="485"/>
      <c r="L238" s="477">
        <v>1061371</v>
      </c>
      <c r="M238" s="483" t="s">
        <v>1322</v>
      </c>
      <c r="N238" s="483" t="s">
        <v>1323</v>
      </c>
      <c r="O238" s="483" t="s">
        <v>694</v>
      </c>
      <c r="P238" s="483" t="s">
        <v>1324</v>
      </c>
      <c r="Q238" s="483" t="s">
        <v>1641</v>
      </c>
      <c r="R238" s="483" t="s">
        <v>1323</v>
      </c>
      <c r="S238" s="483" t="s">
        <v>694</v>
      </c>
      <c r="T238" s="483" t="s">
        <v>1324</v>
      </c>
      <c r="U238" s="494">
        <v>0</v>
      </c>
      <c r="V238" s="495"/>
      <c r="W238" s="496">
        <v>13</v>
      </c>
      <c r="X238" s="496">
        <v>18</v>
      </c>
      <c r="Y238" s="496">
        <v>7</v>
      </c>
      <c r="Z238" s="496">
        <v>7</v>
      </c>
      <c r="AA238" s="496">
        <v>7</v>
      </c>
      <c r="AB238" s="496">
        <v>7</v>
      </c>
      <c r="AC238" s="496">
        <v>7</v>
      </c>
      <c r="AD238" s="496">
        <v>7</v>
      </c>
      <c r="AE238" s="496">
        <v>7</v>
      </c>
      <c r="AF238" s="496">
        <v>7</v>
      </c>
      <c r="AG238" s="496">
        <v>7</v>
      </c>
      <c r="AH238" s="496">
        <v>7</v>
      </c>
      <c r="AI238" s="496">
        <v>7</v>
      </c>
      <c r="AJ238" s="497">
        <v>7</v>
      </c>
      <c r="AK238" s="498">
        <v>187900</v>
      </c>
      <c r="AL238" s="499">
        <v>187900</v>
      </c>
      <c r="AM238" s="499">
        <v>184201</v>
      </c>
      <c r="AN238" s="499">
        <v>184201</v>
      </c>
      <c r="AO238" s="499">
        <v>184201</v>
      </c>
      <c r="AP238" s="499">
        <v>184201</v>
      </c>
      <c r="AQ238" s="499">
        <v>184201</v>
      </c>
      <c r="AR238" s="499">
        <v>0</v>
      </c>
      <c r="AS238" s="499">
        <v>0</v>
      </c>
      <c r="AT238" s="499">
        <v>0</v>
      </c>
      <c r="AU238" s="499">
        <v>0</v>
      </c>
      <c r="AV238" s="499">
        <v>0</v>
      </c>
      <c r="AW238" s="499">
        <v>1</v>
      </c>
      <c r="AX238" s="467"/>
    </row>
    <row r="239" spans="2:50" ht="21.75" customHeight="1">
      <c r="B239" s="559">
        <v>19</v>
      </c>
      <c r="C239" s="492" t="s">
        <v>2211</v>
      </c>
      <c r="D239" s="493">
        <v>419</v>
      </c>
      <c r="E239" s="483" t="s">
        <v>1325</v>
      </c>
      <c r="F239" s="483">
        <f t="shared" si="15"/>
        <v>4210125</v>
      </c>
      <c r="G239" s="483" t="s">
        <v>1326</v>
      </c>
      <c r="H239" s="483" t="s">
        <v>1326</v>
      </c>
      <c r="I239" s="493" t="str">
        <f t="shared" ca="1" si="14"/>
        <v>OK</v>
      </c>
      <c r="J239" s="493" t="str">
        <f t="shared" si="16"/>
        <v>OK</v>
      </c>
      <c r="K239" s="485"/>
      <c r="L239" s="477">
        <v>1061823</v>
      </c>
      <c r="M239" s="483" t="s">
        <v>1327</v>
      </c>
      <c r="N239" s="483" t="s">
        <v>1328</v>
      </c>
      <c r="O239" s="483" t="s">
        <v>551</v>
      </c>
      <c r="P239" s="483" t="s">
        <v>1329</v>
      </c>
      <c r="Q239" s="483" t="s">
        <v>1641</v>
      </c>
      <c r="R239" s="483" t="s">
        <v>1328</v>
      </c>
      <c r="S239" s="483" t="s">
        <v>551</v>
      </c>
      <c r="T239" s="483" t="s">
        <v>1329</v>
      </c>
      <c r="U239" s="494">
        <v>1650000</v>
      </c>
      <c r="V239" s="516">
        <v>45107</v>
      </c>
      <c r="W239" s="496">
        <v>13</v>
      </c>
      <c r="X239" s="496">
        <v>19</v>
      </c>
      <c r="Y239" s="496">
        <v>5</v>
      </c>
      <c r="Z239" s="496">
        <v>5</v>
      </c>
      <c r="AA239" s="496">
        <v>5</v>
      </c>
      <c r="AB239" s="496">
        <v>5</v>
      </c>
      <c r="AC239" s="496">
        <v>5</v>
      </c>
      <c r="AD239" s="496">
        <v>5</v>
      </c>
      <c r="AE239" s="496">
        <v>5</v>
      </c>
      <c r="AF239" s="496">
        <v>5</v>
      </c>
      <c r="AG239" s="496">
        <v>5</v>
      </c>
      <c r="AH239" s="496">
        <v>5</v>
      </c>
      <c r="AI239" s="496">
        <v>5</v>
      </c>
      <c r="AJ239" s="497">
        <v>5</v>
      </c>
      <c r="AK239" s="498">
        <v>130000</v>
      </c>
      <c r="AL239" s="499">
        <v>130000</v>
      </c>
      <c r="AM239" s="499">
        <v>130000</v>
      </c>
      <c r="AN239" s="499">
        <v>130000</v>
      </c>
      <c r="AO239" s="499">
        <v>130000</v>
      </c>
      <c r="AP239" s="499">
        <v>130000</v>
      </c>
      <c r="AQ239" s="499">
        <v>130000</v>
      </c>
      <c r="AR239" s="499">
        <v>130000</v>
      </c>
      <c r="AS239" s="499">
        <v>130000</v>
      </c>
      <c r="AT239" s="499">
        <v>130000</v>
      </c>
      <c r="AU239" s="499">
        <v>130000</v>
      </c>
      <c r="AV239" s="499">
        <v>130000</v>
      </c>
      <c r="AW239" s="499">
        <v>1</v>
      </c>
      <c r="AX239" s="467"/>
    </row>
    <row r="240" spans="2:50" ht="21.75" customHeight="1">
      <c r="B240" s="559">
        <v>20</v>
      </c>
      <c r="C240" s="492" t="s">
        <v>1906</v>
      </c>
      <c r="D240" s="493">
        <v>420</v>
      </c>
      <c r="E240" s="483" t="s">
        <v>1330</v>
      </c>
      <c r="F240" s="483">
        <f t="shared" si="15"/>
        <v>4210126</v>
      </c>
      <c r="G240" s="483" t="s">
        <v>1331</v>
      </c>
      <c r="H240" s="483" t="s">
        <v>1331</v>
      </c>
      <c r="I240" s="493" t="str">
        <f t="shared" ca="1" si="14"/>
        <v>OK</v>
      </c>
      <c r="J240" s="493" t="str">
        <f t="shared" si="16"/>
        <v>OK</v>
      </c>
      <c r="K240" s="485"/>
      <c r="L240" s="477">
        <v>1061254</v>
      </c>
      <c r="M240" s="483" t="s">
        <v>2160</v>
      </c>
      <c r="N240" s="483" t="s">
        <v>987</v>
      </c>
      <c r="O240" s="483" t="s">
        <v>694</v>
      </c>
      <c r="P240" s="483" t="s">
        <v>988</v>
      </c>
      <c r="Q240" s="483" t="s">
        <v>1641</v>
      </c>
      <c r="R240" s="483" t="s">
        <v>987</v>
      </c>
      <c r="S240" s="483" t="s">
        <v>694</v>
      </c>
      <c r="T240" s="483" t="s">
        <v>988</v>
      </c>
      <c r="U240" s="494">
        <v>720000</v>
      </c>
      <c r="V240" s="516">
        <v>45107</v>
      </c>
      <c r="W240" s="496">
        <v>13</v>
      </c>
      <c r="X240" s="496">
        <v>20</v>
      </c>
      <c r="Y240" s="496">
        <v>4</v>
      </c>
      <c r="Z240" s="496">
        <v>4</v>
      </c>
      <c r="AA240" s="496">
        <v>4</v>
      </c>
      <c r="AB240" s="496">
        <v>4</v>
      </c>
      <c r="AC240" s="496">
        <v>4</v>
      </c>
      <c r="AD240" s="496">
        <v>4</v>
      </c>
      <c r="AE240" s="496">
        <v>5</v>
      </c>
      <c r="AF240" s="496">
        <v>5</v>
      </c>
      <c r="AG240" s="496">
        <v>5</v>
      </c>
      <c r="AH240" s="496">
        <v>5</v>
      </c>
      <c r="AI240" s="496">
        <v>5</v>
      </c>
      <c r="AJ240" s="497">
        <v>5</v>
      </c>
      <c r="AK240" s="498">
        <v>104000</v>
      </c>
      <c r="AL240" s="499">
        <v>104000</v>
      </c>
      <c r="AM240" s="499">
        <v>104000</v>
      </c>
      <c r="AN240" s="499">
        <v>104000</v>
      </c>
      <c r="AO240" s="499">
        <v>104000</v>
      </c>
      <c r="AP240" s="499">
        <v>104000</v>
      </c>
      <c r="AQ240" s="499">
        <v>130000</v>
      </c>
      <c r="AR240" s="499">
        <v>130000</v>
      </c>
      <c r="AS240" s="499">
        <v>130000</v>
      </c>
      <c r="AT240" s="499">
        <v>130000</v>
      </c>
      <c r="AU240" s="499">
        <v>130000</v>
      </c>
      <c r="AV240" s="499">
        <v>130000</v>
      </c>
      <c r="AW240" s="499">
        <v>1</v>
      </c>
      <c r="AX240" s="467"/>
    </row>
    <row r="241" spans="2:50" ht="21.75" customHeight="1">
      <c r="B241" s="559">
        <v>21</v>
      </c>
      <c r="C241" s="492" t="s">
        <v>1907</v>
      </c>
      <c r="D241" s="493">
        <v>421</v>
      </c>
      <c r="E241" s="483" t="s">
        <v>1332</v>
      </c>
      <c r="F241" s="483">
        <f t="shared" si="15"/>
        <v>4210203</v>
      </c>
      <c r="G241" s="483" t="s">
        <v>1333</v>
      </c>
      <c r="H241" s="483" t="s">
        <v>1333</v>
      </c>
      <c r="I241" s="493" t="str">
        <f t="shared" ca="1" si="14"/>
        <v>OK</v>
      </c>
      <c r="J241" s="493" t="str">
        <f t="shared" si="16"/>
        <v>OK</v>
      </c>
      <c r="K241" s="485"/>
      <c r="L241" s="477">
        <v>1063396</v>
      </c>
      <c r="M241" s="483" t="s">
        <v>2161</v>
      </c>
      <c r="N241" s="483" t="s">
        <v>1334</v>
      </c>
      <c r="O241" s="483" t="s">
        <v>694</v>
      </c>
      <c r="P241" s="483" t="s">
        <v>1335</v>
      </c>
      <c r="Q241" s="483" t="s">
        <v>1641</v>
      </c>
      <c r="R241" s="483" t="s">
        <v>1334</v>
      </c>
      <c r="S241" s="483" t="s">
        <v>694</v>
      </c>
      <c r="T241" s="483" t="s">
        <v>1335</v>
      </c>
      <c r="U241" s="494">
        <v>0</v>
      </c>
      <c r="V241" s="516"/>
      <c r="W241" s="496">
        <v>13</v>
      </c>
      <c r="X241" s="496">
        <v>21</v>
      </c>
      <c r="Y241" s="496">
        <v>4</v>
      </c>
      <c r="Z241" s="496">
        <v>4</v>
      </c>
      <c r="AA241" s="496">
        <v>4</v>
      </c>
      <c r="AB241" s="496">
        <v>4</v>
      </c>
      <c r="AC241" s="496">
        <v>4</v>
      </c>
      <c r="AD241" s="496">
        <v>4</v>
      </c>
      <c r="AE241" s="496">
        <v>5</v>
      </c>
      <c r="AF241" s="496">
        <v>5</v>
      </c>
      <c r="AG241" s="496">
        <v>5</v>
      </c>
      <c r="AH241" s="496">
        <v>5</v>
      </c>
      <c r="AI241" s="496">
        <v>5</v>
      </c>
      <c r="AJ241" s="497">
        <v>5</v>
      </c>
      <c r="AK241" s="498">
        <v>104000</v>
      </c>
      <c r="AL241" s="499">
        <v>104000</v>
      </c>
      <c r="AM241" s="499">
        <v>104000</v>
      </c>
      <c r="AN241" s="499">
        <v>104000</v>
      </c>
      <c r="AO241" s="499">
        <v>104000</v>
      </c>
      <c r="AP241" s="499">
        <v>104000</v>
      </c>
      <c r="AQ241" s="499">
        <v>130000</v>
      </c>
      <c r="AR241" s="499">
        <v>130000</v>
      </c>
      <c r="AS241" s="499">
        <v>130000</v>
      </c>
      <c r="AT241" s="499">
        <v>130000</v>
      </c>
      <c r="AU241" s="499">
        <v>130000</v>
      </c>
      <c r="AV241" s="499">
        <v>130000</v>
      </c>
      <c r="AW241" s="499">
        <v>1</v>
      </c>
      <c r="AX241" s="467"/>
    </row>
    <row r="242" spans="2:50" ht="21.75" customHeight="1">
      <c r="B242" s="559">
        <v>22</v>
      </c>
      <c r="C242" s="510" t="s">
        <v>299</v>
      </c>
      <c r="D242" s="493">
        <v>422</v>
      </c>
      <c r="E242" s="483" t="s">
        <v>1336</v>
      </c>
      <c r="F242" s="483">
        <f t="shared" si="15"/>
        <v>4210217</v>
      </c>
      <c r="G242" s="483" t="s">
        <v>1337</v>
      </c>
      <c r="H242" s="483" t="s">
        <v>1337</v>
      </c>
      <c r="I242" s="493" t="str">
        <f t="shared" ca="1" si="14"/>
        <v>OK</v>
      </c>
      <c r="J242" s="493" t="str">
        <f t="shared" si="16"/>
        <v>OK</v>
      </c>
      <c r="K242" s="485"/>
      <c r="L242" s="477">
        <v>1063849</v>
      </c>
      <c r="M242" s="483" t="s">
        <v>1693</v>
      </c>
      <c r="N242" s="483" t="s">
        <v>1338</v>
      </c>
      <c r="O242" s="483" t="s">
        <v>694</v>
      </c>
      <c r="P242" s="483" t="s">
        <v>2097</v>
      </c>
      <c r="Q242" s="483" t="s">
        <v>1641</v>
      </c>
      <c r="R242" s="483" t="s">
        <v>1338</v>
      </c>
      <c r="S242" s="483" t="s">
        <v>694</v>
      </c>
      <c r="T242" s="483" t="s">
        <v>2097</v>
      </c>
      <c r="U242" s="494">
        <v>0</v>
      </c>
      <c r="V242" s="516"/>
      <c r="W242" s="496">
        <v>13</v>
      </c>
      <c r="X242" s="496">
        <v>22</v>
      </c>
      <c r="Y242" s="496">
        <v>4</v>
      </c>
      <c r="Z242" s="496">
        <v>5</v>
      </c>
      <c r="AA242" s="496">
        <v>4</v>
      </c>
      <c r="AB242" s="496">
        <v>4</v>
      </c>
      <c r="AC242" s="496">
        <v>5</v>
      </c>
      <c r="AD242" s="496">
        <v>5</v>
      </c>
      <c r="AE242" s="496">
        <v>5</v>
      </c>
      <c r="AF242" s="496">
        <v>5</v>
      </c>
      <c r="AG242" s="496">
        <v>5</v>
      </c>
      <c r="AH242" s="496">
        <v>5</v>
      </c>
      <c r="AI242" s="496">
        <v>5</v>
      </c>
      <c r="AJ242" s="497">
        <v>5</v>
      </c>
      <c r="AK242" s="498">
        <v>103512</v>
      </c>
      <c r="AL242" s="499">
        <v>129534</v>
      </c>
      <c r="AM242" s="499">
        <v>103512</v>
      </c>
      <c r="AN242" s="499">
        <v>103512</v>
      </c>
      <c r="AO242" s="499">
        <v>129534</v>
      </c>
      <c r="AP242" s="499">
        <v>129534</v>
      </c>
      <c r="AQ242" s="499">
        <v>129534</v>
      </c>
      <c r="AR242" s="499">
        <v>0</v>
      </c>
      <c r="AS242" s="499">
        <v>0</v>
      </c>
      <c r="AT242" s="499">
        <v>0</v>
      </c>
      <c r="AU242" s="499">
        <v>0</v>
      </c>
      <c r="AV242" s="499">
        <v>0</v>
      </c>
      <c r="AW242" s="499">
        <v>1</v>
      </c>
      <c r="AX242" s="467"/>
    </row>
    <row r="243" spans="2:50" ht="21.75" customHeight="1">
      <c r="B243" s="559">
        <v>23</v>
      </c>
      <c r="C243" s="510" t="s">
        <v>314</v>
      </c>
      <c r="D243" s="493">
        <v>423</v>
      </c>
      <c r="E243" s="483" t="s">
        <v>1339</v>
      </c>
      <c r="F243" s="483">
        <f t="shared" si="15"/>
        <v>4210218</v>
      </c>
      <c r="G243" s="483" t="s">
        <v>1340</v>
      </c>
      <c r="H243" s="483" t="s">
        <v>1340</v>
      </c>
      <c r="I243" s="493" t="str">
        <f t="shared" ca="1" si="14"/>
        <v>OK</v>
      </c>
      <c r="J243" s="493" t="str">
        <f t="shared" si="16"/>
        <v>OK</v>
      </c>
      <c r="K243" s="485"/>
      <c r="L243" s="477">
        <v>1063680</v>
      </c>
      <c r="M243" s="483" t="s">
        <v>859</v>
      </c>
      <c r="N243" s="483" t="s">
        <v>1850</v>
      </c>
      <c r="O243" s="483" t="s">
        <v>694</v>
      </c>
      <c r="P243" s="483" t="s">
        <v>1796</v>
      </c>
      <c r="Q243" s="483" t="s">
        <v>1641</v>
      </c>
      <c r="R243" s="483" t="s">
        <v>1850</v>
      </c>
      <c r="S243" s="483" t="s">
        <v>694</v>
      </c>
      <c r="T243" s="483" t="s">
        <v>1796</v>
      </c>
      <c r="U243" s="494">
        <v>150000</v>
      </c>
      <c r="V243" s="516">
        <v>45107</v>
      </c>
      <c r="W243" s="496">
        <v>13</v>
      </c>
      <c r="X243" s="496">
        <v>23</v>
      </c>
      <c r="Y243" s="496">
        <v>5</v>
      </c>
      <c r="Z243" s="496">
        <v>4</v>
      </c>
      <c r="AA243" s="496">
        <v>4</v>
      </c>
      <c r="AB243" s="496">
        <v>3</v>
      </c>
      <c r="AC243" s="496">
        <v>3</v>
      </c>
      <c r="AD243" s="496">
        <v>4</v>
      </c>
      <c r="AE243" s="496">
        <v>4</v>
      </c>
      <c r="AF243" s="496">
        <v>4</v>
      </c>
      <c r="AG243" s="496">
        <v>4</v>
      </c>
      <c r="AH243" s="496">
        <v>5</v>
      </c>
      <c r="AI243" s="496">
        <v>5</v>
      </c>
      <c r="AJ243" s="497">
        <v>5</v>
      </c>
      <c r="AK243" s="498">
        <v>130000</v>
      </c>
      <c r="AL243" s="499">
        <v>104000</v>
      </c>
      <c r="AM243" s="499">
        <v>104000</v>
      </c>
      <c r="AN243" s="499">
        <v>78000</v>
      </c>
      <c r="AO243" s="499">
        <v>78000</v>
      </c>
      <c r="AP243" s="499">
        <v>104000</v>
      </c>
      <c r="AQ243" s="499">
        <v>104000</v>
      </c>
      <c r="AR243" s="499">
        <v>104000</v>
      </c>
      <c r="AS243" s="499">
        <v>104000</v>
      </c>
      <c r="AT243" s="499">
        <v>130000</v>
      </c>
      <c r="AU243" s="499">
        <v>130000</v>
      </c>
      <c r="AV243" s="499">
        <v>130000</v>
      </c>
      <c r="AW243" s="499">
        <v>1</v>
      </c>
      <c r="AX243" s="467"/>
    </row>
    <row r="244" spans="2:50" ht="21.75" customHeight="1">
      <c r="B244" s="559">
        <v>24</v>
      </c>
      <c r="C244" s="510" t="s">
        <v>283</v>
      </c>
      <c r="D244" s="493">
        <v>424</v>
      </c>
      <c r="E244" s="483" t="s">
        <v>1341</v>
      </c>
      <c r="F244" s="483">
        <f t="shared" si="15"/>
        <v>4210219</v>
      </c>
      <c r="G244" s="483" t="s">
        <v>1342</v>
      </c>
      <c r="H244" s="483" t="s">
        <v>1342</v>
      </c>
      <c r="I244" s="493" t="str">
        <f t="shared" ca="1" si="14"/>
        <v>OK</v>
      </c>
      <c r="J244" s="493" t="str">
        <f t="shared" si="16"/>
        <v>OK</v>
      </c>
      <c r="K244" s="485"/>
      <c r="L244" s="477">
        <v>1063635</v>
      </c>
      <c r="M244" s="483" t="s">
        <v>1343</v>
      </c>
      <c r="N244" s="483" t="s">
        <v>1344</v>
      </c>
      <c r="O244" s="483" t="s">
        <v>855</v>
      </c>
      <c r="P244" s="483" t="s">
        <v>1345</v>
      </c>
      <c r="Q244" s="483" t="s">
        <v>1641</v>
      </c>
      <c r="R244" s="483" t="s">
        <v>1344</v>
      </c>
      <c r="S244" s="483" t="s">
        <v>855</v>
      </c>
      <c r="T244" s="483" t="s">
        <v>1345</v>
      </c>
      <c r="U244" s="494">
        <v>0</v>
      </c>
      <c r="V244" s="516"/>
      <c r="W244" s="496">
        <v>13</v>
      </c>
      <c r="X244" s="496">
        <v>24</v>
      </c>
      <c r="Y244" s="496">
        <v>3</v>
      </c>
      <c r="Z244" s="496">
        <v>3</v>
      </c>
      <c r="AA244" s="496">
        <v>3</v>
      </c>
      <c r="AB244" s="496">
        <v>3</v>
      </c>
      <c r="AC244" s="496">
        <v>3</v>
      </c>
      <c r="AD244" s="496">
        <v>3</v>
      </c>
      <c r="AE244" s="496">
        <v>3</v>
      </c>
      <c r="AF244" s="496">
        <v>3</v>
      </c>
      <c r="AG244" s="496">
        <v>3</v>
      </c>
      <c r="AH244" s="496">
        <v>3</v>
      </c>
      <c r="AI244" s="496">
        <v>3</v>
      </c>
      <c r="AJ244" s="497">
        <v>3</v>
      </c>
      <c r="AK244" s="498">
        <v>76500</v>
      </c>
      <c r="AL244" s="499">
        <v>76500</v>
      </c>
      <c r="AM244" s="499">
        <v>76500</v>
      </c>
      <c r="AN244" s="499">
        <v>76500</v>
      </c>
      <c r="AO244" s="499">
        <v>76500</v>
      </c>
      <c r="AP244" s="499">
        <v>76500</v>
      </c>
      <c r="AQ244" s="499">
        <v>76500</v>
      </c>
      <c r="AR244" s="499">
        <v>76500</v>
      </c>
      <c r="AS244" s="499">
        <v>76500</v>
      </c>
      <c r="AT244" s="499">
        <v>76500</v>
      </c>
      <c r="AU244" s="499">
        <v>76500</v>
      </c>
      <c r="AV244" s="499">
        <v>76500</v>
      </c>
      <c r="AW244" s="499">
        <v>1</v>
      </c>
      <c r="AX244" s="467"/>
    </row>
    <row r="245" spans="2:50" ht="21.75" customHeight="1">
      <c r="B245" s="559">
        <v>25</v>
      </c>
      <c r="C245" s="510" t="s">
        <v>305</v>
      </c>
      <c r="D245" s="493">
        <v>425</v>
      </c>
      <c r="E245" s="483" t="s">
        <v>1346</v>
      </c>
      <c r="F245" s="483">
        <f t="shared" si="15"/>
        <v>4210220</v>
      </c>
      <c r="G245" s="483" t="s">
        <v>1347</v>
      </c>
      <c r="H245" s="483" t="s">
        <v>1347</v>
      </c>
      <c r="I245" s="493" t="str">
        <f t="shared" ca="1" si="14"/>
        <v>OK</v>
      </c>
      <c r="J245" s="493" t="str">
        <f t="shared" si="16"/>
        <v>OK</v>
      </c>
      <c r="K245" s="485"/>
      <c r="L245" s="477">
        <v>1063233</v>
      </c>
      <c r="M245" s="483" t="s">
        <v>1053</v>
      </c>
      <c r="N245" s="483" t="s">
        <v>1348</v>
      </c>
      <c r="O245" s="483" t="s">
        <v>694</v>
      </c>
      <c r="P245" s="483" t="s">
        <v>1055</v>
      </c>
      <c r="Q245" s="483" t="s">
        <v>1641</v>
      </c>
      <c r="R245" s="483" t="s">
        <v>1348</v>
      </c>
      <c r="S245" s="483" t="s">
        <v>694</v>
      </c>
      <c r="T245" s="483" t="s">
        <v>1055</v>
      </c>
      <c r="U245" s="494">
        <v>2100000</v>
      </c>
      <c r="V245" s="516">
        <v>45107</v>
      </c>
      <c r="W245" s="496">
        <v>13</v>
      </c>
      <c r="X245" s="496">
        <v>25</v>
      </c>
      <c r="Y245" s="496">
        <v>7</v>
      </c>
      <c r="Z245" s="496">
        <v>7</v>
      </c>
      <c r="AA245" s="496">
        <v>7</v>
      </c>
      <c r="AB245" s="496">
        <v>7</v>
      </c>
      <c r="AC245" s="496">
        <v>7</v>
      </c>
      <c r="AD245" s="496">
        <v>6</v>
      </c>
      <c r="AE245" s="496">
        <v>7</v>
      </c>
      <c r="AF245" s="496">
        <v>7</v>
      </c>
      <c r="AG245" s="496">
        <v>7</v>
      </c>
      <c r="AH245" s="496">
        <v>7</v>
      </c>
      <c r="AI245" s="496">
        <v>7</v>
      </c>
      <c r="AJ245" s="497">
        <v>7</v>
      </c>
      <c r="AK245" s="498">
        <v>175000</v>
      </c>
      <c r="AL245" s="499">
        <v>175000</v>
      </c>
      <c r="AM245" s="499">
        <v>175000</v>
      </c>
      <c r="AN245" s="499">
        <v>175000</v>
      </c>
      <c r="AO245" s="499">
        <v>175000</v>
      </c>
      <c r="AP245" s="499">
        <v>150000</v>
      </c>
      <c r="AQ245" s="499">
        <v>175000</v>
      </c>
      <c r="AR245" s="499">
        <v>175000</v>
      </c>
      <c r="AS245" s="499">
        <v>175000</v>
      </c>
      <c r="AT245" s="499">
        <v>175000</v>
      </c>
      <c r="AU245" s="499">
        <v>175000</v>
      </c>
      <c r="AV245" s="499">
        <v>175000</v>
      </c>
      <c r="AW245" s="499">
        <v>1</v>
      </c>
      <c r="AX245" s="467"/>
    </row>
    <row r="246" spans="2:50" ht="21.75" customHeight="1">
      <c r="B246" s="559">
        <v>26</v>
      </c>
      <c r="C246" s="510" t="s">
        <v>387</v>
      </c>
      <c r="D246" s="493">
        <v>426</v>
      </c>
      <c r="E246" s="483" t="s">
        <v>1349</v>
      </c>
      <c r="F246" s="483">
        <f t="shared" si="15"/>
        <v>4210221</v>
      </c>
      <c r="G246" s="483" t="s">
        <v>1350</v>
      </c>
      <c r="H246" s="483" t="s">
        <v>1350</v>
      </c>
      <c r="I246" s="493" t="str">
        <f t="shared" ca="1" si="14"/>
        <v>OK</v>
      </c>
      <c r="J246" s="493" t="str">
        <f t="shared" si="16"/>
        <v>OK</v>
      </c>
      <c r="K246" s="485"/>
      <c r="L246" s="477">
        <v>1063127</v>
      </c>
      <c r="M246" s="483" t="s">
        <v>1351</v>
      </c>
      <c r="N246" s="483" t="s">
        <v>1352</v>
      </c>
      <c r="O246" s="483" t="s">
        <v>694</v>
      </c>
      <c r="P246" s="483" t="s">
        <v>2170</v>
      </c>
      <c r="Q246" s="483" t="s">
        <v>1641</v>
      </c>
      <c r="R246" s="483" t="s">
        <v>1352</v>
      </c>
      <c r="S246" s="483" t="s">
        <v>694</v>
      </c>
      <c r="T246" s="483" t="s">
        <v>2170</v>
      </c>
      <c r="U246" s="494">
        <v>960000</v>
      </c>
      <c r="V246" s="516">
        <v>45107</v>
      </c>
      <c r="W246" s="496">
        <v>13</v>
      </c>
      <c r="X246" s="496">
        <v>26</v>
      </c>
      <c r="Y246" s="496">
        <v>3</v>
      </c>
      <c r="Z246" s="496">
        <v>3</v>
      </c>
      <c r="AA246" s="496">
        <v>3</v>
      </c>
      <c r="AB246" s="496">
        <v>3</v>
      </c>
      <c r="AC246" s="496">
        <v>3</v>
      </c>
      <c r="AD246" s="496">
        <v>3</v>
      </c>
      <c r="AE246" s="496">
        <v>3</v>
      </c>
      <c r="AF246" s="496">
        <v>3</v>
      </c>
      <c r="AG246" s="496">
        <v>3</v>
      </c>
      <c r="AH246" s="496">
        <v>3</v>
      </c>
      <c r="AI246" s="496">
        <v>3</v>
      </c>
      <c r="AJ246" s="497">
        <v>3</v>
      </c>
      <c r="AK246" s="498">
        <v>75000</v>
      </c>
      <c r="AL246" s="499">
        <v>75000</v>
      </c>
      <c r="AM246" s="499">
        <v>75000</v>
      </c>
      <c r="AN246" s="499">
        <v>75000</v>
      </c>
      <c r="AO246" s="499">
        <v>75000</v>
      </c>
      <c r="AP246" s="499">
        <v>75000</v>
      </c>
      <c r="AQ246" s="499">
        <v>75000</v>
      </c>
      <c r="AR246" s="499">
        <v>75000</v>
      </c>
      <c r="AS246" s="499">
        <v>75000</v>
      </c>
      <c r="AT246" s="499">
        <v>75000</v>
      </c>
      <c r="AU246" s="499">
        <v>75000</v>
      </c>
      <c r="AV246" s="499">
        <v>75000</v>
      </c>
      <c r="AW246" s="499">
        <v>1</v>
      </c>
      <c r="AX246" s="467"/>
    </row>
    <row r="247" spans="2:50" ht="21.75" customHeight="1">
      <c r="B247" s="559">
        <v>27</v>
      </c>
      <c r="C247" s="510" t="s">
        <v>302</v>
      </c>
      <c r="D247" s="493">
        <v>427</v>
      </c>
      <c r="E247" s="483" t="s">
        <v>1353</v>
      </c>
      <c r="F247" s="483">
        <f t="shared" si="15"/>
        <v>4210222</v>
      </c>
      <c r="G247" s="483" t="s">
        <v>1354</v>
      </c>
      <c r="H247" s="483" t="s">
        <v>1354</v>
      </c>
      <c r="I247" s="493" t="str">
        <f t="shared" ca="1" si="14"/>
        <v>OK</v>
      </c>
      <c r="J247" s="493" t="str">
        <f t="shared" si="16"/>
        <v>OK</v>
      </c>
      <c r="K247" s="485"/>
      <c r="L247" s="477">
        <v>1059288</v>
      </c>
      <c r="M247" s="483" t="s">
        <v>1683</v>
      </c>
      <c r="N247" s="483" t="s">
        <v>1789</v>
      </c>
      <c r="O247" s="483" t="s">
        <v>694</v>
      </c>
      <c r="P247" s="483" t="s">
        <v>2095</v>
      </c>
      <c r="Q247" s="483" t="s">
        <v>1641</v>
      </c>
      <c r="R247" s="483" t="s">
        <v>1789</v>
      </c>
      <c r="S247" s="483" t="s">
        <v>694</v>
      </c>
      <c r="T247" s="483" t="s">
        <v>2095</v>
      </c>
      <c r="U247" s="494">
        <v>1080000</v>
      </c>
      <c r="V247" s="495">
        <v>45107</v>
      </c>
      <c r="W247" s="496">
        <v>13</v>
      </c>
      <c r="X247" s="496">
        <v>27</v>
      </c>
      <c r="Y247" s="496">
        <v>6</v>
      </c>
      <c r="Z247" s="496">
        <v>6</v>
      </c>
      <c r="AA247" s="496">
        <v>6</v>
      </c>
      <c r="AB247" s="496">
        <v>6</v>
      </c>
      <c r="AC247" s="496">
        <v>6</v>
      </c>
      <c r="AD247" s="496">
        <v>6</v>
      </c>
      <c r="AE247" s="496">
        <v>6</v>
      </c>
      <c r="AF247" s="496">
        <v>6</v>
      </c>
      <c r="AG247" s="496">
        <v>6</v>
      </c>
      <c r="AH247" s="496">
        <v>6</v>
      </c>
      <c r="AI247" s="496">
        <v>6</v>
      </c>
      <c r="AJ247" s="497">
        <v>6</v>
      </c>
      <c r="AK247" s="498">
        <v>156000</v>
      </c>
      <c r="AL247" s="499">
        <v>156000</v>
      </c>
      <c r="AM247" s="499">
        <v>156000</v>
      </c>
      <c r="AN247" s="499">
        <v>156000</v>
      </c>
      <c r="AO247" s="499">
        <v>156000</v>
      </c>
      <c r="AP247" s="499">
        <v>156000</v>
      </c>
      <c r="AQ247" s="499">
        <v>156000</v>
      </c>
      <c r="AR247" s="499">
        <v>156000</v>
      </c>
      <c r="AS247" s="499">
        <v>156000</v>
      </c>
      <c r="AT247" s="499">
        <v>156000</v>
      </c>
      <c r="AU247" s="499">
        <v>156000</v>
      </c>
      <c r="AV247" s="499">
        <v>156000</v>
      </c>
      <c r="AW247" s="499">
        <v>1</v>
      </c>
      <c r="AX247" s="467"/>
    </row>
    <row r="248" spans="2:50" ht="21.75" customHeight="1">
      <c r="B248" s="559">
        <v>28</v>
      </c>
      <c r="C248" s="510" t="s">
        <v>1908</v>
      </c>
      <c r="D248" s="493">
        <v>428</v>
      </c>
      <c r="E248" s="483" t="s">
        <v>1355</v>
      </c>
      <c r="F248" s="483">
        <f t="shared" si="15"/>
        <v>4210237</v>
      </c>
      <c r="G248" s="483" t="s">
        <v>1356</v>
      </c>
      <c r="H248" s="483" t="s">
        <v>1356</v>
      </c>
      <c r="I248" s="493" t="str">
        <f t="shared" ca="1" si="14"/>
        <v>OK</v>
      </c>
      <c r="J248" s="493" t="str">
        <f t="shared" si="16"/>
        <v>OK</v>
      </c>
      <c r="K248" s="485"/>
      <c r="L248" s="477">
        <v>1063362</v>
      </c>
      <c r="M248" s="483" t="s">
        <v>1724</v>
      </c>
      <c r="N248" s="483" t="s">
        <v>1357</v>
      </c>
      <c r="O248" s="483" t="s">
        <v>694</v>
      </c>
      <c r="P248" s="483" t="s">
        <v>1358</v>
      </c>
      <c r="Q248" s="483" t="s">
        <v>1641</v>
      </c>
      <c r="R248" s="483" t="s">
        <v>1357</v>
      </c>
      <c r="S248" s="483" t="s">
        <v>694</v>
      </c>
      <c r="T248" s="483" t="s">
        <v>1358</v>
      </c>
      <c r="U248" s="494">
        <v>0</v>
      </c>
      <c r="V248" s="516"/>
      <c r="W248" s="496">
        <v>13</v>
      </c>
      <c r="X248" s="496">
        <v>28</v>
      </c>
      <c r="Y248" s="496">
        <v>4</v>
      </c>
      <c r="Z248" s="496">
        <v>5</v>
      </c>
      <c r="AA248" s="496">
        <v>5</v>
      </c>
      <c r="AB248" s="496">
        <v>5</v>
      </c>
      <c r="AC248" s="496">
        <v>5</v>
      </c>
      <c r="AD248" s="496">
        <v>5</v>
      </c>
      <c r="AE248" s="496">
        <v>5</v>
      </c>
      <c r="AF248" s="496">
        <v>5</v>
      </c>
      <c r="AG248" s="496">
        <v>5</v>
      </c>
      <c r="AH248" s="496">
        <v>5</v>
      </c>
      <c r="AI248" s="496">
        <v>5</v>
      </c>
      <c r="AJ248" s="497">
        <v>5</v>
      </c>
      <c r="AK248" s="498">
        <v>108000</v>
      </c>
      <c r="AL248" s="499">
        <v>135000</v>
      </c>
      <c r="AM248" s="499">
        <v>135000</v>
      </c>
      <c r="AN248" s="499">
        <v>135000</v>
      </c>
      <c r="AO248" s="499">
        <v>135000</v>
      </c>
      <c r="AP248" s="499">
        <v>135000</v>
      </c>
      <c r="AQ248" s="499">
        <v>135000</v>
      </c>
      <c r="AR248" s="499">
        <v>135000</v>
      </c>
      <c r="AS248" s="499">
        <v>135000</v>
      </c>
      <c r="AT248" s="499">
        <v>135000</v>
      </c>
      <c r="AU248" s="499">
        <v>135000</v>
      </c>
      <c r="AV248" s="499">
        <v>135000</v>
      </c>
      <c r="AW248" s="499">
        <v>1</v>
      </c>
      <c r="AX248" s="467"/>
    </row>
    <row r="249" spans="2:50" ht="21.75" customHeight="1">
      <c r="B249" s="559">
        <v>29</v>
      </c>
      <c r="C249" s="510" t="s">
        <v>1909</v>
      </c>
      <c r="D249" s="493">
        <v>429</v>
      </c>
      <c r="E249" s="483" t="s">
        <v>1359</v>
      </c>
      <c r="F249" s="483">
        <f t="shared" si="15"/>
        <v>4210258</v>
      </c>
      <c r="G249" s="483" t="s">
        <v>1360</v>
      </c>
      <c r="H249" s="483" t="s">
        <v>1360</v>
      </c>
      <c r="I249" s="493" t="str">
        <f t="shared" ca="1" si="14"/>
        <v>OK</v>
      </c>
      <c r="J249" s="493" t="str">
        <f t="shared" si="16"/>
        <v>OK</v>
      </c>
      <c r="K249" s="485"/>
      <c r="L249" s="477">
        <v>1064013</v>
      </c>
      <c r="M249" s="483" t="s">
        <v>1688</v>
      </c>
      <c r="N249" s="483" t="s">
        <v>1280</v>
      </c>
      <c r="O249" s="483" t="s">
        <v>694</v>
      </c>
      <c r="P249" s="483" t="s">
        <v>897</v>
      </c>
      <c r="Q249" s="483" t="s">
        <v>1641</v>
      </c>
      <c r="R249" s="483" t="s">
        <v>1280</v>
      </c>
      <c r="S249" s="483" t="s">
        <v>694</v>
      </c>
      <c r="T249" s="483" t="s">
        <v>897</v>
      </c>
      <c r="U249" s="494">
        <v>1800000</v>
      </c>
      <c r="V249" s="516">
        <v>45107</v>
      </c>
      <c r="W249" s="496">
        <v>13</v>
      </c>
      <c r="X249" s="496">
        <v>29</v>
      </c>
      <c r="Y249" s="496">
        <v>9</v>
      </c>
      <c r="Z249" s="496">
        <v>9</v>
      </c>
      <c r="AA249" s="496">
        <v>9</v>
      </c>
      <c r="AB249" s="496">
        <v>8</v>
      </c>
      <c r="AC249" s="496">
        <v>7</v>
      </c>
      <c r="AD249" s="496">
        <v>8</v>
      </c>
      <c r="AE249" s="496">
        <v>8</v>
      </c>
      <c r="AF249" s="496">
        <v>8</v>
      </c>
      <c r="AG249" s="496">
        <v>8</v>
      </c>
      <c r="AH249" s="496">
        <v>8</v>
      </c>
      <c r="AI249" s="496">
        <v>8</v>
      </c>
      <c r="AJ249" s="497">
        <v>8</v>
      </c>
      <c r="AK249" s="498">
        <v>225000</v>
      </c>
      <c r="AL249" s="499">
        <v>225000</v>
      </c>
      <c r="AM249" s="499">
        <v>225000</v>
      </c>
      <c r="AN249" s="499">
        <v>200000</v>
      </c>
      <c r="AO249" s="499">
        <v>175000</v>
      </c>
      <c r="AP249" s="499">
        <v>200000</v>
      </c>
      <c r="AQ249" s="499">
        <v>200000</v>
      </c>
      <c r="AR249" s="499">
        <v>200000</v>
      </c>
      <c r="AS249" s="499">
        <v>200000</v>
      </c>
      <c r="AT249" s="499">
        <v>200000</v>
      </c>
      <c r="AU249" s="499">
        <v>200000</v>
      </c>
      <c r="AV249" s="499">
        <v>200000</v>
      </c>
      <c r="AW249" s="499">
        <v>1</v>
      </c>
      <c r="AX249" s="467"/>
    </row>
    <row r="250" spans="2:50" ht="21.75" customHeight="1">
      <c r="B250" s="559">
        <v>30</v>
      </c>
      <c r="C250" s="510" t="s">
        <v>1910</v>
      </c>
      <c r="D250" s="493">
        <v>430</v>
      </c>
      <c r="E250" s="483" t="s">
        <v>1361</v>
      </c>
      <c r="F250" s="483">
        <f t="shared" si="15"/>
        <v>4210260</v>
      </c>
      <c r="G250" s="483" t="s">
        <v>1362</v>
      </c>
      <c r="H250" s="483" t="s">
        <v>1362</v>
      </c>
      <c r="I250" s="493" t="str">
        <f t="shared" ca="1" si="14"/>
        <v>OK</v>
      </c>
      <c r="J250" s="493" t="str">
        <f t="shared" si="16"/>
        <v>OK</v>
      </c>
      <c r="K250" s="485"/>
      <c r="L250" s="477">
        <v>1063852</v>
      </c>
      <c r="M250" s="483" t="s">
        <v>1723</v>
      </c>
      <c r="N250" s="483" t="s">
        <v>1318</v>
      </c>
      <c r="O250" s="483" t="s">
        <v>694</v>
      </c>
      <c r="P250" s="483" t="s">
        <v>1319</v>
      </c>
      <c r="Q250" s="483" t="s">
        <v>1641</v>
      </c>
      <c r="R250" s="483" t="s">
        <v>1318</v>
      </c>
      <c r="S250" s="483" t="s">
        <v>694</v>
      </c>
      <c r="T250" s="483" t="s">
        <v>1319</v>
      </c>
      <c r="U250" s="494">
        <v>900000</v>
      </c>
      <c r="V250" s="495">
        <v>45107</v>
      </c>
      <c r="W250" s="496">
        <v>13</v>
      </c>
      <c r="X250" s="496">
        <v>30</v>
      </c>
      <c r="Y250" s="496">
        <v>5</v>
      </c>
      <c r="Z250" s="496">
        <v>5</v>
      </c>
      <c r="AA250" s="496">
        <v>5</v>
      </c>
      <c r="AB250" s="496">
        <v>5</v>
      </c>
      <c r="AC250" s="496">
        <v>5</v>
      </c>
      <c r="AD250" s="496">
        <v>5</v>
      </c>
      <c r="AE250" s="496">
        <v>5</v>
      </c>
      <c r="AF250" s="496">
        <v>5</v>
      </c>
      <c r="AG250" s="496">
        <v>5</v>
      </c>
      <c r="AH250" s="496">
        <v>5</v>
      </c>
      <c r="AI250" s="496">
        <v>5</v>
      </c>
      <c r="AJ250" s="497">
        <v>5</v>
      </c>
      <c r="AK250" s="498">
        <v>130000</v>
      </c>
      <c r="AL250" s="499">
        <v>130000</v>
      </c>
      <c r="AM250" s="499">
        <v>130000</v>
      </c>
      <c r="AN250" s="499">
        <v>130000</v>
      </c>
      <c r="AO250" s="499">
        <v>130000</v>
      </c>
      <c r="AP250" s="499">
        <v>130000</v>
      </c>
      <c r="AQ250" s="499">
        <v>130000</v>
      </c>
      <c r="AR250" s="499">
        <v>130000</v>
      </c>
      <c r="AS250" s="499">
        <v>130000</v>
      </c>
      <c r="AT250" s="499">
        <v>130000</v>
      </c>
      <c r="AU250" s="499">
        <v>130000</v>
      </c>
      <c r="AV250" s="499">
        <v>130000</v>
      </c>
      <c r="AW250" s="499">
        <v>1</v>
      </c>
      <c r="AX250" s="467"/>
    </row>
    <row r="251" spans="2:50" ht="21.75" customHeight="1">
      <c r="B251" s="559">
        <v>31</v>
      </c>
      <c r="C251" s="510" t="s">
        <v>1911</v>
      </c>
      <c r="D251" s="493">
        <v>431</v>
      </c>
      <c r="E251" s="483" t="s">
        <v>1363</v>
      </c>
      <c r="F251" s="483">
        <f t="shared" si="15"/>
        <v>4210261</v>
      </c>
      <c r="G251" s="483" t="s">
        <v>1364</v>
      </c>
      <c r="H251" s="483" t="s">
        <v>1364</v>
      </c>
      <c r="I251" s="493" t="str">
        <f t="shared" ca="1" si="14"/>
        <v>OK</v>
      </c>
      <c r="J251" s="493" t="str">
        <f t="shared" si="16"/>
        <v>OK</v>
      </c>
      <c r="K251" s="485"/>
      <c r="L251" s="477">
        <v>1031259</v>
      </c>
      <c r="M251" s="483" t="s">
        <v>658</v>
      </c>
      <c r="N251" s="483" t="s">
        <v>1365</v>
      </c>
      <c r="O251" s="483" t="s">
        <v>551</v>
      </c>
      <c r="P251" s="483" t="s">
        <v>659</v>
      </c>
      <c r="Q251" s="483" t="s">
        <v>1641</v>
      </c>
      <c r="R251" s="483" t="s">
        <v>1365</v>
      </c>
      <c r="S251" s="483" t="s">
        <v>551</v>
      </c>
      <c r="T251" s="483" t="s">
        <v>659</v>
      </c>
      <c r="U251" s="494">
        <v>2310000</v>
      </c>
      <c r="V251" s="516">
        <v>45107</v>
      </c>
      <c r="W251" s="496">
        <v>13</v>
      </c>
      <c r="X251" s="496">
        <v>31</v>
      </c>
      <c r="Y251" s="496">
        <v>7</v>
      </c>
      <c r="Z251" s="496">
        <v>7</v>
      </c>
      <c r="AA251" s="496">
        <v>7</v>
      </c>
      <c r="AB251" s="496">
        <v>7</v>
      </c>
      <c r="AC251" s="496">
        <v>7</v>
      </c>
      <c r="AD251" s="496">
        <v>7</v>
      </c>
      <c r="AE251" s="496">
        <v>7</v>
      </c>
      <c r="AF251" s="496">
        <v>7</v>
      </c>
      <c r="AG251" s="496">
        <v>7</v>
      </c>
      <c r="AH251" s="496">
        <v>7</v>
      </c>
      <c r="AI251" s="496">
        <v>7</v>
      </c>
      <c r="AJ251" s="497">
        <v>7</v>
      </c>
      <c r="AK251" s="498">
        <v>182000</v>
      </c>
      <c r="AL251" s="499">
        <v>182000</v>
      </c>
      <c r="AM251" s="499">
        <v>182000</v>
      </c>
      <c r="AN251" s="499">
        <v>182000</v>
      </c>
      <c r="AO251" s="499">
        <v>182000</v>
      </c>
      <c r="AP251" s="499">
        <v>182000</v>
      </c>
      <c r="AQ251" s="499">
        <v>182000</v>
      </c>
      <c r="AR251" s="499">
        <v>182000</v>
      </c>
      <c r="AS251" s="499">
        <v>182000</v>
      </c>
      <c r="AT251" s="499">
        <v>182000</v>
      </c>
      <c r="AU251" s="499">
        <v>182000</v>
      </c>
      <c r="AV251" s="499">
        <v>182000</v>
      </c>
      <c r="AW251" s="499">
        <v>1</v>
      </c>
      <c r="AX251" s="467"/>
    </row>
    <row r="252" spans="2:50" ht="21.75" customHeight="1">
      <c r="B252" s="559">
        <v>32</v>
      </c>
      <c r="C252" s="560" t="s">
        <v>1912</v>
      </c>
      <c r="D252" s="493">
        <v>432</v>
      </c>
      <c r="E252" s="483" t="s">
        <v>1368</v>
      </c>
      <c r="F252" s="483">
        <f t="shared" si="15"/>
        <v>4210329</v>
      </c>
      <c r="G252" s="483" t="s">
        <v>1369</v>
      </c>
      <c r="H252" s="483" t="s">
        <v>1369</v>
      </c>
      <c r="I252" s="493" t="str">
        <f t="shared" ca="1" si="14"/>
        <v>OK</v>
      </c>
      <c r="J252" s="493" t="str">
        <f t="shared" si="16"/>
        <v>OK</v>
      </c>
      <c r="K252" s="485"/>
      <c r="L252" s="477">
        <v>1066666</v>
      </c>
      <c r="M252" s="483" t="s">
        <v>1370</v>
      </c>
      <c r="N252" s="483" t="s">
        <v>1371</v>
      </c>
      <c r="O252" s="483" t="s">
        <v>551</v>
      </c>
      <c r="P252" s="483" t="s">
        <v>1725</v>
      </c>
      <c r="Q252" s="483" t="s">
        <v>1641</v>
      </c>
      <c r="R252" s="483" t="s">
        <v>1371</v>
      </c>
      <c r="S252" s="483" t="s">
        <v>551</v>
      </c>
      <c r="T252" s="483" t="s">
        <v>1725</v>
      </c>
      <c r="U252" s="494">
        <v>1620000</v>
      </c>
      <c r="V252" s="516">
        <v>45107</v>
      </c>
      <c r="W252" s="496">
        <v>13</v>
      </c>
      <c r="X252" s="496">
        <v>32</v>
      </c>
      <c r="Y252" s="496">
        <v>6</v>
      </c>
      <c r="Z252" s="496">
        <v>6</v>
      </c>
      <c r="AA252" s="496">
        <v>6</v>
      </c>
      <c r="AB252" s="496">
        <v>6</v>
      </c>
      <c r="AC252" s="496">
        <v>5</v>
      </c>
      <c r="AD252" s="496">
        <v>6</v>
      </c>
      <c r="AE252" s="496">
        <v>6</v>
      </c>
      <c r="AF252" s="496">
        <v>5</v>
      </c>
      <c r="AG252" s="496">
        <v>5</v>
      </c>
      <c r="AH252" s="496">
        <v>5</v>
      </c>
      <c r="AI252" s="496">
        <v>5</v>
      </c>
      <c r="AJ252" s="497">
        <v>5</v>
      </c>
      <c r="AK252" s="498">
        <v>153900</v>
      </c>
      <c r="AL252" s="499">
        <v>153900</v>
      </c>
      <c r="AM252" s="499">
        <v>153900</v>
      </c>
      <c r="AN252" s="499">
        <v>153900</v>
      </c>
      <c r="AO252" s="499">
        <v>128250</v>
      </c>
      <c r="AP252" s="499">
        <v>153900</v>
      </c>
      <c r="AQ252" s="499">
        <v>153900</v>
      </c>
      <c r="AR252" s="499">
        <v>128250</v>
      </c>
      <c r="AS252" s="499">
        <v>128250</v>
      </c>
      <c r="AT252" s="499">
        <v>128250</v>
      </c>
      <c r="AU252" s="499">
        <v>128250</v>
      </c>
      <c r="AV252" s="499">
        <v>128250</v>
      </c>
      <c r="AW252" s="499">
        <v>1</v>
      </c>
      <c r="AX252" s="467"/>
    </row>
    <row r="253" spans="2:50" ht="21.75" customHeight="1">
      <c r="B253" s="559">
        <v>33</v>
      </c>
      <c r="C253" s="560" t="s">
        <v>1913</v>
      </c>
      <c r="D253" s="493">
        <v>433</v>
      </c>
      <c r="E253" s="483" t="s">
        <v>1372</v>
      </c>
      <c r="F253" s="483">
        <f t="shared" si="15"/>
        <v>4210330</v>
      </c>
      <c r="G253" s="483" t="s">
        <v>1373</v>
      </c>
      <c r="H253" s="483" t="s">
        <v>1373</v>
      </c>
      <c r="I253" s="493" t="str">
        <f t="shared" ca="1" si="14"/>
        <v>OK</v>
      </c>
      <c r="J253" s="493" t="str">
        <f t="shared" si="16"/>
        <v>OK</v>
      </c>
      <c r="K253" s="485"/>
      <c r="L253" s="477">
        <v>1063127</v>
      </c>
      <c r="M253" s="483" t="s">
        <v>1351</v>
      </c>
      <c r="N253" s="483" t="s">
        <v>1352</v>
      </c>
      <c r="O253" s="483" t="s">
        <v>694</v>
      </c>
      <c r="P253" s="483" t="s">
        <v>2170</v>
      </c>
      <c r="Q253" s="483" t="s">
        <v>1641</v>
      </c>
      <c r="R253" s="483" t="s">
        <v>1352</v>
      </c>
      <c r="S253" s="483" t="s">
        <v>694</v>
      </c>
      <c r="T253" s="483" t="s">
        <v>2170</v>
      </c>
      <c r="U253" s="494">
        <v>1440000</v>
      </c>
      <c r="V253" s="495">
        <v>45107</v>
      </c>
      <c r="W253" s="496">
        <v>13</v>
      </c>
      <c r="X253" s="496">
        <v>33</v>
      </c>
      <c r="Y253" s="496">
        <v>6</v>
      </c>
      <c r="Z253" s="496">
        <v>6</v>
      </c>
      <c r="AA253" s="496">
        <v>6</v>
      </c>
      <c r="AB253" s="496">
        <v>6</v>
      </c>
      <c r="AC253" s="496">
        <v>6</v>
      </c>
      <c r="AD253" s="496">
        <v>6</v>
      </c>
      <c r="AE253" s="496">
        <v>6</v>
      </c>
      <c r="AF253" s="496">
        <v>6</v>
      </c>
      <c r="AG253" s="496">
        <v>6</v>
      </c>
      <c r="AH253" s="496">
        <v>6</v>
      </c>
      <c r="AI253" s="496">
        <v>6</v>
      </c>
      <c r="AJ253" s="497">
        <v>6</v>
      </c>
      <c r="AK253" s="498">
        <v>150000</v>
      </c>
      <c r="AL253" s="499">
        <v>150000</v>
      </c>
      <c r="AM253" s="499">
        <v>150000</v>
      </c>
      <c r="AN253" s="499">
        <v>150000</v>
      </c>
      <c r="AO253" s="499">
        <v>150000</v>
      </c>
      <c r="AP253" s="499">
        <v>150000</v>
      </c>
      <c r="AQ253" s="499">
        <v>150000</v>
      </c>
      <c r="AR253" s="499">
        <v>150000</v>
      </c>
      <c r="AS253" s="499">
        <v>150000</v>
      </c>
      <c r="AT253" s="499">
        <v>150000</v>
      </c>
      <c r="AU253" s="499">
        <v>150000</v>
      </c>
      <c r="AV253" s="499">
        <v>150000</v>
      </c>
      <c r="AW253" s="499">
        <v>1</v>
      </c>
      <c r="AX253" s="467"/>
    </row>
    <row r="254" spans="2:50" ht="21.75" customHeight="1">
      <c r="B254" s="559">
        <v>34</v>
      </c>
      <c r="C254" s="560" t="s">
        <v>1914</v>
      </c>
      <c r="D254" s="493">
        <v>434</v>
      </c>
      <c r="E254" s="483" t="s">
        <v>1374</v>
      </c>
      <c r="F254" s="483">
        <f t="shared" si="15"/>
        <v>4210331</v>
      </c>
      <c r="G254" s="483" t="s">
        <v>1375</v>
      </c>
      <c r="H254" s="483" t="s">
        <v>1375</v>
      </c>
      <c r="I254" s="493" t="str">
        <f t="shared" ca="1" si="14"/>
        <v>OK</v>
      </c>
      <c r="J254" s="493" t="str">
        <f t="shared" si="16"/>
        <v>OK</v>
      </c>
      <c r="K254" s="485"/>
      <c r="L254" s="477">
        <v>1063852</v>
      </c>
      <c r="M254" s="483" t="s">
        <v>1723</v>
      </c>
      <c r="N254" s="483" t="s">
        <v>1318</v>
      </c>
      <c r="O254" s="483" t="s">
        <v>694</v>
      </c>
      <c r="P254" s="483" t="s">
        <v>1319</v>
      </c>
      <c r="Q254" s="483" t="s">
        <v>1641</v>
      </c>
      <c r="R254" s="483" t="s">
        <v>1318</v>
      </c>
      <c r="S254" s="483" t="s">
        <v>694</v>
      </c>
      <c r="T254" s="483" t="s">
        <v>1319</v>
      </c>
      <c r="U254" s="494">
        <v>900000</v>
      </c>
      <c r="V254" s="516">
        <v>45107</v>
      </c>
      <c r="W254" s="496">
        <v>13</v>
      </c>
      <c r="X254" s="496">
        <v>34</v>
      </c>
      <c r="Y254" s="496">
        <v>5</v>
      </c>
      <c r="Z254" s="496">
        <v>5</v>
      </c>
      <c r="AA254" s="496">
        <v>5</v>
      </c>
      <c r="AB254" s="496">
        <v>5</v>
      </c>
      <c r="AC254" s="496">
        <v>5</v>
      </c>
      <c r="AD254" s="496">
        <v>5</v>
      </c>
      <c r="AE254" s="496">
        <v>5</v>
      </c>
      <c r="AF254" s="496">
        <v>5</v>
      </c>
      <c r="AG254" s="496">
        <v>5</v>
      </c>
      <c r="AH254" s="496">
        <v>5</v>
      </c>
      <c r="AI254" s="496">
        <v>5</v>
      </c>
      <c r="AJ254" s="497">
        <v>5</v>
      </c>
      <c r="AK254" s="498">
        <v>130000</v>
      </c>
      <c r="AL254" s="499">
        <v>130000</v>
      </c>
      <c r="AM254" s="499">
        <v>130000</v>
      </c>
      <c r="AN254" s="499">
        <v>130000</v>
      </c>
      <c r="AO254" s="499">
        <v>130000</v>
      </c>
      <c r="AP254" s="499">
        <v>130000</v>
      </c>
      <c r="AQ254" s="499">
        <v>130000</v>
      </c>
      <c r="AR254" s="499">
        <v>130000</v>
      </c>
      <c r="AS254" s="499">
        <v>130000</v>
      </c>
      <c r="AT254" s="499">
        <v>130000</v>
      </c>
      <c r="AU254" s="499">
        <v>130000</v>
      </c>
      <c r="AV254" s="499">
        <v>130000</v>
      </c>
      <c r="AW254" s="499">
        <v>1</v>
      </c>
      <c r="AX254" s="467"/>
    </row>
    <row r="255" spans="2:50" ht="21.75" customHeight="1">
      <c r="B255" s="559">
        <v>35</v>
      </c>
      <c r="C255" s="560" t="s">
        <v>1915</v>
      </c>
      <c r="D255" s="493">
        <v>435</v>
      </c>
      <c r="E255" s="483" t="s">
        <v>1376</v>
      </c>
      <c r="F255" s="483">
        <f t="shared" si="15"/>
        <v>4210338</v>
      </c>
      <c r="G255" s="483" t="s">
        <v>1377</v>
      </c>
      <c r="H255" s="483" t="s">
        <v>1377</v>
      </c>
      <c r="I255" s="493" t="str">
        <f t="shared" ca="1" si="14"/>
        <v>OK</v>
      </c>
      <c r="J255" s="493" t="str">
        <f t="shared" si="16"/>
        <v>OK</v>
      </c>
      <c r="K255" s="485"/>
      <c r="L255" s="477">
        <v>1066335</v>
      </c>
      <c r="M255" s="483" t="s">
        <v>2162</v>
      </c>
      <c r="N255" s="483" t="s">
        <v>1378</v>
      </c>
      <c r="O255" s="483" t="s">
        <v>694</v>
      </c>
      <c r="P255" s="483" t="s">
        <v>1379</v>
      </c>
      <c r="Q255" s="483" t="s">
        <v>1641</v>
      </c>
      <c r="R255" s="483" t="s">
        <v>1378</v>
      </c>
      <c r="S255" s="483" t="s">
        <v>694</v>
      </c>
      <c r="T255" s="483" t="s">
        <v>1379</v>
      </c>
      <c r="U255" s="494">
        <v>1680000</v>
      </c>
      <c r="V255" s="495">
        <v>45107</v>
      </c>
      <c r="W255" s="496">
        <v>13</v>
      </c>
      <c r="X255" s="496">
        <v>35</v>
      </c>
      <c r="Y255" s="496">
        <v>7</v>
      </c>
      <c r="Z255" s="496">
        <v>7</v>
      </c>
      <c r="AA255" s="496">
        <v>7</v>
      </c>
      <c r="AB255" s="496">
        <v>7</v>
      </c>
      <c r="AC255" s="496">
        <v>7</v>
      </c>
      <c r="AD255" s="496">
        <v>7</v>
      </c>
      <c r="AE255" s="496">
        <v>7</v>
      </c>
      <c r="AF255" s="496">
        <v>7</v>
      </c>
      <c r="AG255" s="496">
        <v>7</v>
      </c>
      <c r="AH255" s="496">
        <v>7</v>
      </c>
      <c r="AI255" s="496">
        <v>7</v>
      </c>
      <c r="AJ255" s="497">
        <v>7</v>
      </c>
      <c r="AK255" s="498">
        <v>185100</v>
      </c>
      <c r="AL255" s="499">
        <v>185100</v>
      </c>
      <c r="AM255" s="499">
        <v>185100</v>
      </c>
      <c r="AN255" s="499">
        <v>185100</v>
      </c>
      <c r="AO255" s="499">
        <v>186800</v>
      </c>
      <c r="AP255" s="499">
        <v>186800</v>
      </c>
      <c r="AQ255" s="499">
        <v>186800</v>
      </c>
      <c r="AR255" s="499">
        <v>186800</v>
      </c>
      <c r="AS255" s="499">
        <v>186800</v>
      </c>
      <c r="AT255" s="499">
        <v>186800</v>
      </c>
      <c r="AU255" s="499">
        <v>186800</v>
      </c>
      <c r="AV255" s="499">
        <v>186800</v>
      </c>
      <c r="AW255" s="499">
        <v>1</v>
      </c>
      <c r="AX255" s="467"/>
    </row>
    <row r="256" spans="2:50" ht="21.75" customHeight="1">
      <c r="B256" s="559">
        <v>36</v>
      </c>
      <c r="C256" s="560" t="s">
        <v>1916</v>
      </c>
      <c r="D256" s="493">
        <v>436</v>
      </c>
      <c r="E256" s="483" t="s">
        <v>1380</v>
      </c>
      <c r="F256" s="483">
        <f t="shared" si="15"/>
        <v>4210339</v>
      </c>
      <c r="G256" s="483" t="s">
        <v>1381</v>
      </c>
      <c r="H256" s="483" t="s">
        <v>1381</v>
      </c>
      <c r="I256" s="493" t="str">
        <f t="shared" ca="1" si="14"/>
        <v>OK</v>
      </c>
      <c r="J256" s="493" t="str">
        <f t="shared" si="16"/>
        <v>OK</v>
      </c>
      <c r="K256" s="485"/>
      <c r="L256" s="477">
        <v>1066464</v>
      </c>
      <c r="M256" s="483" t="s">
        <v>1703</v>
      </c>
      <c r="N256" s="483" t="s">
        <v>2092</v>
      </c>
      <c r="O256" s="483" t="s">
        <v>694</v>
      </c>
      <c r="P256" s="483" t="s">
        <v>1117</v>
      </c>
      <c r="Q256" s="483" t="s">
        <v>1641</v>
      </c>
      <c r="R256" s="483" t="s">
        <v>2092</v>
      </c>
      <c r="S256" s="483" t="s">
        <v>694</v>
      </c>
      <c r="T256" s="483" t="s">
        <v>1117</v>
      </c>
      <c r="U256" s="494">
        <v>2970000</v>
      </c>
      <c r="V256" s="516">
        <v>45107</v>
      </c>
      <c r="W256" s="496">
        <v>13</v>
      </c>
      <c r="X256" s="496">
        <v>36</v>
      </c>
      <c r="Y256" s="496">
        <v>9</v>
      </c>
      <c r="Z256" s="496">
        <v>9</v>
      </c>
      <c r="AA256" s="496">
        <v>9</v>
      </c>
      <c r="AB256" s="496">
        <v>9</v>
      </c>
      <c r="AC256" s="496">
        <v>9</v>
      </c>
      <c r="AD256" s="496">
        <v>9</v>
      </c>
      <c r="AE256" s="496">
        <v>9</v>
      </c>
      <c r="AF256" s="496">
        <v>8</v>
      </c>
      <c r="AG256" s="496">
        <v>8</v>
      </c>
      <c r="AH256" s="496">
        <v>8</v>
      </c>
      <c r="AI256" s="496">
        <v>8</v>
      </c>
      <c r="AJ256" s="497">
        <v>8</v>
      </c>
      <c r="AK256" s="498">
        <v>229500</v>
      </c>
      <c r="AL256" s="499">
        <v>229500</v>
      </c>
      <c r="AM256" s="499">
        <v>229500</v>
      </c>
      <c r="AN256" s="499">
        <v>229500</v>
      </c>
      <c r="AO256" s="499">
        <v>229500</v>
      </c>
      <c r="AP256" s="499">
        <v>229500</v>
      </c>
      <c r="AQ256" s="499">
        <v>229500</v>
      </c>
      <c r="AR256" s="499">
        <v>204000</v>
      </c>
      <c r="AS256" s="499">
        <v>204000</v>
      </c>
      <c r="AT256" s="499">
        <v>204000</v>
      </c>
      <c r="AU256" s="499">
        <v>204000</v>
      </c>
      <c r="AV256" s="499">
        <v>204000</v>
      </c>
      <c r="AW256" s="499">
        <v>1</v>
      </c>
      <c r="AX256" s="467"/>
    </row>
    <row r="257" spans="2:50" ht="21.75" customHeight="1">
      <c r="B257" s="559">
        <v>37</v>
      </c>
      <c r="C257" s="560" t="s">
        <v>1917</v>
      </c>
      <c r="D257" s="493">
        <v>437</v>
      </c>
      <c r="E257" s="483" t="s">
        <v>1382</v>
      </c>
      <c r="F257" s="483">
        <f t="shared" si="15"/>
        <v>4210340</v>
      </c>
      <c r="G257" s="483" t="s">
        <v>1383</v>
      </c>
      <c r="H257" s="483" t="s">
        <v>1383</v>
      </c>
      <c r="I257" s="493" t="str">
        <f t="shared" ca="1" si="14"/>
        <v>OK</v>
      </c>
      <c r="J257" s="493" t="str">
        <f t="shared" si="16"/>
        <v>OK</v>
      </c>
      <c r="K257" s="485"/>
      <c r="L257" s="477">
        <v>1066218</v>
      </c>
      <c r="M257" s="483" t="s">
        <v>2157</v>
      </c>
      <c r="N257" s="483" t="s">
        <v>1294</v>
      </c>
      <c r="O257" s="483" t="s">
        <v>694</v>
      </c>
      <c r="P257" s="483" t="s">
        <v>1295</v>
      </c>
      <c r="Q257" s="483" t="s">
        <v>1641</v>
      </c>
      <c r="R257" s="483" t="s">
        <v>1294</v>
      </c>
      <c r="S257" s="483" t="s">
        <v>694</v>
      </c>
      <c r="T257" s="483" t="s">
        <v>1295</v>
      </c>
      <c r="U257" s="494">
        <v>1980000</v>
      </c>
      <c r="V257" s="516">
        <v>45107</v>
      </c>
      <c r="W257" s="496">
        <v>13</v>
      </c>
      <c r="X257" s="496">
        <v>37</v>
      </c>
      <c r="Y257" s="496">
        <v>6</v>
      </c>
      <c r="Z257" s="496">
        <v>6</v>
      </c>
      <c r="AA257" s="496">
        <v>6</v>
      </c>
      <c r="AB257" s="496">
        <v>6</v>
      </c>
      <c r="AC257" s="496">
        <v>6</v>
      </c>
      <c r="AD257" s="496">
        <v>6</v>
      </c>
      <c r="AE257" s="496">
        <v>6</v>
      </c>
      <c r="AF257" s="496">
        <v>6</v>
      </c>
      <c r="AG257" s="496">
        <v>6</v>
      </c>
      <c r="AH257" s="496">
        <v>6</v>
      </c>
      <c r="AI257" s="496">
        <v>6</v>
      </c>
      <c r="AJ257" s="497">
        <v>6</v>
      </c>
      <c r="AK257" s="498">
        <v>162000</v>
      </c>
      <c r="AL257" s="499">
        <v>162000</v>
      </c>
      <c r="AM257" s="499">
        <v>162000</v>
      </c>
      <c r="AN257" s="499">
        <v>162000</v>
      </c>
      <c r="AO257" s="499">
        <v>162000</v>
      </c>
      <c r="AP257" s="499">
        <v>162000</v>
      </c>
      <c r="AQ257" s="499">
        <v>162000</v>
      </c>
      <c r="AR257" s="499">
        <v>162000</v>
      </c>
      <c r="AS257" s="499">
        <v>162000</v>
      </c>
      <c r="AT257" s="499">
        <v>162000</v>
      </c>
      <c r="AU257" s="499">
        <v>162000</v>
      </c>
      <c r="AV257" s="499">
        <v>162000</v>
      </c>
      <c r="AW257" s="499">
        <v>1</v>
      </c>
      <c r="AX257" s="467"/>
    </row>
    <row r="258" spans="2:50" ht="21.75" customHeight="1">
      <c r="B258" s="559">
        <v>38</v>
      </c>
      <c r="C258" s="560" t="s">
        <v>1918</v>
      </c>
      <c r="D258" s="493">
        <v>438</v>
      </c>
      <c r="E258" s="483" t="s">
        <v>1384</v>
      </c>
      <c r="F258" s="483">
        <f t="shared" si="15"/>
        <v>4210341</v>
      </c>
      <c r="G258" s="483" t="s">
        <v>1385</v>
      </c>
      <c r="H258" s="483" t="s">
        <v>1385</v>
      </c>
      <c r="I258" s="493" t="str">
        <f t="shared" ca="1" si="14"/>
        <v>OK</v>
      </c>
      <c r="J258" s="493" t="str">
        <f t="shared" si="16"/>
        <v>OK</v>
      </c>
      <c r="K258" s="485"/>
      <c r="L258" s="477">
        <v>1063852</v>
      </c>
      <c r="M258" s="483" t="s">
        <v>1723</v>
      </c>
      <c r="N258" s="483" t="s">
        <v>1318</v>
      </c>
      <c r="O258" s="483" t="s">
        <v>694</v>
      </c>
      <c r="P258" s="483" t="s">
        <v>1319</v>
      </c>
      <c r="Q258" s="483" t="s">
        <v>1641</v>
      </c>
      <c r="R258" s="483" t="s">
        <v>1318</v>
      </c>
      <c r="S258" s="483" t="s">
        <v>694</v>
      </c>
      <c r="T258" s="483" t="s">
        <v>1319</v>
      </c>
      <c r="U258" s="494">
        <v>720000</v>
      </c>
      <c r="V258" s="516">
        <v>45107</v>
      </c>
      <c r="W258" s="496">
        <v>13</v>
      </c>
      <c r="X258" s="496">
        <v>38</v>
      </c>
      <c r="Y258" s="496">
        <v>5</v>
      </c>
      <c r="Z258" s="496">
        <v>5</v>
      </c>
      <c r="AA258" s="496">
        <v>6</v>
      </c>
      <c r="AB258" s="496">
        <v>6</v>
      </c>
      <c r="AC258" s="496">
        <v>7</v>
      </c>
      <c r="AD258" s="496">
        <v>6</v>
      </c>
      <c r="AE258" s="496">
        <v>6</v>
      </c>
      <c r="AF258" s="496">
        <v>6</v>
      </c>
      <c r="AG258" s="496">
        <v>6</v>
      </c>
      <c r="AH258" s="496">
        <v>6</v>
      </c>
      <c r="AI258" s="496">
        <v>6</v>
      </c>
      <c r="AJ258" s="497">
        <v>6</v>
      </c>
      <c r="AK258" s="498">
        <v>130000</v>
      </c>
      <c r="AL258" s="499">
        <v>130000</v>
      </c>
      <c r="AM258" s="499">
        <v>156000</v>
      </c>
      <c r="AN258" s="499">
        <v>156000</v>
      </c>
      <c r="AO258" s="499">
        <v>182000</v>
      </c>
      <c r="AP258" s="499">
        <v>156000</v>
      </c>
      <c r="AQ258" s="499">
        <v>156000</v>
      </c>
      <c r="AR258" s="499">
        <v>156000</v>
      </c>
      <c r="AS258" s="499">
        <v>156000</v>
      </c>
      <c r="AT258" s="499">
        <v>156000</v>
      </c>
      <c r="AU258" s="499">
        <v>156000</v>
      </c>
      <c r="AV258" s="499">
        <v>156000</v>
      </c>
      <c r="AW258" s="499">
        <v>1</v>
      </c>
      <c r="AX258" s="467"/>
    </row>
    <row r="259" spans="2:50" ht="21.75" customHeight="1">
      <c r="B259" s="559">
        <v>39</v>
      </c>
      <c r="C259" s="560" t="s">
        <v>1919</v>
      </c>
      <c r="D259" s="493">
        <v>439</v>
      </c>
      <c r="E259" s="483" t="s">
        <v>1386</v>
      </c>
      <c r="F259" s="483">
        <f t="shared" si="15"/>
        <v>4210342</v>
      </c>
      <c r="G259" s="483" t="s">
        <v>1387</v>
      </c>
      <c r="H259" s="483" t="s">
        <v>1387</v>
      </c>
      <c r="I259" s="493" t="str">
        <f t="shared" ca="1" si="14"/>
        <v>OK</v>
      </c>
      <c r="J259" s="493" t="str">
        <f t="shared" si="16"/>
        <v>OK</v>
      </c>
      <c r="K259" s="485"/>
      <c r="L259" s="477">
        <v>1066753</v>
      </c>
      <c r="M259" s="483" t="s">
        <v>2163</v>
      </c>
      <c r="N259" s="483" t="s">
        <v>1388</v>
      </c>
      <c r="O259" s="483" t="s">
        <v>694</v>
      </c>
      <c r="P259" s="483" t="s">
        <v>1389</v>
      </c>
      <c r="Q259" s="483" t="s">
        <v>1641</v>
      </c>
      <c r="R259" s="483" t="s">
        <v>1388</v>
      </c>
      <c r="S259" s="483" t="s">
        <v>694</v>
      </c>
      <c r="T259" s="483" t="s">
        <v>1389</v>
      </c>
      <c r="U259" s="494">
        <v>1980000</v>
      </c>
      <c r="V259" s="516">
        <v>45107</v>
      </c>
      <c r="W259" s="496">
        <v>13</v>
      </c>
      <c r="X259" s="496">
        <v>39</v>
      </c>
      <c r="Y259" s="496">
        <v>6</v>
      </c>
      <c r="Z259" s="496">
        <v>6</v>
      </c>
      <c r="AA259" s="496">
        <v>6</v>
      </c>
      <c r="AB259" s="496">
        <v>5</v>
      </c>
      <c r="AC259" s="496">
        <v>4</v>
      </c>
      <c r="AD259" s="496">
        <v>4</v>
      </c>
      <c r="AE259" s="496">
        <v>4</v>
      </c>
      <c r="AF259" s="496">
        <v>4</v>
      </c>
      <c r="AG259" s="496">
        <v>5</v>
      </c>
      <c r="AH259" s="496">
        <v>5</v>
      </c>
      <c r="AI259" s="496">
        <v>5</v>
      </c>
      <c r="AJ259" s="497">
        <v>5</v>
      </c>
      <c r="AK259" s="498">
        <v>156000</v>
      </c>
      <c r="AL259" s="499">
        <v>156000</v>
      </c>
      <c r="AM259" s="499">
        <v>156000</v>
      </c>
      <c r="AN259" s="499">
        <v>130000</v>
      </c>
      <c r="AO259" s="499">
        <v>104000</v>
      </c>
      <c r="AP259" s="499">
        <v>104000</v>
      </c>
      <c r="AQ259" s="499">
        <v>104000</v>
      </c>
      <c r="AR259" s="499">
        <v>104000</v>
      </c>
      <c r="AS259" s="499">
        <v>130000</v>
      </c>
      <c r="AT259" s="499">
        <v>130000</v>
      </c>
      <c r="AU259" s="499">
        <v>130000</v>
      </c>
      <c r="AV259" s="499">
        <v>130000</v>
      </c>
      <c r="AW259" s="499">
        <v>1</v>
      </c>
      <c r="AX259" s="467"/>
    </row>
    <row r="260" spans="2:50" ht="21.75" customHeight="1">
      <c r="B260" s="559">
        <v>40</v>
      </c>
      <c r="C260" s="560" t="s">
        <v>1920</v>
      </c>
      <c r="D260" s="493">
        <v>440</v>
      </c>
      <c r="E260" s="483" t="s">
        <v>1390</v>
      </c>
      <c r="F260" s="483">
        <f t="shared" si="15"/>
        <v>4210343</v>
      </c>
      <c r="G260" s="483" t="s">
        <v>1391</v>
      </c>
      <c r="H260" s="483" t="s">
        <v>1391</v>
      </c>
      <c r="I260" s="493" t="str">
        <f t="shared" ca="1" si="14"/>
        <v>OK</v>
      </c>
      <c r="J260" s="493" t="str">
        <f t="shared" si="16"/>
        <v>OK</v>
      </c>
      <c r="K260" s="485"/>
      <c r="L260" s="477">
        <v>1066783</v>
      </c>
      <c r="M260" s="483" t="s">
        <v>1122</v>
      </c>
      <c r="N260" s="483" t="s">
        <v>1123</v>
      </c>
      <c r="O260" s="483" t="s">
        <v>686</v>
      </c>
      <c r="P260" s="483" t="s">
        <v>2098</v>
      </c>
      <c r="Q260" s="483" t="s">
        <v>1641</v>
      </c>
      <c r="R260" s="483" t="s">
        <v>1123</v>
      </c>
      <c r="S260" s="483" t="s">
        <v>686</v>
      </c>
      <c r="T260" s="483" t="s">
        <v>2098</v>
      </c>
      <c r="U260" s="494">
        <v>1800000</v>
      </c>
      <c r="V260" s="516">
        <v>45107</v>
      </c>
      <c r="W260" s="496">
        <v>13</v>
      </c>
      <c r="X260" s="496">
        <v>40</v>
      </c>
      <c r="Y260" s="496">
        <v>6</v>
      </c>
      <c r="Z260" s="496">
        <v>6</v>
      </c>
      <c r="AA260" s="496">
        <v>6</v>
      </c>
      <c r="AB260" s="496">
        <v>6</v>
      </c>
      <c r="AC260" s="496">
        <v>6</v>
      </c>
      <c r="AD260" s="496">
        <v>6</v>
      </c>
      <c r="AE260" s="496">
        <v>6</v>
      </c>
      <c r="AF260" s="496">
        <v>6</v>
      </c>
      <c r="AG260" s="496">
        <v>6</v>
      </c>
      <c r="AH260" s="496">
        <v>6</v>
      </c>
      <c r="AI260" s="496">
        <v>6</v>
      </c>
      <c r="AJ260" s="497">
        <v>6</v>
      </c>
      <c r="AK260" s="498">
        <v>156000</v>
      </c>
      <c r="AL260" s="499">
        <v>156000</v>
      </c>
      <c r="AM260" s="499">
        <v>156000</v>
      </c>
      <c r="AN260" s="499">
        <v>156000</v>
      </c>
      <c r="AO260" s="499">
        <v>156000</v>
      </c>
      <c r="AP260" s="499">
        <v>156000</v>
      </c>
      <c r="AQ260" s="499">
        <v>156000</v>
      </c>
      <c r="AR260" s="499">
        <v>156000</v>
      </c>
      <c r="AS260" s="499">
        <v>156000</v>
      </c>
      <c r="AT260" s="499">
        <v>156000</v>
      </c>
      <c r="AU260" s="499">
        <v>156000</v>
      </c>
      <c r="AV260" s="499">
        <v>156000</v>
      </c>
      <c r="AW260" s="499">
        <v>1</v>
      </c>
      <c r="AX260" s="467"/>
    </row>
    <row r="261" spans="2:50" ht="21.75" customHeight="1">
      <c r="B261" s="559">
        <v>41</v>
      </c>
      <c r="C261" s="560" t="s">
        <v>1921</v>
      </c>
      <c r="D261" s="493">
        <v>441</v>
      </c>
      <c r="E261" s="483" t="s">
        <v>1392</v>
      </c>
      <c r="F261" s="483">
        <f t="shared" si="15"/>
        <v>4210349</v>
      </c>
      <c r="G261" s="483" t="s">
        <v>1393</v>
      </c>
      <c r="H261" s="483" t="s">
        <v>1393</v>
      </c>
      <c r="I261" s="493" t="str">
        <f t="shared" ref="I261:I302" ca="1" si="17">IF(COUNTIF($G$5:$G$306,G261)=1,"OK","重複あり！")</f>
        <v>OK</v>
      </c>
      <c r="J261" s="493" t="str">
        <f t="shared" si="16"/>
        <v>OK</v>
      </c>
      <c r="K261" s="485"/>
      <c r="L261" s="477">
        <v>1066651</v>
      </c>
      <c r="M261" s="483" t="s">
        <v>2164</v>
      </c>
      <c r="N261" s="483" t="s">
        <v>1137</v>
      </c>
      <c r="O261" s="483" t="s">
        <v>551</v>
      </c>
      <c r="P261" s="483" t="s">
        <v>1138</v>
      </c>
      <c r="Q261" s="483" t="s">
        <v>1641</v>
      </c>
      <c r="R261" s="483" t="s">
        <v>1137</v>
      </c>
      <c r="S261" s="483" t="s">
        <v>551</v>
      </c>
      <c r="T261" s="483" t="s">
        <v>1138</v>
      </c>
      <c r="U261" s="494">
        <v>990000</v>
      </c>
      <c r="V261" s="516">
        <v>45107</v>
      </c>
      <c r="W261" s="496">
        <v>13</v>
      </c>
      <c r="X261" s="496">
        <v>41</v>
      </c>
      <c r="Y261" s="496">
        <v>4</v>
      </c>
      <c r="Z261" s="496">
        <v>4</v>
      </c>
      <c r="AA261" s="496">
        <v>5</v>
      </c>
      <c r="AB261" s="496">
        <v>5</v>
      </c>
      <c r="AC261" s="496">
        <v>5</v>
      </c>
      <c r="AD261" s="496">
        <v>4</v>
      </c>
      <c r="AE261" s="496">
        <v>4</v>
      </c>
      <c r="AF261" s="496">
        <v>4</v>
      </c>
      <c r="AG261" s="496">
        <v>4</v>
      </c>
      <c r="AH261" s="496">
        <v>4</v>
      </c>
      <c r="AI261" s="496">
        <v>4</v>
      </c>
      <c r="AJ261" s="497">
        <v>4</v>
      </c>
      <c r="AK261" s="498">
        <v>104320</v>
      </c>
      <c r="AL261" s="499">
        <v>104320</v>
      </c>
      <c r="AM261" s="499">
        <v>130400</v>
      </c>
      <c r="AN261" s="499">
        <v>130400</v>
      </c>
      <c r="AO261" s="499">
        <v>130400</v>
      </c>
      <c r="AP261" s="499">
        <v>104320</v>
      </c>
      <c r="AQ261" s="499">
        <v>104320</v>
      </c>
      <c r="AR261" s="499">
        <v>104320</v>
      </c>
      <c r="AS261" s="499">
        <v>104320</v>
      </c>
      <c r="AT261" s="499">
        <v>104320</v>
      </c>
      <c r="AU261" s="499">
        <v>104320</v>
      </c>
      <c r="AV261" s="499">
        <v>104320</v>
      </c>
      <c r="AW261" s="499">
        <v>1</v>
      </c>
      <c r="AX261" s="467"/>
    </row>
    <row r="262" spans="2:50" ht="21.75" customHeight="1">
      <c r="B262" s="559">
        <v>42</v>
      </c>
      <c r="C262" s="560" t="s">
        <v>1922</v>
      </c>
      <c r="D262" s="493">
        <v>442</v>
      </c>
      <c r="E262" s="483" t="s">
        <v>1394</v>
      </c>
      <c r="F262" s="483">
        <f t="shared" si="15"/>
        <v>4210354</v>
      </c>
      <c r="G262" s="483" t="s">
        <v>1395</v>
      </c>
      <c r="H262" s="483" t="s">
        <v>1395</v>
      </c>
      <c r="I262" s="493" t="str">
        <f t="shared" ca="1" si="17"/>
        <v>OK</v>
      </c>
      <c r="J262" s="493" t="str">
        <f t="shared" si="16"/>
        <v>OK</v>
      </c>
      <c r="K262" s="485"/>
      <c r="L262" s="477">
        <v>1066992</v>
      </c>
      <c r="M262" s="483" t="s">
        <v>1704</v>
      </c>
      <c r="N262" s="483" t="s">
        <v>1396</v>
      </c>
      <c r="O262" s="483" t="s">
        <v>694</v>
      </c>
      <c r="P262" s="483" t="s">
        <v>1397</v>
      </c>
      <c r="Q262" s="483" t="s">
        <v>1641</v>
      </c>
      <c r="R262" s="483" t="s">
        <v>1396</v>
      </c>
      <c r="S262" s="483" t="s">
        <v>694</v>
      </c>
      <c r="T262" s="483" t="s">
        <v>1397</v>
      </c>
      <c r="U262" s="494">
        <v>1320000</v>
      </c>
      <c r="V262" s="516">
        <v>45107</v>
      </c>
      <c r="W262" s="496">
        <v>13</v>
      </c>
      <c r="X262" s="496">
        <v>42</v>
      </c>
      <c r="Y262" s="496">
        <v>4</v>
      </c>
      <c r="Z262" s="496">
        <v>4</v>
      </c>
      <c r="AA262" s="496">
        <v>4</v>
      </c>
      <c r="AB262" s="496">
        <v>4</v>
      </c>
      <c r="AC262" s="496">
        <v>4</v>
      </c>
      <c r="AD262" s="496">
        <v>4</v>
      </c>
      <c r="AE262" s="496">
        <v>4</v>
      </c>
      <c r="AF262" s="496">
        <v>4</v>
      </c>
      <c r="AG262" s="496">
        <v>4</v>
      </c>
      <c r="AH262" s="496">
        <v>4</v>
      </c>
      <c r="AI262" s="496">
        <v>4</v>
      </c>
      <c r="AJ262" s="497">
        <v>4</v>
      </c>
      <c r="AK262" s="498">
        <v>104000</v>
      </c>
      <c r="AL262" s="499">
        <v>104000</v>
      </c>
      <c r="AM262" s="499">
        <v>104000</v>
      </c>
      <c r="AN262" s="499">
        <v>104000</v>
      </c>
      <c r="AO262" s="499">
        <v>104000</v>
      </c>
      <c r="AP262" s="499">
        <v>104000</v>
      </c>
      <c r="AQ262" s="499">
        <v>104000</v>
      </c>
      <c r="AR262" s="499">
        <v>104000</v>
      </c>
      <c r="AS262" s="499">
        <v>104000</v>
      </c>
      <c r="AT262" s="499">
        <v>104000</v>
      </c>
      <c r="AU262" s="499">
        <v>104000</v>
      </c>
      <c r="AV262" s="499">
        <v>104000</v>
      </c>
      <c r="AW262" s="499">
        <v>1</v>
      </c>
      <c r="AX262" s="467"/>
    </row>
    <row r="263" spans="2:50" ht="21.75" customHeight="1">
      <c r="B263" s="559">
        <v>43</v>
      </c>
      <c r="C263" s="560" t="s">
        <v>1923</v>
      </c>
      <c r="D263" s="493">
        <v>443</v>
      </c>
      <c r="E263" s="483" t="s">
        <v>1398</v>
      </c>
      <c r="F263" s="483">
        <f t="shared" si="15"/>
        <v>4210393</v>
      </c>
      <c r="G263" s="483" t="s">
        <v>1399</v>
      </c>
      <c r="H263" s="483" t="s">
        <v>1399</v>
      </c>
      <c r="I263" s="493" t="str">
        <f t="shared" ca="1" si="17"/>
        <v>OK</v>
      </c>
      <c r="J263" s="493" t="str">
        <f t="shared" si="16"/>
        <v>OK</v>
      </c>
      <c r="K263" s="485"/>
      <c r="L263" s="477">
        <v>1061839</v>
      </c>
      <c r="M263" s="483" t="s">
        <v>872</v>
      </c>
      <c r="N263" s="483" t="s">
        <v>1400</v>
      </c>
      <c r="O263" s="483" t="s">
        <v>694</v>
      </c>
      <c r="P263" s="483" t="s">
        <v>873</v>
      </c>
      <c r="Q263" s="483" t="s">
        <v>1641</v>
      </c>
      <c r="R263" s="483" t="s">
        <v>1400</v>
      </c>
      <c r="S263" s="483" t="s">
        <v>694</v>
      </c>
      <c r="T263" s="483" t="s">
        <v>873</v>
      </c>
      <c r="U263" s="494">
        <v>2310000</v>
      </c>
      <c r="V263" s="516">
        <v>45107</v>
      </c>
      <c r="W263" s="496">
        <v>13</v>
      </c>
      <c r="X263" s="496">
        <v>43</v>
      </c>
      <c r="Y263" s="496">
        <v>7</v>
      </c>
      <c r="Z263" s="496">
        <v>7</v>
      </c>
      <c r="AA263" s="496">
        <v>7</v>
      </c>
      <c r="AB263" s="496">
        <v>7</v>
      </c>
      <c r="AC263" s="496">
        <v>7</v>
      </c>
      <c r="AD263" s="496">
        <v>7</v>
      </c>
      <c r="AE263" s="496">
        <v>7</v>
      </c>
      <c r="AF263" s="496">
        <v>7</v>
      </c>
      <c r="AG263" s="496">
        <v>7</v>
      </c>
      <c r="AH263" s="496">
        <v>7</v>
      </c>
      <c r="AI263" s="496">
        <v>7</v>
      </c>
      <c r="AJ263" s="497">
        <v>7</v>
      </c>
      <c r="AK263" s="498">
        <v>182000</v>
      </c>
      <c r="AL263" s="499">
        <v>182000</v>
      </c>
      <c r="AM263" s="499">
        <v>182000</v>
      </c>
      <c r="AN263" s="499">
        <v>182000</v>
      </c>
      <c r="AO263" s="499">
        <v>182000</v>
      </c>
      <c r="AP263" s="499">
        <v>182000</v>
      </c>
      <c r="AQ263" s="499">
        <v>182000</v>
      </c>
      <c r="AR263" s="499">
        <v>182000</v>
      </c>
      <c r="AS263" s="499">
        <v>182000</v>
      </c>
      <c r="AT263" s="499">
        <v>182000</v>
      </c>
      <c r="AU263" s="499">
        <v>182000</v>
      </c>
      <c r="AV263" s="499">
        <v>182000</v>
      </c>
      <c r="AW263" s="499">
        <v>1</v>
      </c>
      <c r="AX263" s="467"/>
    </row>
    <row r="264" spans="2:50" ht="21.75" customHeight="1">
      <c r="B264" s="559">
        <v>44</v>
      </c>
      <c r="C264" s="560" t="s">
        <v>1924</v>
      </c>
      <c r="D264" s="493">
        <v>444</v>
      </c>
      <c r="E264" s="483" t="s">
        <v>1401</v>
      </c>
      <c r="F264" s="483">
        <f t="shared" si="15"/>
        <v>4210394</v>
      </c>
      <c r="G264" s="483" t="s">
        <v>1402</v>
      </c>
      <c r="H264" s="483" t="s">
        <v>1402</v>
      </c>
      <c r="I264" s="493" t="str">
        <f t="shared" ca="1" si="17"/>
        <v>OK</v>
      </c>
      <c r="J264" s="493" t="str">
        <f t="shared" si="16"/>
        <v>OK</v>
      </c>
      <c r="K264" s="485"/>
      <c r="L264" s="477">
        <v>1061371</v>
      </c>
      <c r="M264" s="483" t="s">
        <v>1322</v>
      </c>
      <c r="N264" s="483" t="s">
        <v>1323</v>
      </c>
      <c r="O264" s="483" t="s">
        <v>694</v>
      </c>
      <c r="P264" s="483" t="s">
        <v>1324</v>
      </c>
      <c r="Q264" s="483" t="s">
        <v>1641</v>
      </c>
      <c r="R264" s="483" t="s">
        <v>1323</v>
      </c>
      <c r="S264" s="483" t="s">
        <v>694</v>
      </c>
      <c r="T264" s="483" t="s">
        <v>1324</v>
      </c>
      <c r="U264" s="494">
        <v>1440000</v>
      </c>
      <c r="V264" s="516">
        <v>45107</v>
      </c>
      <c r="W264" s="496">
        <v>13</v>
      </c>
      <c r="X264" s="496">
        <v>44</v>
      </c>
      <c r="Y264" s="496">
        <v>6</v>
      </c>
      <c r="Z264" s="496">
        <v>6</v>
      </c>
      <c r="AA264" s="496">
        <v>6</v>
      </c>
      <c r="AB264" s="496">
        <v>6</v>
      </c>
      <c r="AC264" s="496">
        <v>6</v>
      </c>
      <c r="AD264" s="496">
        <v>6</v>
      </c>
      <c r="AE264" s="496">
        <v>6</v>
      </c>
      <c r="AF264" s="496">
        <v>6</v>
      </c>
      <c r="AG264" s="496">
        <v>6</v>
      </c>
      <c r="AH264" s="496">
        <v>6</v>
      </c>
      <c r="AI264" s="496">
        <v>6</v>
      </c>
      <c r="AJ264" s="497">
        <v>6</v>
      </c>
      <c r="AK264" s="498">
        <v>154774</v>
      </c>
      <c r="AL264" s="499">
        <v>154774</v>
      </c>
      <c r="AM264" s="499">
        <v>154774</v>
      </c>
      <c r="AN264" s="499">
        <v>154774</v>
      </c>
      <c r="AO264" s="499">
        <v>154774</v>
      </c>
      <c r="AP264" s="499">
        <v>154774</v>
      </c>
      <c r="AQ264" s="499">
        <v>154774</v>
      </c>
      <c r="AR264" s="499">
        <v>154774</v>
      </c>
      <c r="AS264" s="499">
        <v>154774</v>
      </c>
      <c r="AT264" s="499">
        <v>154774</v>
      </c>
      <c r="AU264" s="499">
        <v>154774</v>
      </c>
      <c r="AV264" s="499">
        <v>154774</v>
      </c>
      <c r="AW264" s="499">
        <v>1</v>
      </c>
      <c r="AX264" s="467"/>
    </row>
    <row r="265" spans="2:50" ht="21.75" customHeight="1">
      <c r="B265" s="559">
        <v>45</v>
      </c>
      <c r="C265" s="560" t="s">
        <v>1925</v>
      </c>
      <c r="D265" s="493">
        <v>445</v>
      </c>
      <c r="E265" s="483" t="s">
        <v>1403</v>
      </c>
      <c r="F265" s="483">
        <f t="shared" si="15"/>
        <v>4210395</v>
      </c>
      <c r="G265" s="483" t="s">
        <v>1404</v>
      </c>
      <c r="H265" s="483" t="s">
        <v>1404</v>
      </c>
      <c r="I265" s="493" t="str">
        <f t="shared" ca="1" si="17"/>
        <v>OK</v>
      </c>
      <c r="J265" s="493" t="str">
        <f t="shared" si="16"/>
        <v>OK</v>
      </c>
      <c r="K265" s="485"/>
      <c r="L265" s="477">
        <v>1059151</v>
      </c>
      <c r="M265" s="483" t="s">
        <v>839</v>
      </c>
      <c r="N265" s="483" t="s">
        <v>840</v>
      </c>
      <c r="O265" s="483" t="s">
        <v>551</v>
      </c>
      <c r="P265" s="483" t="s">
        <v>841</v>
      </c>
      <c r="Q265" s="483" t="s">
        <v>1641</v>
      </c>
      <c r="R265" s="483" t="s">
        <v>840</v>
      </c>
      <c r="S265" s="483" t="s">
        <v>551</v>
      </c>
      <c r="T265" s="483" t="s">
        <v>841</v>
      </c>
      <c r="U265" s="494">
        <v>0</v>
      </c>
      <c r="V265" s="516"/>
      <c r="W265" s="496">
        <v>13</v>
      </c>
      <c r="X265" s="496">
        <v>45</v>
      </c>
      <c r="Y265" s="496">
        <v>4</v>
      </c>
      <c r="Z265" s="496">
        <v>4</v>
      </c>
      <c r="AA265" s="496">
        <v>4</v>
      </c>
      <c r="AB265" s="496">
        <v>4</v>
      </c>
      <c r="AC265" s="496">
        <v>4</v>
      </c>
      <c r="AD265" s="496">
        <v>4</v>
      </c>
      <c r="AE265" s="496">
        <v>4</v>
      </c>
      <c r="AF265" s="496">
        <v>4</v>
      </c>
      <c r="AG265" s="496">
        <v>4</v>
      </c>
      <c r="AH265" s="496">
        <v>4</v>
      </c>
      <c r="AI265" s="496">
        <v>4</v>
      </c>
      <c r="AJ265" s="497">
        <v>4</v>
      </c>
      <c r="AK265" s="498">
        <v>106500</v>
      </c>
      <c r="AL265" s="499">
        <v>106500</v>
      </c>
      <c r="AM265" s="499">
        <v>106500</v>
      </c>
      <c r="AN265" s="499">
        <v>106500</v>
      </c>
      <c r="AO265" s="499">
        <v>106500</v>
      </c>
      <c r="AP265" s="499">
        <v>106500</v>
      </c>
      <c r="AQ265" s="499">
        <v>106500</v>
      </c>
      <c r="AR265" s="499">
        <v>106500</v>
      </c>
      <c r="AS265" s="499">
        <v>106500</v>
      </c>
      <c r="AT265" s="499">
        <v>106500</v>
      </c>
      <c r="AU265" s="499">
        <v>106500</v>
      </c>
      <c r="AV265" s="499">
        <v>106500</v>
      </c>
      <c r="AW265" s="499">
        <v>1</v>
      </c>
      <c r="AX265" s="467"/>
    </row>
    <row r="266" spans="2:50" ht="21.75" customHeight="1">
      <c r="B266" s="559">
        <v>46</v>
      </c>
      <c r="C266" s="560" t="s">
        <v>1926</v>
      </c>
      <c r="D266" s="493">
        <v>446</v>
      </c>
      <c r="E266" s="483" t="s">
        <v>1405</v>
      </c>
      <c r="F266" s="483">
        <f t="shared" si="15"/>
        <v>4210396</v>
      </c>
      <c r="G266" s="483" t="s">
        <v>1406</v>
      </c>
      <c r="H266" s="483" t="s">
        <v>1406</v>
      </c>
      <c r="I266" s="493" t="str">
        <f t="shared" ca="1" si="17"/>
        <v>OK</v>
      </c>
      <c r="J266" s="493" t="str">
        <f t="shared" si="16"/>
        <v>OK</v>
      </c>
      <c r="K266" s="485"/>
      <c r="L266" s="477">
        <v>1066679</v>
      </c>
      <c r="M266" s="483" t="s">
        <v>1407</v>
      </c>
      <c r="N266" s="483" t="s">
        <v>1408</v>
      </c>
      <c r="O266" s="483" t="s">
        <v>694</v>
      </c>
      <c r="P266" s="483" t="s">
        <v>1409</v>
      </c>
      <c r="Q266" s="483" t="s">
        <v>1641</v>
      </c>
      <c r="R266" s="483" t="s">
        <v>1408</v>
      </c>
      <c r="S266" s="483" t="s">
        <v>694</v>
      </c>
      <c r="T266" s="483" t="s">
        <v>1409</v>
      </c>
      <c r="U266" s="494">
        <v>1260000</v>
      </c>
      <c r="V266" s="516">
        <v>45107</v>
      </c>
      <c r="W266" s="496">
        <v>13</v>
      </c>
      <c r="X266" s="496">
        <v>46</v>
      </c>
      <c r="Y266" s="496">
        <v>7</v>
      </c>
      <c r="Z266" s="496">
        <v>7</v>
      </c>
      <c r="AA266" s="496">
        <v>7</v>
      </c>
      <c r="AB266" s="496">
        <v>7</v>
      </c>
      <c r="AC266" s="496">
        <v>7</v>
      </c>
      <c r="AD266" s="496">
        <v>7</v>
      </c>
      <c r="AE266" s="496">
        <v>7</v>
      </c>
      <c r="AF266" s="496">
        <v>7</v>
      </c>
      <c r="AG266" s="496">
        <v>7</v>
      </c>
      <c r="AH266" s="496">
        <v>7</v>
      </c>
      <c r="AI266" s="496">
        <v>7</v>
      </c>
      <c r="AJ266" s="497">
        <v>7</v>
      </c>
      <c r="AK266" s="498">
        <v>189000</v>
      </c>
      <c r="AL266" s="499">
        <v>189000</v>
      </c>
      <c r="AM266" s="499">
        <v>189000</v>
      </c>
      <c r="AN266" s="499">
        <v>189000</v>
      </c>
      <c r="AO266" s="499">
        <v>189000</v>
      </c>
      <c r="AP266" s="499">
        <v>189000</v>
      </c>
      <c r="AQ266" s="499">
        <v>189000</v>
      </c>
      <c r="AR266" s="499">
        <v>189000</v>
      </c>
      <c r="AS266" s="499">
        <v>189000</v>
      </c>
      <c r="AT266" s="499">
        <v>189000</v>
      </c>
      <c r="AU266" s="499">
        <v>189000</v>
      </c>
      <c r="AV266" s="499">
        <v>189000</v>
      </c>
      <c r="AW266" s="499">
        <v>1</v>
      </c>
      <c r="AX266" s="467"/>
    </row>
    <row r="267" spans="2:50" ht="21.75" customHeight="1">
      <c r="B267" s="559">
        <v>47</v>
      </c>
      <c r="C267" s="560" t="s">
        <v>1927</v>
      </c>
      <c r="D267" s="493">
        <v>447</v>
      </c>
      <c r="E267" s="483" t="s">
        <v>1410</v>
      </c>
      <c r="F267" s="483">
        <f t="shared" si="15"/>
        <v>4210398</v>
      </c>
      <c r="G267" s="483" t="s">
        <v>1411</v>
      </c>
      <c r="H267" s="483" t="s">
        <v>1411</v>
      </c>
      <c r="I267" s="493" t="str">
        <f t="shared" ca="1" si="17"/>
        <v>OK</v>
      </c>
      <c r="J267" s="493" t="str">
        <f t="shared" si="16"/>
        <v>OK</v>
      </c>
      <c r="K267" s="485"/>
      <c r="L267" s="477">
        <v>1075222</v>
      </c>
      <c r="M267" s="483" t="s">
        <v>2165</v>
      </c>
      <c r="N267" s="483" t="s">
        <v>1791</v>
      </c>
      <c r="O267" s="483" t="s">
        <v>694</v>
      </c>
      <c r="P267" s="483" t="s">
        <v>1014</v>
      </c>
      <c r="Q267" s="483" t="s">
        <v>1641</v>
      </c>
      <c r="R267" s="483" t="s">
        <v>1791</v>
      </c>
      <c r="S267" s="483" t="s">
        <v>694</v>
      </c>
      <c r="T267" s="483" t="s">
        <v>1014</v>
      </c>
      <c r="U267" s="494">
        <v>960000</v>
      </c>
      <c r="V267" s="516">
        <v>45107</v>
      </c>
      <c r="W267" s="496">
        <v>13</v>
      </c>
      <c r="X267" s="496">
        <v>47</v>
      </c>
      <c r="Y267" s="496">
        <v>4</v>
      </c>
      <c r="Z267" s="496">
        <v>4</v>
      </c>
      <c r="AA267" s="496">
        <v>4</v>
      </c>
      <c r="AB267" s="496">
        <v>4</v>
      </c>
      <c r="AC267" s="496">
        <v>4</v>
      </c>
      <c r="AD267" s="496">
        <v>4</v>
      </c>
      <c r="AE267" s="496">
        <v>4</v>
      </c>
      <c r="AF267" s="496">
        <v>4</v>
      </c>
      <c r="AG267" s="496">
        <v>4</v>
      </c>
      <c r="AH267" s="496">
        <v>4</v>
      </c>
      <c r="AI267" s="496">
        <v>4</v>
      </c>
      <c r="AJ267" s="497">
        <v>4</v>
      </c>
      <c r="AK267" s="498">
        <v>104000</v>
      </c>
      <c r="AL267" s="499">
        <v>104000</v>
      </c>
      <c r="AM267" s="499">
        <v>104000</v>
      </c>
      <c r="AN267" s="499">
        <v>104000</v>
      </c>
      <c r="AO267" s="499">
        <v>104000</v>
      </c>
      <c r="AP267" s="499">
        <v>104000</v>
      </c>
      <c r="AQ267" s="499">
        <v>104000</v>
      </c>
      <c r="AR267" s="499">
        <v>104000</v>
      </c>
      <c r="AS267" s="499">
        <v>104000</v>
      </c>
      <c r="AT267" s="499">
        <v>104000</v>
      </c>
      <c r="AU267" s="499">
        <v>104000</v>
      </c>
      <c r="AV267" s="499">
        <v>104000</v>
      </c>
      <c r="AW267" s="499">
        <v>1</v>
      </c>
      <c r="AX267" s="467"/>
    </row>
    <row r="268" spans="2:50" ht="21.75" customHeight="1">
      <c r="B268" s="559">
        <v>48</v>
      </c>
      <c r="C268" s="560" t="s">
        <v>1928</v>
      </c>
      <c r="D268" s="493">
        <v>448</v>
      </c>
      <c r="E268" s="483" t="s">
        <v>1412</v>
      </c>
      <c r="F268" s="483">
        <f t="shared" si="15"/>
        <v>4210481</v>
      </c>
      <c r="G268" s="483" t="s">
        <v>1413</v>
      </c>
      <c r="H268" s="483" t="s">
        <v>1413</v>
      </c>
      <c r="I268" s="493" t="str">
        <f t="shared" ca="1" si="17"/>
        <v>OK</v>
      </c>
      <c r="J268" s="493" t="str">
        <f t="shared" si="16"/>
        <v>OK</v>
      </c>
      <c r="K268" s="485"/>
      <c r="L268" s="477">
        <v>1069003</v>
      </c>
      <c r="M268" s="483" t="s">
        <v>970</v>
      </c>
      <c r="N268" s="483" t="s">
        <v>1237</v>
      </c>
      <c r="O268" s="483" t="s">
        <v>551</v>
      </c>
      <c r="P268" s="483" t="s">
        <v>972</v>
      </c>
      <c r="Q268" s="483" t="s">
        <v>1641</v>
      </c>
      <c r="R268" s="483" t="s">
        <v>1237</v>
      </c>
      <c r="S268" s="483" t="s">
        <v>551</v>
      </c>
      <c r="T268" s="483" t="s">
        <v>972</v>
      </c>
      <c r="U268" s="494">
        <v>0</v>
      </c>
      <c r="V268" s="516"/>
      <c r="W268" s="496">
        <v>13</v>
      </c>
      <c r="X268" s="496">
        <v>48</v>
      </c>
      <c r="Y268" s="496">
        <v>5</v>
      </c>
      <c r="Z268" s="496">
        <v>6</v>
      </c>
      <c r="AA268" s="496">
        <v>7</v>
      </c>
      <c r="AB268" s="496">
        <v>7</v>
      </c>
      <c r="AC268" s="496">
        <v>7</v>
      </c>
      <c r="AD268" s="496">
        <v>7</v>
      </c>
      <c r="AE268" s="496">
        <v>7</v>
      </c>
      <c r="AF268" s="496">
        <v>7</v>
      </c>
      <c r="AG268" s="496">
        <v>7</v>
      </c>
      <c r="AH268" s="496">
        <v>7</v>
      </c>
      <c r="AI268" s="496">
        <v>7</v>
      </c>
      <c r="AJ268" s="497">
        <v>7</v>
      </c>
      <c r="AK268" s="498">
        <v>127500</v>
      </c>
      <c r="AL268" s="499">
        <v>153000</v>
      </c>
      <c r="AM268" s="499">
        <v>178500</v>
      </c>
      <c r="AN268" s="499">
        <v>178500</v>
      </c>
      <c r="AO268" s="499">
        <v>178500</v>
      </c>
      <c r="AP268" s="499">
        <v>178500</v>
      </c>
      <c r="AQ268" s="499">
        <v>178500</v>
      </c>
      <c r="AR268" s="499">
        <v>178500</v>
      </c>
      <c r="AS268" s="499">
        <v>178500</v>
      </c>
      <c r="AT268" s="499">
        <v>178500</v>
      </c>
      <c r="AU268" s="499">
        <v>178500</v>
      </c>
      <c r="AV268" s="499">
        <v>178500</v>
      </c>
      <c r="AW268" s="499">
        <v>1</v>
      </c>
      <c r="AX268" s="467"/>
    </row>
    <row r="269" spans="2:50" ht="21.75" customHeight="1">
      <c r="B269" s="559">
        <v>49</v>
      </c>
      <c r="C269" s="560" t="s">
        <v>1929</v>
      </c>
      <c r="D269" s="493">
        <v>449</v>
      </c>
      <c r="E269" s="483" t="s">
        <v>1414</v>
      </c>
      <c r="F269" s="483">
        <f t="shared" si="15"/>
        <v>4210483</v>
      </c>
      <c r="G269" s="483" t="s">
        <v>1415</v>
      </c>
      <c r="H269" s="483" t="s">
        <v>1415</v>
      </c>
      <c r="I269" s="493" t="str">
        <f t="shared" ca="1" si="17"/>
        <v>OK</v>
      </c>
      <c r="J269" s="493" t="str">
        <f t="shared" si="16"/>
        <v>OK</v>
      </c>
      <c r="K269" s="485"/>
      <c r="L269" s="477">
        <v>1068718</v>
      </c>
      <c r="M269" s="483" t="s">
        <v>2166</v>
      </c>
      <c r="N269" s="483" t="s">
        <v>1416</v>
      </c>
      <c r="O269" s="483" t="s">
        <v>694</v>
      </c>
      <c r="P269" s="483" t="s">
        <v>1417</v>
      </c>
      <c r="Q269" s="483" t="s">
        <v>1641</v>
      </c>
      <c r="R269" s="483" t="s">
        <v>1416</v>
      </c>
      <c r="S269" s="483" t="s">
        <v>694</v>
      </c>
      <c r="T269" s="483" t="s">
        <v>1417</v>
      </c>
      <c r="U269" s="494">
        <v>1200000</v>
      </c>
      <c r="V269" s="495">
        <v>45107</v>
      </c>
      <c r="W269" s="496">
        <v>13</v>
      </c>
      <c r="X269" s="496">
        <v>49</v>
      </c>
      <c r="Y269" s="496">
        <v>6</v>
      </c>
      <c r="Z269" s="496">
        <v>6</v>
      </c>
      <c r="AA269" s="496">
        <v>6</v>
      </c>
      <c r="AB269" s="496">
        <v>6</v>
      </c>
      <c r="AC269" s="496">
        <v>5</v>
      </c>
      <c r="AD269" s="496">
        <v>5</v>
      </c>
      <c r="AE269" s="496">
        <v>6</v>
      </c>
      <c r="AF269" s="496">
        <v>5</v>
      </c>
      <c r="AG269" s="496">
        <v>5</v>
      </c>
      <c r="AH269" s="496">
        <v>5</v>
      </c>
      <c r="AI269" s="496">
        <v>5</v>
      </c>
      <c r="AJ269" s="497">
        <v>5</v>
      </c>
      <c r="AK269" s="498">
        <v>156000</v>
      </c>
      <c r="AL269" s="499">
        <v>156000</v>
      </c>
      <c r="AM269" s="499">
        <v>156000</v>
      </c>
      <c r="AN269" s="499">
        <v>156000</v>
      </c>
      <c r="AO269" s="499">
        <v>130000</v>
      </c>
      <c r="AP269" s="499">
        <v>130000</v>
      </c>
      <c r="AQ269" s="499">
        <v>156000</v>
      </c>
      <c r="AR269" s="499">
        <v>130000</v>
      </c>
      <c r="AS269" s="499">
        <v>130000</v>
      </c>
      <c r="AT269" s="499">
        <v>130000</v>
      </c>
      <c r="AU269" s="499">
        <v>130000</v>
      </c>
      <c r="AV269" s="499">
        <v>130000</v>
      </c>
      <c r="AW269" s="499">
        <v>1</v>
      </c>
      <c r="AX269" s="467"/>
    </row>
    <row r="270" spans="2:50" ht="21.75" customHeight="1">
      <c r="B270" s="559">
        <v>50</v>
      </c>
      <c r="C270" s="560" t="s">
        <v>396</v>
      </c>
      <c r="D270" s="493">
        <v>450</v>
      </c>
      <c r="E270" s="483" t="s">
        <v>1418</v>
      </c>
      <c r="F270" s="483">
        <f t="shared" si="15"/>
        <v>4210487</v>
      </c>
      <c r="G270" s="483" t="s">
        <v>1419</v>
      </c>
      <c r="H270" s="483" t="s">
        <v>1419</v>
      </c>
      <c r="I270" s="493" t="str">
        <f t="shared" ca="1" si="17"/>
        <v>OK</v>
      </c>
      <c r="J270" s="493" t="str">
        <f t="shared" si="16"/>
        <v>OK</v>
      </c>
      <c r="K270" s="485"/>
      <c r="L270" s="477">
        <v>1051446</v>
      </c>
      <c r="M270" s="483" t="s">
        <v>1726</v>
      </c>
      <c r="N270" s="483" t="s">
        <v>1420</v>
      </c>
      <c r="O270" s="483" t="s">
        <v>551</v>
      </c>
      <c r="P270" s="483" t="s">
        <v>1421</v>
      </c>
      <c r="Q270" s="483" t="s">
        <v>1641</v>
      </c>
      <c r="R270" s="483" t="s">
        <v>1420</v>
      </c>
      <c r="S270" s="483" t="s">
        <v>551</v>
      </c>
      <c r="T270" s="483" t="s">
        <v>1421</v>
      </c>
      <c r="U270" s="494">
        <v>720000</v>
      </c>
      <c r="V270" s="516">
        <v>45107</v>
      </c>
      <c r="W270" s="496">
        <v>13</v>
      </c>
      <c r="X270" s="496">
        <v>50</v>
      </c>
      <c r="Y270" s="496">
        <v>4</v>
      </c>
      <c r="Z270" s="496">
        <v>4</v>
      </c>
      <c r="AA270" s="496">
        <v>4</v>
      </c>
      <c r="AB270" s="496">
        <v>4</v>
      </c>
      <c r="AC270" s="496">
        <v>4</v>
      </c>
      <c r="AD270" s="496">
        <v>4</v>
      </c>
      <c r="AE270" s="496">
        <v>4</v>
      </c>
      <c r="AF270" s="496">
        <v>4</v>
      </c>
      <c r="AG270" s="496">
        <v>4</v>
      </c>
      <c r="AH270" s="496">
        <v>4</v>
      </c>
      <c r="AI270" s="496">
        <v>4</v>
      </c>
      <c r="AJ270" s="497">
        <v>4</v>
      </c>
      <c r="AK270" s="498">
        <v>120000</v>
      </c>
      <c r="AL270" s="499">
        <v>120000</v>
      </c>
      <c r="AM270" s="499">
        <v>120000</v>
      </c>
      <c r="AN270" s="499">
        <v>120000</v>
      </c>
      <c r="AO270" s="499">
        <v>120000</v>
      </c>
      <c r="AP270" s="499">
        <v>120000</v>
      </c>
      <c r="AQ270" s="499">
        <v>120000</v>
      </c>
      <c r="AR270" s="499">
        <v>120000</v>
      </c>
      <c r="AS270" s="499">
        <v>120000</v>
      </c>
      <c r="AT270" s="499">
        <v>120000</v>
      </c>
      <c r="AU270" s="499">
        <v>120000</v>
      </c>
      <c r="AV270" s="499">
        <v>120000</v>
      </c>
      <c r="AW270" s="499">
        <v>1</v>
      </c>
      <c r="AX270" s="467"/>
    </row>
    <row r="271" spans="2:50" ht="21.75" customHeight="1">
      <c r="B271" s="559">
        <v>51</v>
      </c>
      <c r="C271" s="560" t="s">
        <v>1930</v>
      </c>
      <c r="D271" s="493">
        <v>451</v>
      </c>
      <c r="E271" s="483" t="s">
        <v>1422</v>
      </c>
      <c r="F271" s="483">
        <f t="shared" si="15"/>
        <v>4210488</v>
      </c>
      <c r="G271" s="483" t="s">
        <v>1423</v>
      </c>
      <c r="H271" s="483" t="s">
        <v>1423</v>
      </c>
      <c r="I271" s="493" t="str">
        <f t="shared" ca="1" si="17"/>
        <v>OK</v>
      </c>
      <c r="J271" s="493" t="str">
        <f t="shared" si="16"/>
        <v>OK</v>
      </c>
      <c r="K271" s="485"/>
      <c r="L271" s="477">
        <v>1069202</v>
      </c>
      <c r="M271" s="483" t="s">
        <v>1727</v>
      </c>
      <c r="N271" s="483" t="s">
        <v>1793</v>
      </c>
      <c r="O271" s="483" t="s">
        <v>694</v>
      </c>
      <c r="P271" s="483" t="s">
        <v>1424</v>
      </c>
      <c r="Q271" s="483" t="s">
        <v>1641</v>
      </c>
      <c r="R271" s="483" t="s">
        <v>1793</v>
      </c>
      <c r="S271" s="483" t="s">
        <v>694</v>
      </c>
      <c r="T271" s="483" t="s">
        <v>1424</v>
      </c>
      <c r="U271" s="494">
        <v>1248000</v>
      </c>
      <c r="V271" s="516">
        <v>45107</v>
      </c>
      <c r="W271" s="496">
        <v>13</v>
      </c>
      <c r="X271" s="496">
        <v>51</v>
      </c>
      <c r="Y271" s="496">
        <v>6</v>
      </c>
      <c r="Z271" s="496">
        <v>6</v>
      </c>
      <c r="AA271" s="496">
        <v>6</v>
      </c>
      <c r="AB271" s="496">
        <v>5</v>
      </c>
      <c r="AC271" s="496">
        <v>5</v>
      </c>
      <c r="AD271" s="496">
        <v>5</v>
      </c>
      <c r="AE271" s="496">
        <v>5</v>
      </c>
      <c r="AF271" s="496">
        <v>6</v>
      </c>
      <c r="AG271" s="496">
        <v>6</v>
      </c>
      <c r="AH271" s="496">
        <v>6</v>
      </c>
      <c r="AI271" s="496">
        <v>6</v>
      </c>
      <c r="AJ271" s="497">
        <v>6</v>
      </c>
      <c r="AK271" s="498">
        <v>112650</v>
      </c>
      <c r="AL271" s="499">
        <v>156000</v>
      </c>
      <c r="AM271" s="499">
        <v>156000</v>
      </c>
      <c r="AN271" s="499">
        <v>130000</v>
      </c>
      <c r="AO271" s="499">
        <v>130000</v>
      </c>
      <c r="AP271" s="499">
        <v>130000</v>
      </c>
      <c r="AQ271" s="499">
        <v>130000</v>
      </c>
      <c r="AR271" s="499">
        <v>156000</v>
      </c>
      <c r="AS271" s="499">
        <v>156000</v>
      </c>
      <c r="AT271" s="499">
        <v>156000</v>
      </c>
      <c r="AU271" s="499">
        <v>156000</v>
      </c>
      <c r="AV271" s="499">
        <v>156000</v>
      </c>
      <c r="AW271" s="499">
        <v>1</v>
      </c>
      <c r="AX271" s="467"/>
    </row>
    <row r="272" spans="2:50" ht="21.75" customHeight="1">
      <c r="B272" s="559">
        <v>52</v>
      </c>
      <c r="C272" s="560" t="s">
        <v>1931</v>
      </c>
      <c r="D272" s="493">
        <v>452</v>
      </c>
      <c r="E272" s="483" t="s">
        <v>1425</v>
      </c>
      <c r="F272" s="483">
        <f t="shared" si="15"/>
        <v>4210489</v>
      </c>
      <c r="G272" s="483" t="s">
        <v>1426</v>
      </c>
      <c r="H272" s="483" t="s">
        <v>1426</v>
      </c>
      <c r="I272" s="493" t="str">
        <f t="shared" ca="1" si="17"/>
        <v>OK</v>
      </c>
      <c r="J272" s="493" t="str">
        <f t="shared" si="16"/>
        <v>OK</v>
      </c>
      <c r="K272" s="485"/>
      <c r="L272" s="483">
        <v>1068987</v>
      </c>
      <c r="M272" s="483" t="s">
        <v>1728</v>
      </c>
      <c r="N272" s="483" t="s">
        <v>2169</v>
      </c>
      <c r="O272" s="483" t="s">
        <v>694</v>
      </c>
      <c r="P272" s="483" t="s">
        <v>1427</v>
      </c>
      <c r="Q272" s="483" t="s">
        <v>1641</v>
      </c>
      <c r="R272" s="483" t="s">
        <v>2169</v>
      </c>
      <c r="S272" s="483" t="s">
        <v>694</v>
      </c>
      <c r="T272" s="483" t="s">
        <v>1427</v>
      </c>
      <c r="U272" s="494">
        <v>0</v>
      </c>
      <c r="V272" s="495"/>
      <c r="W272" s="496">
        <v>13</v>
      </c>
      <c r="X272" s="496">
        <v>52</v>
      </c>
      <c r="Y272" s="496">
        <v>5</v>
      </c>
      <c r="Z272" s="496">
        <v>5</v>
      </c>
      <c r="AA272" s="496">
        <v>5</v>
      </c>
      <c r="AB272" s="496">
        <v>5</v>
      </c>
      <c r="AC272" s="496">
        <v>5</v>
      </c>
      <c r="AD272" s="496">
        <v>5</v>
      </c>
      <c r="AE272" s="496">
        <v>5</v>
      </c>
      <c r="AF272" s="496">
        <v>5</v>
      </c>
      <c r="AG272" s="496">
        <v>5</v>
      </c>
      <c r="AH272" s="496">
        <v>5</v>
      </c>
      <c r="AI272" s="496">
        <v>5</v>
      </c>
      <c r="AJ272" s="497">
        <v>5</v>
      </c>
      <c r="AK272" s="498">
        <v>130000</v>
      </c>
      <c r="AL272" s="499">
        <v>130000</v>
      </c>
      <c r="AM272" s="499">
        <v>130000</v>
      </c>
      <c r="AN272" s="499">
        <v>130000</v>
      </c>
      <c r="AO272" s="499">
        <v>130000</v>
      </c>
      <c r="AP272" s="499">
        <v>130000</v>
      </c>
      <c r="AQ272" s="499">
        <v>130000</v>
      </c>
      <c r="AR272" s="499">
        <v>130000</v>
      </c>
      <c r="AS272" s="499">
        <v>130000</v>
      </c>
      <c r="AT272" s="499">
        <v>130000</v>
      </c>
      <c r="AU272" s="499">
        <v>130000</v>
      </c>
      <c r="AV272" s="499">
        <v>130000</v>
      </c>
      <c r="AW272" s="499">
        <v>1</v>
      </c>
      <c r="AX272" s="467"/>
    </row>
    <row r="273" spans="1:50" ht="21.75" customHeight="1">
      <c r="B273" s="559">
        <v>53</v>
      </c>
      <c r="C273" s="560" t="s">
        <v>1932</v>
      </c>
      <c r="D273" s="493">
        <v>453</v>
      </c>
      <c r="E273" s="483" t="s">
        <v>1429</v>
      </c>
      <c r="F273" s="483">
        <f t="shared" si="15"/>
        <v>4210536</v>
      </c>
      <c r="G273" s="483" t="s">
        <v>1430</v>
      </c>
      <c r="H273" s="483" t="s">
        <v>1430</v>
      </c>
      <c r="I273" s="493" t="str">
        <f t="shared" ca="1" si="17"/>
        <v>OK</v>
      </c>
      <c r="J273" s="493" t="str">
        <f t="shared" si="16"/>
        <v>OK</v>
      </c>
      <c r="K273" s="485"/>
      <c r="L273" s="512">
        <v>1069108</v>
      </c>
      <c r="M273" s="514" t="s">
        <v>1732</v>
      </c>
      <c r="N273" s="514" t="s">
        <v>1431</v>
      </c>
      <c r="O273" s="514" t="s">
        <v>694</v>
      </c>
      <c r="P273" s="514" t="s">
        <v>1729</v>
      </c>
      <c r="Q273" s="514" t="s">
        <v>1641</v>
      </c>
      <c r="R273" s="514" t="s">
        <v>1431</v>
      </c>
      <c r="S273" s="514" t="s">
        <v>694</v>
      </c>
      <c r="T273" s="514" t="s">
        <v>1729</v>
      </c>
      <c r="U273" s="515">
        <v>0</v>
      </c>
      <c r="V273" s="516"/>
      <c r="W273" s="517">
        <v>13</v>
      </c>
      <c r="X273" s="517">
        <v>53</v>
      </c>
      <c r="Y273" s="496">
        <v>6</v>
      </c>
      <c r="Z273" s="496">
        <v>6</v>
      </c>
      <c r="AA273" s="496">
        <v>6</v>
      </c>
      <c r="AB273" s="496">
        <v>6</v>
      </c>
      <c r="AC273" s="496">
        <v>5</v>
      </c>
      <c r="AD273" s="496">
        <v>5</v>
      </c>
      <c r="AE273" s="496">
        <v>5</v>
      </c>
      <c r="AF273" s="496">
        <v>6</v>
      </c>
      <c r="AG273" s="496">
        <v>6</v>
      </c>
      <c r="AH273" s="496">
        <v>6</v>
      </c>
      <c r="AI273" s="496">
        <v>6</v>
      </c>
      <c r="AJ273" s="497">
        <v>6</v>
      </c>
      <c r="AK273" s="498">
        <v>180000</v>
      </c>
      <c r="AL273" s="499">
        <v>180000</v>
      </c>
      <c r="AM273" s="499">
        <v>180000</v>
      </c>
      <c r="AN273" s="499">
        <v>180000</v>
      </c>
      <c r="AO273" s="499">
        <v>150000</v>
      </c>
      <c r="AP273" s="499">
        <v>150000</v>
      </c>
      <c r="AQ273" s="499">
        <v>150000</v>
      </c>
      <c r="AR273" s="499">
        <v>180000</v>
      </c>
      <c r="AS273" s="499">
        <v>180000</v>
      </c>
      <c r="AT273" s="499">
        <v>180000</v>
      </c>
      <c r="AU273" s="499">
        <v>180000</v>
      </c>
      <c r="AV273" s="499">
        <v>180000</v>
      </c>
      <c r="AW273" s="499">
        <v>1</v>
      </c>
      <c r="AX273" s="467"/>
    </row>
    <row r="274" spans="1:50" ht="21.75" customHeight="1">
      <c r="B274" s="559">
        <v>54</v>
      </c>
      <c r="C274" s="560" t="s">
        <v>1933</v>
      </c>
      <c r="D274" s="493">
        <v>454</v>
      </c>
      <c r="E274" s="483" t="s">
        <v>1432</v>
      </c>
      <c r="F274" s="483">
        <f t="shared" si="15"/>
        <v>4210590</v>
      </c>
      <c r="G274" s="483" t="s">
        <v>1433</v>
      </c>
      <c r="H274" s="483" t="s">
        <v>1433</v>
      </c>
      <c r="I274" s="493" t="str">
        <f t="shared" ca="1" si="17"/>
        <v>OK</v>
      </c>
      <c r="J274" s="493" t="str">
        <f t="shared" si="16"/>
        <v>OK</v>
      </c>
      <c r="K274" s="485"/>
      <c r="L274" s="477">
        <v>1066679</v>
      </c>
      <c r="M274" s="483" t="s">
        <v>2167</v>
      </c>
      <c r="N274" s="483" t="s">
        <v>1434</v>
      </c>
      <c r="O274" s="483" t="s">
        <v>694</v>
      </c>
      <c r="P274" s="483" t="s">
        <v>1409</v>
      </c>
      <c r="Q274" s="483" t="s">
        <v>1641</v>
      </c>
      <c r="R274" s="483" t="s">
        <v>1434</v>
      </c>
      <c r="S274" s="483" t="s">
        <v>694</v>
      </c>
      <c r="T274" s="483" t="s">
        <v>1409</v>
      </c>
      <c r="U274" s="494">
        <v>900000</v>
      </c>
      <c r="V274" s="495">
        <v>45107</v>
      </c>
      <c r="W274" s="496">
        <v>13</v>
      </c>
      <c r="X274" s="496">
        <v>54</v>
      </c>
      <c r="Y274" s="496">
        <v>5</v>
      </c>
      <c r="Z274" s="496">
        <v>5</v>
      </c>
      <c r="AA274" s="496">
        <v>5</v>
      </c>
      <c r="AB274" s="496">
        <v>5</v>
      </c>
      <c r="AC274" s="496">
        <v>5</v>
      </c>
      <c r="AD274" s="496">
        <v>5</v>
      </c>
      <c r="AE274" s="496">
        <v>5</v>
      </c>
      <c r="AF274" s="496">
        <v>5</v>
      </c>
      <c r="AG274" s="496">
        <v>5</v>
      </c>
      <c r="AH274" s="496">
        <v>5</v>
      </c>
      <c r="AI274" s="496">
        <v>5</v>
      </c>
      <c r="AJ274" s="497">
        <v>5</v>
      </c>
      <c r="AK274" s="498">
        <v>135000</v>
      </c>
      <c r="AL274" s="499">
        <v>135000</v>
      </c>
      <c r="AM274" s="499">
        <v>135000</v>
      </c>
      <c r="AN274" s="499">
        <v>135000</v>
      </c>
      <c r="AO274" s="499">
        <v>135000</v>
      </c>
      <c r="AP274" s="499">
        <v>135000</v>
      </c>
      <c r="AQ274" s="499">
        <v>135000</v>
      </c>
      <c r="AR274" s="499">
        <v>135000</v>
      </c>
      <c r="AS274" s="499">
        <v>135000</v>
      </c>
      <c r="AT274" s="499">
        <v>135000</v>
      </c>
      <c r="AU274" s="499">
        <v>135000</v>
      </c>
      <c r="AV274" s="499">
        <v>135000</v>
      </c>
      <c r="AW274" s="499">
        <v>1</v>
      </c>
      <c r="AX274" s="467"/>
    </row>
    <row r="275" spans="1:50" ht="21.75" customHeight="1">
      <c r="B275" s="559">
        <v>55</v>
      </c>
      <c r="C275" s="560" t="s">
        <v>1934</v>
      </c>
      <c r="D275" s="493">
        <v>455</v>
      </c>
      <c r="E275" s="483" t="s">
        <v>1435</v>
      </c>
      <c r="F275" s="483">
        <f t="shared" si="15"/>
        <v>4210596</v>
      </c>
      <c r="G275" s="483" t="s">
        <v>1436</v>
      </c>
      <c r="H275" s="483" t="s">
        <v>1436</v>
      </c>
      <c r="I275" s="493" t="str">
        <f t="shared" ca="1" si="17"/>
        <v>OK</v>
      </c>
      <c r="J275" s="493" t="str">
        <f t="shared" si="16"/>
        <v>OK</v>
      </c>
      <c r="K275" s="485"/>
      <c r="L275" s="477">
        <v>1071476</v>
      </c>
      <c r="M275" s="483" t="s">
        <v>1437</v>
      </c>
      <c r="N275" s="483" t="s">
        <v>1438</v>
      </c>
      <c r="O275" s="483" t="s">
        <v>694</v>
      </c>
      <c r="P275" s="483" t="s">
        <v>1439</v>
      </c>
      <c r="Q275" s="483" t="s">
        <v>1641</v>
      </c>
      <c r="R275" s="483" t="s">
        <v>1438</v>
      </c>
      <c r="S275" s="483" t="s">
        <v>694</v>
      </c>
      <c r="T275" s="483" t="s">
        <v>1439</v>
      </c>
      <c r="U275" s="494">
        <v>0</v>
      </c>
      <c r="V275" s="495"/>
      <c r="W275" s="496">
        <v>13</v>
      </c>
      <c r="X275" s="496">
        <v>55</v>
      </c>
      <c r="Y275" s="496">
        <v>8</v>
      </c>
      <c r="Z275" s="496">
        <v>8</v>
      </c>
      <c r="AA275" s="496">
        <v>7</v>
      </c>
      <c r="AB275" s="496">
        <v>7</v>
      </c>
      <c r="AC275" s="496">
        <v>7</v>
      </c>
      <c r="AD275" s="496">
        <v>7</v>
      </c>
      <c r="AE275" s="496">
        <v>8</v>
      </c>
      <c r="AF275" s="496">
        <v>8</v>
      </c>
      <c r="AG275" s="496">
        <v>8</v>
      </c>
      <c r="AH275" s="496">
        <v>8</v>
      </c>
      <c r="AI275" s="496">
        <v>8</v>
      </c>
      <c r="AJ275" s="497">
        <v>8</v>
      </c>
      <c r="AK275" s="498">
        <v>240000</v>
      </c>
      <c r="AL275" s="499">
        <v>240000</v>
      </c>
      <c r="AM275" s="499">
        <v>210000</v>
      </c>
      <c r="AN275" s="499">
        <v>210000</v>
      </c>
      <c r="AO275" s="499">
        <v>210000</v>
      </c>
      <c r="AP275" s="499">
        <v>210000</v>
      </c>
      <c r="AQ275" s="499">
        <v>240000</v>
      </c>
      <c r="AR275" s="499">
        <v>240000</v>
      </c>
      <c r="AS275" s="499">
        <v>240000</v>
      </c>
      <c r="AT275" s="499">
        <v>240000</v>
      </c>
      <c r="AU275" s="499">
        <v>240000</v>
      </c>
      <c r="AV275" s="499">
        <v>240000</v>
      </c>
      <c r="AW275" s="499">
        <v>1</v>
      </c>
      <c r="AX275" s="467"/>
    </row>
    <row r="276" spans="1:50" ht="21.75" customHeight="1">
      <c r="B276" s="559">
        <v>56</v>
      </c>
      <c r="C276" s="560" t="s">
        <v>1935</v>
      </c>
      <c r="D276" s="493">
        <v>456</v>
      </c>
      <c r="E276" s="483" t="s">
        <v>1440</v>
      </c>
      <c r="F276" s="483">
        <f t="shared" si="15"/>
        <v>4210597</v>
      </c>
      <c r="G276" s="483" t="s">
        <v>1441</v>
      </c>
      <c r="H276" s="483" t="s">
        <v>1441</v>
      </c>
      <c r="I276" s="493" t="str">
        <f t="shared" ca="1" si="17"/>
        <v>OK</v>
      </c>
      <c r="J276" s="493" t="str">
        <f t="shared" si="16"/>
        <v>OK</v>
      </c>
      <c r="K276" s="485"/>
      <c r="L276" s="477">
        <v>1071406</v>
      </c>
      <c r="M276" s="483" t="s">
        <v>2168</v>
      </c>
      <c r="N276" s="483" t="s">
        <v>1442</v>
      </c>
      <c r="O276" s="483" t="s">
        <v>551</v>
      </c>
      <c r="P276" s="483" t="s">
        <v>598</v>
      </c>
      <c r="Q276" s="483" t="s">
        <v>1641</v>
      </c>
      <c r="R276" s="483" t="s">
        <v>1442</v>
      </c>
      <c r="S276" s="483" t="s">
        <v>551</v>
      </c>
      <c r="T276" s="483" t="s">
        <v>598</v>
      </c>
      <c r="U276" s="494">
        <v>1680000</v>
      </c>
      <c r="V276" s="495">
        <v>45107</v>
      </c>
      <c r="W276" s="496">
        <v>13</v>
      </c>
      <c r="X276" s="496">
        <v>56</v>
      </c>
      <c r="Y276" s="496">
        <v>7</v>
      </c>
      <c r="Z276" s="496">
        <v>7</v>
      </c>
      <c r="AA276" s="496">
        <v>7</v>
      </c>
      <c r="AB276" s="496">
        <v>7</v>
      </c>
      <c r="AC276" s="496">
        <v>6</v>
      </c>
      <c r="AD276" s="496">
        <v>6</v>
      </c>
      <c r="AE276" s="496">
        <v>6</v>
      </c>
      <c r="AF276" s="496">
        <v>7</v>
      </c>
      <c r="AG276" s="496">
        <v>6</v>
      </c>
      <c r="AH276" s="496">
        <v>6</v>
      </c>
      <c r="AI276" s="496">
        <v>6</v>
      </c>
      <c r="AJ276" s="497">
        <v>6</v>
      </c>
      <c r="AK276" s="498">
        <v>182000</v>
      </c>
      <c r="AL276" s="499">
        <v>182000</v>
      </c>
      <c r="AM276" s="499">
        <v>182000</v>
      </c>
      <c r="AN276" s="499">
        <v>182000</v>
      </c>
      <c r="AO276" s="499">
        <v>156000</v>
      </c>
      <c r="AP276" s="499">
        <v>156000</v>
      </c>
      <c r="AQ276" s="499">
        <v>156000</v>
      </c>
      <c r="AR276" s="499">
        <v>182000</v>
      </c>
      <c r="AS276" s="499">
        <v>156000</v>
      </c>
      <c r="AT276" s="499">
        <v>156000</v>
      </c>
      <c r="AU276" s="499">
        <v>156000</v>
      </c>
      <c r="AV276" s="499">
        <v>156000</v>
      </c>
      <c r="AW276" s="499">
        <v>1</v>
      </c>
      <c r="AX276" s="467"/>
    </row>
    <row r="277" spans="1:50" ht="21.75" customHeight="1">
      <c r="B277" s="559">
        <v>57</v>
      </c>
      <c r="C277" s="560" t="s">
        <v>1936</v>
      </c>
      <c r="D277" s="493">
        <v>457</v>
      </c>
      <c r="E277" s="483" t="s">
        <v>1445</v>
      </c>
      <c r="F277" s="483">
        <f t="shared" si="15"/>
        <v>4210600</v>
      </c>
      <c r="G277" s="483" t="s">
        <v>1446</v>
      </c>
      <c r="H277" s="483" t="s">
        <v>1446</v>
      </c>
      <c r="I277" s="493" t="str">
        <f t="shared" ca="1" si="17"/>
        <v>OK</v>
      </c>
      <c r="J277" s="493" t="str">
        <f t="shared" si="16"/>
        <v>OK</v>
      </c>
      <c r="K277" s="485"/>
      <c r="L277" s="477">
        <v>1066783</v>
      </c>
      <c r="M277" s="483" t="s">
        <v>1122</v>
      </c>
      <c r="N277" s="483" t="s">
        <v>1447</v>
      </c>
      <c r="O277" s="483" t="s">
        <v>686</v>
      </c>
      <c r="P277" s="483" t="s">
        <v>2098</v>
      </c>
      <c r="Q277" s="483" t="s">
        <v>1641</v>
      </c>
      <c r="R277" s="483" t="s">
        <v>1447</v>
      </c>
      <c r="S277" s="483" t="s">
        <v>686</v>
      </c>
      <c r="T277" s="483" t="s">
        <v>2098</v>
      </c>
      <c r="U277" s="494">
        <v>1500000</v>
      </c>
      <c r="V277" s="495">
        <v>45107</v>
      </c>
      <c r="W277" s="496">
        <v>13</v>
      </c>
      <c r="X277" s="496">
        <v>57</v>
      </c>
      <c r="Y277" s="496">
        <v>5</v>
      </c>
      <c r="Z277" s="496">
        <v>5</v>
      </c>
      <c r="AA277" s="496">
        <v>5</v>
      </c>
      <c r="AB277" s="496">
        <v>5</v>
      </c>
      <c r="AC277" s="496">
        <v>5</v>
      </c>
      <c r="AD277" s="496">
        <v>5</v>
      </c>
      <c r="AE277" s="496">
        <v>5</v>
      </c>
      <c r="AF277" s="496">
        <v>5</v>
      </c>
      <c r="AG277" s="496">
        <v>5</v>
      </c>
      <c r="AH277" s="496">
        <v>5</v>
      </c>
      <c r="AI277" s="496">
        <v>5</v>
      </c>
      <c r="AJ277" s="497">
        <v>5</v>
      </c>
      <c r="AK277" s="498">
        <v>130000</v>
      </c>
      <c r="AL277" s="499">
        <v>130000</v>
      </c>
      <c r="AM277" s="499">
        <v>130000</v>
      </c>
      <c r="AN277" s="499">
        <v>130000</v>
      </c>
      <c r="AO277" s="499">
        <v>130000</v>
      </c>
      <c r="AP277" s="499">
        <v>130000</v>
      </c>
      <c r="AQ277" s="499">
        <v>130000</v>
      </c>
      <c r="AR277" s="499">
        <v>130000</v>
      </c>
      <c r="AS277" s="499">
        <v>130000</v>
      </c>
      <c r="AT277" s="499">
        <v>130000</v>
      </c>
      <c r="AU277" s="499">
        <v>130000</v>
      </c>
      <c r="AV277" s="499">
        <v>130000</v>
      </c>
      <c r="AW277" s="499">
        <v>1</v>
      </c>
      <c r="AX277" s="467"/>
    </row>
    <row r="278" spans="1:50" ht="21.75" customHeight="1">
      <c r="B278" s="559">
        <v>58</v>
      </c>
      <c r="C278" s="561" t="s">
        <v>517</v>
      </c>
      <c r="D278" s="493">
        <v>458</v>
      </c>
      <c r="E278" s="483">
        <v>4220001</v>
      </c>
      <c r="F278" s="483">
        <f t="shared" si="15"/>
        <v>4220001</v>
      </c>
      <c r="G278" s="483" t="s">
        <v>1449</v>
      </c>
      <c r="H278" s="483" t="s">
        <v>1449</v>
      </c>
      <c r="I278" s="493" t="str">
        <f t="shared" ca="1" si="17"/>
        <v>OK</v>
      </c>
      <c r="J278" s="493" t="str">
        <f t="shared" si="16"/>
        <v>OK</v>
      </c>
      <c r="K278" s="485"/>
      <c r="L278" s="477">
        <v>1063127</v>
      </c>
      <c r="M278" s="483" t="s">
        <v>1351</v>
      </c>
      <c r="N278" s="483" t="s">
        <v>1352</v>
      </c>
      <c r="O278" s="483" t="s">
        <v>694</v>
      </c>
      <c r="P278" s="483" t="s">
        <v>2170</v>
      </c>
      <c r="Q278" s="483" t="s">
        <v>1641</v>
      </c>
      <c r="R278" s="483" t="s">
        <v>1352</v>
      </c>
      <c r="S278" s="483" t="s">
        <v>694</v>
      </c>
      <c r="T278" s="483" t="s">
        <v>2170</v>
      </c>
      <c r="U278" s="494">
        <v>960000</v>
      </c>
      <c r="V278" s="495">
        <v>45107</v>
      </c>
      <c r="W278" s="496">
        <v>13</v>
      </c>
      <c r="X278" s="496">
        <v>58</v>
      </c>
      <c r="Y278" s="496">
        <v>4</v>
      </c>
      <c r="Z278" s="496">
        <v>4</v>
      </c>
      <c r="AA278" s="496">
        <v>5</v>
      </c>
      <c r="AB278" s="496">
        <v>5</v>
      </c>
      <c r="AC278" s="496">
        <v>5</v>
      </c>
      <c r="AD278" s="496">
        <v>5</v>
      </c>
      <c r="AE278" s="496">
        <v>5</v>
      </c>
      <c r="AF278" s="496">
        <v>5</v>
      </c>
      <c r="AG278" s="496">
        <v>5</v>
      </c>
      <c r="AH278" s="496">
        <v>5</v>
      </c>
      <c r="AI278" s="496">
        <v>5</v>
      </c>
      <c r="AJ278" s="497">
        <v>5</v>
      </c>
      <c r="AK278" s="498">
        <v>100000</v>
      </c>
      <c r="AL278" s="499">
        <v>100000</v>
      </c>
      <c r="AM278" s="499">
        <v>125000</v>
      </c>
      <c r="AN278" s="499">
        <v>125000</v>
      </c>
      <c r="AO278" s="499">
        <v>125000</v>
      </c>
      <c r="AP278" s="499">
        <v>125000</v>
      </c>
      <c r="AQ278" s="499">
        <v>125000</v>
      </c>
      <c r="AR278" s="499">
        <v>125000</v>
      </c>
      <c r="AS278" s="499">
        <v>125000</v>
      </c>
      <c r="AT278" s="499">
        <v>125000</v>
      </c>
      <c r="AU278" s="499">
        <v>125000</v>
      </c>
      <c r="AV278" s="499">
        <v>125000</v>
      </c>
      <c r="AW278" s="499">
        <v>1</v>
      </c>
      <c r="AX278" s="467"/>
    </row>
    <row r="279" spans="1:50" ht="21.75" customHeight="1" thickBot="1">
      <c r="A279" s="521" t="s">
        <v>1450</v>
      </c>
      <c r="B279" s="562">
        <v>1</v>
      </c>
      <c r="C279" s="563" t="s">
        <v>212</v>
      </c>
      <c r="D279" s="493">
        <f>B279+500</f>
        <v>501</v>
      </c>
      <c r="E279" s="483" t="s">
        <v>1451</v>
      </c>
      <c r="F279" s="483">
        <f t="shared" si="15"/>
        <v>7210041</v>
      </c>
      <c r="G279" s="483" t="s">
        <v>1452</v>
      </c>
      <c r="H279" s="483" t="s">
        <v>1452</v>
      </c>
      <c r="I279" s="493" t="str">
        <f t="shared" ca="1" si="17"/>
        <v>OK</v>
      </c>
      <c r="J279" s="493" t="str">
        <f t="shared" si="16"/>
        <v>OK</v>
      </c>
      <c r="K279" s="485"/>
      <c r="L279" s="477">
        <v>1060121</v>
      </c>
      <c r="M279" s="483" t="s">
        <v>2171</v>
      </c>
      <c r="N279" s="483" t="s">
        <v>1453</v>
      </c>
      <c r="O279" s="483" t="s">
        <v>1454</v>
      </c>
      <c r="P279" s="483" t="s">
        <v>1730</v>
      </c>
      <c r="Q279" s="483" t="s">
        <v>1641</v>
      </c>
      <c r="R279" s="483" t="s">
        <v>1453</v>
      </c>
      <c r="S279" s="483" t="s">
        <v>1454</v>
      </c>
      <c r="T279" s="483" t="s">
        <v>1730</v>
      </c>
      <c r="U279" s="494">
        <v>0</v>
      </c>
      <c r="V279" s="495"/>
      <c r="W279" s="496">
        <v>14</v>
      </c>
      <c r="X279" s="496"/>
      <c r="Y279" s="496">
        <v>7</v>
      </c>
      <c r="Z279" s="496">
        <v>8</v>
      </c>
      <c r="AA279" s="496">
        <v>8</v>
      </c>
      <c r="AB279" s="496">
        <v>7</v>
      </c>
      <c r="AC279" s="496">
        <v>7</v>
      </c>
      <c r="AD279" s="496">
        <v>7</v>
      </c>
      <c r="AE279" s="496">
        <v>7</v>
      </c>
      <c r="AF279" s="496">
        <v>7</v>
      </c>
      <c r="AG279" s="496">
        <v>7</v>
      </c>
      <c r="AH279" s="496">
        <v>7</v>
      </c>
      <c r="AI279" s="496">
        <v>7</v>
      </c>
      <c r="AJ279" s="497">
        <v>7</v>
      </c>
      <c r="AK279" s="498">
        <v>178500</v>
      </c>
      <c r="AL279" s="499">
        <v>204000</v>
      </c>
      <c r="AM279" s="499">
        <v>204000</v>
      </c>
      <c r="AN279" s="499">
        <v>178500</v>
      </c>
      <c r="AO279" s="499">
        <v>178500</v>
      </c>
      <c r="AP279" s="499">
        <v>178500</v>
      </c>
      <c r="AQ279" s="499">
        <v>178500</v>
      </c>
      <c r="AR279" s="499">
        <v>178500</v>
      </c>
      <c r="AS279" s="499">
        <v>178500</v>
      </c>
      <c r="AT279" s="499">
        <v>178500</v>
      </c>
      <c r="AU279" s="499">
        <v>178500</v>
      </c>
      <c r="AV279" s="499">
        <v>178500</v>
      </c>
      <c r="AW279" s="499">
        <v>1</v>
      </c>
      <c r="AX279" s="467"/>
    </row>
    <row r="280" spans="1:50" ht="21.75" customHeight="1">
      <c r="B280" s="562">
        <f>B279+1</f>
        <v>2</v>
      </c>
      <c r="C280" s="563" t="s">
        <v>223</v>
      </c>
      <c r="D280" s="493">
        <f t="shared" ref="D280:D293" si="18">B280+500</f>
        <v>502</v>
      </c>
      <c r="E280" s="483" t="s">
        <v>1455</v>
      </c>
      <c r="F280" s="483">
        <f t="shared" si="15"/>
        <v>7210042</v>
      </c>
      <c r="G280" s="483" t="s">
        <v>1456</v>
      </c>
      <c r="H280" s="483" t="s">
        <v>1456</v>
      </c>
      <c r="I280" s="493" t="str">
        <f t="shared" ca="1" si="17"/>
        <v>OK</v>
      </c>
      <c r="J280" s="493" t="str">
        <f t="shared" si="16"/>
        <v>OK</v>
      </c>
      <c r="K280" s="485"/>
      <c r="L280" s="477">
        <v>1060103</v>
      </c>
      <c r="M280" s="483" t="s">
        <v>2172</v>
      </c>
      <c r="N280" s="483" t="s">
        <v>1457</v>
      </c>
      <c r="O280" s="483" t="s">
        <v>551</v>
      </c>
      <c r="P280" s="483" t="s">
        <v>1458</v>
      </c>
      <c r="Q280" s="483" t="s">
        <v>1641</v>
      </c>
      <c r="R280" s="483" t="s">
        <v>1457</v>
      </c>
      <c r="S280" s="483" t="s">
        <v>551</v>
      </c>
      <c r="T280" s="483" t="s">
        <v>1458</v>
      </c>
      <c r="U280" s="494">
        <v>0</v>
      </c>
      <c r="V280" s="495"/>
      <c r="W280" s="496">
        <v>14</v>
      </c>
      <c r="X280" s="496">
        <v>2</v>
      </c>
      <c r="Y280" s="496">
        <v>6</v>
      </c>
      <c r="Z280" s="496">
        <v>7</v>
      </c>
      <c r="AA280" s="496">
        <v>7</v>
      </c>
      <c r="AB280" s="496">
        <v>7</v>
      </c>
      <c r="AC280" s="496">
        <v>7</v>
      </c>
      <c r="AD280" s="496">
        <v>7</v>
      </c>
      <c r="AE280" s="496">
        <v>7</v>
      </c>
      <c r="AF280" s="496">
        <v>7</v>
      </c>
      <c r="AG280" s="496">
        <v>6</v>
      </c>
      <c r="AH280" s="496">
        <v>6</v>
      </c>
      <c r="AI280" s="496">
        <v>6</v>
      </c>
      <c r="AJ280" s="497">
        <v>6</v>
      </c>
      <c r="AK280" s="498">
        <v>156000</v>
      </c>
      <c r="AL280" s="499">
        <v>182000</v>
      </c>
      <c r="AM280" s="499">
        <v>182000</v>
      </c>
      <c r="AN280" s="499">
        <v>182000</v>
      </c>
      <c r="AO280" s="499">
        <v>182000</v>
      </c>
      <c r="AP280" s="499">
        <v>182000</v>
      </c>
      <c r="AQ280" s="499">
        <v>182000</v>
      </c>
      <c r="AR280" s="499">
        <v>182000</v>
      </c>
      <c r="AS280" s="499">
        <v>156000</v>
      </c>
      <c r="AT280" s="499">
        <v>156000</v>
      </c>
      <c r="AU280" s="499">
        <v>156000</v>
      </c>
      <c r="AV280" s="499">
        <v>156000</v>
      </c>
      <c r="AW280" s="499">
        <v>1</v>
      </c>
      <c r="AX280" s="467"/>
    </row>
    <row r="281" spans="1:50" ht="21.75" customHeight="1">
      <c r="B281" s="562">
        <f t="shared" ref="B281:B293" si="19">B280+1</f>
        <v>3</v>
      </c>
      <c r="C281" s="563" t="s">
        <v>235</v>
      </c>
      <c r="D281" s="493">
        <f t="shared" si="18"/>
        <v>503</v>
      </c>
      <c r="E281" s="483" t="s">
        <v>1459</v>
      </c>
      <c r="F281" s="483">
        <f t="shared" si="15"/>
        <v>7210043</v>
      </c>
      <c r="G281" s="483" t="s">
        <v>1460</v>
      </c>
      <c r="H281" s="483" t="s">
        <v>1460</v>
      </c>
      <c r="I281" s="493" t="str">
        <f t="shared" ca="1" si="17"/>
        <v>OK</v>
      </c>
      <c r="J281" s="493" t="str">
        <f t="shared" si="16"/>
        <v>OK</v>
      </c>
      <c r="K281" s="485"/>
      <c r="L281" s="477">
        <v>1060117</v>
      </c>
      <c r="M281" s="483" t="s">
        <v>2173</v>
      </c>
      <c r="N281" s="483" t="s">
        <v>1461</v>
      </c>
      <c r="O281" s="483" t="s">
        <v>694</v>
      </c>
      <c r="P281" s="483" t="s">
        <v>1462</v>
      </c>
      <c r="Q281" s="483" t="s">
        <v>1641</v>
      </c>
      <c r="R281" s="483" t="s">
        <v>1461</v>
      </c>
      <c r="S281" s="483" t="s">
        <v>694</v>
      </c>
      <c r="T281" s="483" t="s">
        <v>1462</v>
      </c>
      <c r="U281" s="494">
        <v>0</v>
      </c>
      <c r="V281" s="495"/>
      <c r="W281" s="496">
        <v>14</v>
      </c>
      <c r="X281" s="496">
        <v>3</v>
      </c>
      <c r="Y281" s="496">
        <v>6</v>
      </c>
      <c r="Z281" s="496">
        <v>6</v>
      </c>
      <c r="AA281" s="496">
        <v>6</v>
      </c>
      <c r="AB281" s="496">
        <v>6</v>
      </c>
      <c r="AC281" s="496">
        <v>6</v>
      </c>
      <c r="AD281" s="496">
        <v>5</v>
      </c>
      <c r="AE281" s="496">
        <v>6</v>
      </c>
      <c r="AF281" s="496">
        <v>6</v>
      </c>
      <c r="AG281" s="496">
        <v>6</v>
      </c>
      <c r="AH281" s="496">
        <v>6</v>
      </c>
      <c r="AI281" s="496">
        <v>6</v>
      </c>
      <c r="AJ281" s="497">
        <v>6</v>
      </c>
      <c r="AK281" s="498">
        <v>162000</v>
      </c>
      <c r="AL281" s="499">
        <v>162000</v>
      </c>
      <c r="AM281" s="499">
        <v>162000</v>
      </c>
      <c r="AN281" s="499">
        <v>162000</v>
      </c>
      <c r="AO281" s="499">
        <v>162000</v>
      </c>
      <c r="AP281" s="499">
        <v>135000</v>
      </c>
      <c r="AQ281" s="499">
        <v>162000</v>
      </c>
      <c r="AR281" s="499">
        <v>162000</v>
      </c>
      <c r="AS281" s="499">
        <v>162000</v>
      </c>
      <c r="AT281" s="499">
        <v>162000</v>
      </c>
      <c r="AU281" s="499">
        <v>162000</v>
      </c>
      <c r="AV281" s="499">
        <v>162000</v>
      </c>
      <c r="AW281" s="499">
        <v>1</v>
      </c>
      <c r="AX281" s="467"/>
    </row>
    <row r="282" spans="1:50" ht="21.75" customHeight="1">
      <c r="B282" s="562">
        <f t="shared" si="19"/>
        <v>4</v>
      </c>
      <c r="C282" s="563" t="s">
        <v>264</v>
      </c>
      <c r="D282" s="493">
        <f t="shared" si="18"/>
        <v>504</v>
      </c>
      <c r="E282" s="483" t="s">
        <v>1463</v>
      </c>
      <c r="F282" s="483">
        <f t="shared" si="15"/>
        <v>7210044</v>
      </c>
      <c r="G282" s="483" t="s">
        <v>1464</v>
      </c>
      <c r="H282" s="483" t="s">
        <v>1464</v>
      </c>
      <c r="I282" s="493" t="str">
        <f t="shared" ca="1" si="17"/>
        <v>OK</v>
      </c>
      <c r="J282" s="493" t="str">
        <f t="shared" si="16"/>
        <v>OK</v>
      </c>
      <c r="K282" s="485"/>
      <c r="L282" s="477">
        <v>1060116</v>
      </c>
      <c r="M282" s="483" t="s">
        <v>2174</v>
      </c>
      <c r="N282" s="483" t="s">
        <v>1465</v>
      </c>
      <c r="O282" s="483" t="s">
        <v>551</v>
      </c>
      <c r="P282" s="483" t="s">
        <v>1466</v>
      </c>
      <c r="Q282" s="483" t="s">
        <v>1641</v>
      </c>
      <c r="R282" s="483" t="s">
        <v>1465</v>
      </c>
      <c r="S282" s="483" t="s">
        <v>551</v>
      </c>
      <c r="T282" s="483" t="s">
        <v>1466</v>
      </c>
      <c r="U282" s="494">
        <v>0</v>
      </c>
      <c r="V282" s="495"/>
      <c r="W282" s="496">
        <v>14</v>
      </c>
      <c r="X282" s="496">
        <v>4</v>
      </c>
      <c r="Y282" s="496">
        <v>6</v>
      </c>
      <c r="Z282" s="496">
        <v>6</v>
      </c>
      <c r="AA282" s="496">
        <v>5</v>
      </c>
      <c r="AB282" s="496">
        <v>5</v>
      </c>
      <c r="AC282" s="496">
        <v>5</v>
      </c>
      <c r="AD282" s="496">
        <v>5</v>
      </c>
      <c r="AE282" s="496">
        <v>5</v>
      </c>
      <c r="AF282" s="496">
        <v>5</v>
      </c>
      <c r="AG282" s="496">
        <v>5</v>
      </c>
      <c r="AH282" s="496">
        <v>5</v>
      </c>
      <c r="AI282" s="496">
        <v>5</v>
      </c>
      <c r="AJ282" s="497">
        <v>5</v>
      </c>
      <c r="AK282" s="498">
        <v>180000</v>
      </c>
      <c r="AL282" s="499">
        <v>180000</v>
      </c>
      <c r="AM282" s="499">
        <v>150000</v>
      </c>
      <c r="AN282" s="499">
        <v>150000</v>
      </c>
      <c r="AO282" s="499">
        <v>150000</v>
      </c>
      <c r="AP282" s="499">
        <v>150000</v>
      </c>
      <c r="AQ282" s="499">
        <v>150000</v>
      </c>
      <c r="AR282" s="499">
        <v>150000</v>
      </c>
      <c r="AS282" s="499">
        <v>150000</v>
      </c>
      <c r="AT282" s="499">
        <v>150000</v>
      </c>
      <c r="AU282" s="499">
        <v>150000</v>
      </c>
      <c r="AV282" s="499">
        <v>150000</v>
      </c>
      <c r="AW282" s="499">
        <v>1</v>
      </c>
      <c r="AX282" s="467"/>
    </row>
    <row r="283" spans="1:50" s="478" customFormat="1" ht="21.75" customHeight="1">
      <c r="A283" s="464"/>
      <c r="B283" s="562">
        <f t="shared" si="19"/>
        <v>5</v>
      </c>
      <c r="C283" s="563" t="s">
        <v>242</v>
      </c>
      <c r="D283" s="493">
        <f t="shared" si="18"/>
        <v>505</v>
      </c>
      <c r="E283" s="483" t="s">
        <v>1467</v>
      </c>
      <c r="F283" s="483">
        <f t="shared" si="15"/>
        <v>7210045</v>
      </c>
      <c r="G283" s="483" t="s">
        <v>1468</v>
      </c>
      <c r="H283" s="483" t="s">
        <v>1468</v>
      </c>
      <c r="I283" s="493" t="str">
        <f t="shared" ca="1" si="17"/>
        <v>OK</v>
      </c>
      <c r="J283" s="493" t="str">
        <f t="shared" si="16"/>
        <v>OK</v>
      </c>
      <c r="K283" s="485"/>
      <c r="L283" s="477">
        <v>1061862</v>
      </c>
      <c r="M283" s="483" t="s">
        <v>2175</v>
      </c>
      <c r="N283" s="483" t="s">
        <v>1469</v>
      </c>
      <c r="O283" s="483" t="s">
        <v>551</v>
      </c>
      <c r="P283" s="483" t="s">
        <v>1470</v>
      </c>
      <c r="Q283" s="483" t="s">
        <v>2187</v>
      </c>
      <c r="R283" s="483" t="s">
        <v>1469</v>
      </c>
      <c r="S283" s="483" t="s">
        <v>551</v>
      </c>
      <c r="T283" s="483" t="s">
        <v>1470</v>
      </c>
      <c r="U283" s="494">
        <v>2640000</v>
      </c>
      <c r="V283" s="495">
        <v>45107</v>
      </c>
      <c r="W283" s="496">
        <v>14</v>
      </c>
      <c r="X283" s="496">
        <v>5</v>
      </c>
      <c r="Y283" s="496">
        <v>9</v>
      </c>
      <c r="Z283" s="496">
        <v>8</v>
      </c>
      <c r="AA283" s="496">
        <v>9</v>
      </c>
      <c r="AB283" s="496">
        <v>9</v>
      </c>
      <c r="AC283" s="496">
        <v>9</v>
      </c>
      <c r="AD283" s="496">
        <v>9</v>
      </c>
      <c r="AE283" s="496">
        <v>9</v>
      </c>
      <c r="AF283" s="496">
        <v>9</v>
      </c>
      <c r="AG283" s="496">
        <v>9</v>
      </c>
      <c r="AH283" s="496">
        <v>9</v>
      </c>
      <c r="AI283" s="496">
        <v>9</v>
      </c>
      <c r="AJ283" s="497">
        <v>9</v>
      </c>
      <c r="AK283" s="498">
        <v>243000</v>
      </c>
      <c r="AL283" s="499">
        <v>216000</v>
      </c>
      <c r="AM283" s="499">
        <v>243000</v>
      </c>
      <c r="AN283" s="499">
        <v>243000</v>
      </c>
      <c r="AO283" s="499">
        <v>243000</v>
      </c>
      <c r="AP283" s="499">
        <v>243000</v>
      </c>
      <c r="AQ283" s="499">
        <v>243000</v>
      </c>
      <c r="AR283" s="499">
        <v>243000</v>
      </c>
      <c r="AS283" s="499">
        <v>243000</v>
      </c>
      <c r="AT283" s="499">
        <v>243000</v>
      </c>
      <c r="AU283" s="499">
        <v>243000</v>
      </c>
      <c r="AV283" s="499">
        <v>243000</v>
      </c>
      <c r="AW283" s="499">
        <v>1</v>
      </c>
      <c r="AX283" s="544"/>
    </row>
    <row r="284" spans="1:50" s="478" customFormat="1" ht="21.75" customHeight="1">
      <c r="A284" s="464"/>
      <c r="B284" s="562">
        <f t="shared" si="19"/>
        <v>6</v>
      </c>
      <c r="C284" s="563" t="s">
        <v>1937</v>
      </c>
      <c r="D284" s="493">
        <f t="shared" si="18"/>
        <v>506</v>
      </c>
      <c r="E284" s="483" t="s">
        <v>1471</v>
      </c>
      <c r="F284" s="483">
        <f t="shared" si="15"/>
        <v>7210097</v>
      </c>
      <c r="G284" s="483" t="s">
        <v>1472</v>
      </c>
      <c r="H284" s="483" t="s">
        <v>1472</v>
      </c>
      <c r="I284" s="493" t="str">
        <f t="shared" ca="1" si="17"/>
        <v>OK</v>
      </c>
      <c r="J284" s="493" t="str">
        <f t="shared" si="16"/>
        <v>OK</v>
      </c>
      <c r="K284" s="485"/>
      <c r="L284" s="477">
        <v>1061019</v>
      </c>
      <c r="M284" s="483" t="s">
        <v>2176</v>
      </c>
      <c r="N284" s="483" t="s">
        <v>1473</v>
      </c>
      <c r="O284" s="483" t="s">
        <v>699</v>
      </c>
      <c r="P284" s="483" t="s">
        <v>1474</v>
      </c>
      <c r="Q284" s="483" t="s">
        <v>1641</v>
      </c>
      <c r="R284" s="483" t="s">
        <v>1473</v>
      </c>
      <c r="S284" s="483" t="s">
        <v>699</v>
      </c>
      <c r="T284" s="483" t="s">
        <v>1474</v>
      </c>
      <c r="U284" s="494">
        <v>0</v>
      </c>
      <c r="V284" s="495"/>
      <c r="W284" s="496">
        <v>14</v>
      </c>
      <c r="X284" s="496">
        <v>6</v>
      </c>
      <c r="Y284" s="496">
        <v>4</v>
      </c>
      <c r="Z284" s="496">
        <v>4</v>
      </c>
      <c r="AA284" s="496">
        <v>5</v>
      </c>
      <c r="AB284" s="496">
        <v>5</v>
      </c>
      <c r="AC284" s="496">
        <v>5</v>
      </c>
      <c r="AD284" s="496">
        <v>5</v>
      </c>
      <c r="AE284" s="496">
        <v>5</v>
      </c>
      <c r="AF284" s="496">
        <v>5</v>
      </c>
      <c r="AG284" s="496">
        <v>5</v>
      </c>
      <c r="AH284" s="496">
        <v>5</v>
      </c>
      <c r="AI284" s="496">
        <v>5</v>
      </c>
      <c r="AJ284" s="497">
        <v>5</v>
      </c>
      <c r="AK284" s="498">
        <v>104000</v>
      </c>
      <c r="AL284" s="499">
        <v>104000</v>
      </c>
      <c r="AM284" s="499">
        <v>130000</v>
      </c>
      <c r="AN284" s="499">
        <v>130000</v>
      </c>
      <c r="AO284" s="499">
        <v>130000</v>
      </c>
      <c r="AP284" s="499">
        <v>130000</v>
      </c>
      <c r="AQ284" s="499">
        <v>130000</v>
      </c>
      <c r="AR284" s="499">
        <v>130000</v>
      </c>
      <c r="AS284" s="499">
        <v>130000</v>
      </c>
      <c r="AT284" s="499">
        <v>130000</v>
      </c>
      <c r="AU284" s="499">
        <v>130000</v>
      </c>
      <c r="AV284" s="499">
        <v>130000</v>
      </c>
      <c r="AW284" s="499">
        <v>1</v>
      </c>
      <c r="AX284" s="544"/>
    </row>
    <row r="285" spans="1:50" s="478" customFormat="1" ht="21.75" customHeight="1">
      <c r="A285" s="464"/>
      <c r="B285" s="562">
        <f t="shared" si="19"/>
        <v>7</v>
      </c>
      <c r="C285" s="564" t="s">
        <v>248</v>
      </c>
      <c r="D285" s="493">
        <f t="shared" si="18"/>
        <v>507</v>
      </c>
      <c r="E285" s="483" t="s">
        <v>1475</v>
      </c>
      <c r="F285" s="483">
        <f t="shared" si="15"/>
        <v>7210238</v>
      </c>
      <c r="G285" s="483" t="s">
        <v>1476</v>
      </c>
      <c r="H285" s="483" t="s">
        <v>1476</v>
      </c>
      <c r="I285" s="493" t="str">
        <f t="shared" ca="1" si="17"/>
        <v>OK</v>
      </c>
      <c r="J285" s="493" t="str">
        <f t="shared" si="16"/>
        <v>OK</v>
      </c>
      <c r="K285" s="485"/>
      <c r="L285" s="477">
        <v>1064018</v>
      </c>
      <c r="M285" s="483" t="s">
        <v>2177</v>
      </c>
      <c r="N285" s="483" t="s">
        <v>1477</v>
      </c>
      <c r="O285" s="483" t="s">
        <v>694</v>
      </c>
      <c r="P285" s="483" t="s">
        <v>1794</v>
      </c>
      <c r="Q285" s="483" t="s">
        <v>1641</v>
      </c>
      <c r="R285" s="483" t="s">
        <v>1477</v>
      </c>
      <c r="S285" s="483" t="s">
        <v>694</v>
      </c>
      <c r="T285" s="483" t="s">
        <v>1794</v>
      </c>
      <c r="U285" s="494">
        <v>0</v>
      </c>
      <c r="V285" s="495"/>
      <c r="W285" s="496">
        <v>14</v>
      </c>
      <c r="X285" s="496">
        <v>7</v>
      </c>
      <c r="Y285" s="496">
        <v>9</v>
      </c>
      <c r="Z285" s="496">
        <v>9</v>
      </c>
      <c r="AA285" s="496">
        <v>9</v>
      </c>
      <c r="AB285" s="496">
        <v>9</v>
      </c>
      <c r="AC285" s="496">
        <v>9</v>
      </c>
      <c r="AD285" s="496">
        <v>9</v>
      </c>
      <c r="AE285" s="496">
        <v>8</v>
      </c>
      <c r="AF285" s="496">
        <v>8</v>
      </c>
      <c r="AG285" s="496">
        <v>8</v>
      </c>
      <c r="AH285" s="496">
        <v>8</v>
      </c>
      <c r="AI285" s="496">
        <v>8</v>
      </c>
      <c r="AJ285" s="497">
        <v>8</v>
      </c>
      <c r="AK285" s="498">
        <v>220548</v>
      </c>
      <c r="AL285" s="499">
        <v>238500</v>
      </c>
      <c r="AM285" s="499">
        <v>238500</v>
      </c>
      <c r="AN285" s="499">
        <v>238500</v>
      </c>
      <c r="AO285" s="499">
        <v>238500</v>
      </c>
      <c r="AP285" s="499">
        <v>228783</v>
      </c>
      <c r="AQ285" s="499">
        <v>212000</v>
      </c>
      <c r="AR285" s="499">
        <v>212000</v>
      </c>
      <c r="AS285" s="499">
        <v>212000</v>
      </c>
      <c r="AT285" s="499">
        <v>212000</v>
      </c>
      <c r="AU285" s="499">
        <v>212000</v>
      </c>
      <c r="AV285" s="499">
        <v>212000</v>
      </c>
      <c r="AW285" s="499">
        <v>1</v>
      </c>
      <c r="AX285" s="544"/>
    </row>
    <row r="286" spans="1:50" s="478" customFormat="1" ht="21.75" customHeight="1">
      <c r="A286" s="464"/>
      <c r="B286" s="562">
        <f t="shared" si="19"/>
        <v>8</v>
      </c>
      <c r="C286" s="564" t="s">
        <v>1938</v>
      </c>
      <c r="D286" s="493">
        <f t="shared" si="18"/>
        <v>508</v>
      </c>
      <c r="E286" s="483" t="s">
        <v>1478</v>
      </c>
      <c r="F286" s="483">
        <f t="shared" si="15"/>
        <v>7210239</v>
      </c>
      <c r="G286" s="483" t="s">
        <v>1479</v>
      </c>
      <c r="H286" s="483" t="s">
        <v>1479</v>
      </c>
      <c r="I286" s="493" t="str">
        <f t="shared" ca="1" si="17"/>
        <v>OK</v>
      </c>
      <c r="J286" s="493" t="str">
        <f t="shared" si="16"/>
        <v>OK</v>
      </c>
      <c r="K286" s="485"/>
      <c r="L286" s="483">
        <v>1063853</v>
      </c>
      <c r="M286" s="483" t="s">
        <v>2178</v>
      </c>
      <c r="N286" s="483" t="s">
        <v>1001</v>
      </c>
      <c r="O286" s="483" t="s">
        <v>694</v>
      </c>
      <c r="P286" s="483" t="s">
        <v>1002</v>
      </c>
      <c r="Q286" s="483" t="s">
        <v>1641</v>
      </c>
      <c r="R286" s="483" t="s">
        <v>1001</v>
      </c>
      <c r="S286" s="483" t="s">
        <v>694</v>
      </c>
      <c r="T286" s="483" t="s">
        <v>1002</v>
      </c>
      <c r="U286" s="494">
        <v>1440000</v>
      </c>
      <c r="V286" s="495">
        <v>45112</v>
      </c>
      <c r="W286" s="496">
        <v>14</v>
      </c>
      <c r="X286" s="496">
        <v>8</v>
      </c>
      <c r="Y286" s="496">
        <v>4</v>
      </c>
      <c r="Z286" s="496">
        <v>6</v>
      </c>
      <c r="AA286" s="496">
        <v>6</v>
      </c>
      <c r="AB286" s="496">
        <v>5</v>
      </c>
      <c r="AC286" s="496">
        <v>4</v>
      </c>
      <c r="AD286" s="496">
        <v>4</v>
      </c>
      <c r="AE286" s="496">
        <v>6</v>
      </c>
      <c r="AF286" s="496">
        <v>6</v>
      </c>
      <c r="AG286" s="496">
        <v>5</v>
      </c>
      <c r="AH286" s="496">
        <v>5</v>
      </c>
      <c r="AI286" s="496">
        <v>5</v>
      </c>
      <c r="AJ286" s="497">
        <v>5</v>
      </c>
      <c r="AK286" s="498">
        <v>104000</v>
      </c>
      <c r="AL286" s="499">
        <v>156000</v>
      </c>
      <c r="AM286" s="499">
        <v>156000</v>
      </c>
      <c r="AN286" s="499">
        <v>130000</v>
      </c>
      <c r="AO286" s="499">
        <v>104000</v>
      </c>
      <c r="AP286" s="499">
        <v>104000</v>
      </c>
      <c r="AQ286" s="499">
        <v>156000</v>
      </c>
      <c r="AR286" s="499">
        <v>156000</v>
      </c>
      <c r="AS286" s="499">
        <v>130000</v>
      </c>
      <c r="AT286" s="499">
        <v>130000</v>
      </c>
      <c r="AU286" s="499">
        <v>130000</v>
      </c>
      <c r="AV286" s="499">
        <v>130000</v>
      </c>
      <c r="AW286" s="499">
        <v>1</v>
      </c>
      <c r="AX286" s="544"/>
    </row>
    <row r="287" spans="1:50" s="478" customFormat="1" ht="21.75" customHeight="1">
      <c r="A287" s="464"/>
      <c r="B287" s="562">
        <f t="shared" si="19"/>
        <v>9</v>
      </c>
      <c r="C287" s="564" t="s">
        <v>281</v>
      </c>
      <c r="D287" s="493">
        <f t="shared" si="18"/>
        <v>509</v>
      </c>
      <c r="E287" s="483" t="s">
        <v>1480</v>
      </c>
      <c r="F287" s="483">
        <f t="shared" si="15"/>
        <v>7210240</v>
      </c>
      <c r="G287" s="483" t="s">
        <v>1481</v>
      </c>
      <c r="H287" s="483" t="s">
        <v>1481</v>
      </c>
      <c r="I287" s="493" t="str">
        <f t="shared" ca="1" si="17"/>
        <v>OK</v>
      </c>
      <c r="J287" s="493" t="str">
        <f t="shared" si="16"/>
        <v>OK</v>
      </c>
      <c r="K287" s="485"/>
      <c r="L287" s="512">
        <v>1063854</v>
      </c>
      <c r="M287" s="514" t="s">
        <v>2178</v>
      </c>
      <c r="N287" s="514" t="s">
        <v>1001</v>
      </c>
      <c r="O287" s="514" t="s">
        <v>694</v>
      </c>
      <c r="P287" s="514" t="s">
        <v>1002</v>
      </c>
      <c r="Q287" s="514" t="s">
        <v>1641</v>
      </c>
      <c r="R287" s="514" t="s">
        <v>1001</v>
      </c>
      <c r="S287" s="514" t="s">
        <v>694</v>
      </c>
      <c r="T287" s="514" t="s">
        <v>1002</v>
      </c>
      <c r="U287" s="515">
        <v>960000</v>
      </c>
      <c r="V287" s="516">
        <v>45107</v>
      </c>
      <c r="W287" s="517">
        <v>14</v>
      </c>
      <c r="X287" s="517">
        <v>9</v>
      </c>
      <c r="Y287" s="517">
        <v>3</v>
      </c>
      <c r="Z287" s="517">
        <v>3</v>
      </c>
      <c r="AA287" s="517">
        <v>4</v>
      </c>
      <c r="AB287" s="517">
        <v>4</v>
      </c>
      <c r="AC287" s="517">
        <v>4</v>
      </c>
      <c r="AD287" s="517">
        <v>3</v>
      </c>
      <c r="AE287" s="517">
        <v>4</v>
      </c>
      <c r="AF287" s="517">
        <v>4</v>
      </c>
      <c r="AG287" s="517">
        <v>4</v>
      </c>
      <c r="AH287" s="517">
        <v>4</v>
      </c>
      <c r="AI287" s="517">
        <v>4</v>
      </c>
      <c r="AJ287" s="518">
        <v>4</v>
      </c>
      <c r="AK287" s="519">
        <v>78000</v>
      </c>
      <c r="AL287" s="520">
        <v>78000</v>
      </c>
      <c r="AM287" s="520">
        <v>104000</v>
      </c>
      <c r="AN287" s="520">
        <v>104000</v>
      </c>
      <c r="AO287" s="520">
        <v>104000</v>
      </c>
      <c r="AP287" s="520">
        <v>78000</v>
      </c>
      <c r="AQ287" s="520">
        <v>104000</v>
      </c>
      <c r="AR287" s="520">
        <v>104000</v>
      </c>
      <c r="AS287" s="520">
        <v>104000</v>
      </c>
      <c r="AT287" s="520">
        <v>104000</v>
      </c>
      <c r="AU287" s="520">
        <v>104000</v>
      </c>
      <c r="AV287" s="520">
        <v>104000</v>
      </c>
      <c r="AW287" s="499">
        <v>1</v>
      </c>
      <c r="AX287" s="544"/>
    </row>
    <row r="288" spans="1:50" s="478" customFormat="1" ht="24" customHeight="1">
      <c r="A288" s="464"/>
      <c r="B288" s="562">
        <f t="shared" si="19"/>
        <v>10</v>
      </c>
      <c r="C288" s="565" t="s">
        <v>1939</v>
      </c>
      <c r="D288" s="493">
        <f t="shared" si="18"/>
        <v>510</v>
      </c>
      <c r="E288" s="483" t="s">
        <v>1482</v>
      </c>
      <c r="F288" s="483">
        <f t="shared" si="15"/>
        <v>7210351</v>
      </c>
      <c r="G288" s="483" t="s">
        <v>1483</v>
      </c>
      <c r="H288" s="483" t="s">
        <v>1483</v>
      </c>
      <c r="I288" s="493" t="str">
        <f t="shared" ca="1" si="17"/>
        <v>OK</v>
      </c>
      <c r="J288" s="493" t="str">
        <f t="shared" si="16"/>
        <v>OK</v>
      </c>
      <c r="K288" s="485"/>
      <c r="L288" s="477">
        <v>1066661</v>
      </c>
      <c r="M288" s="483" t="s">
        <v>2179</v>
      </c>
      <c r="N288" s="483" t="s">
        <v>1484</v>
      </c>
      <c r="O288" s="483" t="s">
        <v>551</v>
      </c>
      <c r="P288" s="483" t="s">
        <v>1540</v>
      </c>
      <c r="Q288" s="483" t="s">
        <v>1641</v>
      </c>
      <c r="R288" s="483" t="s">
        <v>1484</v>
      </c>
      <c r="S288" s="483" t="s">
        <v>551</v>
      </c>
      <c r="T288" s="483" t="s">
        <v>1540</v>
      </c>
      <c r="U288" s="494">
        <v>1320000</v>
      </c>
      <c r="V288" s="516">
        <v>45107</v>
      </c>
      <c r="W288" s="496">
        <v>14</v>
      </c>
      <c r="X288" s="496">
        <v>10</v>
      </c>
      <c r="Y288" s="496">
        <v>4</v>
      </c>
      <c r="Z288" s="496">
        <v>4</v>
      </c>
      <c r="AA288" s="496">
        <v>4</v>
      </c>
      <c r="AB288" s="496">
        <v>4</v>
      </c>
      <c r="AC288" s="496">
        <v>4</v>
      </c>
      <c r="AD288" s="496">
        <v>4</v>
      </c>
      <c r="AE288" s="496">
        <v>4</v>
      </c>
      <c r="AF288" s="496">
        <v>4</v>
      </c>
      <c r="AG288" s="496">
        <v>4</v>
      </c>
      <c r="AH288" s="496">
        <v>4</v>
      </c>
      <c r="AI288" s="496">
        <v>4</v>
      </c>
      <c r="AJ288" s="497">
        <v>4</v>
      </c>
      <c r="AK288" s="498">
        <v>112000</v>
      </c>
      <c r="AL288" s="499">
        <v>112000</v>
      </c>
      <c r="AM288" s="499">
        <v>112000</v>
      </c>
      <c r="AN288" s="499">
        <v>112000</v>
      </c>
      <c r="AO288" s="499">
        <v>112000</v>
      </c>
      <c r="AP288" s="499">
        <v>112000</v>
      </c>
      <c r="AQ288" s="499">
        <v>112000</v>
      </c>
      <c r="AR288" s="499">
        <v>112000</v>
      </c>
      <c r="AS288" s="499">
        <v>112000</v>
      </c>
      <c r="AT288" s="499">
        <v>112000</v>
      </c>
      <c r="AU288" s="499">
        <v>112000</v>
      </c>
      <c r="AV288" s="499">
        <v>112000</v>
      </c>
      <c r="AW288" s="499">
        <v>1</v>
      </c>
      <c r="AX288" s="544"/>
    </row>
    <row r="289" spans="1:50" s="478" customFormat="1" ht="21.75" customHeight="1">
      <c r="A289" s="566"/>
      <c r="B289" s="562">
        <f t="shared" si="19"/>
        <v>11</v>
      </c>
      <c r="C289" s="567" t="s">
        <v>1940</v>
      </c>
      <c r="D289" s="493">
        <f t="shared" si="18"/>
        <v>511</v>
      </c>
      <c r="E289" s="483" t="s">
        <v>1485</v>
      </c>
      <c r="F289" s="483">
        <f t="shared" si="15"/>
        <v>7210399</v>
      </c>
      <c r="G289" s="483" t="s">
        <v>1486</v>
      </c>
      <c r="H289" s="483" t="s">
        <v>1486</v>
      </c>
      <c r="I289" s="493" t="str">
        <f t="shared" ca="1" si="17"/>
        <v>OK</v>
      </c>
      <c r="J289" s="493" t="str">
        <f t="shared" si="16"/>
        <v>OK</v>
      </c>
      <c r="K289" s="485"/>
      <c r="L289" s="477">
        <v>1066668</v>
      </c>
      <c r="M289" s="483" t="s">
        <v>2180</v>
      </c>
      <c r="N289" s="483" t="s">
        <v>2190</v>
      </c>
      <c r="O289" s="483" t="s">
        <v>2188</v>
      </c>
      <c r="P289" s="483" t="s">
        <v>2189</v>
      </c>
      <c r="Q289" s="483" t="s">
        <v>2101</v>
      </c>
      <c r="R289" s="472" t="s">
        <v>1795</v>
      </c>
      <c r="S289" s="472" t="s">
        <v>1628</v>
      </c>
      <c r="T289" s="472" t="s">
        <v>1731</v>
      </c>
      <c r="U289" s="494">
        <v>720000</v>
      </c>
      <c r="V289" s="516">
        <v>45107</v>
      </c>
      <c r="W289" s="496">
        <v>14</v>
      </c>
      <c r="X289" s="496">
        <v>11</v>
      </c>
      <c r="Y289" s="496">
        <v>4</v>
      </c>
      <c r="Z289" s="496">
        <v>4</v>
      </c>
      <c r="AA289" s="496">
        <v>4</v>
      </c>
      <c r="AB289" s="496">
        <v>4</v>
      </c>
      <c r="AC289" s="496">
        <v>4</v>
      </c>
      <c r="AD289" s="496">
        <v>4</v>
      </c>
      <c r="AE289" s="496">
        <v>4</v>
      </c>
      <c r="AF289" s="496">
        <v>4</v>
      </c>
      <c r="AG289" s="496">
        <v>4</v>
      </c>
      <c r="AH289" s="496">
        <v>4</v>
      </c>
      <c r="AI289" s="496">
        <v>4</v>
      </c>
      <c r="AJ289" s="497">
        <v>4</v>
      </c>
      <c r="AK289" s="498">
        <v>120000</v>
      </c>
      <c r="AL289" s="499">
        <v>120000</v>
      </c>
      <c r="AM289" s="499">
        <v>120000</v>
      </c>
      <c r="AN289" s="499">
        <v>120000</v>
      </c>
      <c r="AO289" s="499">
        <v>120000</v>
      </c>
      <c r="AP289" s="499">
        <v>120000</v>
      </c>
      <c r="AQ289" s="499">
        <v>120000</v>
      </c>
      <c r="AR289" s="499">
        <v>120000</v>
      </c>
      <c r="AS289" s="499">
        <v>120000</v>
      </c>
      <c r="AT289" s="499">
        <v>120000</v>
      </c>
      <c r="AU289" s="499">
        <v>120000</v>
      </c>
      <c r="AV289" s="499">
        <v>120000</v>
      </c>
      <c r="AW289" s="499">
        <v>1</v>
      </c>
      <c r="AX289" s="544"/>
    </row>
    <row r="290" spans="1:50" ht="21.75" customHeight="1">
      <c r="B290" s="562">
        <f t="shared" si="19"/>
        <v>12</v>
      </c>
      <c r="C290" s="567" t="s">
        <v>1941</v>
      </c>
      <c r="D290" s="493">
        <f t="shared" si="18"/>
        <v>512</v>
      </c>
      <c r="E290" s="483" t="s">
        <v>1487</v>
      </c>
      <c r="F290" s="483">
        <f t="shared" si="15"/>
        <v>7210602</v>
      </c>
      <c r="G290" s="483" t="s">
        <v>1488</v>
      </c>
      <c r="H290" s="483" t="s">
        <v>1488</v>
      </c>
      <c r="I290" s="493" t="str">
        <f t="shared" ca="1" si="17"/>
        <v>OK</v>
      </c>
      <c r="J290" s="493" t="str">
        <f t="shared" si="16"/>
        <v>OK</v>
      </c>
      <c r="K290" s="485"/>
      <c r="L290" s="477">
        <v>1071405</v>
      </c>
      <c r="M290" s="483" t="s">
        <v>1489</v>
      </c>
      <c r="N290" s="483" t="s">
        <v>1700</v>
      </c>
      <c r="O290" s="483" t="s">
        <v>694</v>
      </c>
      <c r="P290" s="483" t="s">
        <v>1098</v>
      </c>
      <c r="Q290" s="483" t="s">
        <v>1641</v>
      </c>
      <c r="R290" s="483" t="s">
        <v>1700</v>
      </c>
      <c r="S290" s="483" t="s">
        <v>694</v>
      </c>
      <c r="T290" s="483" t="s">
        <v>1098</v>
      </c>
      <c r="U290" s="494">
        <v>1680000</v>
      </c>
      <c r="V290" s="516">
        <v>45107</v>
      </c>
      <c r="W290" s="496">
        <v>14</v>
      </c>
      <c r="X290" s="496">
        <v>12</v>
      </c>
      <c r="Y290" s="496">
        <v>7</v>
      </c>
      <c r="Z290" s="496">
        <v>7</v>
      </c>
      <c r="AA290" s="496">
        <v>7</v>
      </c>
      <c r="AB290" s="496">
        <v>7</v>
      </c>
      <c r="AC290" s="496">
        <v>7</v>
      </c>
      <c r="AD290" s="496">
        <v>7</v>
      </c>
      <c r="AE290" s="496">
        <v>7</v>
      </c>
      <c r="AF290" s="496">
        <v>7</v>
      </c>
      <c r="AG290" s="496">
        <v>7</v>
      </c>
      <c r="AH290" s="496">
        <v>7</v>
      </c>
      <c r="AI290" s="496">
        <v>7</v>
      </c>
      <c r="AJ290" s="497">
        <v>7</v>
      </c>
      <c r="AK290" s="498">
        <v>182000</v>
      </c>
      <c r="AL290" s="499">
        <v>182000</v>
      </c>
      <c r="AM290" s="499">
        <v>182000</v>
      </c>
      <c r="AN290" s="499">
        <v>182000</v>
      </c>
      <c r="AO290" s="499">
        <v>182000</v>
      </c>
      <c r="AP290" s="499">
        <v>182000</v>
      </c>
      <c r="AQ290" s="499">
        <v>182000</v>
      </c>
      <c r="AR290" s="499">
        <v>182000</v>
      </c>
      <c r="AS290" s="499">
        <v>182000</v>
      </c>
      <c r="AT290" s="499">
        <v>182000</v>
      </c>
      <c r="AU290" s="499">
        <v>182000</v>
      </c>
      <c r="AV290" s="499">
        <v>182000</v>
      </c>
      <c r="AW290" s="499">
        <v>1</v>
      </c>
      <c r="AX290" s="467"/>
    </row>
    <row r="291" spans="1:50" ht="21.75" customHeight="1">
      <c r="B291" s="562">
        <f t="shared" si="19"/>
        <v>13</v>
      </c>
      <c r="C291" s="567" t="s">
        <v>1942</v>
      </c>
      <c r="D291" s="493">
        <f t="shared" si="18"/>
        <v>513</v>
      </c>
      <c r="E291" s="483">
        <v>7220002</v>
      </c>
      <c r="F291" s="483">
        <f t="shared" si="15"/>
        <v>7220002</v>
      </c>
      <c r="G291" s="483" t="s">
        <v>1491</v>
      </c>
      <c r="H291" s="483" t="s">
        <v>1491</v>
      </c>
      <c r="I291" s="493" t="str">
        <f t="shared" ca="1" si="17"/>
        <v>OK</v>
      </c>
      <c r="J291" s="493" t="str">
        <f t="shared" si="16"/>
        <v>OK</v>
      </c>
      <c r="K291" s="485"/>
      <c r="L291" s="477">
        <v>1064040</v>
      </c>
      <c r="M291" s="483" t="s">
        <v>931</v>
      </c>
      <c r="N291" s="483" t="s">
        <v>932</v>
      </c>
      <c r="O291" s="483" t="s">
        <v>933</v>
      </c>
      <c r="P291" s="483" t="s">
        <v>934</v>
      </c>
      <c r="Q291" s="483" t="s">
        <v>1641</v>
      </c>
      <c r="R291" s="483" t="s">
        <v>932</v>
      </c>
      <c r="S291" s="483" t="s">
        <v>933</v>
      </c>
      <c r="T291" s="483" t="s">
        <v>934</v>
      </c>
      <c r="U291" s="494">
        <v>1080000</v>
      </c>
      <c r="V291" s="516">
        <v>45107</v>
      </c>
      <c r="W291" s="496">
        <v>14</v>
      </c>
      <c r="X291" s="496">
        <v>13</v>
      </c>
      <c r="Y291" s="496">
        <v>6</v>
      </c>
      <c r="Z291" s="496">
        <v>6</v>
      </c>
      <c r="AA291" s="496">
        <v>6</v>
      </c>
      <c r="AB291" s="496">
        <v>6</v>
      </c>
      <c r="AC291" s="496">
        <v>6</v>
      </c>
      <c r="AD291" s="496">
        <v>6</v>
      </c>
      <c r="AE291" s="496">
        <v>6</v>
      </c>
      <c r="AF291" s="496">
        <v>6</v>
      </c>
      <c r="AG291" s="496">
        <v>6</v>
      </c>
      <c r="AH291" s="496">
        <v>6</v>
      </c>
      <c r="AI291" s="496">
        <v>6</v>
      </c>
      <c r="AJ291" s="497">
        <v>6</v>
      </c>
      <c r="AK291" s="498">
        <v>161552</v>
      </c>
      <c r="AL291" s="499">
        <v>180000</v>
      </c>
      <c r="AM291" s="499">
        <v>180000</v>
      </c>
      <c r="AN291" s="499">
        <v>180000</v>
      </c>
      <c r="AO291" s="499">
        <v>177931</v>
      </c>
      <c r="AP291" s="499">
        <v>175628</v>
      </c>
      <c r="AQ291" s="499">
        <v>177241</v>
      </c>
      <c r="AR291" s="499">
        <v>150000</v>
      </c>
      <c r="AS291" s="499">
        <v>150000</v>
      </c>
      <c r="AT291" s="499">
        <v>150000</v>
      </c>
      <c r="AU291" s="499">
        <v>150000</v>
      </c>
      <c r="AV291" s="499">
        <v>150000</v>
      </c>
      <c r="AW291" s="499">
        <v>1</v>
      </c>
      <c r="AX291" s="467"/>
    </row>
    <row r="292" spans="1:50" ht="21.75" customHeight="1">
      <c r="B292" s="562">
        <f t="shared" si="19"/>
        <v>14</v>
      </c>
      <c r="C292" s="568" t="s">
        <v>1943</v>
      </c>
      <c r="D292" s="493">
        <f t="shared" si="18"/>
        <v>514</v>
      </c>
      <c r="E292" s="546">
        <v>7220003</v>
      </c>
      <c r="F292" s="483">
        <f t="shared" si="15"/>
        <v>7220003</v>
      </c>
      <c r="G292" s="483" t="s">
        <v>1944</v>
      </c>
      <c r="H292" s="483" t="s">
        <v>1944</v>
      </c>
      <c r="I292" s="493" t="str">
        <f t="shared" ca="1" si="17"/>
        <v>OK</v>
      </c>
      <c r="J292" s="493" t="str">
        <f t="shared" si="16"/>
        <v>OK</v>
      </c>
      <c r="K292" s="485" t="s">
        <v>1565</v>
      </c>
      <c r="L292" s="477">
        <v>1076471</v>
      </c>
      <c r="M292" s="483" t="s">
        <v>2181</v>
      </c>
      <c r="N292" s="483" t="s">
        <v>2183</v>
      </c>
      <c r="O292" s="483" t="s">
        <v>551</v>
      </c>
      <c r="P292" s="483" t="s">
        <v>2185</v>
      </c>
      <c r="Q292" s="483" t="s">
        <v>1641</v>
      </c>
      <c r="R292" s="483" t="s">
        <v>2183</v>
      </c>
      <c r="S292" s="483" t="s">
        <v>551</v>
      </c>
      <c r="T292" s="483" t="s">
        <v>2185</v>
      </c>
      <c r="U292" s="494">
        <v>1650000</v>
      </c>
      <c r="V292" s="495">
        <v>45107</v>
      </c>
      <c r="W292" s="496">
        <v>14</v>
      </c>
      <c r="X292" s="496">
        <v>14</v>
      </c>
      <c r="Y292" s="496">
        <v>5</v>
      </c>
      <c r="Z292" s="496">
        <v>5</v>
      </c>
      <c r="AA292" s="496">
        <v>5</v>
      </c>
      <c r="AB292" s="496">
        <v>5</v>
      </c>
      <c r="AC292" s="496">
        <v>5</v>
      </c>
      <c r="AD292" s="496">
        <v>5</v>
      </c>
      <c r="AE292" s="496">
        <v>5</v>
      </c>
      <c r="AF292" s="496">
        <v>5</v>
      </c>
      <c r="AG292" s="496">
        <v>5</v>
      </c>
      <c r="AH292" s="496">
        <v>5</v>
      </c>
      <c r="AI292" s="496">
        <v>5</v>
      </c>
      <c r="AJ292" s="497">
        <v>5</v>
      </c>
      <c r="AK292" s="498">
        <v>130000</v>
      </c>
      <c r="AL292" s="499">
        <v>130000</v>
      </c>
      <c r="AM292" s="499">
        <v>130000</v>
      </c>
      <c r="AN292" s="499">
        <v>130000</v>
      </c>
      <c r="AO292" s="499">
        <v>130000</v>
      </c>
      <c r="AP292" s="499">
        <v>130000</v>
      </c>
      <c r="AQ292" s="499">
        <v>130000</v>
      </c>
      <c r="AR292" s="499">
        <v>130000</v>
      </c>
      <c r="AS292" s="499">
        <v>130000</v>
      </c>
      <c r="AT292" s="499">
        <v>130000</v>
      </c>
      <c r="AU292" s="499">
        <v>130000</v>
      </c>
      <c r="AV292" s="499">
        <v>130000</v>
      </c>
      <c r="AW292" s="499">
        <v>1</v>
      </c>
      <c r="AX292" s="467"/>
    </row>
    <row r="293" spans="1:50" ht="21.75" customHeight="1">
      <c r="B293" s="562">
        <f t="shared" si="19"/>
        <v>15</v>
      </c>
      <c r="C293" s="568" t="s">
        <v>1945</v>
      </c>
      <c r="D293" s="493">
        <f t="shared" si="18"/>
        <v>515</v>
      </c>
      <c r="E293" s="546">
        <v>7220004</v>
      </c>
      <c r="F293" s="483">
        <f t="shared" ref="F293:F302" si="20">VALUE(E293)</f>
        <v>7220004</v>
      </c>
      <c r="G293" s="483" t="s">
        <v>1946</v>
      </c>
      <c r="H293" s="483" t="s">
        <v>1946</v>
      </c>
      <c r="I293" s="493" t="str">
        <f t="shared" ca="1" si="17"/>
        <v>OK</v>
      </c>
      <c r="J293" s="493" t="str">
        <f t="shared" ref="J293:J306" si="21">IF(EXACT(G293,H293),"OK","変更あり！")</f>
        <v>OK</v>
      </c>
      <c r="K293" s="485" t="s">
        <v>1565</v>
      </c>
      <c r="L293" s="477">
        <v>1076618</v>
      </c>
      <c r="M293" s="483" t="s">
        <v>2182</v>
      </c>
      <c r="N293" s="483" t="s">
        <v>2184</v>
      </c>
      <c r="O293" s="483" t="s">
        <v>551</v>
      </c>
      <c r="P293" s="483" t="s">
        <v>2186</v>
      </c>
      <c r="Q293" s="483" t="s">
        <v>1641</v>
      </c>
      <c r="R293" s="483" t="s">
        <v>2184</v>
      </c>
      <c r="S293" s="483" t="s">
        <v>551</v>
      </c>
      <c r="T293" s="483" t="s">
        <v>2186</v>
      </c>
      <c r="U293" s="494">
        <v>0</v>
      </c>
      <c r="V293" s="495"/>
      <c r="W293" s="496">
        <v>14</v>
      </c>
      <c r="X293" s="496">
        <v>15</v>
      </c>
      <c r="Y293" s="496">
        <v>7</v>
      </c>
      <c r="Z293" s="496">
        <v>6</v>
      </c>
      <c r="AA293" s="496">
        <v>7</v>
      </c>
      <c r="AB293" s="496">
        <v>7</v>
      </c>
      <c r="AC293" s="496">
        <v>8</v>
      </c>
      <c r="AD293" s="496">
        <v>8</v>
      </c>
      <c r="AE293" s="496">
        <v>7</v>
      </c>
      <c r="AF293" s="496">
        <v>6</v>
      </c>
      <c r="AG293" s="496">
        <v>6</v>
      </c>
      <c r="AH293" s="496">
        <v>6</v>
      </c>
      <c r="AI293" s="496">
        <v>6</v>
      </c>
      <c r="AJ293" s="497">
        <v>6</v>
      </c>
      <c r="AK293" s="498">
        <v>178500</v>
      </c>
      <c r="AL293" s="499">
        <v>137555</v>
      </c>
      <c r="AM293" s="499">
        <v>178500</v>
      </c>
      <c r="AN293" s="499">
        <v>178500</v>
      </c>
      <c r="AO293" s="499">
        <v>204000</v>
      </c>
      <c r="AP293" s="499">
        <v>179766</v>
      </c>
      <c r="AQ293" s="499">
        <v>164300</v>
      </c>
      <c r="AR293" s="499">
        <v>0</v>
      </c>
      <c r="AS293" s="499">
        <v>0</v>
      </c>
      <c r="AT293" s="499">
        <v>0</v>
      </c>
      <c r="AU293" s="499">
        <v>0</v>
      </c>
      <c r="AV293" s="499">
        <v>0</v>
      </c>
      <c r="AW293" s="499">
        <v>1</v>
      </c>
      <c r="AX293" s="467"/>
    </row>
    <row r="294" spans="1:50" ht="21.75" customHeight="1">
      <c r="A294" s="569" t="s">
        <v>1492</v>
      </c>
      <c r="B294" s="559">
        <v>1</v>
      </c>
      <c r="C294" s="492" t="s">
        <v>1947</v>
      </c>
      <c r="D294" s="493">
        <v>601</v>
      </c>
      <c r="E294" s="483" t="s">
        <v>1493</v>
      </c>
      <c r="F294" s="483">
        <f t="shared" si="20"/>
        <v>5210001</v>
      </c>
      <c r="G294" s="483" t="s">
        <v>1494</v>
      </c>
      <c r="H294" s="483" t="s">
        <v>1494</v>
      </c>
      <c r="I294" s="493" t="str">
        <f t="shared" ca="1" si="17"/>
        <v>OK</v>
      </c>
      <c r="J294" s="493" t="str">
        <f t="shared" si="21"/>
        <v>OK</v>
      </c>
      <c r="K294" s="485"/>
      <c r="L294" s="483">
        <v>1039953</v>
      </c>
      <c r="M294" s="483"/>
      <c r="N294" s="483" t="s">
        <v>2194</v>
      </c>
      <c r="O294" s="483"/>
      <c r="P294" s="483" t="s">
        <v>1495</v>
      </c>
      <c r="Q294" s="483" t="s">
        <v>1641</v>
      </c>
      <c r="R294" s="483" t="s">
        <v>2194</v>
      </c>
      <c r="S294" s="483"/>
      <c r="T294" s="483" t="s">
        <v>1495</v>
      </c>
      <c r="U294" s="494">
        <v>0</v>
      </c>
      <c r="V294" s="495"/>
      <c r="W294" s="496">
        <v>38</v>
      </c>
      <c r="X294" s="496"/>
      <c r="Y294" s="496"/>
      <c r="Z294" s="496"/>
      <c r="AA294" s="496"/>
      <c r="AB294" s="496"/>
      <c r="AC294" s="496"/>
      <c r="AD294" s="496"/>
      <c r="AE294" s="496"/>
      <c r="AF294" s="496"/>
      <c r="AG294" s="496"/>
      <c r="AH294" s="496"/>
      <c r="AI294" s="496"/>
      <c r="AJ294" s="497"/>
      <c r="AK294" s="498"/>
      <c r="AL294" s="499"/>
      <c r="AM294" s="499"/>
      <c r="AN294" s="499"/>
      <c r="AO294" s="499"/>
      <c r="AP294" s="499"/>
      <c r="AQ294" s="499"/>
      <c r="AR294" s="499"/>
      <c r="AS294" s="499"/>
      <c r="AT294" s="499"/>
      <c r="AU294" s="499"/>
      <c r="AV294" s="499"/>
      <c r="AW294" s="499"/>
      <c r="AX294" s="467"/>
    </row>
    <row r="295" spans="1:50" ht="21.75" customHeight="1">
      <c r="A295" s="478"/>
      <c r="B295" s="559">
        <v>2</v>
      </c>
      <c r="C295" s="492" t="s">
        <v>1948</v>
      </c>
      <c r="D295" s="493">
        <v>602</v>
      </c>
      <c r="E295" s="483" t="s">
        <v>1496</v>
      </c>
      <c r="F295" s="483">
        <f t="shared" si="20"/>
        <v>5210002</v>
      </c>
      <c r="G295" s="483" t="s">
        <v>1497</v>
      </c>
      <c r="H295" s="483" t="s">
        <v>1497</v>
      </c>
      <c r="I295" s="493" t="str">
        <f t="shared" ca="1" si="17"/>
        <v>OK</v>
      </c>
      <c r="J295" s="493" t="str">
        <f t="shared" si="21"/>
        <v>OK</v>
      </c>
      <c r="K295" s="478"/>
      <c r="L295" s="514">
        <v>1060122</v>
      </c>
      <c r="M295" s="514"/>
      <c r="N295" s="514" t="s">
        <v>2195</v>
      </c>
      <c r="O295" s="514"/>
      <c r="P295" s="514" t="s">
        <v>1498</v>
      </c>
      <c r="Q295" s="514" t="s">
        <v>1641</v>
      </c>
      <c r="R295" s="514" t="s">
        <v>2195</v>
      </c>
      <c r="S295" s="514"/>
      <c r="T295" s="514" t="s">
        <v>1498</v>
      </c>
      <c r="U295" s="515">
        <v>660000</v>
      </c>
      <c r="V295" s="495">
        <v>45107</v>
      </c>
      <c r="W295" s="526">
        <v>15</v>
      </c>
      <c r="X295" s="526"/>
      <c r="Y295" s="570"/>
      <c r="Z295" s="570"/>
      <c r="AA295" s="570"/>
      <c r="AB295" s="570"/>
      <c r="AC295" s="570"/>
      <c r="AD295" s="570"/>
      <c r="AE295" s="571"/>
      <c r="AF295" s="571"/>
      <c r="AG295" s="571"/>
      <c r="AH295" s="571"/>
      <c r="AI295" s="571"/>
      <c r="AJ295" s="572"/>
      <c r="AK295" s="573"/>
      <c r="AL295" s="494"/>
      <c r="AM295" s="494"/>
      <c r="AN295" s="494"/>
      <c r="AO295" s="494"/>
      <c r="AP295" s="494"/>
      <c r="AQ295" s="494"/>
      <c r="AR295" s="494"/>
      <c r="AS295" s="494"/>
      <c r="AT295" s="494"/>
      <c r="AU295" s="494"/>
      <c r="AV295" s="494"/>
      <c r="AW295" s="494"/>
      <c r="AX295" s="467"/>
    </row>
    <row r="296" spans="1:50" ht="21.75" customHeight="1">
      <c r="A296" s="478"/>
      <c r="B296" s="559">
        <v>3</v>
      </c>
      <c r="C296" s="492" t="s">
        <v>1949</v>
      </c>
      <c r="D296" s="493">
        <v>603</v>
      </c>
      <c r="E296" s="483" t="s">
        <v>1499</v>
      </c>
      <c r="F296" s="483">
        <f t="shared" si="20"/>
        <v>5210524</v>
      </c>
      <c r="G296" s="483" t="s">
        <v>1500</v>
      </c>
      <c r="H296" s="483" t="s">
        <v>1500</v>
      </c>
      <c r="I296" s="493" t="str">
        <f t="shared" ca="1" si="17"/>
        <v>OK</v>
      </c>
      <c r="J296" s="493" t="str">
        <f t="shared" si="21"/>
        <v>OK</v>
      </c>
      <c r="K296" s="478"/>
      <c r="L296" s="514">
        <v>1050669</v>
      </c>
      <c r="M296" s="514" t="s">
        <v>2192</v>
      </c>
      <c r="N296" s="514" t="s">
        <v>2196</v>
      </c>
      <c r="O296" s="514" t="s">
        <v>2198</v>
      </c>
      <c r="P296" s="514" t="s">
        <v>2197</v>
      </c>
      <c r="Q296" s="514" t="s">
        <v>2187</v>
      </c>
      <c r="R296" s="514" t="s">
        <v>2196</v>
      </c>
      <c r="S296" s="514" t="s">
        <v>855</v>
      </c>
      <c r="T296" s="514" t="s">
        <v>1501</v>
      </c>
      <c r="U296" s="515">
        <v>0</v>
      </c>
      <c r="V296" s="514"/>
      <c r="W296" s="526">
        <v>15</v>
      </c>
      <c r="X296" s="526">
        <v>2</v>
      </c>
      <c r="Y296" s="571"/>
      <c r="Z296" s="571"/>
      <c r="AA296" s="571"/>
      <c r="AB296" s="571"/>
      <c r="AC296" s="571"/>
      <c r="AD296" s="571"/>
      <c r="AE296" s="571"/>
      <c r="AF296" s="571"/>
      <c r="AG296" s="571"/>
      <c r="AH296" s="571"/>
      <c r="AI296" s="571"/>
      <c r="AJ296" s="572"/>
      <c r="AK296" s="573"/>
      <c r="AL296" s="494"/>
      <c r="AM296" s="494"/>
      <c r="AN296" s="494"/>
      <c r="AO296" s="494"/>
      <c r="AP296" s="494"/>
      <c r="AQ296" s="494"/>
      <c r="AR296" s="494"/>
      <c r="AS296" s="494"/>
      <c r="AT296" s="494"/>
      <c r="AU296" s="494"/>
      <c r="AV296" s="494"/>
      <c r="AW296" s="494"/>
      <c r="AX296" s="467"/>
    </row>
    <row r="297" spans="1:50" ht="21.75" customHeight="1">
      <c r="B297" s="559">
        <v>4</v>
      </c>
      <c r="C297" s="492" t="s">
        <v>1950</v>
      </c>
      <c r="D297" s="493">
        <v>604</v>
      </c>
      <c r="E297" s="483" t="s">
        <v>1502</v>
      </c>
      <c r="F297" s="483">
        <f t="shared" si="20"/>
        <v>5210004</v>
      </c>
      <c r="G297" s="483" t="s">
        <v>1503</v>
      </c>
      <c r="H297" s="483" t="s">
        <v>1503</v>
      </c>
      <c r="I297" s="493" t="str">
        <f t="shared" ca="1" si="17"/>
        <v>OK</v>
      </c>
      <c r="J297" s="493" t="str">
        <f t="shared" si="21"/>
        <v>OK</v>
      </c>
      <c r="K297" s="478"/>
      <c r="L297" s="514">
        <v>1060127</v>
      </c>
      <c r="M297" s="514"/>
      <c r="N297" s="514" t="s">
        <v>1504</v>
      </c>
      <c r="O297" s="514"/>
      <c r="P297" s="514" t="s">
        <v>1505</v>
      </c>
      <c r="Q297" s="514" t="s">
        <v>2187</v>
      </c>
      <c r="R297" s="514" t="s">
        <v>1504</v>
      </c>
      <c r="S297" s="514"/>
      <c r="T297" s="514" t="s">
        <v>1505</v>
      </c>
      <c r="U297" s="515">
        <v>330000</v>
      </c>
      <c r="V297" s="495">
        <v>45107</v>
      </c>
      <c r="W297" s="526">
        <v>15</v>
      </c>
      <c r="X297" s="526">
        <v>3</v>
      </c>
      <c r="Y297" s="571"/>
      <c r="Z297" s="571"/>
      <c r="AA297" s="571"/>
      <c r="AB297" s="571"/>
      <c r="AC297" s="571"/>
      <c r="AD297" s="571"/>
      <c r="AE297" s="571"/>
      <c r="AF297" s="571"/>
      <c r="AG297" s="571"/>
      <c r="AH297" s="571"/>
      <c r="AI297" s="571"/>
      <c r="AJ297" s="572"/>
      <c r="AK297" s="573"/>
      <c r="AL297" s="494"/>
      <c r="AM297" s="494"/>
      <c r="AN297" s="494"/>
      <c r="AO297" s="494"/>
      <c r="AP297" s="494"/>
      <c r="AQ297" s="494"/>
      <c r="AR297" s="494"/>
      <c r="AS297" s="494"/>
      <c r="AT297" s="494"/>
      <c r="AU297" s="494"/>
      <c r="AV297" s="494"/>
      <c r="AW297" s="494"/>
      <c r="AX297" s="467"/>
    </row>
    <row r="298" spans="1:50" ht="21.75" customHeight="1">
      <c r="B298" s="559">
        <v>5</v>
      </c>
      <c r="C298" s="505" t="s">
        <v>1951</v>
      </c>
      <c r="D298" s="493">
        <v>605</v>
      </c>
      <c r="E298" s="483" t="s">
        <v>1506</v>
      </c>
      <c r="F298" s="483">
        <f t="shared" si="20"/>
        <v>5210417</v>
      </c>
      <c r="G298" s="483" t="s">
        <v>1507</v>
      </c>
      <c r="H298" s="483" t="s">
        <v>1507</v>
      </c>
      <c r="I298" s="493" t="str">
        <f t="shared" ca="1" si="17"/>
        <v>OK</v>
      </c>
      <c r="J298" s="493" t="str">
        <f t="shared" si="21"/>
        <v>OK</v>
      </c>
      <c r="K298" s="478"/>
      <c r="L298" s="514">
        <v>1063362</v>
      </c>
      <c r="M298" s="514" t="s">
        <v>2191</v>
      </c>
      <c r="N298" s="514" t="s">
        <v>1357</v>
      </c>
      <c r="O298" s="514" t="s">
        <v>2199</v>
      </c>
      <c r="P298" s="514" t="s">
        <v>2200</v>
      </c>
      <c r="Q298" s="514" t="s">
        <v>2187</v>
      </c>
      <c r="R298" s="514" t="s">
        <v>1357</v>
      </c>
      <c r="S298" s="514" t="s">
        <v>694</v>
      </c>
      <c r="T298" s="514" t="s">
        <v>1358</v>
      </c>
      <c r="U298" s="515">
        <v>0</v>
      </c>
      <c r="V298" s="514"/>
      <c r="W298" s="526">
        <v>15</v>
      </c>
      <c r="X298" s="526">
        <v>4</v>
      </c>
      <c r="Y298" s="571"/>
      <c r="Z298" s="571"/>
      <c r="AA298" s="571"/>
      <c r="AB298" s="571"/>
      <c r="AC298" s="571"/>
      <c r="AD298" s="571"/>
      <c r="AE298" s="571"/>
      <c r="AF298" s="571"/>
      <c r="AG298" s="571"/>
      <c r="AH298" s="571"/>
      <c r="AI298" s="571"/>
      <c r="AJ298" s="572"/>
      <c r="AK298" s="573"/>
      <c r="AL298" s="494"/>
      <c r="AM298" s="494"/>
      <c r="AN298" s="494"/>
      <c r="AO298" s="494"/>
      <c r="AP298" s="494"/>
      <c r="AQ298" s="494"/>
      <c r="AR298" s="494"/>
      <c r="AS298" s="494"/>
      <c r="AT298" s="494"/>
      <c r="AU298" s="494"/>
      <c r="AV298" s="494"/>
      <c r="AW298" s="494"/>
      <c r="AX298" s="467"/>
    </row>
    <row r="299" spans="1:50" ht="21.75" customHeight="1">
      <c r="B299" s="559">
        <v>6</v>
      </c>
      <c r="C299" s="505" t="s">
        <v>1952</v>
      </c>
      <c r="D299" s="493">
        <v>606</v>
      </c>
      <c r="E299" s="483" t="s">
        <v>1508</v>
      </c>
      <c r="F299" s="483">
        <f t="shared" si="20"/>
        <v>5210418</v>
      </c>
      <c r="G299" s="483" t="s">
        <v>1509</v>
      </c>
      <c r="H299" s="483" t="s">
        <v>1509</v>
      </c>
      <c r="I299" s="493" t="str">
        <f t="shared" ca="1" si="17"/>
        <v>OK</v>
      </c>
      <c r="J299" s="493" t="str">
        <f t="shared" si="21"/>
        <v>OK</v>
      </c>
      <c r="K299" s="478"/>
      <c r="L299" s="514">
        <v>1076825</v>
      </c>
      <c r="M299" s="514" t="s">
        <v>2193</v>
      </c>
      <c r="N299" s="514" t="s">
        <v>1510</v>
      </c>
      <c r="O299" s="514" t="s">
        <v>2198</v>
      </c>
      <c r="P299" s="514" t="s">
        <v>2201</v>
      </c>
      <c r="Q299" s="514" t="s">
        <v>2187</v>
      </c>
      <c r="R299" s="514" t="s">
        <v>1510</v>
      </c>
      <c r="S299" s="514" t="s">
        <v>855</v>
      </c>
      <c r="T299" s="514" t="s">
        <v>1541</v>
      </c>
      <c r="U299" s="515">
        <v>660000</v>
      </c>
      <c r="V299" s="495">
        <v>45107</v>
      </c>
      <c r="W299" s="526">
        <v>15</v>
      </c>
      <c r="X299" s="526">
        <v>5</v>
      </c>
      <c r="Y299" s="571"/>
      <c r="Z299" s="571"/>
      <c r="AA299" s="571"/>
      <c r="AB299" s="571"/>
      <c r="AC299" s="571"/>
      <c r="AD299" s="571"/>
      <c r="AE299" s="571"/>
      <c r="AF299" s="571"/>
      <c r="AG299" s="571"/>
      <c r="AH299" s="571"/>
      <c r="AI299" s="571"/>
      <c r="AJ299" s="572"/>
      <c r="AK299" s="573"/>
      <c r="AL299" s="494"/>
      <c r="AM299" s="494"/>
      <c r="AN299" s="494"/>
      <c r="AO299" s="494"/>
      <c r="AP299" s="494"/>
      <c r="AQ299" s="494"/>
      <c r="AR299" s="494"/>
      <c r="AS299" s="494"/>
      <c r="AT299" s="494"/>
      <c r="AU299" s="494"/>
      <c r="AV299" s="494"/>
      <c r="AW299" s="494"/>
      <c r="AX299" s="467"/>
    </row>
    <row r="300" spans="1:50" ht="21.75" customHeight="1">
      <c r="B300" s="559">
        <v>7</v>
      </c>
      <c r="C300" s="505" t="s">
        <v>1953</v>
      </c>
      <c r="D300" s="493">
        <v>607</v>
      </c>
      <c r="E300" s="483" t="s">
        <v>1511</v>
      </c>
      <c r="F300" s="483">
        <f t="shared" si="20"/>
        <v>5210537</v>
      </c>
      <c r="G300" s="483" t="s">
        <v>1512</v>
      </c>
      <c r="H300" s="483" t="s">
        <v>1512</v>
      </c>
      <c r="I300" s="493" t="str">
        <f t="shared" ca="1" si="17"/>
        <v>OK</v>
      </c>
      <c r="J300" s="493" t="str">
        <f t="shared" si="21"/>
        <v>OK</v>
      </c>
      <c r="K300" s="478"/>
      <c r="L300" s="514">
        <v>1069375</v>
      </c>
      <c r="M300" s="514"/>
      <c r="N300" s="514" t="s">
        <v>2202</v>
      </c>
      <c r="O300" s="514"/>
      <c r="P300" s="514" t="s">
        <v>1542</v>
      </c>
      <c r="Q300" s="514" t="s">
        <v>2187</v>
      </c>
      <c r="R300" s="514" t="s">
        <v>2202</v>
      </c>
      <c r="S300" s="514"/>
      <c r="T300" s="514" t="s">
        <v>1542</v>
      </c>
      <c r="U300" s="515">
        <v>540000</v>
      </c>
      <c r="V300" s="495">
        <v>45107</v>
      </c>
      <c r="W300" s="526">
        <v>15</v>
      </c>
      <c r="X300" s="526">
        <v>6</v>
      </c>
      <c r="Y300" s="571"/>
      <c r="Z300" s="571"/>
      <c r="AA300" s="571"/>
      <c r="AB300" s="571"/>
      <c r="AC300" s="571"/>
      <c r="AD300" s="571"/>
      <c r="AE300" s="571"/>
      <c r="AF300" s="571"/>
      <c r="AG300" s="571"/>
      <c r="AH300" s="571"/>
      <c r="AI300" s="571"/>
      <c r="AJ300" s="572"/>
      <c r="AK300" s="573"/>
      <c r="AL300" s="494"/>
      <c r="AM300" s="494"/>
      <c r="AN300" s="494"/>
      <c r="AO300" s="494"/>
      <c r="AP300" s="494"/>
      <c r="AQ300" s="494"/>
      <c r="AR300" s="494"/>
      <c r="AS300" s="494"/>
      <c r="AT300" s="494"/>
      <c r="AU300" s="494"/>
      <c r="AV300" s="494"/>
      <c r="AW300" s="494"/>
      <c r="AX300" s="467"/>
    </row>
    <row r="301" spans="1:50" ht="21.75" customHeight="1">
      <c r="A301" s="569" t="s">
        <v>1513</v>
      </c>
      <c r="B301" s="559">
        <v>1</v>
      </c>
      <c r="C301" s="574" t="s">
        <v>509</v>
      </c>
      <c r="D301" s="493">
        <v>701</v>
      </c>
      <c r="E301" s="483">
        <v>8220001</v>
      </c>
      <c r="F301" s="483">
        <f t="shared" si="20"/>
        <v>8220001</v>
      </c>
      <c r="G301" s="483" t="s">
        <v>1514</v>
      </c>
      <c r="H301" s="483" t="s">
        <v>1514</v>
      </c>
      <c r="I301" s="493" t="str">
        <f t="shared" ca="1" si="17"/>
        <v>OK</v>
      </c>
      <c r="J301" s="493" t="str">
        <f t="shared" si="21"/>
        <v>OK</v>
      </c>
      <c r="K301" s="478"/>
      <c r="L301" s="514"/>
      <c r="M301" s="514"/>
      <c r="N301" s="514"/>
      <c r="O301" s="514"/>
      <c r="P301" s="514"/>
      <c r="Q301" s="514"/>
      <c r="R301" s="514"/>
      <c r="S301" s="514"/>
      <c r="T301" s="514"/>
      <c r="U301" s="515"/>
      <c r="V301" s="514"/>
      <c r="W301" s="570"/>
      <c r="X301" s="570"/>
      <c r="Y301" s="571"/>
      <c r="Z301" s="571"/>
      <c r="AA301" s="571"/>
      <c r="AB301" s="571"/>
      <c r="AC301" s="571"/>
      <c r="AD301" s="571"/>
      <c r="AE301" s="571"/>
      <c r="AF301" s="571"/>
      <c r="AG301" s="571"/>
      <c r="AH301" s="571"/>
      <c r="AI301" s="571"/>
      <c r="AJ301" s="572"/>
      <c r="AK301" s="573"/>
      <c r="AL301" s="494"/>
      <c r="AM301" s="494"/>
      <c r="AN301" s="494"/>
      <c r="AO301" s="494"/>
      <c r="AP301" s="494"/>
      <c r="AQ301" s="494"/>
      <c r="AR301" s="494"/>
      <c r="AS301" s="494"/>
      <c r="AT301" s="494"/>
      <c r="AU301" s="494"/>
      <c r="AV301" s="494"/>
      <c r="AW301" s="494"/>
      <c r="AX301" s="467"/>
    </row>
    <row r="302" spans="1:50" ht="21.75" customHeight="1">
      <c r="B302" s="559">
        <v>2</v>
      </c>
      <c r="C302" s="574" t="s">
        <v>510</v>
      </c>
      <c r="D302" s="493">
        <v>702</v>
      </c>
      <c r="E302" s="483">
        <v>8220002</v>
      </c>
      <c r="F302" s="483">
        <f t="shared" si="20"/>
        <v>8220002</v>
      </c>
      <c r="G302" s="483" t="s">
        <v>1515</v>
      </c>
      <c r="H302" s="483" t="s">
        <v>1515</v>
      </c>
      <c r="I302" s="493" t="str">
        <f t="shared" ca="1" si="17"/>
        <v>OK</v>
      </c>
      <c r="J302" s="493" t="str">
        <f t="shared" si="21"/>
        <v>OK</v>
      </c>
      <c r="K302" s="478"/>
      <c r="L302" s="483"/>
      <c r="M302" s="483"/>
      <c r="N302" s="483"/>
      <c r="O302" s="483"/>
      <c r="P302" s="483"/>
      <c r="Q302" s="483"/>
      <c r="R302" s="483"/>
      <c r="S302" s="483"/>
      <c r="T302" s="483"/>
      <c r="U302" s="515"/>
      <c r="V302" s="483"/>
      <c r="W302" s="575"/>
      <c r="X302" s="571"/>
      <c r="Y302" s="571"/>
      <c r="Z302" s="571"/>
      <c r="AA302" s="571"/>
      <c r="AB302" s="571"/>
      <c r="AC302" s="571"/>
      <c r="AD302" s="571"/>
      <c r="AE302" s="571"/>
      <c r="AF302" s="571"/>
      <c r="AG302" s="571"/>
      <c r="AH302" s="571"/>
      <c r="AI302" s="571"/>
      <c r="AJ302" s="572"/>
      <c r="AK302" s="573"/>
      <c r="AL302" s="494"/>
      <c r="AM302" s="494"/>
      <c r="AN302" s="494"/>
      <c r="AO302" s="494"/>
      <c r="AP302" s="494"/>
      <c r="AQ302" s="494"/>
      <c r="AR302" s="494"/>
      <c r="AS302" s="494"/>
      <c r="AT302" s="494"/>
      <c r="AU302" s="494"/>
      <c r="AV302" s="494"/>
      <c r="AW302" s="494"/>
      <c r="AX302" s="467"/>
    </row>
    <row r="303" spans="1:50" ht="21.75" customHeight="1">
      <c r="B303" s="576"/>
      <c r="C303" s="577"/>
      <c r="D303" s="474"/>
      <c r="E303" s="478"/>
      <c r="F303" s="478"/>
      <c r="G303" s="483"/>
      <c r="H303" s="483"/>
      <c r="I303" s="493"/>
      <c r="J303" s="493"/>
      <c r="K303" s="478"/>
      <c r="L303" s="478"/>
      <c r="M303" s="478"/>
      <c r="N303" s="478"/>
      <c r="O303" s="478"/>
      <c r="P303" s="478"/>
      <c r="Q303" s="478"/>
      <c r="R303" s="478"/>
      <c r="S303" s="478"/>
      <c r="T303" s="478"/>
      <c r="U303" s="478"/>
      <c r="V303" s="478"/>
      <c r="W303" s="478"/>
      <c r="X303" s="478"/>
      <c r="Y303" s="478"/>
      <c r="Z303" s="478"/>
      <c r="AA303" s="478"/>
      <c r="AB303" s="478"/>
      <c r="AC303" s="478"/>
      <c r="AD303" s="478"/>
      <c r="AE303" s="478"/>
      <c r="AF303" s="478"/>
      <c r="AG303" s="478"/>
      <c r="AH303" s="478"/>
      <c r="AI303" s="478"/>
      <c r="AJ303" s="478"/>
      <c r="AK303" s="478"/>
      <c r="AL303" s="478"/>
      <c r="AM303" s="478"/>
      <c r="AN303" s="478"/>
      <c r="AO303" s="478"/>
      <c r="AP303" s="478"/>
      <c r="AQ303" s="478"/>
      <c r="AR303" s="478"/>
      <c r="AS303" s="478"/>
      <c r="AT303" s="478"/>
      <c r="AU303" s="478"/>
      <c r="AV303" s="478"/>
      <c r="AW303" s="478"/>
      <c r="AX303" s="467"/>
    </row>
    <row r="304" spans="1:50" ht="21.75" customHeight="1">
      <c r="B304" s="576"/>
      <c r="C304" s="577"/>
      <c r="D304" s="474"/>
      <c r="E304" s="478"/>
      <c r="F304" s="478"/>
      <c r="G304" s="483"/>
      <c r="H304" s="483"/>
      <c r="I304" s="493"/>
      <c r="J304" s="493"/>
      <c r="K304" s="478"/>
      <c r="L304" s="478"/>
      <c r="M304" s="478"/>
      <c r="N304" s="478"/>
      <c r="O304" s="478"/>
      <c r="P304" s="478"/>
      <c r="Q304" s="478"/>
      <c r="R304" s="478"/>
      <c r="S304" s="478"/>
      <c r="T304" s="478"/>
      <c r="U304" s="478"/>
      <c r="V304" s="478"/>
      <c r="W304" s="478"/>
      <c r="X304" s="478"/>
      <c r="Y304" s="478"/>
      <c r="Z304" s="478"/>
      <c r="AA304" s="478"/>
      <c r="AB304" s="478"/>
      <c r="AC304" s="478"/>
      <c r="AD304" s="478"/>
      <c r="AE304" s="478"/>
      <c r="AF304" s="478"/>
      <c r="AG304" s="478"/>
      <c r="AH304" s="478"/>
      <c r="AI304" s="478"/>
      <c r="AJ304" s="478"/>
      <c r="AK304" s="478"/>
      <c r="AL304" s="478"/>
      <c r="AM304" s="478"/>
      <c r="AN304" s="478"/>
      <c r="AO304" s="478"/>
      <c r="AP304" s="478"/>
      <c r="AQ304" s="478"/>
      <c r="AR304" s="478"/>
      <c r="AS304" s="478"/>
      <c r="AT304" s="478"/>
      <c r="AU304" s="478"/>
      <c r="AV304" s="478"/>
      <c r="AW304" s="478"/>
      <c r="AX304" s="467"/>
    </row>
    <row r="305" spans="1:50" ht="21.75" customHeight="1">
      <c r="B305" s="576"/>
      <c r="C305" s="577"/>
      <c r="D305" s="474"/>
      <c r="E305" s="478"/>
      <c r="F305" s="478"/>
      <c r="G305" s="483"/>
      <c r="H305" s="483"/>
      <c r="I305" s="493"/>
      <c r="J305" s="493"/>
      <c r="K305" s="478"/>
      <c r="L305" s="478"/>
      <c r="M305" s="478"/>
      <c r="N305" s="478"/>
      <c r="O305" s="478"/>
      <c r="P305" s="478"/>
      <c r="Q305" s="478"/>
      <c r="R305" s="478"/>
      <c r="S305" s="478"/>
      <c r="T305" s="478"/>
      <c r="U305" s="478"/>
      <c r="V305" s="478"/>
      <c r="W305" s="478"/>
      <c r="X305" s="478"/>
      <c r="Y305" s="478"/>
      <c r="Z305" s="478"/>
      <c r="AA305" s="478"/>
      <c r="AB305" s="478"/>
      <c r="AC305" s="478"/>
      <c r="AD305" s="478"/>
      <c r="AE305" s="478"/>
      <c r="AF305" s="478"/>
      <c r="AG305" s="478"/>
      <c r="AH305" s="478"/>
      <c r="AI305" s="478"/>
      <c r="AJ305" s="478"/>
      <c r="AK305" s="478"/>
      <c r="AL305" s="478"/>
      <c r="AM305" s="478"/>
      <c r="AN305" s="478"/>
      <c r="AO305" s="478"/>
      <c r="AP305" s="478"/>
      <c r="AQ305" s="478"/>
      <c r="AR305" s="478"/>
      <c r="AS305" s="478"/>
      <c r="AT305" s="478"/>
      <c r="AU305" s="478"/>
      <c r="AV305" s="478"/>
      <c r="AW305" s="478"/>
      <c r="AX305" s="467"/>
    </row>
    <row r="306" spans="1:50" s="465" customFormat="1" ht="21.75" customHeight="1">
      <c r="B306" s="474"/>
      <c r="C306" s="478"/>
      <c r="D306" s="474"/>
      <c r="E306" s="474" t="s">
        <v>1516</v>
      </c>
      <c r="F306" s="474"/>
      <c r="G306" s="483" t="str">
        <f t="shared" ref="G306" ca="1" si="22">CHAR(RANDBETWEEN(65,90))&amp;CHAR(RANDBETWEEN(65,90))&amp;CHAR(RANDBETWEEN(65,90))&amp;RANDBETWEEN(10000,99999)</f>
        <v>XLR24066</v>
      </c>
      <c r="H306" s="483" t="str">
        <f t="shared" ref="H306" ca="1" si="23">G306</f>
        <v>XLR24066</v>
      </c>
      <c r="I306" s="493" t="str">
        <f ca="1">IF(COUNTIF($G$5:$G$306,G306)=1,"OK","重複あり！")</f>
        <v>OK</v>
      </c>
      <c r="J306" s="493" t="str">
        <f t="shared" ca="1" si="21"/>
        <v>OK</v>
      </c>
      <c r="K306" s="478"/>
      <c r="L306" s="474"/>
      <c r="M306" s="474"/>
      <c r="N306" s="474"/>
      <c r="O306" s="474"/>
      <c r="P306" s="474"/>
      <c r="Q306" s="474"/>
      <c r="R306" s="474"/>
      <c r="S306" s="474"/>
      <c r="T306" s="474"/>
      <c r="U306" s="474"/>
      <c r="V306" s="474"/>
      <c r="W306" s="474"/>
      <c r="X306" s="474"/>
      <c r="Y306" s="474"/>
      <c r="Z306" s="474"/>
      <c r="AA306" s="474"/>
      <c r="AB306" s="474"/>
      <c r="AC306" s="474"/>
      <c r="AD306" s="474"/>
      <c r="AE306" s="474"/>
      <c r="AF306" s="474"/>
      <c r="AG306" s="474"/>
      <c r="AH306" s="474"/>
      <c r="AI306" s="474"/>
      <c r="AJ306" s="474"/>
      <c r="AK306" s="474"/>
      <c r="AL306" s="474"/>
      <c r="AM306" s="474"/>
      <c r="AN306" s="474"/>
      <c r="AO306" s="474"/>
      <c r="AP306" s="474"/>
      <c r="AQ306" s="474"/>
      <c r="AR306" s="474"/>
      <c r="AS306" s="474"/>
      <c r="AT306" s="474"/>
      <c r="AU306" s="474"/>
      <c r="AV306" s="474"/>
      <c r="AW306" s="474"/>
      <c r="AX306" s="578"/>
    </row>
    <row r="307" spans="1:50" s="465" customFormat="1" ht="21.75" customHeight="1">
      <c r="A307" s="578"/>
      <c r="B307" s="578"/>
      <c r="C307" s="467"/>
      <c r="D307" s="578"/>
      <c r="E307" s="578"/>
      <c r="F307" s="578"/>
      <c r="G307" s="578"/>
      <c r="H307" s="578"/>
      <c r="I307" s="578"/>
      <c r="J307" s="578"/>
      <c r="K307" s="579"/>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8"/>
      <c r="AL307" s="578"/>
      <c r="AM307" s="578"/>
      <c r="AN307" s="578"/>
      <c r="AO307" s="578"/>
      <c r="AP307" s="578"/>
      <c r="AQ307" s="578"/>
      <c r="AR307" s="578"/>
      <c r="AS307" s="578"/>
      <c r="AT307" s="578"/>
      <c r="AU307" s="578"/>
      <c r="AV307" s="578"/>
      <c r="AW307" s="578"/>
      <c r="AX307" s="578"/>
    </row>
    <row r="308" spans="1:50" ht="21.75" customHeight="1">
      <c r="K308" s="478"/>
      <c r="M308" s="465"/>
      <c r="N308" s="465"/>
      <c r="O308" s="465"/>
      <c r="P308" s="465"/>
      <c r="Q308" s="465"/>
      <c r="R308" s="465"/>
      <c r="S308" s="465"/>
      <c r="T308" s="465"/>
      <c r="U308" s="465"/>
      <c r="V308" s="465"/>
      <c r="W308" s="465"/>
      <c r="X308" s="465"/>
      <c r="Y308" s="465"/>
      <c r="Z308" s="465"/>
      <c r="AA308" s="465"/>
      <c r="AB308" s="465"/>
      <c r="AC308" s="465"/>
      <c r="AD308" s="465"/>
      <c r="AE308" s="465"/>
      <c r="AF308" s="465"/>
      <c r="AG308" s="465"/>
      <c r="AH308" s="465"/>
      <c r="AI308" s="465"/>
      <c r="AJ308" s="465"/>
      <c r="AK308" s="465"/>
      <c r="AL308" s="465"/>
      <c r="AM308" s="465"/>
      <c r="AN308" s="465"/>
      <c r="AO308" s="465"/>
      <c r="AP308" s="465"/>
      <c r="AQ308" s="465"/>
      <c r="AR308" s="465"/>
      <c r="AS308" s="465"/>
      <c r="AT308" s="465"/>
      <c r="AU308" s="465"/>
      <c r="AV308" s="465"/>
      <c r="AW308" s="465"/>
    </row>
    <row r="309" spans="1:50">
      <c r="K309" s="478"/>
    </row>
    <row r="310" spans="1:50">
      <c r="K310" s="478"/>
    </row>
    <row r="311" spans="1:50">
      <c r="K311" s="478"/>
    </row>
    <row r="312" spans="1:50">
      <c r="K312" s="478"/>
    </row>
    <row r="313" spans="1:50">
      <c r="K313" s="478"/>
    </row>
    <row r="314" spans="1:50">
      <c r="K314" s="478"/>
    </row>
    <row r="315" spans="1:50">
      <c r="K315" s="478"/>
    </row>
    <row r="316" spans="1:50">
      <c r="K316" s="478"/>
    </row>
    <row r="317" spans="1:50" ht="13.5" customHeight="1">
      <c r="K317" s="478"/>
    </row>
    <row r="318" spans="1:50">
      <c r="K318" s="478"/>
    </row>
    <row r="319" spans="1:50">
      <c r="K319" s="478"/>
    </row>
    <row r="320" spans="1:50">
      <c r="K320" s="478"/>
    </row>
    <row r="321" spans="11:11">
      <c r="K321" s="478"/>
    </row>
    <row r="322" spans="11:11">
      <c r="K322" s="478"/>
    </row>
    <row r="323" spans="11:11">
      <c r="K323" s="478"/>
    </row>
    <row r="324" spans="11:11">
      <c r="K324" s="478"/>
    </row>
    <row r="325" spans="11:11">
      <c r="K325" s="478"/>
    </row>
    <row r="326" spans="11:11">
      <c r="K326" s="478"/>
    </row>
    <row r="327" spans="11:11">
      <c r="K327" s="478"/>
    </row>
    <row r="328" spans="11:11">
      <c r="K328" s="478"/>
    </row>
    <row r="329" spans="11:11">
      <c r="K329" s="478"/>
    </row>
    <row r="330" spans="11:11">
      <c r="K330" s="478"/>
    </row>
    <row r="331" spans="11:11">
      <c r="K331" s="478"/>
    </row>
    <row r="332" spans="11:11">
      <c r="K332" s="478"/>
    </row>
    <row r="333" spans="11:11">
      <c r="K333" s="478"/>
    </row>
    <row r="334" spans="11:11">
      <c r="K334" s="478"/>
    </row>
    <row r="335" spans="11:11">
      <c r="K335" s="478"/>
    </row>
    <row r="336" spans="11:11">
      <c r="K336" s="478"/>
    </row>
    <row r="337" spans="11:11">
      <c r="K337" s="478"/>
    </row>
    <row r="338" spans="11:11">
      <c r="K338" s="478"/>
    </row>
    <row r="339" spans="11:11">
      <c r="K339" s="478"/>
    </row>
    <row r="340" spans="11:11">
      <c r="K340" s="478"/>
    </row>
    <row r="341" spans="11:11">
      <c r="K341" s="478"/>
    </row>
  </sheetData>
  <sheetProtection password="CCCF" sheet="1" selectLockedCells="1" selectUnlockedCells="1"/>
  <autoFilter ref="A4:BF306" xr:uid="{C6602216-4369-4437-BEB3-F16B1A9A5D85}"/>
  <mergeCells count="3">
    <mergeCell ref="Y3:AJ3"/>
    <mergeCell ref="AK3:AV3"/>
    <mergeCell ref="AW3:AW4"/>
  </mergeCells>
  <phoneticPr fontId="1"/>
  <conditionalFormatting sqref="K3">
    <cfRule type="containsText" dxfId="30" priority="18" operator="containsText" text="↓問題あり">
      <formula>NOT(ISERROR(SEARCH("↓問題あり",K3)))</formula>
    </cfRule>
  </conditionalFormatting>
  <conditionalFormatting sqref="V303:X305">
    <cfRule type="cellIs" dxfId="29" priority="41" operator="notEqual">
      <formula>R303</formula>
    </cfRule>
  </conditionalFormatting>
  <conditionalFormatting sqref="Y303:AB305">
    <cfRule type="cellIs" dxfId="28" priority="9" operator="notEqual">
      <formula>U303</formula>
    </cfRule>
  </conditionalFormatting>
  <conditionalFormatting sqref="AE303:AE305">
    <cfRule type="cellIs" dxfId="27" priority="10" operator="notEqual">
      <formula>U303</formula>
    </cfRule>
  </conditionalFormatting>
  <conditionalFormatting sqref="AC303:AD305">
    <cfRule type="cellIs" dxfId="26" priority="11" operator="notEqual">
      <formula>U303</formula>
    </cfRule>
  </conditionalFormatting>
  <conditionalFormatting sqref="AK303:AN305">
    <cfRule type="cellIs" dxfId="25" priority="6" operator="notEqual">
      <formula>AB303</formula>
    </cfRule>
  </conditionalFormatting>
  <conditionalFormatting sqref="AQ303:AQ305">
    <cfRule type="cellIs" dxfId="24" priority="7" operator="notEqual">
      <formula>AB303</formula>
    </cfRule>
  </conditionalFormatting>
  <conditionalFormatting sqref="AO303:AP305">
    <cfRule type="cellIs" dxfId="23" priority="8" operator="notEqual">
      <formula>AB303</formula>
    </cfRule>
  </conditionalFormatting>
  <conditionalFormatting sqref="AF303:AI305">
    <cfRule type="cellIs" dxfId="22" priority="4" operator="notEqual">
      <formula>AB303</formula>
    </cfRule>
  </conditionalFormatting>
  <conditionalFormatting sqref="AJ303:AJ305">
    <cfRule type="cellIs" dxfId="21" priority="5" operator="notEqual">
      <formula>AB303</formula>
    </cfRule>
  </conditionalFormatting>
  <conditionalFormatting sqref="AR303:AU305">
    <cfRule type="cellIs" dxfId="20" priority="2" operator="notEqual">
      <formula>AI303</formula>
    </cfRule>
  </conditionalFormatting>
  <conditionalFormatting sqref="AV303:AW305">
    <cfRule type="cellIs" dxfId="19" priority="3" operator="notEqual">
      <formula>AI303</formula>
    </cfRule>
  </conditionalFormatting>
  <conditionalFormatting sqref="J3">
    <cfRule type="containsText" dxfId="18" priority="1" operator="containsText" text="↓問題あり">
      <formula>NOT(ISERROR(SEARCH("↓問題あり",J3)))</formula>
    </cfRule>
  </conditionalFormatting>
  <printOptions horizontalCentered="1"/>
  <pageMargins left="0" right="0" top="0.39370078740157483" bottom="0.39370078740157483" header="0.31496062992125984" footer="0.31496062992125984"/>
  <pageSetup paperSize="9" scale="6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89BD9-7860-4DA2-9B1D-C22A063B7E02}">
  <sheetPr codeName="Sheet4">
    <tabColor rgb="FFFF0000"/>
  </sheetPr>
  <dimension ref="A1:AI79"/>
  <sheetViews>
    <sheetView tabSelected="1" view="pageBreakPreview" zoomScale="60" zoomScaleNormal="100" workbookViewId="0">
      <selection activeCell="D3" sqref="D3:I3"/>
    </sheetView>
  </sheetViews>
  <sheetFormatPr defaultColWidth="9" defaultRowHeight="27" customHeight="1"/>
  <cols>
    <col min="1" max="1" width="3.125" style="236" customWidth="1"/>
    <col min="2" max="2" width="5" style="236" customWidth="1"/>
    <col min="3" max="3" width="27.5" style="236" customWidth="1"/>
    <col min="4" max="4" width="20.25" style="236" customWidth="1"/>
    <col min="5" max="5" width="10.25" style="236" customWidth="1"/>
    <col min="6" max="17" width="6.875" style="236" customWidth="1"/>
    <col min="18" max="18" width="9" style="236"/>
    <col min="19" max="19" width="12.125" style="236" customWidth="1"/>
    <col min="20" max="21" width="9" style="236"/>
    <col min="22" max="22" width="9" style="236" customWidth="1"/>
    <col min="23" max="16384" width="9" style="236"/>
  </cols>
  <sheetData>
    <row r="1" spans="2:35" ht="27" customHeight="1">
      <c r="B1" s="239" t="s">
        <v>476</v>
      </c>
      <c r="AE1" s="240"/>
      <c r="AF1" s="240"/>
      <c r="AG1" s="240"/>
      <c r="AH1" s="240"/>
      <c r="AI1" s="240"/>
    </row>
    <row r="2" spans="2:35" ht="27" customHeight="1">
      <c r="AE2" s="240"/>
      <c r="AF2" s="240"/>
      <c r="AG2" s="240"/>
      <c r="AH2" s="240"/>
      <c r="AI2" s="240"/>
    </row>
    <row r="3" spans="2:35" ht="27" customHeight="1">
      <c r="C3" s="241" t="s">
        <v>477</v>
      </c>
      <c r="D3" s="619"/>
      <c r="E3" s="620"/>
      <c r="F3" s="620"/>
      <c r="G3" s="620"/>
      <c r="H3" s="620"/>
      <c r="I3" s="620"/>
      <c r="L3" s="621" t="s">
        <v>1522</v>
      </c>
      <c r="M3" s="622"/>
      <c r="N3" s="622"/>
      <c r="AE3" s="240"/>
      <c r="AF3" s="240"/>
      <c r="AG3" s="240"/>
      <c r="AH3" s="240"/>
      <c r="AI3" s="240"/>
    </row>
    <row r="4" spans="2:35" ht="27" customHeight="1">
      <c r="C4" s="241" t="s">
        <v>478</v>
      </c>
      <c r="D4" s="620"/>
      <c r="E4" s="620"/>
      <c r="F4" s="620"/>
      <c r="G4" s="620"/>
      <c r="H4" s="620"/>
      <c r="I4" s="620"/>
      <c r="L4" s="623"/>
      <c r="M4" s="624"/>
      <c r="N4" s="625"/>
      <c r="AE4" s="240"/>
      <c r="AF4" s="240"/>
      <c r="AG4" s="240"/>
      <c r="AH4" s="240"/>
      <c r="AI4" s="240"/>
    </row>
    <row r="5" spans="2:35" ht="27" customHeight="1">
      <c r="C5" s="241" t="s">
        <v>479</v>
      </c>
      <c r="D5" s="620"/>
      <c r="E5" s="620"/>
      <c r="F5" s="620"/>
      <c r="G5" s="620"/>
      <c r="H5" s="620"/>
      <c r="I5" s="620"/>
      <c r="L5" s="626" t="e">
        <f>IF(EXACT(VLOOKUP(D5,補助金用基本データ!C5:T302,5,FALSE),ASC(①基本情報【名簿入力前に必須入力】!L4))=TRUE,"OK","パスワードが違います")</f>
        <v>#N/A</v>
      </c>
      <c r="M5" s="626"/>
      <c r="N5" s="626"/>
      <c r="P5" s="236" t="e">
        <f>IF(L5="OK",VLOOKUP(D5,補助金用基本データ!C5:T302,2,FALSE),"")</f>
        <v>#N/A</v>
      </c>
      <c r="AE5" s="242"/>
      <c r="AF5" s="242"/>
      <c r="AG5" s="240"/>
      <c r="AH5" s="240"/>
      <c r="AI5" s="240"/>
    </row>
    <row r="6" spans="2:35" ht="27" customHeight="1">
      <c r="C6" s="243"/>
      <c r="D6" s="244" t="s">
        <v>480</v>
      </c>
      <c r="I6" s="231" t="e">
        <f>IF(VLOOKUP(P5,補助金用基本データ!D5:X302,8)="","",VLOOKUP(P5,補助金用基本データ!D5:X302,8))</f>
        <v>#N/A</v>
      </c>
      <c r="J6" s="245"/>
      <c r="R6" s="245"/>
      <c r="S6" s="245"/>
      <c r="AE6" s="240"/>
      <c r="AF6" s="240"/>
      <c r="AG6" s="240"/>
      <c r="AH6" s="240"/>
      <c r="AI6" s="240"/>
    </row>
    <row r="7" spans="2:35" ht="27" customHeight="1">
      <c r="L7" s="627" t="s">
        <v>481</v>
      </c>
      <c r="M7" s="628"/>
      <c r="N7" s="629"/>
      <c r="O7" s="627" t="s">
        <v>482</v>
      </c>
      <c r="P7" s="630"/>
      <c r="Q7" s="631"/>
      <c r="AE7" s="240"/>
      <c r="AF7" s="240"/>
      <c r="AG7" s="240"/>
      <c r="AH7" s="240"/>
      <c r="AI7" s="240"/>
    </row>
    <row r="8" spans="2:35" ht="27" customHeight="1">
      <c r="L8" s="632"/>
      <c r="M8" s="633"/>
      <c r="N8" s="633"/>
      <c r="O8" s="634"/>
      <c r="P8" s="635"/>
      <c r="Q8" s="635"/>
    </row>
    <row r="9" spans="2:35" ht="27" customHeight="1">
      <c r="C9" s="457" t="s">
        <v>1785</v>
      </c>
      <c r="D9" s="457"/>
      <c r="E9" s="457"/>
      <c r="F9" s="457"/>
      <c r="G9" s="457"/>
      <c r="H9" s="457"/>
      <c r="I9" s="457"/>
      <c r="J9" s="458"/>
      <c r="K9" s="458"/>
      <c r="L9" s="580"/>
      <c r="M9" s="581"/>
      <c r="N9" s="582"/>
      <c r="O9" s="583"/>
      <c r="P9" s="584"/>
      <c r="Q9" s="584"/>
      <c r="S9" s="246"/>
    </row>
    <row r="10" spans="2:35" ht="27" customHeight="1">
      <c r="C10" s="457"/>
      <c r="D10" s="457"/>
      <c r="E10" s="457"/>
      <c r="F10" s="457"/>
      <c r="G10" s="457"/>
      <c r="H10" s="457"/>
      <c r="I10" s="457"/>
      <c r="J10" s="458"/>
      <c r="K10" s="458"/>
      <c r="L10" s="580"/>
      <c r="M10" s="581"/>
      <c r="N10" s="582"/>
      <c r="O10" s="583"/>
      <c r="P10" s="584"/>
      <c r="Q10" s="584"/>
      <c r="S10" s="246"/>
    </row>
    <row r="11" spans="2:35" ht="27" customHeight="1">
      <c r="C11" s="278" t="s">
        <v>1544</v>
      </c>
      <c r="D11" s="606"/>
      <c r="E11" s="607"/>
      <c r="F11" s="607"/>
      <c r="G11" s="607"/>
      <c r="H11" s="607"/>
      <c r="I11" s="607"/>
      <c r="L11" s="585"/>
      <c r="M11" s="582"/>
      <c r="N11" s="582"/>
      <c r="O11" s="583"/>
      <c r="P11" s="584"/>
      <c r="Q11" s="584"/>
      <c r="S11" s="236">
        <f>IF(D11="②各職員・各月により手当額が異なる",2,1)</f>
        <v>1</v>
      </c>
    </row>
    <row r="12" spans="2:35" ht="27" customHeight="1">
      <c r="D12" s="280" t="s">
        <v>1561</v>
      </c>
      <c r="L12" s="585"/>
      <c r="M12" s="582"/>
      <c r="N12" s="582"/>
      <c r="O12" s="583"/>
      <c r="P12" s="584"/>
      <c r="Q12" s="584"/>
    </row>
    <row r="13" spans="2:35" ht="27" customHeight="1">
      <c r="D13" s="280" t="s">
        <v>1569</v>
      </c>
      <c r="L13" s="585"/>
      <c r="M13" s="582"/>
      <c r="N13" s="582"/>
      <c r="O13" s="583"/>
      <c r="P13" s="584"/>
      <c r="Q13" s="584"/>
    </row>
    <row r="14" spans="2:35" ht="27" customHeight="1">
      <c r="D14" s="278" t="s">
        <v>1570</v>
      </c>
      <c r="L14" s="585"/>
      <c r="M14" s="582"/>
      <c r="N14" s="582"/>
      <c r="O14" s="583"/>
      <c r="P14" s="584"/>
      <c r="Q14" s="584"/>
    </row>
    <row r="15" spans="2:35" ht="27" customHeight="1">
      <c r="C15" s="278" t="s">
        <v>1545</v>
      </c>
      <c r="D15" s="279" t="s">
        <v>1546</v>
      </c>
      <c r="E15" s="608"/>
      <c r="F15" s="609"/>
      <c r="G15" s="247" t="s">
        <v>1543</v>
      </c>
      <c r="H15" s="248" t="s">
        <v>1547</v>
      </c>
      <c r="I15" s="249"/>
      <c r="L15" s="585"/>
      <c r="M15" s="582"/>
      <c r="N15" s="582"/>
      <c r="O15" s="583"/>
      <c r="P15" s="584"/>
      <c r="Q15" s="584"/>
    </row>
    <row r="16" spans="2:35" ht="27" customHeight="1" thickBot="1">
      <c r="C16" s="250"/>
      <c r="D16" s="250"/>
      <c r="E16" s="245"/>
      <c r="F16" s="245"/>
      <c r="G16" s="245"/>
      <c r="H16" s="245"/>
      <c r="I16" s="245"/>
      <c r="J16" s="245"/>
      <c r="K16" s="245"/>
      <c r="L16" s="585"/>
      <c r="M16" s="582"/>
      <c r="N16" s="582"/>
      <c r="O16" s="583"/>
      <c r="P16" s="584"/>
      <c r="Q16" s="584"/>
    </row>
    <row r="17" spans="3:19" ht="27" customHeight="1">
      <c r="C17" s="616" t="s">
        <v>1779</v>
      </c>
      <c r="D17" s="610" t="e">
        <f>VLOOKUP(R17,Sheet1!$M$14:$N$18,2)</f>
        <v>#N/A</v>
      </c>
      <c r="E17" s="610"/>
      <c r="F17" s="610"/>
      <c r="G17" s="610"/>
      <c r="H17" s="610"/>
      <c r="I17" s="610"/>
      <c r="J17" s="610"/>
      <c r="K17" s="610"/>
      <c r="L17" s="610"/>
      <c r="M17" s="610"/>
      <c r="N17" s="610"/>
      <c r="O17" s="610"/>
      <c r="P17" s="610"/>
      <c r="Q17" s="611"/>
      <c r="R17" s="236" t="e">
        <f>VLOOKUP(P5,補助金用基本データ!$D$5:$AW$302,46)</f>
        <v>#N/A</v>
      </c>
    </row>
    <row r="18" spans="3:19" ht="27" customHeight="1">
      <c r="C18" s="617"/>
      <c r="D18" s="612"/>
      <c r="E18" s="612"/>
      <c r="F18" s="612"/>
      <c r="G18" s="612"/>
      <c r="H18" s="612"/>
      <c r="I18" s="612"/>
      <c r="J18" s="612"/>
      <c r="K18" s="612"/>
      <c r="L18" s="612"/>
      <c r="M18" s="612"/>
      <c r="N18" s="612"/>
      <c r="O18" s="612"/>
      <c r="P18" s="612"/>
      <c r="Q18" s="613"/>
    </row>
    <row r="19" spans="3:19" ht="27" customHeight="1">
      <c r="C19" s="617"/>
      <c r="D19" s="612"/>
      <c r="E19" s="612"/>
      <c r="F19" s="612"/>
      <c r="G19" s="612"/>
      <c r="H19" s="612"/>
      <c r="I19" s="612"/>
      <c r="J19" s="612"/>
      <c r="K19" s="612"/>
      <c r="L19" s="612"/>
      <c r="M19" s="612"/>
      <c r="N19" s="612"/>
      <c r="O19" s="612"/>
      <c r="P19" s="612"/>
      <c r="Q19" s="613"/>
    </row>
    <row r="20" spans="3:19" ht="27" customHeight="1">
      <c r="C20" s="617"/>
      <c r="D20" s="612"/>
      <c r="E20" s="612"/>
      <c r="F20" s="612"/>
      <c r="G20" s="612"/>
      <c r="H20" s="612"/>
      <c r="I20" s="612"/>
      <c r="J20" s="612"/>
      <c r="K20" s="612"/>
      <c r="L20" s="612"/>
      <c r="M20" s="612"/>
      <c r="N20" s="612"/>
      <c r="O20" s="612"/>
      <c r="P20" s="612"/>
      <c r="Q20" s="613"/>
    </row>
    <row r="21" spans="3:19" ht="27" customHeight="1">
      <c r="C21" s="617"/>
      <c r="D21" s="612"/>
      <c r="E21" s="612"/>
      <c r="F21" s="612"/>
      <c r="G21" s="612"/>
      <c r="H21" s="612"/>
      <c r="I21" s="612"/>
      <c r="J21" s="612"/>
      <c r="K21" s="612"/>
      <c r="L21" s="612"/>
      <c r="M21" s="612"/>
      <c r="N21" s="612"/>
      <c r="O21" s="612"/>
      <c r="P21" s="612"/>
      <c r="Q21" s="613"/>
    </row>
    <row r="22" spans="3:19" ht="27" customHeight="1" thickBot="1">
      <c r="C22" s="618"/>
      <c r="D22" s="614"/>
      <c r="E22" s="614"/>
      <c r="F22" s="614"/>
      <c r="G22" s="614"/>
      <c r="H22" s="614"/>
      <c r="I22" s="614"/>
      <c r="J22" s="614"/>
      <c r="K22" s="614"/>
      <c r="L22" s="614"/>
      <c r="M22" s="614"/>
      <c r="N22" s="614"/>
      <c r="O22" s="614"/>
      <c r="P22" s="614"/>
      <c r="Q22" s="615"/>
    </row>
    <row r="23" spans="3:19" ht="27" customHeight="1">
      <c r="C23" s="245"/>
      <c r="D23" s="245"/>
      <c r="E23" s="245"/>
      <c r="F23" s="251"/>
      <c r="G23" s="251"/>
      <c r="H23" s="251"/>
      <c r="I23" s="251"/>
      <c r="J23" s="251"/>
      <c r="K23" s="251"/>
      <c r="L23" s="251"/>
      <c r="M23" s="251"/>
      <c r="N23" s="251"/>
      <c r="O23" s="251"/>
      <c r="P23" s="251"/>
      <c r="Q23" s="251"/>
      <c r="S23" s="236" t="s">
        <v>483</v>
      </c>
    </row>
    <row r="24" spans="3:19" ht="27" customHeight="1">
      <c r="C24" s="250"/>
      <c r="D24" s="245"/>
      <c r="E24" s="250"/>
      <c r="F24" s="250"/>
      <c r="G24" s="245"/>
      <c r="H24" s="245"/>
      <c r="I24" s="245"/>
      <c r="J24" s="245"/>
      <c r="K24" s="245"/>
      <c r="L24" s="245"/>
      <c r="M24" s="245"/>
      <c r="N24" s="245"/>
      <c r="O24" s="245"/>
      <c r="P24" s="245"/>
      <c r="Q24" s="245"/>
    </row>
    <row r="25" spans="3:19" ht="27" customHeight="1">
      <c r="C25" s="245"/>
      <c r="D25" s="245"/>
      <c r="E25" s="245"/>
      <c r="F25" s="245"/>
      <c r="G25" s="245"/>
      <c r="H25" s="245"/>
      <c r="I25" s="245"/>
      <c r="J25" s="245"/>
      <c r="K25" s="245"/>
      <c r="L25" s="245"/>
      <c r="M25" s="245"/>
      <c r="N25" s="245"/>
      <c r="O25" s="245"/>
      <c r="P25" s="245"/>
      <c r="Q25" s="245"/>
    </row>
    <row r="26" spans="3:19" ht="27" customHeight="1">
      <c r="C26" s="250"/>
      <c r="D26" s="245"/>
      <c r="E26" s="605"/>
      <c r="F26" s="605"/>
      <c r="G26" s="605"/>
      <c r="H26" s="605"/>
      <c r="I26" s="605"/>
      <c r="J26" s="605"/>
      <c r="K26" s="605"/>
      <c r="L26" s="605"/>
      <c r="M26" s="245"/>
      <c r="N26" s="245"/>
      <c r="O26" s="245"/>
      <c r="P26" s="245"/>
      <c r="Q26" s="245"/>
    </row>
    <row r="28" spans="3:19" ht="27" customHeight="1">
      <c r="E28" s="252"/>
      <c r="F28" s="252"/>
      <c r="G28" s="252"/>
      <c r="H28" s="252"/>
      <c r="I28" s="252"/>
      <c r="J28" s="252"/>
      <c r="K28" s="252"/>
    </row>
    <row r="29" spans="3:19" ht="27" customHeight="1">
      <c r="C29" s="246"/>
      <c r="E29" s="252"/>
      <c r="F29" s="252"/>
      <c r="G29" s="252"/>
      <c r="H29" s="252"/>
      <c r="I29" s="252"/>
      <c r="J29" s="252"/>
      <c r="K29" s="252"/>
    </row>
    <row r="30" spans="3:19" ht="27" customHeight="1">
      <c r="E30" s="252"/>
      <c r="F30" s="252"/>
      <c r="G30" s="252"/>
      <c r="H30" s="252"/>
      <c r="I30" s="252"/>
      <c r="J30" s="252"/>
      <c r="K30" s="252"/>
    </row>
    <row r="31" spans="3:19" ht="27" customHeight="1">
      <c r="E31" s="252"/>
      <c r="F31" s="252"/>
      <c r="G31" s="252"/>
      <c r="H31" s="252"/>
      <c r="I31" s="252"/>
      <c r="J31" s="252"/>
      <c r="K31" s="252"/>
    </row>
    <row r="32" spans="3:19" ht="27" customHeight="1">
      <c r="E32" s="252"/>
      <c r="F32" s="252"/>
      <c r="G32" s="252"/>
      <c r="H32" s="252"/>
      <c r="I32" s="252"/>
      <c r="J32" s="252"/>
      <c r="K32" s="252"/>
    </row>
    <row r="33" spans="1:29" ht="27" customHeight="1">
      <c r="E33" s="252"/>
      <c r="F33" s="252"/>
      <c r="G33" s="252"/>
      <c r="H33" s="252"/>
      <c r="I33" s="252"/>
      <c r="J33" s="252"/>
      <c r="K33" s="252"/>
    </row>
    <row r="46" spans="1:29" ht="27" customHeight="1">
      <c r="A46" s="602"/>
      <c r="B46" s="602"/>
      <c r="C46" s="602"/>
      <c r="D46" s="253"/>
      <c r="E46" s="253"/>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row>
    <row r="47" spans="1:29" ht="27" customHeight="1">
      <c r="A47" s="245"/>
      <c r="B47" s="604"/>
      <c r="C47" s="603"/>
      <c r="D47" s="254"/>
      <c r="E47" s="254"/>
      <c r="F47" s="255"/>
      <c r="G47" s="255"/>
      <c r="H47" s="255"/>
      <c r="I47" s="255"/>
      <c r="J47" s="255"/>
      <c r="K47" s="255"/>
      <c r="L47" s="255"/>
      <c r="M47" s="255"/>
      <c r="N47" s="255"/>
      <c r="O47" s="255"/>
      <c r="P47" s="255"/>
      <c r="Q47" s="255"/>
      <c r="R47" s="245"/>
      <c r="S47" s="245"/>
      <c r="T47" s="245"/>
      <c r="U47" s="245"/>
      <c r="V47" s="245"/>
      <c r="W47" s="245"/>
      <c r="X47" s="245"/>
      <c r="Y47" s="245"/>
      <c r="Z47" s="245"/>
      <c r="AA47" s="245"/>
      <c r="AB47" s="245"/>
      <c r="AC47" s="245"/>
    </row>
    <row r="48" spans="1:29" ht="27" customHeight="1">
      <c r="A48" s="245"/>
      <c r="B48" s="604"/>
      <c r="C48" s="603"/>
      <c r="D48" s="254"/>
      <c r="E48" s="254"/>
      <c r="F48" s="255"/>
      <c r="G48" s="255"/>
      <c r="H48" s="255"/>
      <c r="I48" s="255"/>
      <c r="J48" s="255"/>
      <c r="K48" s="255"/>
      <c r="L48" s="255"/>
      <c r="M48" s="255"/>
      <c r="N48" s="255"/>
      <c r="O48" s="255"/>
      <c r="P48" s="255"/>
      <c r="Q48" s="255"/>
      <c r="R48" s="245"/>
      <c r="S48" s="245"/>
      <c r="T48" s="245"/>
      <c r="U48" s="245"/>
      <c r="V48" s="245"/>
      <c r="W48" s="245"/>
      <c r="X48" s="245"/>
      <c r="Y48" s="245"/>
      <c r="Z48" s="245"/>
      <c r="AA48" s="245"/>
      <c r="AB48" s="245"/>
      <c r="AC48" s="245"/>
    </row>
    <row r="49" spans="1:29" ht="27" customHeight="1">
      <c r="A49" s="245"/>
      <c r="B49" s="603"/>
      <c r="C49" s="603"/>
      <c r="D49" s="254"/>
      <c r="E49" s="254"/>
      <c r="F49" s="255"/>
      <c r="G49" s="255"/>
      <c r="H49" s="255"/>
      <c r="I49" s="255"/>
      <c r="J49" s="255"/>
      <c r="K49" s="255"/>
      <c r="L49" s="255"/>
      <c r="M49" s="255"/>
      <c r="N49" s="255"/>
      <c r="O49" s="255"/>
      <c r="P49" s="255"/>
      <c r="Q49" s="255"/>
      <c r="R49" s="245"/>
      <c r="S49" s="245"/>
      <c r="T49" s="245"/>
      <c r="U49" s="245"/>
      <c r="V49" s="245"/>
      <c r="W49" s="245"/>
      <c r="X49" s="245"/>
      <c r="Y49" s="245"/>
      <c r="Z49" s="245"/>
      <c r="AA49" s="245"/>
      <c r="AB49" s="245"/>
      <c r="AC49" s="245"/>
    </row>
    <row r="50" spans="1:29" ht="27" customHeight="1">
      <c r="A50" s="245"/>
      <c r="B50" s="603"/>
      <c r="C50" s="603"/>
      <c r="D50" s="254"/>
      <c r="E50" s="254"/>
      <c r="F50" s="255"/>
      <c r="G50" s="255"/>
      <c r="H50" s="255"/>
      <c r="I50" s="255"/>
      <c r="J50" s="255"/>
      <c r="K50" s="255"/>
      <c r="L50" s="255"/>
      <c r="M50" s="255"/>
      <c r="N50" s="255"/>
      <c r="O50" s="255"/>
      <c r="P50" s="255"/>
      <c r="Q50" s="255"/>
      <c r="R50" s="245"/>
      <c r="S50" s="256"/>
      <c r="T50" s="256"/>
      <c r="U50" s="256"/>
      <c r="V50" s="256"/>
      <c r="W50" s="256"/>
      <c r="X50" s="256"/>
      <c r="Y50" s="256"/>
      <c r="Z50" s="256"/>
      <c r="AA50" s="256"/>
      <c r="AB50" s="256"/>
      <c r="AC50" s="256"/>
    </row>
    <row r="51" spans="1:29" ht="27" customHeight="1">
      <c r="A51" s="245"/>
      <c r="B51" s="603"/>
      <c r="C51" s="603"/>
      <c r="D51" s="254"/>
      <c r="E51" s="254"/>
      <c r="F51" s="255"/>
      <c r="G51" s="255"/>
      <c r="H51" s="255"/>
      <c r="I51" s="255"/>
      <c r="J51" s="255"/>
      <c r="K51" s="255"/>
      <c r="L51" s="255"/>
      <c r="M51" s="255"/>
      <c r="N51" s="255"/>
      <c r="O51" s="255"/>
      <c r="P51" s="255"/>
      <c r="Q51" s="255"/>
      <c r="R51" s="245"/>
      <c r="S51" s="256"/>
      <c r="T51" s="256"/>
      <c r="U51" s="256"/>
      <c r="V51" s="256"/>
      <c r="W51" s="256"/>
      <c r="X51" s="256"/>
      <c r="Y51" s="256"/>
      <c r="Z51" s="256"/>
      <c r="AA51" s="256"/>
      <c r="AB51" s="256"/>
      <c r="AC51" s="256"/>
    </row>
    <row r="52" spans="1:29" ht="27" customHeight="1">
      <c r="A52" s="245"/>
      <c r="B52" s="245"/>
      <c r="C52" s="245"/>
      <c r="D52" s="245"/>
      <c r="E52" s="245"/>
      <c r="F52" s="245"/>
      <c r="G52" s="245"/>
      <c r="H52" s="245"/>
      <c r="I52" s="245"/>
      <c r="J52" s="245"/>
      <c r="K52" s="245"/>
      <c r="L52" s="245"/>
      <c r="M52" s="245"/>
      <c r="N52" s="245"/>
      <c r="O52" s="245"/>
      <c r="P52" s="245"/>
      <c r="Q52" s="245"/>
      <c r="R52" s="245"/>
      <c r="S52" s="601"/>
      <c r="T52" s="601"/>
      <c r="U52" s="601"/>
      <c r="V52" s="601"/>
      <c r="W52" s="601"/>
      <c r="X52" s="601"/>
      <c r="Y52" s="601"/>
      <c r="Z52" s="601"/>
      <c r="AA52" s="601"/>
      <c r="AB52" s="601"/>
      <c r="AC52" s="601"/>
    </row>
    <row r="53" spans="1:29" ht="27" customHeight="1">
      <c r="A53" s="602"/>
      <c r="B53" s="602"/>
      <c r="C53" s="602"/>
      <c r="D53" s="253"/>
      <c r="E53" s="253"/>
      <c r="F53" s="245"/>
      <c r="G53" s="245"/>
      <c r="H53" s="245"/>
      <c r="I53" s="245"/>
      <c r="J53" s="245"/>
      <c r="K53" s="245"/>
      <c r="L53" s="245"/>
      <c r="M53" s="245"/>
      <c r="N53" s="245"/>
      <c r="O53" s="245"/>
      <c r="P53" s="245"/>
      <c r="Q53" s="245"/>
      <c r="R53" s="245"/>
      <c r="S53" s="256"/>
      <c r="T53" s="256"/>
      <c r="U53" s="256"/>
      <c r="V53" s="256"/>
      <c r="W53" s="256"/>
      <c r="X53" s="256"/>
      <c r="Y53" s="256"/>
      <c r="Z53" s="256"/>
      <c r="AA53" s="256"/>
      <c r="AB53" s="256"/>
      <c r="AC53" s="256"/>
    </row>
    <row r="54" spans="1:29" ht="27" customHeight="1">
      <c r="A54" s="245"/>
      <c r="B54" s="604"/>
      <c r="C54" s="603"/>
      <c r="D54" s="254"/>
      <c r="E54" s="254"/>
      <c r="F54" s="255"/>
      <c r="G54" s="255"/>
      <c r="H54" s="255"/>
      <c r="I54" s="255"/>
      <c r="J54" s="255"/>
      <c r="K54" s="255"/>
      <c r="L54" s="255"/>
      <c r="M54" s="255"/>
      <c r="N54" s="255"/>
      <c r="O54" s="255"/>
      <c r="P54" s="255"/>
      <c r="Q54" s="255"/>
      <c r="R54" s="245"/>
      <c r="S54" s="601"/>
      <c r="T54" s="601"/>
      <c r="U54" s="601"/>
      <c r="V54" s="601"/>
      <c r="W54" s="601"/>
      <c r="X54" s="601"/>
      <c r="Y54" s="601"/>
      <c r="Z54" s="601"/>
      <c r="AA54" s="601"/>
      <c r="AB54" s="601"/>
      <c r="AC54" s="601"/>
    </row>
    <row r="55" spans="1:29" ht="27" customHeight="1">
      <c r="A55" s="245"/>
      <c r="B55" s="603"/>
      <c r="C55" s="603"/>
      <c r="D55" s="254"/>
      <c r="E55" s="254"/>
      <c r="F55" s="255"/>
      <c r="G55" s="255"/>
      <c r="H55" s="255"/>
      <c r="I55" s="255"/>
      <c r="J55" s="255"/>
      <c r="K55" s="255"/>
      <c r="L55" s="255"/>
      <c r="M55" s="255"/>
      <c r="N55" s="255"/>
      <c r="O55" s="255"/>
      <c r="P55" s="255"/>
      <c r="Q55" s="255"/>
      <c r="R55" s="245"/>
      <c r="S55" s="601"/>
      <c r="T55" s="601"/>
      <c r="U55" s="601"/>
      <c r="V55" s="601"/>
      <c r="W55" s="601"/>
      <c r="X55" s="601"/>
      <c r="Y55" s="601"/>
      <c r="Z55" s="601"/>
      <c r="AA55" s="601"/>
      <c r="AB55" s="601"/>
      <c r="AC55" s="601"/>
    </row>
    <row r="56" spans="1:29" ht="27" customHeight="1">
      <c r="A56" s="245"/>
      <c r="B56" s="603"/>
      <c r="C56" s="603"/>
      <c r="D56" s="254"/>
      <c r="E56" s="254"/>
      <c r="F56" s="255"/>
      <c r="G56" s="255"/>
      <c r="H56" s="255"/>
      <c r="I56" s="255"/>
      <c r="J56" s="255"/>
      <c r="K56" s="255"/>
      <c r="L56" s="255"/>
      <c r="M56" s="255"/>
      <c r="N56" s="255"/>
      <c r="O56" s="255"/>
      <c r="P56" s="255"/>
      <c r="Q56" s="255"/>
      <c r="R56" s="245"/>
      <c r="S56" s="601"/>
      <c r="T56" s="601"/>
      <c r="U56" s="601"/>
      <c r="V56" s="601"/>
      <c r="W56" s="601"/>
      <c r="X56" s="601"/>
      <c r="Y56" s="601"/>
      <c r="Z56" s="601"/>
      <c r="AA56" s="601"/>
      <c r="AB56" s="601"/>
      <c r="AC56" s="601"/>
    </row>
    <row r="57" spans="1:29" ht="27" customHeight="1">
      <c r="A57" s="245"/>
      <c r="B57" s="603"/>
      <c r="C57" s="603"/>
      <c r="D57" s="254"/>
      <c r="E57" s="254"/>
      <c r="F57" s="255"/>
      <c r="G57" s="255"/>
      <c r="H57" s="255"/>
      <c r="I57" s="255"/>
      <c r="J57" s="255"/>
      <c r="K57" s="255"/>
      <c r="L57" s="255"/>
      <c r="M57" s="255"/>
      <c r="N57" s="255"/>
      <c r="O57" s="255"/>
      <c r="P57" s="255"/>
      <c r="Q57" s="255"/>
      <c r="R57" s="245"/>
      <c r="S57" s="601"/>
      <c r="T57" s="601"/>
      <c r="U57" s="601"/>
      <c r="V57" s="601"/>
      <c r="W57" s="601"/>
      <c r="X57" s="601"/>
      <c r="Y57" s="601"/>
      <c r="Z57" s="601"/>
      <c r="AA57" s="601"/>
      <c r="AB57" s="601"/>
      <c r="AC57" s="601"/>
    </row>
    <row r="58" spans="1:29" ht="27" customHeight="1">
      <c r="A58" s="245"/>
      <c r="B58" s="245"/>
      <c r="C58" s="245"/>
      <c r="D58" s="245"/>
      <c r="E58" s="245"/>
      <c r="F58" s="245"/>
      <c r="G58" s="245"/>
      <c r="H58" s="245"/>
      <c r="I58" s="245"/>
      <c r="J58" s="245"/>
      <c r="K58" s="245"/>
      <c r="L58" s="245"/>
      <c r="M58" s="245"/>
      <c r="N58" s="245"/>
      <c r="O58" s="245"/>
      <c r="P58" s="245"/>
      <c r="Q58" s="245"/>
      <c r="R58" s="245"/>
      <c r="S58" s="601"/>
      <c r="T58" s="601"/>
      <c r="U58" s="601"/>
      <c r="V58" s="601"/>
      <c r="W58" s="601"/>
      <c r="X58" s="601"/>
      <c r="Y58" s="601"/>
      <c r="Z58" s="601"/>
      <c r="AA58" s="601"/>
      <c r="AB58" s="601"/>
      <c r="AC58" s="601"/>
    </row>
    <row r="59" spans="1:29" ht="27" customHeight="1">
      <c r="A59" s="245"/>
      <c r="B59" s="245"/>
      <c r="C59" s="245"/>
      <c r="D59" s="245"/>
      <c r="E59" s="245"/>
      <c r="F59" s="245"/>
      <c r="G59" s="245"/>
      <c r="H59" s="245"/>
      <c r="I59" s="245"/>
      <c r="J59" s="245"/>
      <c r="K59" s="245"/>
      <c r="L59" s="245"/>
      <c r="M59" s="245"/>
      <c r="N59" s="245"/>
      <c r="O59" s="245"/>
      <c r="P59" s="245"/>
      <c r="Q59" s="245"/>
      <c r="R59" s="245"/>
      <c r="S59" s="601"/>
      <c r="T59" s="601"/>
      <c r="U59" s="601"/>
      <c r="V59" s="601"/>
      <c r="W59" s="601"/>
      <c r="X59" s="601"/>
      <c r="Y59" s="601"/>
      <c r="Z59" s="601"/>
      <c r="AA59" s="601"/>
      <c r="AB59" s="601"/>
      <c r="AC59" s="601"/>
    </row>
    <row r="60" spans="1:29" ht="27" customHeight="1">
      <c r="A60" s="245"/>
      <c r="B60" s="245"/>
      <c r="C60" s="245"/>
      <c r="D60" s="245"/>
      <c r="E60" s="245"/>
      <c r="F60" s="245"/>
      <c r="G60" s="245"/>
      <c r="H60" s="245"/>
      <c r="I60" s="245"/>
      <c r="J60" s="245"/>
      <c r="K60" s="245"/>
      <c r="L60" s="245"/>
      <c r="M60" s="245"/>
      <c r="N60" s="245"/>
      <c r="O60" s="245"/>
      <c r="P60" s="245"/>
      <c r="Q60" s="245"/>
      <c r="R60" s="245"/>
      <c r="S60" s="600"/>
      <c r="T60" s="600"/>
      <c r="U60" s="601"/>
      <c r="V60" s="601"/>
      <c r="W60" s="601"/>
      <c r="X60" s="601"/>
      <c r="Y60" s="601"/>
      <c r="Z60" s="601"/>
      <c r="AA60" s="601"/>
      <c r="AB60" s="601"/>
      <c r="AC60" s="601"/>
    </row>
    <row r="61" spans="1:29" ht="27" customHeight="1">
      <c r="A61" s="245"/>
      <c r="B61" s="245"/>
      <c r="C61" s="245"/>
      <c r="D61" s="245"/>
      <c r="E61" s="245"/>
      <c r="F61" s="245"/>
      <c r="G61" s="245"/>
      <c r="H61" s="245"/>
      <c r="I61" s="245"/>
      <c r="J61" s="245"/>
      <c r="K61" s="245"/>
      <c r="L61" s="245"/>
      <c r="M61" s="245"/>
      <c r="N61" s="245"/>
      <c r="O61" s="245"/>
      <c r="P61" s="245"/>
      <c r="Q61" s="245"/>
      <c r="R61" s="245"/>
      <c r="S61" s="600"/>
      <c r="T61" s="600"/>
      <c r="U61" s="601"/>
      <c r="V61" s="601"/>
      <c r="W61" s="601"/>
      <c r="X61" s="601"/>
      <c r="Y61" s="601"/>
      <c r="Z61" s="601"/>
      <c r="AA61" s="601"/>
      <c r="AB61" s="601"/>
      <c r="AC61" s="601"/>
    </row>
    <row r="62" spans="1:29" ht="27" customHeight="1">
      <c r="A62" s="245"/>
      <c r="B62" s="245"/>
      <c r="C62" s="245"/>
      <c r="D62" s="245"/>
      <c r="E62" s="245"/>
      <c r="F62" s="245"/>
      <c r="G62" s="245"/>
      <c r="H62" s="245"/>
      <c r="I62" s="245"/>
      <c r="J62" s="245"/>
      <c r="K62" s="245"/>
      <c r="L62" s="245"/>
      <c r="M62" s="245"/>
      <c r="N62" s="245"/>
      <c r="O62" s="245"/>
      <c r="P62" s="245"/>
      <c r="Q62" s="245"/>
      <c r="R62" s="245"/>
      <c r="S62" s="600"/>
      <c r="T62" s="600"/>
      <c r="U62" s="601"/>
      <c r="V62" s="601"/>
      <c r="W62" s="601"/>
      <c r="X62" s="601"/>
      <c r="Y62" s="601"/>
      <c r="Z62" s="601"/>
      <c r="AA62" s="601"/>
      <c r="AB62" s="601"/>
      <c r="AC62" s="601"/>
    </row>
    <row r="63" spans="1:29" ht="27" customHeight="1">
      <c r="A63" s="245"/>
      <c r="B63" s="245"/>
      <c r="C63" s="245"/>
      <c r="D63" s="245"/>
      <c r="E63" s="245"/>
      <c r="F63" s="245"/>
      <c r="G63" s="245"/>
      <c r="H63" s="245"/>
      <c r="I63" s="245"/>
      <c r="J63" s="245"/>
      <c r="K63" s="245"/>
      <c r="L63" s="245"/>
      <c r="M63" s="245"/>
      <c r="N63" s="245"/>
      <c r="O63" s="245"/>
      <c r="P63" s="245"/>
      <c r="Q63" s="245"/>
      <c r="R63" s="245"/>
      <c r="S63" s="600"/>
      <c r="T63" s="600"/>
      <c r="U63" s="601"/>
      <c r="V63" s="601"/>
      <c r="W63" s="601"/>
      <c r="X63" s="601"/>
      <c r="Y63" s="601"/>
      <c r="Z63" s="601"/>
      <c r="AA63" s="601"/>
      <c r="AB63" s="601"/>
      <c r="AC63" s="601"/>
    </row>
    <row r="64" spans="1:29" ht="27" customHeight="1">
      <c r="A64" s="245"/>
      <c r="B64" s="245"/>
      <c r="C64" s="245"/>
      <c r="D64" s="245"/>
      <c r="E64" s="245"/>
      <c r="F64" s="245"/>
      <c r="G64" s="245"/>
      <c r="H64" s="245"/>
      <c r="I64" s="245"/>
      <c r="J64" s="245"/>
      <c r="K64" s="245"/>
      <c r="L64" s="245"/>
      <c r="M64" s="245"/>
      <c r="N64" s="245"/>
      <c r="O64" s="245"/>
      <c r="P64" s="245"/>
      <c r="Q64" s="245"/>
      <c r="R64" s="245"/>
      <c r="S64" s="600"/>
      <c r="T64" s="600"/>
      <c r="U64" s="601"/>
      <c r="V64" s="601"/>
      <c r="W64" s="601"/>
      <c r="X64" s="601"/>
      <c r="Y64" s="601"/>
      <c r="Z64" s="601"/>
      <c r="AA64" s="601"/>
      <c r="AB64" s="601"/>
      <c r="AC64" s="601"/>
    </row>
    <row r="65" spans="1:29" ht="27" customHeight="1">
      <c r="A65" s="245"/>
      <c r="B65" s="245"/>
      <c r="C65" s="245"/>
      <c r="D65" s="245"/>
      <c r="E65" s="245"/>
      <c r="F65" s="245"/>
      <c r="G65" s="245"/>
      <c r="H65" s="245"/>
      <c r="I65" s="245"/>
      <c r="J65" s="245"/>
      <c r="K65" s="245"/>
      <c r="L65" s="245"/>
      <c r="M65" s="245"/>
      <c r="N65" s="245"/>
      <c r="O65" s="245"/>
      <c r="P65" s="245"/>
      <c r="Q65" s="245"/>
      <c r="R65" s="245"/>
      <c r="S65" s="600"/>
      <c r="T65" s="600"/>
      <c r="U65" s="601"/>
      <c r="V65" s="601"/>
      <c r="W65" s="601"/>
      <c r="X65" s="601"/>
      <c r="Y65" s="601"/>
      <c r="Z65" s="601"/>
      <c r="AA65" s="601"/>
      <c r="AB65" s="601"/>
      <c r="AC65" s="601"/>
    </row>
    <row r="66" spans="1:29" ht="27" customHeight="1">
      <c r="A66" s="245"/>
      <c r="B66" s="245"/>
      <c r="C66" s="245"/>
      <c r="D66" s="245"/>
      <c r="E66" s="245"/>
      <c r="F66" s="245"/>
      <c r="G66" s="245"/>
      <c r="H66" s="245"/>
      <c r="I66" s="245"/>
      <c r="J66" s="245"/>
      <c r="K66" s="245"/>
      <c r="L66" s="245"/>
      <c r="M66" s="245"/>
      <c r="N66" s="245"/>
      <c r="O66" s="245"/>
      <c r="P66" s="245"/>
      <c r="Q66" s="245"/>
      <c r="R66" s="245"/>
      <c r="S66" s="600"/>
      <c r="T66" s="600"/>
      <c r="U66" s="601"/>
      <c r="V66" s="601"/>
      <c r="W66" s="601"/>
      <c r="X66" s="601"/>
      <c r="Y66" s="601"/>
      <c r="Z66" s="601"/>
      <c r="AA66" s="601"/>
      <c r="AB66" s="601"/>
      <c r="AC66" s="601"/>
    </row>
    <row r="67" spans="1:29" ht="27" customHeight="1">
      <c r="A67" s="245"/>
      <c r="B67" s="245"/>
      <c r="C67" s="245"/>
      <c r="D67" s="245"/>
      <c r="E67" s="245"/>
      <c r="F67" s="245"/>
      <c r="G67" s="245"/>
      <c r="H67" s="245"/>
      <c r="I67" s="245"/>
      <c r="J67" s="245"/>
      <c r="K67" s="245"/>
      <c r="L67" s="245"/>
      <c r="M67" s="245"/>
      <c r="N67" s="245"/>
      <c r="O67" s="245"/>
      <c r="P67" s="245"/>
      <c r="Q67" s="245"/>
      <c r="R67" s="245"/>
      <c r="S67" s="600"/>
      <c r="T67" s="600"/>
      <c r="U67" s="601"/>
      <c r="V67" s="601"/>
      <c r="W67" s="601"/>
      <c r="X67" s="601"/>
      <c r="Y67" s="601"/>
      <c r="Z67" s="601"/>
      <c r="AA67" s="601"/>
      <c r="AB67" s="601"/>
      <c r="AC67" s="601"/>
    </row>
    <row r="68" spans="1:29" ht="27" customHeight="1">
      <c r="A68" s="245"/>
      <c r="B68" s="245"/>
      <c r="C68" s="245"/>
      <c r="D68" s="245"/>
      <c r="E68" s="245"/>
      <c r="F68" s="245"/>
      <c r="G68" s="245"/>
      <c r="H68" s="245"/>
      <c r="I68" s="245"/>
      <c r="J68" s="245"/>
      <c r="K68" s="245"/>
      <c r="L68" s="245"/>
      <c r="M68" s="245"/>
      <c r="N68" s="245"/>
      <c r="O68" s="245"/>
      <c r="P68" s="245"/>
      <c r="Q68" s="245"/>
      <c r="R68" s="245"/>
      <c r="S68" s="600"/>
      <c r="T68" s="600"/>
      <c r="U68" s="601"/>
      <c r="V68" s="601"/>
      <c r="W68" s="601"/>
      <c r="X68" s="601"/>
      <c r="Y68" s="601"/>
      <c r="Z68" s="601"/>
      <c r="AA68" s="601"/>
      <c r="AB68" s="601"/>
      <c r="AC68" s="601"/>
    </row>
    <row r="69" spans="1:29" ht="27" customHeight="1">
      <c r="A69" s="245"/>
      <c r="B69" s="245"/>
      <c r="C69" s="245"/>
      <c r="D69" s="245"/>
      <c r="E69" s="245"/>
      <c r="F69" s="245"/>
      <c r="G69" s="245"/>
      <c r="H69" s="245"/>
      <c r="I69" s="245"/>
      <c r="J69" s="245"/>
      <c r="K69" s="245"/>
      <c r="L69" s="245"/>
      <c r="M69" s="245"/>
      <c r="N69" s="245"/>
      <c r="O69" s="245"/>
      <c r="P69" s="245"/>
      <c r="Q69" s="245"/>
      <c r="R69" s="245"/>
      <c r="S69" s="600"/>
      <c r="T69" s="600"/>
      <c r="U69" s="601"/>
      <c r="V69" s="601"/>
      <c r="W69" s="601"/>
      <c r="X69" s="601"/>
      <c r="Y69" s="601"/>
      <c r="Z69" s="601"/>
      <c r="AA69" s="601"/>
      <c r="AB69" s="601"/>
      <c r="AC69" s="601"/>
    </row>
    <row r="70" spans="1:29" ht="27" customHeight="1">
      <c r="A70" s="245"/>
      <c r="B70" s="245"/>
      <c r="C70" s="245"/>
      <c r="D70" s="245"/>
      <c r="E70" s="245"/>
      <c r="F70" s="245"/>
      <c r="G70" s="245"/>
      <c r="H70" s="245"/>
      <c r="I70" s="245"/>
      <c r="J70" s="245"/>
      <c r="K70" s="245"/>
      <c r="L70" s="245"/>
      <c r="M70" s="245"/>
      <c r="N70" s="245"/>
      <c r="O70" s="245"/>
      <c r="P70" s="245"/>
      <c r="Q70" s="245"/>
      <c r="R70" s="245"/>
      <c r="S70" s="600"/>
      <c r="T70" s="600"/>
      <c r="U70" s="601"/>
      <c r="V70" s="601"/>
      <c r="W70" s="601"/>
      <c r="X70" s="601"/>
      <c r="Y70" s="601"/>
      <c r="Z70" s="601"/>
      <c r="AA70" s="601"/>
      <c r="AB70" s="601"/>
      <c r="AC70" s="601"/>
    </row>
    <row r="71" spans="1:29" ht="27" customHeight="1">
      <c r="A71" s="245"/>
      <c r="B71" s="245"/>
      <c r="C71" s="245"/>
      <c r="D71" s="245"/>
      <c r="E71" s="245"/>
      <c r="F71" s="245"/>
      <c r="G71" s="245"/>
      <c r="H71" s="245"/>
      <c r="I71" s="245"/>
      <c r="J71" s="245"/>
      <c r="K71" s="245"/>
      <c r="L71" s="245"/>
      <c r="M71" s="245"/>
      <c r="N71" s="245"/>
      <c r="O71" s="245"/>
      <c r="P71" s="245"/>
      <c r="Q71" s="245"/>
      <c r="R71" s="245"/>
      <c r="S71" s="600"/>
      <c r="T71" s="600"/>
      <c r="U71" s="601"/>
      <c r="V71" s="601"/>
      <c r="W71" s="601"/>
      <c r="X71" s="601"/>
      <c r="Y71" s="601"/>
      <c r="Z71" s="601"/>
      <c r="AA71" s="601"/>
      <c r="AB71" s="601"/>
      <c r="AC71" s="601"/>
    </row>
    <row r="72" spans="1:29" ht="27" customHeight="1">
      <c r="A72" s="245"/>
      <c r="B72" s="245"/>
      <c r="C72" s="245"/>
      <c r="D72" s="245"/>
      <c r="E72" s="245"/>
      <c r="F72" s="245"/>
      <c r="G72" s="245"/>
      <c r="H72" s="245"/>
      <c r="I72" s="245"/>
      <c r="J72" s="245"/>
      <c r="K72" s="245"/>
      <c r="L72" s="245"/>
      <c r="M72" s="245"/>
      <c r="N72" s="245"/>
      <c r="O72" s="245"/>
      <c r="P72" s="245"/>
      <c r="Q72" s="245"/>
      <c r="R72" s="245"/>
      <c r="S72" s="600"/>
      <c r="T72" s="600"/>
      <c r="U72" s="601"/>
      <c r="V72" s="601"/>
      <c r="W72" s="601"/>
      <c r="X72" s="601"/>
      <c r="Y72" s="601"/>
      <c r="Z72" s="601"/>
      <c r="AA72" s="601"/>
      <c r="AB72" s="601"/>
      <c r="AC72" s="601"/>
    </row>
    <row r="73" spans="1:29" ht="27" customHeight="1">
      <c r="A73" s="245"/>
      <c r="B73" s="245"/>
      <c r="C73" s="245"/>
      <c r="D73" s="245"/>
      <c r="E73" s="245"/>
      <c r="F73" s="245"/>
      <c r="G73" s="245"/>
      <c r="H73" s="245"/>
      <c r="I73" s="245"/>
      <c r="J73" s="245"/>
      <c r="K73" s="245"/>
      <c r="L73" s="245"/>
      <c r="M73" s="245"/>
      <c r="N73" s="245"/>
      <c r="O73" s="245"/>
      <c r="P73" s="245"/>
      <c r="Q73" s="245"/>
      <c r="R73" s="245"/>
      <c r="S73" s="600"/>
      <c r="T73" s="600"/>
      <c r="U73" s="601"/>
      <c r="V73" s="601"/>
      <c r="W73" s="601"/>
      <c r="X73" s="601"/>
      <c r="Y73" s="601"/>
      <c r="Z73" s="601"/>
      <c r="AA73" s="601"/>
      <c r="AB73" s="601"/>
      <c r="AC73" s="601"/>
    </row>
    <row r="74" spans="1:29" ht="27" customHeight="1">
      <c r="A74" s="245"/>
      <c r="B74" s="245"/>
      <c r="C74" s="245"/>
      <c r="D74" s="245"/>
      <c r="E74" s="245"/>
      <c r="F74" s="245"/>
      <c r="G74" s="245"/>
      <c r="H74" s="245"/>
      <c r="I74" s="245"/>
      <c r="J74" s="245"/>
      <c r="K74" s="245"/>
      <c r="L74" s="245"/>
      <c r="M74" s="245"/>
      <c r="N74" s="245"/>
      <c r="O74" s="245"/>
      <c r="P74" s="245"/>
      <c r="Q74" s="245"/>
      <c r="R74" s="245"/>
      <c r="S74" s="600"/>
      <c r="T74" s="600"/>
      <c r="U74" s="601"/>
      <c r="V74" s="601"/>
      <c r="W74" s="601"/>
      <c r="X74" s="601"/>
      <c r="Y74" s="601"/>
      <c r="Z74" s="601"/>
      <c r="AA74" s="601"/>
      <c r="AB74" s="601"/>
      <c r="AC74" s="601"/>
    </row>
    <row r="75" spans="1:29" ht="27" customHeight="1">
      <c r="A75" s="245"/>
      <c r="B75" s="245"/>
      <c r="C75" s="245"/>
      <c r="D75" s="245"/>
      <c r="E75" s="245"/>
      <c r="F75" s="245"/>
      <c r="G75" s="245"/>
      <c r="H75" s="245"/>
      <c r="I75" s="245"/>
      <c r="J75" s="245"/>
      <c r="K75" s="245"/>
      <c r="L75" s="245"/>
      <c r="M75" s="245"/>
      <c r="N75" s="245"/>
      <c r="O75" s="245"/>
      <c r="P75" s="245"/>
      <c r="Q75" s="245"/>
      <c r="R75" s="245"/>
      <c r="S75" s="600"/>
      <c r="T75" s="600"/>
      <c r="U75" s="601"/>
      <c r="V75" s="601"/>
      <c r="W75" s="601"/>
      <c r="X75" s="601"/>
      <c r="Y75" s="601"/>
      <c r="Z75" s="601"/>
      <c r="AA75" s="601"/>
      <c r="AB75" s="601"/>
      <c r="AC75" s="601"/>
    </row>
    <row r="76" spans="1:29" ht="27" customHeight="1">
      <c r="A76" s="245"/>
      <c r="B76" s="245"/>
      <c r="C76" s="245"/>
      <c r="D76" s="245"/>
      <c r="E76" s="245"/>
      <c r="F76" s="245"/>
      <c r="G76" s="245"/>
      <c r="H76" s="245"/>
      <c r="I76" s="245"/>
      <c r="J76" s="245"/>
      <c r="K76" s="245"/>
      <c r="L76" s="245"/>
      <c r="M76" s="245"/>
      <c r="N76" s="245"/>
      <c r="O76" s="245"/>
      <c r="P76" s="245"/>
      <c r="Q76" s="245"/>
      <c r="R76" s="245"/>
      <c r="S76" s="600"/>
      <c r="T76" s="600"/>
      <c r="U76" s="601"/>
      <c r="V76" s="601"/>
      <c r="W76" s="601"/>
      <c r="X76" s="601"/>
      <c r="Y76" s="601"/>
      <c r="Z76" s="601"/>
      <c r="AA76" s="601"/>
      <c r="AB76" s="601"/>
      <c r="AC76" s="601"/>
    </row>
    <row r="77" spans="1:29" ht="27" customHeight="1">
      <c r="A77" s="245"/>
      <c r="B77" s="245"/>
      <c r="C77" s="245"/>
      <c r="D77" s="245"/>
      <c r="E77" s="245"/>
      <c r="F77" s="245"/>
      <c r="G77" s="245"/>
      <c r="H77" s="245"/>
      <c r="I77" s="245"/>
      <c r="J77" s="245"/>
      <c r="K77" s="245"/>
      <c r="L77" s="245"/>
      <c r="M77" s="245"/>
      <c r="N77" s="245"/>
      <c r="O77" s="245"/>
      <c r="P77" s="245"/>
      <c r="Q77" s="245"/>
      <c r="R77" s="245"/>
      <c r="S77" s="600"/>
      <c r="T77" s="600"/>
      <c r="U77" s="601"/>
      <c r="V77" s="601"/>
      <c r="W77" s="601"/>
      <c r="X77" s="601"/>
      <c r="Y77" s="601"/>
      <c r="Z77" s="601"/>
      <c r="AA77" s="601"/>
      <c r="AB77" s="601"/>
      <c r="AC77" s="601"/>
    </row>
    <row r="78" spans="1:29" ht="27" customHeight="1">
      <c r="A78" s="245"/>
      <c r="B78" s="245"/>
      <c r="C78" s="245"/>
      <c r="D78" s="245"/>
      <c r="E78" s="245"/>
      <c r="F78" s="245"/>
      <c r="G78" s="245"/>
      <c r="H78" s="245"/>
      <c r="I78" s="245"/>
      <c r="J78" s="245"/>
      <c r="K78" s="245"/>
      <c r="L78" s="245"/>
      <c r="M78" s="245"/>
      <c r="N78" s="245"/>
      <c r="O78" s="245"/>
      <c r="P78" s="245"/>
      <c r="Q78" s="245"/>
      <c r="R78" s="245"/>
      <c r="S78" s="600"/>
      <c r="T78" s="600"/>
      <c r="U78" s="601"/>
      <c r="V78" s="601"/>
      <c r="W78" s="601"/>
      <c r="X78" s="601"/>
      <c r="Y78" s="601"/>
      <c r="Z78" s="601"/>
      <c r="AA78" s="601"/>
      <c r="AB78" s="601"/>
      <c r="AC78" s="601"/>
    </row>
    <row r="79" spans="1:29" ht="27" customHeight="1">
      <c r="A79" s="245"/>
      <c r="B79" s="245"/>
      <c r="C79" s="245"/>
      <c r="D79" s="245"/>
      <c r="E79" s="245"/>
      <c r="F79" s="245"/>
      <c r="G79" s="245"/>
      <c r="H79" s="245"/>
      <c r="I79" s="245"/>
      <c r="J79" s="245"/>
      <c r="K79" s="245"/>
      <c r="L79" s="245"/>
      <c r="M79" s="245"/>
      <c r="N79" s="245"/>
      <c r="O79" s="245"/>
      <c r="P79" s="245"/>
      <c r="Q79" s="245"/>
      <c r="R79" s="245"/>
      <c r="S79" s="600"/>
      <c r="T79" s="600"/>
      <c r="U79" s="601"/>
      <c r="V79" s="601"/>
      <c r="W79" s="601"/>
      <c r="X79" s="601"/>
      <c r="Y79" s="601"/>
      <c r="Z79" s="601"/>
      <c r="AA79" s="601"/>
      <c r="AB79" s="601"/>
      <c r="AC79" s="601"/>
    </row>
  </sheetData>
  <sheetProtection password="CCCF" sheet="1" selectLockedCells="1"/>
  <mergeCells count="79">
    <mergeCell ref="S52:AC52"/>
    <mergeCell ref="D3:I3"/>
    <mergeCell ref="L3:N3"/>
    <mergeCell ref="D4:I4"/>
    <mergeCell ref="L4:N4"/>
    <mergeCell ref="D5:I5"/>
    <mergeCell ref="L5:N5"/>
    <mergeCell ref="L7:N7"/>
    <mergeCell ref="O7:Q7"/>
    <mergeCell ref="L8:N8"/>
    <mergeCell ref="O8:Q8"/>
    <mergeCell ref="B51:C51"/>
    <mergeCell ref="A46:C46"/>
    <mergeCell ref="E26:L26"/>
    <mergeCell ref="D11:I11"/>
    <mergeCell ref="E15:F15"/>
    <mergeCell ref="B47:C47"/>
    <mergeCell ref="B48:C48"/>
    <mergeCell ref="B49:C49"/>
    <mergeCell ref="B50:C50"/>
    <mergeCell ref="D17:Q22"/>
    <mergeCell ref="C17:C22"/>
    <mergeCell ref="A53:C53"/>
    <mergeCell ref="B56:C56"/>
    <mergeCell ref="B57:C57"/>
    <mergeCell ref="S58:T58"/>
    <mergeCell ref="U58:AC58"/>
    <mergeCell ref="B54:C54"/>
    <mergeCell ref="S54:T54"/>
    <mergeCell ref="U54:AC54"/>
    <mergeCell ref="B55:C55"/>
    <mergeCell ref="S55:T55"/>
    <mergeCell ref="U55:AC55"/>
    <mergeCell ref="U57:AC57"/>
    <mergeCell ref="S57:T57"/>
    <mergeCell ref="U56:AC56"/>
    <mergeCell ref="S56:T56"/>
    <mergeCell ref="S59:T59"/>
    <mergeCell ref="U59:AC59"/>
    <mergeCell ref="S60:T60"/>
    <mergeCell ref="U60:AC60"/>
    <mergeCell ref="S61:T61"/>
    <mergeCell ref="U61:AC61"/>
    <mergeCell ref="S62:T62"/>
    <mergeCell ref="U62:AC62"/>
    <mergeCell ref="S63:T63"/>
    <mergeCell ref="U63:AC63"/>
    <mergeCell ref="S64:T64"/>
    <mergeCell ref="U64:AC64"/>
    <mergeCell ref="S70:T70"/>
    <mergeCell ref="U70:AC70"/>
    <mergeCell ref="S65:T65"/>
    <mergeCell ref="U65:AC65"/>
    <mergeCell ref="S66:T66"/>
    <mergeCell ref="U66:AC66"/>
    <mergeCell ref="S67:T67"/>
    <mergeCell ref="U67:AC67"/>
    <mergeCell ref="S68:T68"/>
    <mergeCell ref="U68:AC68"/>
    <mergeCell ref="S69:T69"/>
    <mergeCell ref="U69:AC69"/>
    <mergeCell ref="S79:T79"/>
    <mergeCell ref="U79:AC79"/>
    <mergeCell ref="S76:T76"/>
    <mergeCell ref="U76:AC76"/>
    <mergeCell ref="S77:T77"/>
    <mergeCell ref="U77:AC77"/>
    <mergeCell ref="S78:T78"/>
    <mergeCell ref="U78:AC78"/>
    <mergeCell ref="S74:T74"/>
    <mergeCell ref="U74:AC74"/>
    <mergeCell ref="S75:T75"/>
    <mergeCell ref="U75:AC75"/>
    <mergeCell ref="S71:T71"/>
    <mergeCell ref="U71:AC71"/>
    <mergeCell ref="S72:T72"/>
    <mergeCell ref="U72:AC72"/>
    <mergeCell ref="S73:T73"/>
    <mergeCell ref="U73:AC73"/>
  </mergeCells>
  <phoneticPr fontId="1"/>
  <conditionalFormatting sqref="D3:I5">
    <cfRule type="containsBlanks" dxfId="17" priority="13">
      <formula>LEN(TRIM(D3))=0</formula>
    </cfRule>
  </conditionalFormatting>
  <conditionalFormatting sqref="F35:I40 W35:Z40 M36:O36 M38:O38 M40:O40 AD36:AF36 AD38:AF38 AD40:AF40">
    <cfRule type="expression" priority="11">
      <formula>$D$4="地方裁量型認定こども園・保育所型認定こども園"</formula>
    </cfRule>
  </conditionalFormatting>
  <conditionalFormatting sqref="F35:I40 M36:O36 M38:O38 M40:O40 W35:Z40 AD36:AF36 AD38:AF38 AD40:AF40">
    <cfRule type="expression" priority="10">
      <formula>$D$4="地方裁量型認定こども園"</formula>
    </cfRule>
  </conditionalFormatting>
  <conditionalFormatting sqref="F35:I36">
    <cfRule type="expression" priority="9">
      <formula>$D$4="地方裁量型認定こども園"</formula>
    </cfRule>
  </conditionalFormatting>
  <conditionalFormatting sqref="F42:V48">
    <cfRule type="expression" priority="8">
      <formula>I23=○</formula>
    </cfRule>
  </conditionalFormatting>
  <conditionalFormatting sqref="E36:H41 L37:N37 L39:N39 L41:N41">
    <cfRule type="expression" priority="7">
      <formula>B1="○"</formula>
    </cfRule>
  </conditionalFormatting>
  <conditionalFormatting sqref="E34:H39 L35:N35 L37:N37 L39:N39">
    <cfRule type="expression" priority="6">
      <formula>$I$6="○"</formula>
    </cfRule>
  </conditionalFormatting>
  <conditionalFormatting sqref="L70:R93">
    <cfRule type="expression" priority="5">
      <formula>$I$6="○"</formula>
    </cfRule>
  </conditionalFormatting>
  <conditionalFormatting sqref="L8">
    <cfRule type="containsBlanks" dxfId="16" priority="4">
      <formula>LEN(TRIM(L8))=0</formula>
    </cfRule>
  </conditionalFormatting>
  <conditionalFormatting sqref="O8">
    <cfRule type="containsBlanks" dxfId="15" priority="3">
      <formula>LEN(TRIM(O8))=0</formula>
    </cfRule>
  </conditionalFormatting>
  <conditionalFormatting sqref="F33:V35">
    <cfRule type="expression" priority="18">
      <formula>I6=○</formula>
    </cfRule>
  </conditionalFormatting>
  <conditionalFormatting sqref="F39:V41">
    <cfRule type="expression" priority="19">
      <formula>#REF!=○</formula>
    </cfRule>
  </conditionalFormatting>
  <conditionalFormatting sqref="F37:V38">
    <cfRule type="expression" priority="23">
      <formula>#REF!=○</formula>
    </cfRule>
  </conditionalFormatting>
  <conditionalFormatting sqref="F36:V36">
    <cfRule type="expression" priority="27">
      <formula>#REF!=○</formula>
    </cfRule>
  </conditionalFormatting>
  <conditionalFormatting sqref="L4">
    <cfRule type="containsBlanks" dxfId="14" priority="1">
      <formula>LEN(TRIM(L4))=0</formula>
    </cfRule>
  </conditionalFormatting>
  <dataValidations count="5">
    <dataValidation type="list" allowBlank="1" showInputMessage="1" showErrorMessage="1" sqref="D4:I4" xr:uid="{4015A89B-1999-4CC2-933D-67AE6BF0AFAF}">
      <formula1>"保育園,小規模保育事業,事業所内保育事業"</formula1>
    </dataValidation>
    <dataValidation type="list" allowBlank="1" showInputMessage="1" showErrorMessage="1" sqref="D3:I3" xr:uid="{8794C348-8B64-493F-9D83-0D04C158AF3E}">
      <formula1>"中央区,花見川区,稲毛区,若葉区,緑区,美浜区"</formula1>
    </dataValidation>
    <dataValidation type="list" allowBlank="1" showInputMessage="1" showErrorMessage="1" sqref="F47:Q51 F54:Q57" xr:uid="{40A4BE07-442E-40A5-A685-0393E6A4B0C7}">
      <formula1>$S$23:$S$24</formula1>
    </dataValidation>
    <dataValidation type="list" allowBlank="1" showInputMessage="1" showErrorMessage="1" sqref="D5:I5" xr:uid="{1CB682B7-EA43-4D57-A20D-B07BA2163AB6}">
      <formula1>INDIRECT(TEXT($D$3&amp;$D$4,"@"))</formula1>
    </dataValidation>
    <dataValidation type="list" allowBlank="1" showInputMessage="1" showErrorMessage="1" sqref="D11:I11" xr:uid="{4A768122-418C-44F4-8678-45995D2D25E2}">
      <formula1>"①手当額は、１年を通して対象者全員が同額,②各職員・各月により手当額が異なる"</formula1>
    </dataValidation>
  </dataValidations>
  <pageMargins left="0.70866141732283472" right="0.70866141732283472"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51F9-408B-4029-B228-086AA47DDDE4}">
  <dimension ref="A1:N18"/>
  <sheetViews>
    <sheetView workbookViewId="0"/>
  </sheetViews>
  <sheetFormatPr defaultRowHeight="13.5"/>
  <cols>
    <col min="1" max="1" width="9" style="1"/>
    <col min="2" max="2" width="14.75" customWidth="1"/>
    <col min="14" max="14" width="62.25" customWidth="1"/>
  </cols>
  <sheetData>
    <row r="1" spans="2:14" s="1" customFormat="1" ht="14.25" thickBot="1"/>
    <row r="2" spans="2:14">
      <c r="B2" s="636" t="s">
        <v>1618</v>
      </c>
      <c r="C2" s="638" t="s">
        <v>1619</v>
      </c>
      <c r="D2" s="639"/>
      <c r="E2" s="636" t="s">
        <v>1648</v>
      </c>
      <c r="F2" s="300" t="s">
        <v>1622</v>
      </c>
      <c r="G2" s="636" t="s">
        <v>1623</v>
      </c>
      <c r="H2" s="300" t="s">
        <v>1624</v>
      </c>
      <c r="I2" s="301" t="s">
        <v>1626</v>
      </c>
      <c r="J2" s="636" t="s">
        <v>1627</v>
      </c>
    </row>
    <row r="3" spans="2:14" ht="14.25" thickBot="1">
      <c r="B3" s="637"/>
      <c r="C3" s="640"/>
      <c r="D3" s="641"/>
      <c r="E3" s="637"/>
      <c r="F3" s="302" t="s">
        <v>1621</v>
      </c>
      <c r="G3" s="637"/>
      <c r="H3" s="302" t="s">
        <v>1625</v>
      </c>
      <c r="I3" s="303" t="s">
        <v>1625</v>
      </c>
      <c r="J3" s="637"/>
    </row>
    <row r="4" spans="2:14">
      <c r="B4" s="304" t="s">
        <v>1628</v>
      </c>
      <c r="C4" s="644" t="s">
        <v>1630</v>
      </c>
      <c r="D4" s="642" t="s">
        <v>1631</v>
      </c>
      <c r="E4" s="644" t="s">
        <v>1632</v>
      </c>
      <c r="F4" s="644"/>
      <c r="G4" s="644"/>
      <c r="H4" s="646" t="s">
        <v>1633</v>
      </c>
      <c r="I4" s="649"/>
      <c r="J4" s="644"/>
    </row>
    <row r="5" spans="2:14" ht="14.25" thickBot="1">
      <c r="B5" s="305" t="s">
        <v>1629</v>
      </c>
      <c r="C5" s="645"/>
      <c r="D5" s="643"/>
      <c r="E5" s="645"/>
      <c r="F5" s="645"/>
      <c r="G5" s="645"/>
      <c r="H5" s="647"/>
      <c r="I5" s="650"/>
      <c r="J5" s="645"/>
    </row>
    <row r="6" spans="2:14" ht="27.75" customHeight="1" thickBot="1">
      <c r="B6" s="305" t="s">
        <v>1634</v>
      </c>
      <c r="C6" s="306" t="s">
        <v>1630</v>
      </c>
      <c r="D6" s="307" t="s">
        <v>1631</v>
      </c>
      <c r="E6" s="308" t="s">
        <v>1632</v>
      </c>
      <c r="F6" s="306"/>
      <c r="G6" s="306"/>
      <c r="H6" s="647"/>
      <c r="I6" s="650"/>
      <c r="J6" s="309"/>
    </row>
    <row r="7" spans="2:14" ht="27.75" customHeight="1" thickBot="1">
      <c r="B7" s="305" t="s">
        <v>1620</v>
      </c>
      <c r="C7" s="306" t="s">
        <v>1635</v>
      </c>
      <c r="D7" s="307" t="s">
        <v>1631</v>
      </c>
      <c r="E7" s="308" t="s">
        <v>1632</v>
      </c>
      <c r="F7" s="306"/>
      <c r="G7" s="306"/>
      <c r="H7" s="647"/>
      <c r="I7" s="650"/>
      <c r="J7" s="309"/>
    </row>
    <row r="8" spans="2:14" ht="27.75" customHeight="1" thickBot="1">
      <c r="B8" s="305" t="s">
        <v>1636</v>
      </c>
      <c r="C8" s="306" t="s">
        <v>1637</v>
      </c>
      <c r="D8" s="307" t="s">
        <v>1631</v>
      </c>
      <c r="E8" s="308" t="s">
        <v>1632</v>
      </c>
      <c r="F8" s="306"/>
      <c r="G8" s="306"/>
      <c r="H8" s="647"/>
      <c r="I8" s="650"/>
      <c r="J8" s="309"/>
    </row>
    <row r="9" spans="2:14" ht="27.75" customHeight="1" thickBot="1">
      <c r="B9" s="305" t="s">
        <v>1638</v>
      </c>
      <c r="C9" s="306" t="s">
        <v>1637</v>
      </c>
      <c r="D9" s="307" t="s">
        <v>1631</v>
      </c>
      <c r="E9" s="308" t="s">
        <v>1632</v>
      </c>
      <c r="F9" s="306"/>
      <c r="G9" s="306"/>
      <c r="H9" s="647"/>
      <c r="I9" s="650"/>
      <c r="J9" s="310" t="s">
        <v>1639</v>
      </c>
    </row>
    <row r="10" spans="2:14" ht="42.75" thickBot="1">
      <c r="B10" s="305" t="s">
        <v>1640</v>
      </c>
      <c r="C10" s="306" t="s">
        <v>1630</v>
      </c>
      <c r="D10" s="307" t="s">
        <v>1631</v>
      </c>
      <c r="E10" s="308" t="s">
        <v>1641</v>
      </c>
      <c r="F10" s="311" t="s">
        <v>1642</v>
      </c>
      <c r="G10" s="312" t="s">
        <v>1633</v>
      </c>
      <c r="H10" s="647"/>
      <c r="I10" s="650"/>
      <c r="J10" s="313" t="s">
        <v>1643</v>
      </c>
    </row>
    <row r="11" spans="2:14" ht="36.75" thickBot="1">
      <c r="B11" s="314" t="s">
        <v>1644</v>
      </c>
      <c r="C11" s="306" t="s">
        <v>1630</v>
      </c>
      <c r="D11" s="307" t="s">
        <v>1631</v>
      </c>
      <c r="E11" s="308" t="s">
        <v>1641</v>
      </c>
      <c r="F11" s="315" t="s">
        <v>1645</v>
      </c>
      <c r="G11" s="306"/>
      <c r="H11" s="647"/>
      <c r="I11" s="650"/>
      <c r="J11" s="309"/>
    </row>
    <row r="12" spans="2:14" ht="27.75" customHeight="1" thickBot="1">
      <c r="B12" s="314" t="s">
        <v>1646</v>
      </c>
      <c r="C12" s="306" t="s">
        <v>1635</v>
      </c>
      <c r="D12" s="307" t="s">
        <v>1631</v>
      </c>
      <c r="E12" s="308" t="s">
        <v>1647</v>
      </c>
      <c r="F12" s="306"/>
      <c r="G12" s="306"/>
      <c r="H12" s="648"/>
      <c r="I12" s="651"/>
      <c r="J12" s="309"/>
    </row>
    <row r="14" spans="2:14" ht="135">
      <c r="M14" s="1">
        <v>1</v>
      </c>
      <c r="N14" s="268" t="s">
        <v>1787</v>
      </c>
    </row>
    <row r="15" spans="2:14" ht="81">
      <c r="M15" s="1">
        <v>2</v>
      </c>
      <c r="N15" s="268" t="s">
        <v>1786</v>
      </c>
    </row>
    <row r="16" spans="2:14" ht="54">
      <c r="M16" s="1">
        <v>3</v>
      </c>
      <c r="N16" s="268" t="s">
        <v>1780</v>
      </c>
    </row>
    <row r="17" spans="13:14">
      <c r="M17" s="1">
        <v>4</v>
      </c>
      <c r="N17" t="s">
        <v>1783</v>
      </c>
    </row>
    <row r="18" spans="13:14">
      <c r="M18" s="1">
        <v>5</v>
      </c>
      <c r="N18" t="s">
        <v>1784</v>
      </c>
    </row>
  </sheetData>
  <sheetProtection password="CCCF" sheet="1" objects="1" scenarios="1"/>
  <mergeCells count="13">
    <mergeCell ref="J2:J3"/>
    <mergeCell ref="C4:C5"/>
    <mergeCell ref="E4:E5"/>
    <mergeCell ref="F4:F5"/>
    <mergeCell ref="G4:G5"/>
    <mergeCell ref="J4:J5"/>
    <mergeCell ref="H4:H12"/>
    <mergeCell ref="I4:I12"/>
    <mergeCell ref="B2:B3"/>
    <mergeCell ref="C2:D3"/>
    <mergeCell ref="G2:G3"/>
    <mergeCell ref="D4:D5"/>
    <mergeCell ref="E2:E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C5F8D-9957-4EED-8DFF-E622E5F3B171}">
  <sheetPr>
    <tabColor rgb="FF002060"/>
    <pageSetUpPr fitToPage="1"/>
  </sheetPr>
  <dimension ref="A1:P52"/>
  <sheetViews>
    <sheetView view="pageBreakPreview" zoomScale="60" zoomScaleNormal="100" workbookViewId="0">
      <selection sqref="A1:M1"/>
    </sheetView>
  </sheetViews>
  <sheetFormatPr defaultColWidth="8" defaultRowHeight="13.5"/>
  <cols>
    <col min="1" max="1" width="2.125" style="146" customWidth="1"/>
    <col min="2" max="2" width="11.375" style="146" customWidth="1"/>
    <col min="3" max="3" width="5.75" style="146" customWidth="1"/>
    <col min="4" max="4" width="5" style="146" customWidth="1"/>
    <col min="5" max="5" width="12.25" style="146" customWidth="1"/>
    <col min="6" max="6" width="5" style="146" customWidth="1"/>
    <col min="7" max="7" width="5.25" style="146" customWidth="1"/>
    <col min="8" max="8" width="6.625" style="146" customWidth="1"/>
    <col min="9" max="9" width="6.875" style="146" customWidth="1"/>
    <col min="10" max="12" width="7.625" style="146" customWidth="1"/>
    <col min="13" max="13" width="8.75" style="146" customWidth="1"/>
    <col min="14" max="16" width="5.375" style="146" customWidth="1"/>
    <col min="17" max="231" width="8" style="146"/>
    <col min="232" max="232" width="3.375" style="146" customWidth="1"/>
    <col min="233" max="233" width="8.375" style="146" customWidth="1"/>
    <col min="234" max="234" width="7" style="146" customWidth="1"/>
    <col min="235" max="235" width="5" style="146" customWidth="1"/>
    <col min="236" max="236" width="19.375" style="146" customWidth="1"/>
    <col min="237" max="237" width="5.25" style="146" bestFit="1" customWidth="1"/>
    <col min="238" max="238" width="5.25" style="146" customWidth="1"/>
    <col min="239" max="239" width="6.625" style="146" customWidth="1"/>
    <col min="240" max="240" width="6.875" style="146" customWidth="1"/>
    <col min="241" max="242" width="9.5" style="146" customWidth="1"/>
    <col min="243" max="243" width="8.75" style="146" customWidth="1"/>
    <col min="244" max="487" width="8" style="146"/>
    <col min="488" max="488" width="3.375" style="146" customWidth="1"/>
    <col min="489" max="489" width="8.375" style="146" customWidth="1"/>
    <col min="490" max="490" width="7" style="146" customWidth="1"/>
    <col min="491" max="491" width="5" style="146" customWidth="1"/>
    <col min="492" max="492" width="19.375" style="146" customWidth="1"/>
    <col min="493" max="493" width="5.25" style="146" bestFit="1" customWidth="1"/>
    <col min="494" max="494" width="5.25" style="146" customWidth="1"/>
    <col min="495" max="495" width="6.625" style="146" customWidth="1"/>
    <col min="496" max="496" width="6.875" style="146" customWidth="1"/>
    <col min="497" max="498" width="9.5" style="146" customWidth="1"/>
    <col min="499" max="499" width="8.75" style="146" customWidth="1"/>
    <col min="500" max="743" width="8" style="146"/>
    <col min="744" max="744" width="3.375" style="146" customWidth="1"/>
    <col min="745" max="745" width="8.375" style="146" customWidth="1"/>
    <col min="746" max="746" width="7" style="146" customWidth="1"/>
    <col min="747" max="747" width="5" style="146" customWidth="1"/>
    <col min="748" max="748" width="19.375" style="146" customWidth="1"/>
    <col min="749" max="749" width="5.25" style="146" bestFit="1" customWidth="1"/>
    <col min="750" max="750" width="5.25" style="146" customWidth="1"/>
    <col min="751" max="751" width="6.625" style="146" customWidth="1"/>
    <col min="752" max="752" width="6.875" style="146" customWidth="1"/>
    <col min="753" max="754" width="9.5" style="146" customWidth="1"/>
    <col min="755" max="755" width="8.75" style="146" customWidth="1"/>
    <col min="756" max="999" width="8" style="146"/>
    <col min="1000" max="1000" width="3.375" style="146" customWidth="1"/>
    <col min="1001" max="1001" width="8.375" style="146" customWidth="1"/>
    <col min="1002" max="1002" width="7" style="146" customWidth="1"/>
    <col min="1003" max="1003" width="5" style="146" customWidth="1"/>
    <col min="1004" max="1004" width="19.375" style="146" customWidth="1"/>
    <col min="1005" max="1005" width="5.25" style="146" bestFit="1" customWidth="1"/>
    <col min="1006" max="1006" width="5.25" style="146" customWidth="1"/>
    <col min="1007" max="1007" width="6.625" style="146" customWidth="1"/>
    <col min="1008" max="1008" width="6.875" style="146" customWidth="1"/>
    <col min="1009" max="1010" width="9.5" style="146" customWidth="1"/>
    <col min="1011" max="1011" width="8.75" style="146" customWidth="1"/>
    <col min="1012" max="1255" width="8" style="146"/>
    <col min="1256" max="1256" width="3.375" style="146" customWidth="1"/>
    <col min="1257" max="1257" width="8.375" style="146" customWidth="1"/>
    <col min="1258" max="1258" width="7" style="146" customWidth="1"/>
    <col min="1259" max="1259" width="5" style="146" customWidth="1"/>
    <col min="1260" max="1260" width="19.375" style="146" customWidth="1"/>
    <col min="1261" max="1261" width="5.25" style="146" bestFit="1" customWidth="1"/>
    <col min="1262" max="1262" width="5.25" style="146" customWidth="1"/>
    <col min="1263" max="1263" width="6.625" style="146" customWidth="1"/>
    <col min="1264" max="1264" width="6.875" style="146" customWidth="1"/>
    <col min="1265" max="1266" width="9.5" style="146" customWidth="1"/>
    <col min="1267" max="1267" width="8.75" style="146" customWidth="1"/>
    <col min="1268" max="1511" width="8" style="146"/>
    <col min="1512" max="1512" width="3.375" style="146" customWidth="1"/>
    <col min="1513" max="1513" width="8.375" style="146" customWidth="1"/>
    <col min="1514" max="1514" width="7" style="146" customWidth="1"/>
    <col min="1515" max="1515" width="5" style="146" customWidth="1"/>
    <col min="1516" max="1516" width="19.375" style="146" customWidth="1"/>
    <col min="1517" max="1517" width="5.25" style="146" bestFit="1" customWidth="1"/>
    <col min="1518" max="1518" width="5.25" style="146" customWidth="1"/>
    <col min="1519" max="1519" width="6.625" style="146" customWidth="1"/>
    <col min="1520" max="1520" width="6.875" style="146" customWidth="1"/>
    <col min="1521" max="1522" width="9.5" style="146" customWidth="1"/>
    <col min="1523" max="1523" width="8.75" style="146" customWidth="1"/>
    <col min="1524" max="1767" width="8" style="146"/>
    <col min="1768" max="1768" width="3.375" style="146" customWidth="1"/>
    <col min="1769" max="1769" width="8.375" style="146" customWidth="1"/>
    <col min="1770" max="1770" width="7" style="146" customWidth="1"/>
    <col min="1771" max="1771" width="5" style="146" customWidth="1"/>
    <col min="1772" max="1772" width="19.375" style="146" customWidth="1"/>
    <col min="1773" max="1773" width="5.25" style="146" bestFit="1" customWidth="1"/>
    <col min="1774" max="1774" width="5.25" style="146" customWidth="1"/>
    <col min="1775" max="1775" width="6.625" style="146" customWidth="1"/>
    <col min="1776" max="1776" width="6.875" style="146" customWidth="1"/>
    <col min="1777" max="1778" width="9.5" style="146" customWidth="1"/>
    <col min="1779" max="1779" width="8.75" style="146" customWidth="1"/>
    <col min="1780" max="2023" width="8" style="146"/>
    <col min="2024" max="2024" width="3.375" style="146" customWidth="1"/>
    <col min="2025" max="2025" width="8.375" style="146" customWidth="1"/>
    <col min="2026" max="2026" width="7" style="146" customWidth="1"/>
    <col min="2027" max="2027" width="5" style="146" customWidth="1"/>
    <col min="2028" max="2028" width="19.375" style="146" customWidth="1"/>
    <col min="2029" max="2029" width="5.25" style="146" bestFit="1" customWidth="1"/>
    <col min="2030" max="2030" width="5.25" style="146" customWidth="1"/>
    <col min="2031" max="2031" width="6.625" style="146" customWidth="1"/>
    <col min="2032" max="2032" width="6.875" style="146" customWidth="1"/>
    <col min="2033" max="2034" width="9.5" style="146" customWidth="1"/>
    <col min="2035" max="2035" width="8.75" style="146" customWidth="1"/>
    <col min="2036" max="2279" width="8" style="146"/>
    <col min="2280" max="2280" width="3.375" style="146" customWidth="1"/>
    <col min="2281" max="2281" width="8.375" style="146" customWidth="1"/>
    <col min="2282" max="2282" width="7" style="146" customWidth="1"/>
    <col min="2283" max="2283" width="5" style="146" customWidth="1"/>
    <col min="2284" max="2284" width="19.375" style="146" customWidth="1"/>
    <col min="2285" max="2285" width="5.25" style="146" bestFit="1" customWidth="1"/>
    <col min="2286" max="2286" width="5.25" style="146" customWidth="1"/>
    <col min="2287" max="2287" width="6.625" style="146" customWidth="1"/>
    <col min="2288" max="2288" width="6.875" style="146" customWidth="1"/>
    <col min="2289" max="2290" width="9.5" style="146" customWidth="1"/>
    <col min="2291" max="2291" width="8.75" style="146" customWidth="1"/>
    <col min="2292" max="2535" width="8" style="146"/>
    <col min="2536" max="2536" width="3.375" style="146" customWidth="1"/>
    <col min="2537" max="2537" width="8.375" style="146" customWidth="1"/>
    <col min="2538" max="2538" width="7" style="146" customWidth="1"/>
    <col min="2539" max="2539" width="5" style="146" customWidth="1"/>
    <col min="2540" max="2540" width="19.375" style="146" customWidth="1"/>
    <col min="2541" max="2541" width="5.25" style="146" bestFit="1" customWidth="1"/>
    <col min="2542" max="2542" width="5.25" style="146" customWidth="1"/>
    <col min="2543" max="2543" width="6.625" style="146" customWidth="1"/>
    <col min="2544" max="2544" width="6.875" style="146" customWidth="1"/>
    <col min="2545" max="2546" width="9.5" style="146" customWidth="1"/>
    <col min="2547" max="2547" width="8.75" style="146" customWidth="1"/>
    <col min="2548" max="2791" width="8" style="146"/>
    <col min="2792" max="2792" width="3.375" style="146" customWidth="1"/>
    <col min="2793" max="2793" width="8.375" style="146" customWidth="1"/>
    <col min="2794" max="2794" width="7" style="146" customWidth="1"/>
    <col min="2795" max="2795" width="5" style="146" customWidth="1"/>
    <col min="2796" max="2796" width="19.375" style="146" customWidth="1"/>
    <col min="2797" max="2797" width="5.25" style="146" bestFit="1" customWidth="1"/>
    <col min="2798" max="2798" width="5.25" style="146" customWidth="1"/>
    <col min="2799" max="2799" width="6.625" style="146" customWidth="1"/>
    <col min="2800" max="2800" width="6.875" style="146" customWidth="1"/>
    <col min="2801" max="2802" width="9.5" style="146" customWidth="1"/>
    <col min="2803" max="2803" width="8.75" style="146" customWidth="1"/>
    <col min="2804" max="3047" width="8" style="146"/>
    <col min="3048" max="3048" width="3.375" style="146" customWidth="1"/>
    <col min="3049" max="3049" width="8.375" style="146" customWidth="1"/>
    <col min="3050" max="3050" width="7" style="146" customWidth="1"/>
    <col min="3051" max="3051" width="5" style="146" customWidth="1"/>
    <col min="3052" max="3052" width="19.375" style="146" customWidth="1"/>
    <col min="3053" max="3053" width="5.25" style="146" bestFit="1" customWidth="1"/>
    <col min="3054" max="3054" width="5.25" style="146" customWidth="1"/>
    <col min="3055" max="3055" width="6.625" style="146" customWidth="1"/>
    <col min="3056" max="3056" width="6.875" style="146" customWidth="1"/>
    <col min="3057" max="3058" width="9.5" style="146" customWidth="1"/>
    <col min="3059" max="3059" width="8.75" style="146" customWidth="1"/>
    <col min="3060" max="3303" width="8" style="146"/>
    <col min="3304" max="3304" width="3.375" style="146" customWidth="1"/>
    <col min="3305" max="3305" width="8.375" style="146" customWidth="1"/>
    <col min="3306" max="3306" width="7" style="146" customWidth="1"/>
    <col min="3307" max="3307" width="5" style="146" customWidth="1"/>
    <col min="3308" max="3308" width="19.375" style="146" customWidth="1"/>
    <col min="3309" max="3309" width="5.25" style="146" bestFit="1" customWidth="1"/>
    <col min="3310" max="3310" width="5.25" style="146" customWidth="1"/>
    <col min="3311" max="3311" width="6.625" style="146" customWidth="1"/>
    <col min="3312" max="3312" width="6.875" style="146" customWidth="1"/>
    <col min="3313" max="3314" width="9.5" style="146" customWidth="1"/>
    <col min="3315" max="3315" width="8.75" style="146" customWidth="1"/>
    <col min="3316" max="3559" width="8" style="146"/>
    <col min="3560" max="3560" width="3.375" style="146" customWidth="1"/>
    <col min="3561" max="3561" width="8.375" style="146" customWidth="1"/>
    <col min="3562" max="3562" width="7" style="146" customWidth="1"/>
    <col min="3563" max="3563" width="5" style="146" customWidth="1"/>
    <col min="3564" max="3564" width="19.375" style="146" customWidth="1"/>
    <col min="3565" max="3565" width="5.25" style="146" bestFit="1" customWidth="1"/>
    <col min="3566" max="3566" width="5.25" style="146" customWidth="1"/>
    <col min="3567" max="3567" width="6.625" style="146" customWidth="1"/>
    <col min="3568" max="3568" width="6.875" style="146" customWidth="1"/>
    <col min="3569" max="3570" width="9.5" style="146" customWidth="1"/>
    <col min="3571" max="3571" width="8.75" style="146" customWidth="1"/>
    <col min="3572" max="3815" width="8" style="146"/>
    <col min="3816" max="3816" width="3.375" style="146" customWidth="1"/>
    <col min="3817" max="3817" width="8.375" style="146" customWidth="1"/>
    <col min="3818" max="3818" width="7" style="146" customWidth="1"/>
    <col min="3819" max="3819" width="5" style="146" customWidth="1"/>
    <col min="3820" max="3820" width="19.375" style="146" customWidth="1"/>
    <col min="3821" max="3821" width="5.25" style="146" bestFit="1" customWidth="1"/>
    <col min="3822" max="3822" width="5.25" style="146" customWidth="1"/>
    <col min="3823" max="3823" width="6.625" style="146" customWidth="1"/>
    <col min="3824" max="3824" width="6.875" style="146" customWidth="1"/>
    <col min="3825" max="3826" width="9.5" style="146" customWidth="1"/>
    <col min="3827" max="3827" width="8.75" style="146" customWidth="1"/>
    <col min="3828" max="4071" width="8" style="146"/>
    <col min="4072" max="4072" width="3.375" style="146" customWidth="1"/>
    <col min="4073" max="4073" width="8.375" style="146" customWidth="1"/>
    <col min="4074" max="4074" width="7" style="146" customWidth="1"/>
    <col min="4075" max="4075" width="5" style="146" customWidth="1"/>
    <col min="4076" max="4076" width="19.375" style="146" customWidth="1"/>
    <col min="4077" max="4077" width="5.25" style="146" bestFit="1" customWidth="1"/>
    <col min="4078" max="4078" width="5.25" style="146" customWidth="1"/>
    <col min="4079" max="4079" width="6.625" style="146" customWidth="1"/>
    <col min="4080" max="4080" width="6.875" style="146" customWidth="1"/>
    <col min="4081" max="4082" width="9.5" style="146" customWidth="1"/>
    <col min="4083" max="4083" width="8.75" style="146" customWidth="1"/>
    <col min="4084" max="4327" width="8" style="146"/>
    <col min="4328" max="4328" width="3.375" style="146" customWidth="1"/>
    <col min="4329" max="4329" width="8.375" style="146" customWidth="1"/>
    <col min="4330" max="4330" width="7" style="146" customWidth="1"/>
    <col min="4331" max="4331" width="5" style="146" customWidth="1"/>
    <col min="4332" max="4332" width="19.375" style="146" customWidth="1"/>
    <col min="4333" max="4333" width="5.25" style="146" bestFit="1" customWidth="1"/>
    <col min="4334" max="4334" width="5.25" style="146" customWidth="1"/>
    <col min="4335" max="4335" width="6.625" style="146" customWidth="1"/>
    <col min="4336" max="4336" width="6.875" style="146" customWidth="1"/>
    <col min="4337" max="4338" width="9.5" style="146" customWidth="1"/>
    <col min="4339" max="4339" width="8.75" style="146" customWidth="1"/>
    <col min="4340" max="4583" width="8" style="146"/>
    <col min="4584" max="4584" width="3.375" style="146" customWidth="1"/>
    <col min="4585" max="4585" width="8.375" style="146" customWidth="1"/>
    <col min="4586" max="4586" width="7" style="146" customWidth="1"/>
    <col min="4587" max="4587" width="5" style="146" customWidth="1"/>
    <col min="4588" max="4588" width="19.375" style="146" customWidth="1"/>
    <col min="4589" max="4589" width="5.25" style="146" bestFit="1" customWidth="1"/>
    <col min="4590" max="4590" width="5.25" style="146" customWidth="1"/>
    <col min="4591" max="4591" width="6.625" style="146" customWidth="1"/>
    <col min="4592" max="4592" width="6.875" style="146" customWidth="1"/>
    <col min="4593" max="4594" width="9.5" style="146" customWidth="1"/>
    <col min="4595" max="4595" width="8.75" style="146" customWidth="1"/>
    <col min="4596" max="4839" width="8" style="146"/>
    <col min="4840" max="4840" width="3.375" style="146" customWidth="1"/>
    <col min="4841" max="4841" width="8.375" style="146" customWidth="1"/>
    <col min="4842" max="4842" width="7" style="146" customWidth="1"/>
    <col min="4843" max="4843" width="5" style="146" customWidth="1"/>
    <col min="4844" max="4844" width="19.375" style="146" customWidth="1"/>
    <col min="4845" max="4845" width="5.25" style="146" bestFit="1" customWidth="1"/>
    <col min="4846" max="4846" width="5.25" style="146" customWidth="1"/>
    <col min="4847" max="4847" width="6.625" style="146" customWidth="1"/>
    <col min="4848" max="4848" width="6.875" style="146" customWidth="1"/>
    <col min="4849" max="4850" width="9.5" style="146" customWidth="1"/>
    <col min="4851" max="4851" width="8.75" style="146" customWidth="1"/>
    <col min="4852" max="5095" width="8" style="146"/>
    <col min="5096" max="5096" width="3.375" style="146" customWidth="1"/>
    <col min="5097" max="5097" width="8.375" style="146" customWidth="1"/>
    <col min="5098" max="5098" width="7" style="146" customWidth="1"/>
    <col min="5099" max="5099" width="5" style="146" customWidth="1"/>
    <col min="5100" max="5100" width="19.375" style="146" customWidth="1"/>
    <col min="5101" max="5101" width="5.25" style="146" bestFit="1" customWidth="1"/>
    <col min="5102" max="5102" width="5.25" style="146" customWidth="1"/>
    <col min="5103" max="5103" width="6.625" style="146" customWidth="1"/>
    <col min="5104" max="5104" width="6.875" style="146" customWidth="1"/>
    <col min="5105" max="5106" width="9.5" style="146" customWidth="1"/>
    <col min="5107" max="5107" width="8.75" style="146" customWidth="1"/>
    <col min="5108" max="5351" width="8" style="146"/>
    <col min="5352" max="5352" width="3.375" style="146" customWidth="1"/>
    <col min="5353" max="5353" width="8.375" style="146" customWidth="1"/>
    <col min="5354" max="5354" width="7" style="146" customWidth="1"/>
    <col min="5355" max="5355" width="5" style="146" customWidth="1"/>
    <col min="5356" max="5356" width="19.375" style="146" customWidth="1"/>
    <col min="5357" max="5357" width="5.25" style="146" bestFit="1" customWidth="1"/>
    <col min="5358" max="5358" width="5.25" style="146" customWidth="1"/>
    <col min="5359" max="5359" width="6.625" style="146" customWidth="1"/>
    <col min="5360" max="5360" width="6.875" style="146" customWidth="1"/>
    <col min="5361" max="5362" width="9.5" style="146" customWidth="1"/>
    <col min="5363" max="5363" width="8.75" style="146" customWidth="1"/>
    <col min="5364" max="5607" width="8" style="146"/>
    <col min="5608" max="5608" width="3.375" style="146" customWidth="1"/>
    <col min="5609" max="5609" width="8.375" style="146" customWidth="1"/>
    <col min="5610" max="5610" width="7" style="146" customWidth="1"/>
    <col min="5611" max="5611" width="5" style="146" customWidth="1"/>
    <col min="5612" max="5612" width="19.375" style="146" customWidth="1"/>
    <col min="5613" max="5613" width="5.25" style="146" bestFit="1" customWidth="1"/>
    <col min="5614" max="5614" width="5.25" style="146" customWidth="1"/>
    <col min="5615" max="5615" width="6.625" style="146" customWidth="1"/>
    <col min="5616" max="5616" width="6.875" style="146" customWidth="1"/>
    <col min="5617" max="5618" width="9.5" style="146" customWidth="1"/>
    <col min="5619" max="5619" width="8.75" style="146" customWidth="1"/>
    <col min="5620" max="5863" width="8" style="146"/>
    <col min="5864" max="5864" width="3.375" style="146" customWidth="1"/>
    <col min="5865" max="5865" width="8.375" style="146" customWidth="1"/>
    <col min="5866" max="5866" width="7" style="146" customWidth="1"/>
    <col min="5867" max="5867" width="5" style="146" customWidth="1"/>
    <col min="5868" max="5868" width="19.375" style="146" customWidth="1"/>
    <col min="5869" max="5869" width="5.25" style="146" bestFit="1" customWidth="1"/>
    <col min="5870" max="5870" width="5.25" style="146" customWidth="1"/>
    <col min="5871" max="5871" width="6.625" style="146" customWidth="1"/>
    <col min="5872" max="5872" width="6.875" style="146" customWidth="1"/>
    <col min="5873" max="5874" width="9.5" style="146" customWidth="1"/>
    <col min="5875" max="5875" width="8.75" style="146" customWidth="1"/>
    <col min="5876" max="6119" width="8" style="146"/>
    <col min="6120" max="6120" width="3.375" style="146" customWidth="1"/>
    <col min="6121" max="6121" width="8.375" style="146" customWidth="1"/>
    <col min="6122" max="6122" width="7" style="146" customWidth="1"/>
    <col min="6123" max="6123" width="5" style="146" customWidth="1"/>
    <col min="6124" max="6124" width="19.375" style="146" customWidth="1"/>
    <col min="6125" max="6125" width="5.25" style="146" bestFit="1" customWidth="1"/>
    <col min="6126" max="6126" width="5.25" style="146" customWidth="1"/>
    <col min="6127" max="6127" width="6.625" style="146" customWidth="1"/>
    <col min="6128" max="6128" width="6.875" style="146" customWidth="1"/>
    <col min="6129" max="6130" width="9.5" style="146" customWidth="1"/>
    <col min="6131" max="6131" width="8.75" style="146" customWidth="1"/>
    <col min="6132" max="6375" width="8" style="146"/>
    <col min="6376" max="6376" width="3.375" style="146" customWidth="1"/>
    <col min="6377" max="6377" width="8.375" style="146" customWidth="1"/>
    <col min="6378" max="6378" width="7" style="146" customWidth="1"/>
    <col min="6379" max="6379" width="5" style="146" customWidth="1"/>
    <col min="6380" max="6380" width="19.375" style="146" customWidth="1"/>
    <col min="6381" max="6381" width="5.25" style="146" bestFit="1" customWidth="1"/>
    <col min="6382" max="6382" width="5.25" style="146" customWidth="1"/>
    <col min="6383" max="6383" width="6.625" style="146" customWidth="1"/>
    <col min="6384" max="6384" width="6.875" style="146" customWidth="1"/>
    <col min="6385" max="6386" width="9.5" style="146" customWidth="1"/>
    <col min="6387" max="6387" width="8.75" style="146" customWidth="1"/>
    <col min="6388" max="6631" width="8" style="146"/>
    <col min="6632" max="6632" width="3.375" style="146" customWidth="1"/>
    <col min="6633" max="6633" width="8.375" style="146" customWidth="1"/>
    <col min="6634" max="6634" width="7" style="146" customWidth="1"/>
    <col min="6635" max="6635" width="5" style="146" customWidth="1"/>
    <col min="6636" max="6636" width="19.375" style="146" customWidth="1"/>
    <col min="6637" max="6637" width="5.25" style="146" bestFit="1" customWidth="1"/>
    <col min="6638" max="6638" width="5.25" style="146" customWidth="1"/>
    <col min="6639" max="6639" width="6.625" style="146" customWidth="1"/>
    <col min="6640" max="6640" width="6.875" style="146" customWidth="1"/>
    <col min="6641" max="6642" width="9.5" style="146" customWidth="1"/>
    <col min="6643" max="6643" width="8.75" style="146" customWidth="1"/>
    <col min="6644" max="6887" width="8" style="146"/>
    <col min="6888" max="6888" width="3.375" style="146" customWidth="1"/>
    <col min="6889" max="6889" width="8.375" style="146" customWidth="1"/>
    <col min="6890" max="6890" width="7" style="146" customWidth="1"/>
    <col min="6891" max="6891" width="5" style="146" customWidth="1"/>
    <col min="6892" max="6892" width="19.375" style="146" customWidth="1"/>
    <col min="6893" max="6893" width="5.25" style="146" bestFit="1" customWidth="1"/>
    <col min="6894" max="6894" width="5.25" style="146" customWidth="1"/>
    <col min="6895" max="6895" width="6.625" style="146" customWidth="1"/>
    <col min="6896" max="6896" width="6.875" style="146" customWidth="1"/>
    <col min="6897" max="6898" width="9.5" style="146" customWidth="1"/>
    <col min="6899" max="6899" width="8.75" style="146" customWidth="1"/>
    <col min="6900" max="7143" width="8" style="146"/>
    <col min="7144" max="7144" width="3.375" style="146" customWidth="1"/>
    <col min="7145" max="7145" width="8.375" style="146" customWidth="1"/>
    <col min="7146" max="7146" width="7" style="146" customWidth="1"/>
    <col min="7147" max="7147" width="5" style="146" customWidth="1"/>
    <col min="7148" max="7148" width="19.375" style="146" customWidth="1"/>
    <col min="7149" max="7149" width="5.25" style="146" bestFit="1" customWidth="1"/>
    <col min="7150" max="7150" width="5.25" style="146" customWidth="1"/>
    <col min="7151" max="7151" width="6.625" style="146" customWidth="1"/>
    <col min="7152" max="7152" width="6.875" style="146" customWidth="1"/>
    <col min="7153" max="7154" width="9.5" style="146" customWidth="1"/>
    <col min="7155" max="7155" width="8.75" style="146" customWidth="1"/>
    <col min="7156" max="7399" width="8" style="146"/>
    <col min="7400" max="7400" width="3.375" style="146" customWidth="1"/>
    <col min="7401" max="7401" width="8.375" style="146" customWidth="1"/>
    <col min="7402" max="7402" width="7" style="146" customWidth="1"/>
    <col min="7403" max="7403" width="5" style="146" customWidth="1"/>
    <col min="7404" max="7404" width="19.375" style="146" customWidth="1"/>
    <col min="7405" max="7405" width="5.25" style="146" bestFit="1" customWidth="1"/>
    <col min="7406" max="7406" width="5.25" style="146" customWidth="1"/>
    <col min="7407" max="7407" width="6.625" style="146" customWidth="1"/>
    <col min="7408" max="7408" width="6.875" style="146" customWidth="1"/>
    <col min="7409" max="7410" width="9.5" style="146" customWidth="1"/>
    <col min="7411" max="7411" width="8.75" style="146" customWidth="1"/>
    <col min="7412" max="7655" width="8" style="146"/>
    <col min="7656" max="7656" width="3.375" style="146" customWidth="1"/>
    <col min="7657" max="7657" width="8.375" style="146" customWidth="1"/>
    <col min="7658" max="7658" width="7" style="146" customWidth="1"/>
    <col min="7659" max="7659" width="5" style="146" customWidth="1"/>
    <col min="7660" max="7660" width="19.375" style="146" customWidth="1"/>
    <col min="7661" max="7661" width="5.25" style="146" bestFit="1" customWidth="1"/>
    <col min="7662" max="7662" width="5.25" style="146" customWidth="1"/>
    <col min="7663" max="7663" width="6.625" style="146" customWidth="1"/>
    <col min="7664" max="7664" width="6.875" style="146" customWidth="1"/>
    <col min="7665" max="7666" width="9.5" style="146" customWidth="1"/>
    <col min="7667" max="7667" width="8.75" style="146" customWidth="1"/>
    <col min="7668" max="7911" width="8" style="146"/>
    <col min="7912" max="7912" width="3.375" style="146" customWidth="1"/>
    <col min="7913" max="7913" width="8.375" style="146" customWidth="1"/>
    <col min="7914" max="7914" width="7" style="146" customWidth="1"/>
    <col min="7915" max="7915" width="5" style="146" customWidth="1"/>
    <col min="7916" max="7916" width="19.375" style="146" customWidth="1"/>
    <col min="7917" max="7917" width="5.25" style="146" bestFit="1" customWidth="1"/>
    <col min="7918" max="7918" width="5.25" style="146" customWidth="1"/>
    <col min="7919" max="7919" width="6.625" style="146" customWidth="1"/>
    <col min="7920" max="7920" width="6.875" style="146" customWidth="1"/>
    <col min="7921" max="7922" width="9.5" style="146" customWidth="1"/>
    <col min="7923" max="7923" width="8.75" style="146" customWidth="1"/>
    <col min="7924" max="8167" width="8" style="146"/>
    <col min="8168" max="8168" width="3.375" style="146" customWidth="1"/>
    <col min="8169" max="8169" width="8.375" style="146" customWidth="1"/>
    <col min="8170" max="8170" width="7" style="146" customWidth="1"/>
    <col min="8171" max="8171" width="5" style="146" customWidth="1"/>
    <col min="8172" max="8172" width="19.375" style="146" customWidth="1"/>
    <col min="8173" max="8173" width="5.25" style="146" bestFit="1" customWidth="1"/>
    <col min="8174" max="8174" width="5.25" style="146" customWidth="1"/>
    <col min="8175" max="8175" width="6.625" style="146" customWidth="1"/>
    <col min="8176" max="8176" width="6.875" style="146" customWidth="1"/>
    <col min="8177" max="8178" width="9.5" style="146" customWidth="1"/>
    <col min="8179" max="8179" width="8.75" style="146" customWidth="1"/>
    <col min="8180" max="8423" width="8" style="146"/>
    <col min="8424" max="8424" width="3.375" style="146" customWidth="1"/>
    <col min="8425" max="8425" width="8.375" style="146" customWidth="1"/>
    <col min="8426" max="8426" width="7" style="146" customWidth="1"/>
    <col min="8427" max="8427" width="5" style="146" customWidth="1"/>
    <col min="8428" max="8428" width="19.375" style="146" customWidth="1"/>
    <col min="8429" max="8429" width="5.25" style="146" bestFit="1" customWidth="1"/>
    <col min="8430" max="8430" width="5.25" style="146" customWidth="1"/>
    <col min="8431" max="8431" width="6.625" style="146" customWidth="1"/>
    <col min="8432" max="8432" width="6.875" style="146" customWidth="1"/>
    <col min="8433" max="8434" width="9.5" style="146" customWidth="1"/>
    <col min="8435" max="8435" width="8.75" style="146" customWidth="1"/>
    <col min="8436" max="8679" width="8" style="146"/>
    <col min="8680" max="8680" width="3.375" style="146" customWidth="1"/>
    <col min="8681" max="8681" width="8.375" style="146" customWidth="1"/>
    <col min="8682" max="8682" width="7" style="146" customWidth="1"/>
    <col min="8683" max="8683" width="5" style="146" customWidth="1"/>
    <col min="8684" max="8684" width="19.375" style="146" customWidth="1"/>
    <col min="8685" max="8685" width="5.25" style="146" bestFit="1" customWidth="1"/>
    <col min="8686" max="8686" width="5.25" style="146" customWidth="1"/>
    <col min="8687" max="8687" width="6.625" style="146" customWidth="1"/>
    <col min="8688" max="8688" width="6.875" style="146" customWidth="1"/>
    <col min="8689" max="8690" width="9.5" style="146" customWidth="1"/>
    <col min="8691" max="8691" width="8.75" style="146" customWidth="1"/>
    <col min="8692" max="8935" width="8" style="146"/>
    <col min="8936" max="8936" width="3.375" style="146" customWidth="1"/>
    <col min="8937" max="8937" width="8.375" style="146" customWidth="1"/>
    <col min="8938" max="8938" width="7" style="146" customWidth="1"/>
    <col min="8939" max="8939" width="5" style="146" customWidth="1"/>
    <col min="8940" max="8940" width="19.375" style="146" customWidth="1"/>
    <col min="8941" max="8941" width="5.25" style="146" bestFit="1" customWidth="1"/>
    <col min="8942" max="8942" width="5.25" style="146" customWidth="1"/>
    <col min="8943" max="8943" width="6.625" style="146" customWidth="1"/>
    <col min="8944" max="8944" width="6.875" style="146" customWidth="1"/>
    <col min="8945" max="8946" width="9.5" style="146" customWidth="1"/>
    <col min="8947" max="8947" width="8.75" style="146" customWidth="1"/>
    <col min="8948" max="9191" width="8" style="146"/>
    <col min="9192" max="9192" width="3.375" style="146" customWidth="1"/>
    <col min="9193" max="9193" width="8.375" style="146" customWidth="1"/>
    <col min="9194" max="9194" width="7" style="146" customWidth="1"/>
    <col min="9195" max="9195" width="5" style="146" customWidth="1"/>
    <col min="9196" max="9196" width="19.375" style="146" customWidth="1"/>
    <col min="9197" max="9197" width="5.25" style="146" bestFit="1" customWidth="1"/>
    <col min="9198" max="9198" width="5.25" style="146" customWidth="1"/>
    <col min="9199" max="9199" width="6.625" style="146" customWidth="1"/>
    <col min="9200" max="9200" width="6.875" style="146" customWidth="1"/>
    <col min="9201" max="9202" width="9.5" style="146" customWidth="1"/>
    <col min="9203" max="9203" width="8.75" style="146" customWidth="1"/>
    <col min="9204" max="9447" width="8" style="146"/>
    <col min="9448" max="9448" width="3.375" style="146" customWidth="1"/>
    <col min="9449" max="9449" width="8.375" style="146" customWidth="1"/>
    <col min="9450" max="9450" width="7" style="146" customWidth="1"/>
    <col min="9451" max="9451" width="5" style="146" customWidth="1"/>
    <col min="9452" max="9452" width="19.375" style="146" customWidth="1"/>
    <col min="9453" max="9453" width="5.25" style="146" bestFit="1" customWidth="1"/>
    <col min="9454" max="9454" width="5.25" style="146" customWidth="1"/>
    <col min="9455" max="9455" width="6.625" style="146" customWidth="1"/>
    <col min="9456" max="9456" width="6.875" style="146" customWidth="1"/>
    <col min="9457" max="9458" width="9.5" style="146" customWidth="1"/>
    <col min="9459" max="9459" width="8.75" style="146" customWidth="1"/>
    <col min="9460" max="9703" width="8" style="146"/>
    <col min="9704" max="9704" width="3.375" style="146" customWidth="1"/>
    <col min="9705" max="9705" width="8.375" style="146" customWidth="1"/>
    <col min="9706" max="9706" width="7" style="146" customWidth="1"/>
    <col min="9707" max="9707" width="5" style="146" customWidth="1"/>
    <col min="9708" max="9708" width="19.375" style="146" customWidth="1"/>
    <col min="9709" max="9709" width="5.25" style="146" bestFit="1" customWidth="1"/>
    <col min="9710" max="9710" width="5.25" style="146" customWidth="1"/>
    <col min="9711" max="9711" width="6.625" style="146" customWidth="1"/>
    <col min="9712" max="9712" width="6.875" style="146" customWidth="1"/>
    <col min="9713" max="9714" width="9.5" style="146" customWidth="1"/>
    <col min="9715" max="9715" width="8.75" style="146" customWidth="1"/>
    <col min="9716" max="9959" width="8" style="146"/>
    <col min="9960" max="9960" width="3.375" style="146" customWidth="1"/>
    <col min="9961" max="9961" width="8.375" style="146" customWidth="1"/>
    <col min="9962" max="9962" width="7" style="146" customWidth="1"/>
    <col min="9963" max="9963" width="5" style="146" customWidth="1"/>
    <col min="9964" max="9964" width="19.375" style="146" customWidth="1"/>
    <col min="9965" max="9965" width="5.25" style="146" bestFit="1" customWidth="1"/>
    <col min="9966" max="9966" width="5.25" style="146" customWidth="1"/>
    <col min="9967" max="9967" width="6.625" style="146" customWidth="1"/>
    <col min="9968" max="9968" width="6.875" style="146" customWidth="1"/>
    <col min="9969" max="9970" width="9.5" style="146" customWidth="1"/>
    <col min="9971" max="9971" width="8.75" style="146" customWidth="1"/>
    <col min="9972" max="10215" width="8" style="146"/>
    <col min="10216" max="10216" width="3.375" style="146" customWidth="1"/>
    <col min="10217" max="10217" width="8.375" style="146" customWidth="1"/>
    <col min="10218" max="10218" width="7" style="146" customWidth="1"/>
    <col min="10219" max="10219" width="5" style="146" customWidth="1"/>
    <col min="10220" max="10220" width="19.375" style="146" customWidth="1"/>
    <col min="10221" max="10221" width="5.25" style="146" bestFit="1" customWidth="1"/>
    <col min="10222" max="10222" width="5.25" style="146" customWidth="1"/>
    <col min="10223" max="10223" width="6.625" style="146" customWidth="1"/>
    <col min="10224" max="10224" width="6.875" style="146" customWidth="1"/>
    <col min="10225" max="10226" width="9.5" style="146" customWidth="1"/>
    <col min="10227" max="10227" width="8.75" style="146" customWidth="1"/>
    <col min="10228" max="10471" width="8" style="146"/>
    <col min="10472" max="10472" width="3.375" style="146" customWidth="1"/>
    <col min="10473" max="10473" width="8.375" style="146" customWidth="1"/>
    <col min="10474" max="10474" width="7" style="146" customWidth="1"/>
    <col min="10475" max="10475" width="5" style="146" customWidth="1"/>
    <col min="10476" max="10476" width="19.375" style="146" customWidth="1"/>
    <col min="10477" max="10477" width="5.25" style="146" bestFit="1" customWidth="1"/>
    <col min="10478" max="10478" width="5.25" style="146" customWidth="1"/>
    <col min="10479" max="10479" width="6.625" style="146" customWidth="1"/>
    <col min="10480" max="10480" width="6.875" style="146" customWidth="1"/>
    <col min="10481" max="10482" width="9.5" style="146" customWidth="1"/>
    <col min="10483" max="10483" width="8.75" style="146" customWidth="1"/>
    <col min="10484" max="10727" width="8" style="146"/>
    <col min="10728" max="10728" width="3.375" style="146" customWidth="1"/>
    <col min="10729" max="10729" width="8.375" style="146" customWidth="1"/>
    <col min="10730" max="10730" width="7" style="146" customWidth="1"/>
    <col min="10731" max="10731" width="5" style="146" customWidth="1"/>
    <col min="10732" max="10732" width="19.375" style="146" customWidth="1"/>
    <col min="10733" max="10733" width="5.25" style="146" bestFit="1" customWidth="1"/>
    <col min="10734" max="10734" width="5.25" style="146" customWidth="1"/>
    <col min="10735" max="10735" width="6.625" style="146" customWidth="1"/>
    <col min="10736" max="10736" width="6.875" style="146" customWidth="1"/>
    <col min="10737" max="10738" width="9.5" style="146" customWidth="1"/>
    <col min="10739" max="10739" width="8.75" style="146" customWidth="1"/>
    <col min="10740" max="10983" width="8" style="146"/>
    <col min="10984" max="10984" width="3.375" style="146" customWidth="1"/>
    <col min="10985" max="10985" width="8.375" style="146" customWidth="1"/>
    <col min="10986" max="10986" width="7" style="146" customWidth="1"/>
    <col min="10987" max="10987" width="5" style="146" customWidth="1"/>
    <col min="10988" max="10988" width="19.375" style="146" customWidth="1"/>
    <col min="10989" max="10989" width="5.25" style="146" bestFit="1" customWidth="1"/>
    <col min="10990" max="10990" width="5.25" style="146" customWidth="1"/>
    <col min="10991" max="10991" width="6.625" style="146" customWidth="1"/>
    <col min="10992" max="10992" width="6.875" style="146" customWidth="1"/>
    <col min="10993" max="10994" width="9.5" style="146" customWidth="1"/>
    <col min="10995" max="10995" width="8.75" style="146" customWidth="1"/>
    <col min="10996" max="11239" width="8" style="146"/>
    <col min="11240" max="11240" width="3.375" style="146" customWidth="1"/>
    <col min="11241" max="11241" width="8.375" style="146" customWidth="1"/>
    <col min="11242" max="11242" width="7" style="146" customWidth="1"/>
    <col min="11243" max="11243" width="5" style="146" customWidth="1"/>
    <col min="11244" max="11244" width="19.375" style="146" customWidth="1"/>
    <col min="11245" max="11245" width="5.25" style="146" bestFit="1" customWidth="1"/>
    <col min="11246" max="11246" width="5.25" style="146" customWidth="1"/>
    <col min="11247" max="11247" width="6.625" style="146" customWidth="1"/>
    <col min="11248" max="11248" width="6.875" style="146" customWidth="1"/>
    <col min="11249" max="11250" width="9.5" style="146" customWidth="1"/>
    <col min="11251" max="11251" width="8.75" style="146" customWidth="1"/>
    <col min="11252" max="11495" width="8" style="146"/>
    <col min="11496" max="11496" width="3.375" style="146" customWidth="1"/>
    <col min="11497" max="11497" width="8.375" style="146" customWidth="1"/>
    <col min="11498" max="11498" width="7" style="146" customWidth="1"/>
    <col min="11499" max="11499" width="5" style="146" customWidth="1"/>
    <col min="11500" max="11500" width="19.375" style="146" customWidth="1"/>
    <col min="11501" max="11501" width="5.25" style="146" bestFit="1" customWidth="1"/>
    <col min="11502" max="11502" width="5.25" style="146" customWidth="1"/>
    <col min="11503" max="11503" width="6.625" style="146" customWidth="1"/>
    <col min="11504" max="11504" width="6.875" style="146" customWidth="1"/>
    <col min="11505" max="11506" width="9.5" style="146" customWidth="1"/>
    <col min="11507" max="11507" width="8.75" style="146" customWidth="1"/>
    <col min="11508" max="11751" width="8" style="146"/>
    <col min="11752" max="11752" width="3.375" style="146" customWidth="1"/>
    <col min="11753" max="11753" width="8.375" style="146" customWidth="1"/>
    <col min="11754" max="11754" width="7" style="146" customWidth="1"/>
    <col min="11755" max="11755" width="5" style="146" customWidth="1"/>
    <col min="11756" max="11756" width="19.375" style="146" customWidth="1"/>
    <col min="11757" max="11757" width="5.25" style="146" bestFit="1" customWidth="1"/>
    <col min="11758" max="11758" width="5.25" style="146" customWidth="1"/>
    <col min="11759" max="11759" width="6.625" style="146" customWidth="1"/>
    <col min="11760" max="11760" width="6.875" style="146" customWidth="1"/>
    <col min="11761" max="11762" width="9.5" style="146" customWidth="1"/>
    <col min="11763" max="11763" width="8.75" style="146" customWidth="1"/>
    <col min="11764" max="12007" width="8" style="146"/>
    <col min="12008" max="12008" width="3.375" style="146" customWidth="1"/>
    <col min="12009" max="12009" width="8.375" style="146" customWidth="1"/>
    <col min="12010" max="12010" width="7" style="146" customWidth="1"/>
    <col min="12011" max="12011" width="5" style="146" customWidth="1"/>
    <col min="12012" max="12012" width="19.375" style="146" customWidth="1"/>
    <col min="12013" max="12013" width="5.25" style="146" bestFit="1" customWidth="1"/>
    <col min="12014" max="12014" width="5.25" style="146" customWidth="1"/>
    <col min="12015" max="12015" width="6.625" style="146" customWidth="1"/>
    <col min="12016" max="12016" width="6.875" style="146" customWidth="1"/>
    <col min="12017" max="12018" width="9.5" style="146" customWidth="1"/>
    <col min="12019" max="12019" width="8.75" style="146" customWidth="1"/>
    <col min="12020" max="12263" width="8" style="146"/>
    <col min="12264" max="12264" width="3.375" style="146" customWidth="1"/>
    <col min="12265" max="12265" width="8.375" style="146" customWidth="1"/>
    <col min="12266" max="12266" width="7" style="146" customWidth="1"/>
    <col min="12267" max="12267" width="5" style="146" customWidth="1"/>
    <col min="12268" max="12268" width="19.375" style="146" customWidth="1"/>
    <col min="12269" max="12269" width="5.25" style="146" bestFit="1" customWidth="1"/>
    <col min="12270" max="12270" width="5.25" style="146" customWidth="1"/>
    <col min="12271" max="12271" width="6.625" style="146" customWidth="1"/>
    <col min="12272" max="12272" width="6.875" style="146" customWidth="1"/>
    <col min="12273" max="12274" width="9.5" style="146" customWidth="1"/>
    <col min="12275" max="12275" width="8.75" style="146" customWidth="1"/>
    <col min="12276" max="12519" width="8" style="146"/>
    <col min="12520" max="12520" width="3.375" style="146" customWidth="1"/>
    <col min="12521" max="12521" width="8.375" style="146" customWidth="1"/>
    <col min="12522" max="12522" width="7" style="146" customWidth="1"/>
    <col min="12523" max="12523" width="5" style="146" customWidth="1"/>
    <col min="12524" max="12524" width="19.375" style="146" customWidth="1"/>
    <col min="12525" max="12525" width="5.25" style="146" bestFit="1" customWidth="1"/>
    <col min="12526" max="12526" width="5.25" style="146" customWidth="1"/>
    <col min="12527" max="12527" width="6.625" style="146" customWidth="1"/>
    <col min="12528" max="12528" width="6.875" style="146" customWidth="1"/>
    <col min="12529" max="12530" width="9.5" style="146" customWidth="1"/>
    <col min="12531" max="12531" width="8.75" style="146" customWidth="1"/>
    <col min="12532" max="12775" width="8" style="146"/>
    <col min="12776" max="12776" width="3.375" style="146" customWidth="1"/>
    <col min="12777" max="12777" width="8.375" style="146" customWidth="1"/>
    <col min="12778" max="12778" width="7" style="146" customWidth="1"/>
    <col min="12779" max="12779" width="5" style="146" customWidth="1"/>
    <col min="12780" max="12780" width="19.375" style="146" customWidth="1"/>
    <col min="12781" max="12781" width="5.25" style="146" bestFit="1" customWidth="1"/>
    <col min="12782" max="12782" width="5.25" style="146" customWidth="1"/>
    <col min="12783" max="12783" width="6.625" style="146" customWidth="1"/>
    <col min="12784" max="12784" width="6.875" style="146" customWidth="1"/>
    <col min="12785" max="12786" width="9.5" style="146" customWidth="1"/>
    <col min="12787" max="12787" width="8.75" style="146" customWidth="1"/>
    <col min="12788" max="13031" width="8" style="146"/>
    <col min="13032" max="13032" width="3.375" style="146" customWidth="1"/>
    <col min="13033" max="13033" width="8.375" style="146" customWidth="1"/>
    <col min="13034" max="13034" width="7" style="146" customWidth="1"/>
    <col min="13035" max="13035" width="5" style="146" customWidth="1"/>
    <col min="13036" max="13036" width="19.375" style="146" customWidth="1"/>
    <col min="13037" max="13037" width="5.25" style="146" bestFit="1" customWidth="1"/>
    <col min="13038" max="13038" width="5.25" style="146" customWidth="1"/>
    <col min="13039" max="13039" width="6.625" style="146" customWidth="1"/>
    <col min="13040" max="13040" width="6.875" style="146" customWidth="1"/>
    <col min="13041" max="13042" width="9.5" style="146" customWidth="1"/>
    <col min="13043" max="13043" width="8.75" style="146" customWidth="1"/>
    <col min="13044" max="13287" width="8" style="146"/>
    <col min="13288" max="13288" width="3.375" style="146" customWidth="1"/>
    <col min="13289" max="13289" width="8.375" style="146" customWidth="1"/>
    <col min="13290" max="13290" width="7" style="146" customWidth="1"/>
    <col min="13291" max="13291" width="5" style="146" customWidth="1"/>
    <col min="13292" max="13292" width="19.375" style="146" customWidth="1"/>
    <col min="13293" max="13293" width="5.25" style="146" bestFit="1" customWidth="1"/>
    <col min="13294" max="13294" width="5.25" style="146" customWidth="1"/>
    <col min="13295" max="13295" width="6.625" style="146" customWidth="1"/>
    <col min="13296" max="13296" width="6.875" style="146" customWidth="1"/>
    <col min="13297" max="13298" width="9.5" style="146" customWidth="1"/>
    <col min="13299" max="13299" width="8.75" style="146" customWidth="1"/>
    <col min="13300" max="13543" width="8" style="146"/>
    <col min="13544" max="13544" width="3.375" style="146" customWidth="1"/>
    <col min="13545" max="13545" width="8.375" style="146" customWidth="1"/>
    <col min="13546" max="13546" width="7" style="146" customWidth="1"/>
    <col min="13547" max="13547" width="5" style="146" customWidth="1"/>
    <col min="13548" max="13548" width="19.375" style="146" customWidth="1"/>
    <col min="13549" max="13549" width="5.25" style="146" bestFit="1" customWidth="1"/>
    <col min="13550" max="13550" width="5.25" style="146" customWidth="1"/>
    <col min="13551" max="13551" width="6.625" style="146" customWidth="1"/>
    <col min="13552" max="13552" width="6.875" style="146" customWidth="1"/>
    <col min="13553" max="13554" width="9.5" style="146" customWidth="1"/>
    <col min="13555" max="13555" width="8.75" style="146" customWidth="1"/>
    <col min="13556" max="13799" width="8" style="146"/>
    <col min="13800" max="13800" width="3.375" style="146" customWidth="1"/>
    <col min="13801" max="13801" width="8.375" style="146" customWidth="1"/>
    <col min="13802" max="13802" width="7" style="146" customWidth="1"/>
    <col min="13803" max="13803" width="5" style="146" customWidth="1"/>
    <col min="13804" max="13804" width="19.375" style="146" customWidth="1"/>
    <col min="13805" max="13805" width="5.25" style="146" bestFit="1" customWidth="1"/>
    <col min="13806" max="13806" width="5.25" style="146" customWidth="1"/>
    <col min="13807" max="13807" width="6.625" style="146" customWidth="1"/>
    <col min="13808" max="13808" width="6.875" style="146" customWidth="1"/>
    <col min="13809" max="13810" width="9.5" style="146" customWidth="1"/>
    <col min="13811" max="13811" width="8.75" style="146" customWidth="1"/>
    <col min="13812" max="14055" width="8" style="146"/>
    <col min="14056" max="14056" width="3.375" style="146" customWidth="1"/>
    <col min="14057" max="14057" width="8.375" style="146" customWidth="1"/>
    <col min="14058" max="14058" width="7" style="146" customWidth="1"/>
    <col min="14059" max="14059" width="5" style="146" customWidth="1"/>
    <col min="14060" max="14060" width="19.375" style="146" customWidth="1"/>
    <col min="14061" max="14061" width="5.25" style="146" bestFit="1" customWidth="1"/>
    <col min="14062" max="14062" width="5.25" style="146" customWidth="1"/>
    <col min="14063" max="14063" width="6.625" style="146" customWidth="1"/>
    <col min="14064" max="14064" width="6.875" style="146" customWidth="1"/>
    <col min="14065" max="14066" width="9.5" style="146" customWidth="1"/>
    <col min="14067" max="14067" width="8.75" style="146" customWidth="1"/>
    <col min="14068" max="14311" width="8" style="146"/>
    <col min="14312" max="14312" width="3.375" style="146" customWidth="1"/>
    <col min="14313" max="14313" width="8.375" style="146" customWidth="1"/>
    <col min="14314" max="14314" width="7" style="146" customWidth="1"/>
    <col min="14315" max="14315" width="5" style="146" customWidth="1"/>
    <col min="14316" max="14316" width="19.375" style="146" customWidth="1"/>
    <col min="14317" max="14317" width="5.25" style="146" bestFit="1" customWidth="1"/>
    <col min="14318" max="14318" width="5.25" style="146" customWidth="1"/>
    <col min="14319" max="14319" width="6.625" style="146" customWidth="1"/>
    <col min="14320" max="14320" width="6.875" style="146" customWidth="1"/>
    <col min="14321" max="14322" width="9.5" style="146" customWidth="1"/>
    <col min="14323" max="14323" width="8.75" style="146" customWidth="1"/>
    <col min="14324" max="14567" width="8" style="146"/>
    <col min="14568" max="14568" width="3.375" style="146" customWidth="1"/>
    <col min="14569" max="14569" width="8.375" style="146" customWidth="1"/>
    <col min="14570" max="14570" width="7" style="146" customWidth="1"/>
    <col min="14571" max="14571" width="5" style="146" customWidth="1"/>
    <col min="14572" max="14572" width="19.375" style="146" customWidth="1"/>
    <col min="14573" max="14573" width="5.25" style="146" bestFit="1" customWidth="1"/>
    <col min="14574" max="14574" width="5.25" style="146" customWidth="1"/>
    <col min="14575" max="14575" width="6.625" style="146" customWidth="1"/>
    <col min="14576" max="14576" width="6.875" style="146" customWidth="1"/>
    <col min="14577" max="14578" width="9.5" style="146" customWidth="1"/>
    <col min="14579" max="14579" width="8.75" style="146" customWidth="1"/>
    <col min="14580" max="14823" width="8" style="146"/>
    <col min="14824" max="14824" width="3.375" style="146" customWidth="1"/>
    <col min="14825" max="14825" width="8.375" style="146" customWidth="1"/>
    <col min="14826" max="14826" width="7" style="146" customWidth="1"/>
    <col min="14827" max="14827" width="5" style="146" customWidth="1"/>
    <col min="14828" max="14828" width="19.375" style="146" customWidth="1"/>
    <col min="14829" max="14829" width="5.25" style="146" bestFit="1" customWidth="1"/>
    <col min="14830" max="14830" width="5.25" style="146" customWidth="1"/>
    <col min="14831" max="14831" width="6.625" style="146" customWidth="1"/>
    <col min="14832" max="14832" width="6.875" style="146" customWidth="1"/>
    <col min="14833" max="14834" width="9.5" style="146" customWidth="1"/>
    <col min="14835" max="14835" width="8.75" style="146" customWidth="1"/>
    <col min="14836" max="15079" width="8" style="146"/>
    <col min="15080" max="15080" width="3.375" style="146" customWidth="1"/>
    <col min="15081" max="15081" width="8.375" style="146" customWidth="1"/>
    <col min="15082" max="15082" width="7" style="146" customWidth="1"/>
    <col min="15083" max="15083" width="5" style="146" customWidth="1"/>
    <col min="15084" max="15084" width="19.375" style="146" customWidth="1"/>
    <col min="15085" max="15085" width="5.25" style="146" bestFit="1" customWidth="1"/>
    <col min="15086" max="15086" width="5.25" style="146" customWidth="1"/>
    <col min="15087" max="15087" width="6.625" style="146" customWidth="1"/>
    <col min="15088" max="15088" width="6.875" style="146" customWidth="1"/>
    <col min="15089" max="15090" width="9.5" style="146" customWidth="1"/>
    <col min="15091" max="15091" width="8.75" style="146" customWidth="1"/>
    <col min="15092" max="15335" width="8" style="146"/>
    <col min="15336" max="15336" width="3.375" style="146" customWidth="1"/>
    <col min="15337" max="15337" width="8.375" style="146" customWidth="1"/>
    <col min="15338" max="15338" width="7" style="146" customWidth="1"/>
    <col min="15339" max="15339" width="5" style="146" customWidth="1"/>
    <col min="15340" max="15340" width="19.375" style="146" customWidth="1"/>
    <col min="15341" max="15341" width="5.25" style="146" bestFit="1" customWidth="1"/>
    <col min="15342" max="15342" width="5.25" style="146" customWidth="1"/>
    <col min="15343" max="15343" width="6.625" style="146" customWidth="1"/>
    <col min="15344" max="15344" width="6.875" style="146" customWidth="1"/>
    <col min="15345" max="15346" width="9.5" style="146" customWidth="1"/>
    <col min="15347" max="15347" width="8.75" style="146" customWidth="1"/>
    <col min="15348" max="15591" width="8" style="146"/>
    <col min="15592" max="15592" width="3.375" style="146" customWidth="1"/>
    <col min="15593" max="15593" width="8.375" style="146" customWidth="1"/>
    <col min="15594" max="15594" width="7" style="146" customWidth="1"/>
    <col min="15595" max="15595" width="5" style="146" customWidth="1"/>
    <col min="15596" max="15596" width="19.375" style="146" customWidth="1"/>
    <col min="15597" max="15597" width="5.25" style="146" bestFit="1" customWidth="1"/>
    <col min="15598" max="15598" width="5.25" style="146" customWidth="1"/>
    <col min="15599" max="15599" width="6.625" style="146" customWidth="1"/>
    <col min="15600" max="15600" width="6.875" style="146" customWidth="1"/>
    <col min="15601" max="15602" width="9.5" style="146" customWidth="1"/>
    <col min="15603" max="15603" width="8.75" style="146" customWidth="1"/>
    <col min="15604" max="15847" width="8" style="146"/>
    <col min="15848" max="15848" width="3.375" style="146" customWidth="1"/>
    <col min="15849" max="15849" width="8.375" style="146" customWidth="1"/>
    <col min="15850" max="15850" width="7" style="146" customWidth="1"/>
    <col min="15851" max="15851" width="5" style="146" customWidth="1"/>
    <col min="15852" max="15852" width="19.375" style="146" customWidth="1"/>
    <col min="15853" max="15853" width="5.25" style="146" bestFit="1" customWidth="1"/>
    <col min="15854" max="15854" width="5.25" style="146" customWidth="1"/>
    <col min="15855" max="15855" width="6.625" style="146" customWidth="1"/>
    <col min="15856" max="15856" width="6.875" style="146" customWidth="1"/>
    <col min="15857" max="15858" width="9.5" style="146" customWidth="1"/>
    <col min="15859" max="15859" width="8.75" style="146" customWidth="1"/>
    <col min="15860" max="16103" width="8" style="146"/>
    <col min="16104" max="16104" width="3.375" style="146" customWidth="1"/>
    <col min="16105" max="16105" width="8.375" style="146" customWidth="1"/>
    <col min="16106" max="16106" width="7" style="146" customWidth="1"/>
    <col min="16107" max="16107" width="5" style="146" customWidth="1"/>
    <col min="16108" max="16108" width="19.375" style="146" customWidth="1"/>
    <col min="16109" max="16109" width="5.25" style="146" bestFit="1" customWidth="1"/>
    <col min="16110" max="16110" width="5.25" style="146" customWidth="1"/>
    <col min="16111" max="16111" width="6.625" style="146" customWidth="1"/>
    <col min="16112" max="16112" width="6.875" style="146" customWidth="1"/>
    <col min="16113" max="16114" width="9.5" style="146" customWidth="1"/>
    <col min="16115" max="16115" width="8.75" style="146" customWidth="1"/>
    <col min="16116" max="16384" width="8" style="146"/>
  </cols>
  <sheetData>
    <row r="1" spans="1:16" s="174" customFormat="1" ht="52.5" customHeight="1">
      <c r="A1" s="652" t="s">
        <v>111</v>
      </c>
      <c r="B1" s="652"/>
      <c r="C1" s="652"/>
      <c r="D1" s="652"/>
      <c r="E1" s="652"/>
      <c r="F1" s="652"/>
      <c r="G1" s="652"/>
      <c r="H1" s="652"/>
      <c r="I1" s="652"/>
      <c r="J1" s="652"/>
      <c r="K1" s="652"/>
      <c r="L1" s="652"/>
      <c r="M1" s="652"/>
      <c r="N1" s="281"/>
      <c r="O1" s="281"/>
      <c r="P1" s="281"/>
    </row>
    <row r="2" spans="1:16" s="174" customFormat="1" ht="22.5" customHeight="1">
      <c r="A2" s="281"/>
      <c r="B2" s="281"/>
      <c r="C2" s="281"/>
      <c r="D2" s="281"/>
      <c r="E2" s="281"/>
      <c r="F2" s="281"/>
      <c r="G2" s="281"/>
      <c r="H2" s="281"/>
      <c r="I2" s="281"/>
      <c r="J2" s="281"/>
      <c r="K2" s="281"/>
      <c r="L2" s="281"/>
      <c r="M2" s="281"/>
      <c r="N2" s="281"/>
      <c r="O2" s="281"/>
      <c r="P2" s="281"/>
    </row>
    <row r="3" spans="1:16" ht="27.75" customHeight="1">
      <c r="A3" s="175" t="s">
        <v>2204</v>
      </c>
      <c r="B3" s="175"/>
      <c r="C3" s="175"/>
      <c r="D3" s="175"/>
      <c r="E3" s="176"/>
      <c r="F3" s="653"/>
      <c r="G3" s="653"/>
      <c r="H3" s="653"/>
      <c r="I3" s="177"/>
      <c r="J3" s="176"/>
      <c r="K3" s="176"/>
      <c r="L3" s="176"/>
      <c r="M3" s="176"/>
      <c r="N3" s="176"/>
      <c r="O3" s="176"/>
      <c r="P3" s="176"/>
    </row>
    <row r="4" spans="1:16" ht="18" customHeight="1">
      <c r="A4" s="175"/>
      <c r="B4" s="654"/>
      <c r="C4" s="654"/>
      <c r="D4" s="654"/>
      <c r="E4" s="654"/>
      <c r="F4" s="654"/>
      <c r="G4" s="654"/>
      <c r="H4" s="654"/>
      <c r="I4" s="654"/>
      <c r="J4" s="654"/>
      <c r="K4" s="179" t="s">
        <v>1525</v>
      </c>
      <c r="L4" s="655" t="s">
        <v>1649</v>
      </c>
      <c r="M4" s="655"/>
      <c r="N4" s="115"/>
      <c r="O4" s="115"/>
      <c r="P4" s="115"/>
    </row>
    <row r="5" spans="1:16" ht="18.75" customHeight="1" thickBot="1">
      <c r="A5" s="175"/>
      <c r="B5" s="175"/>
      <c r="C5" s="175"/>
      <c r="D5" s="175"/>
      <c r="E5" s="176"/>
      <c r="F5" s="182"/>
      <c r="G5" s="176"/>
      <c r="H5" s="176"/>
      <c r="I5" s="176"/>
      <c r="J5" s="176"/>
      <c r="K5" s="176"/>
      <c r="L5" s="176"/>
      <c r="M5" s="176"/>
      <c r="N5" s="176"/>
      <c r="O5" s="176"/>
      <c r="P5" s="176"/>
    </row>
    <row r="6" spans="1:16" s="184" customFormat="1" ht="18" customHeight="1">
      <c r="A6" s="664"/>
      <c r="B6" s="662" t="s">
        <v>2</v>
      </c>
      <c r="C6" s="662" t="s">
        <v>3</v>
      </c>
      <c r="D6" s="662"/>
      <c r="E6" s="662" t="s">
        <v>4</v>
      </c>
      <c r="F6" s="662" t="s">
        <v>5</v>
      </c>
      <c r="G6" s="662" t="s">
        <v>6</v>
      </c>
      <c r="H6" s="660" t="s">
        <v>7</v>
      </c>
      <c r="I6" s="662" t="s">
        <v>8</v>
      </c>
      <c r="J6" s="674" t="s">
        <v>58</v>
      </c>
      <c r="K6" s="662" t="s">
        <v>63</v>
      </c>
      <c r="L6" s="677" t="s">
        <v>30</v>
      </c>
      <c r="M6" s="679" t="s">
        <v>9</v>
      </c>
      <c r="N6" s="666" t="s">
        <v>177</v>
      </c>
      <c r="O6" s="669" t="s">
        <v>157</v>
      </c>
      <c r="P6" s="672" t="s">
        <v>61</v>
      </c>
    </row>
    <row r="7" spans="1:16" s="184" customFormat="1" ht="13.5" customHeight="1">
      <c r="A7" s="665"/>
      <c r="B7" s="663"/>
      <c r="C7" s="663"/>
      <c r="D7" s="663"/>
      <c r="E7" s="663"/>
      <c r="F7" s="663"/>
      <c r="G7" s="663"/>
      <c r="H7" s="661"/>
      <c r="I7" s="663"/>
      <c r="J7" s="675"/>
      <c r="K7" s="663"/>
      <c r="L7" s="678"/>
      <c r="M7" s="680"/>
      <c r="N7" s="667"/>
      <c r="O7" s="670"/>
      <c r="P7" s="673"/>
    </row>
    <row r="8" spans="1:16" s="184" customFormat="1">
      <c r="A8" s="665"/>
      <c r="B8" s="663"/>
      <c r="C8" s="663"/>
      <c r="D8" s="663"/>
      <c r="E8" s="663"/>
      <c r="F8" s="663"/>
      <c r="G8" s="663"/>
      <c r="H8" s="661"/>
      <c r="I8" s="663"/>
      <c r="J8" s="676"/>
      <c r="K8" s="663"/>
      <c r="L8" s="678"/>
      <c r="M8" s="680"/>
      <c r="N8" s="668"/>
      <c r="O8" s="671"/>
      <c r="P8" s="673"/>
    </row>
    <row r="9" spans="1:16" s="202" customFormat="1" ht="24" customHeight="1">
      <c r="A9" s="67">
        <v>1</v>
      </c>
      <c r="B9" s="16" t="s">
        <v>10</v>
      </c>
      <c r="C9" s="192" t="s">
        <v>43</v>
      </c>
      <c r="D9" s="193" t="s">
        <v>44</v>
      </c>
      <c r="E9" s="194" t="s">
        <v>75</v>
      </c>
      <c r="F9" s="195" t="s">
        <v>45</v>
      </c>
      <c r="G9" s="196">
        <v>50</v>
      </c>
      <c r="H9" s="197" t="s">
        <v>46</v>
      </c>
      <c r="I9" s="198"/>
      <c r="J9" s="199"/>
      <c r="K9" s="199">
        <v>41365</v>
      </c>
      <c r="L9" s="199"/>
      <c r="M9" s="200"/>
      <c r="N9" s="121"/>
      <c r="O9" s="201" t="s">
        <v>158</v>
      </c>
      <c r="P9" s="271" t="s">
        <v>62</v>
      </c>
    </row>
    <row r="10" spans="1:16" s="202" customFormat="1" ht="23.1" customHeight="1">
      <c r="A10" s="67">
        <v>2</v>
      </c>
      <c r="B10" s="16" t="s">
        <v>11</v>
      </c>
      <c r="C10" s="192" t="s">
        <v>47</v>
      </c>
      <c r="D10" s="193" t="s">
        <v>44</v>
      </c>
      <c r="E10" s="194" t="s">
        <v>76</v>
      </c>
      <c r="F10" s="195" t="s">
        <v>48</v>
      </c>
      <c r="G10" s="196">
        <v>40</v>
      </c>
      <c r="H10" s="197" t="s">
        <v>46</v>
      </c>
      <c r="I10" s="198"/>
      <c r="J10" s="199"/>
      <c r="K10" s="199">
        <v>42095</v>
      </c>
      <c r="L10" s="199"/>
      <c r="M10" s="200"/>
      <c r="N10" s="120"/>
      <c r="O10" s="201" t="s">
        <v>158</v>
      </c>
      <c r="P10" s="271" t="s">
        <v>62</v>
      </c>
    </row>
    <row r="11" spans="1:16" s="202" customFormat="1" ht="23.1" customHeight="1">
      <c r="A11" s="67">
        <v>3</v>
      </c>
      <c r="B11" s="16" t="s">
        <v>12</v>
      </c>
      <c r="C11" s="192" t="s">
        <v>47</v>
      </c>
      <c r="D11" s="193" t="s">
        <v>44</v>
      </c>
      <c r="E11" s="194" t="s">
        <v>77</v>
      </c>
      <c r="F11" s="195" t="s">
        <v>23</v>
      </c>
      <c r="G11" s="196">
        <v>40</v>
      </c>
      <c r="H11" s="197" t="s">
        <v>46</v>
      </c>
      <c r="I11" s="198"/>
      <c r="J11" s="199"/>
      <c r="K11" s="199">
        <v>42461</v>
      </c>
      <c r="L11" s="199"/>
      <c r="M11" s="200"/>
      <c r="N11" s="120" t="s">
        <v>175</v>
      </c>
      <c r="O11" s="201" t="s">
        <v>158</v>
      </c>
      <c r="P11" s="271" t="s">
        <v>62</v>
      </c>
    </row>
    <row r="12" spans="1:16" s="202" customFormat="1" ht="23.1" customHeight="1">
      <c r="A12" s="67">
        <v>4</v>
      </c>
      <c r="B12" s="16" t="s">
        <v>12</v>
      </c>
      <c r="C12" s="192" t="s">
        <v>47</v>
      </c>
      <c r="D12" s="193" t="s">
        <v>44</v>
      </c>
      <c r="E12" s="194" t="s">
        <v>78</v>
      </c>
      <c r="F12" s="195" t="s">
        <v>23</v>
      </c>
      <c r="G12" s="196">
        <v>40</v>
      </c>
      <c r="H12" s="197" t="s">
        <v>46</v>
      </c>
      <c r="I12" s="198"/>
      <c r="J12" s="199"/>
      <c r="K12" s="199">
        <v>42461</v>
      </c>
      <c r="L12" s="199"/>
      <c r="M12" s="200"/>
      <c r="N12" s="120"/>
      <c r="O12" s="201" t="s">
        <v>158</v>
      </c>
      <c r="P12" s="271" t="s">
        <v>62</v>
      </c>
    </row>
    <row r="13" spans="1:16" s="202" customFormat="1" ht="23.1" customHeight="1">
      <c r="A13" s="67">
        <v>5</v>
      </c>
      <c r="B13" s="16" t="s">
        <v>12</v>
      </c>
      <c r="C13" s="192" t="s">
        <v>47</v>
      </c>
      <c r="D13" s="193" t="s">
        <v>44</v>
      </c>
      <c r="E13" s="194" t="s">
        <v>79</v>
      </c>
      <c r="F13" s="195" t="s">
        <v>23</v>
      </c>
      <c r="G13" s="196">
        <v>40</v>
      </c>
      <c r="H13" s="197" t="s">
        <v>46</v>
      </c>
      <c r="I13" s="198"/>
      <c r="J13" s="199"/>
      <c r="K13" s="199">
        <v>42461</v>
      </c>
      <c r="L13" s="199"/>
      <c r="M13" s="200"/>
      <c r="N13" s="120"/>
      <c r="O13" s="201" t="s">
        <v>158</v>
      </c>
      <c r="P13" s="271" t="s">
        <v>62</v>
      </c>
    </row>
    <row r="14" spans="1:16" s="202" customFormat="1" ht="23.1" customHeight="1">
      <c r="A14" s="67">
        <v>6</v>
      </c>
      <c r="B14" s="16" t="s">
        <v>12</v>
      </c>
      <c r="C14" s="192" t="s">
        <v>47</v>
      </c>
      <c r="D14" s="193" t="s">
        <v>44</v>
      </c>
      <c r="E14" s="194" t="s">
        <v>80</v>
      </c>
      <c r="F14" s="195" t="s">
        <v>23</v>
      </c>
      <c r="G14" s="196">
        <v>40</v>
      </c>
      <c r="H14" s="197" t="s">
        <v>46</v>
      </c>
      <c r="I14" s="198"/>
      <c r="J14" s="199"/>
      <c r="K14" s="199">
        <v>42461</v>
      </c>
      <c r="L14" s="199"/>
      <c r="M14" s="200"/>
      <c r="N14" s="120"/>
      <c r="O14" s="201" t="s">
        <v>158</v>
      </c>
      <c r="P14" s="271" t="s">
        <v>62</v>
      </c>
    </row>
    <row r="15" spans="1:16" s="202" customFormat="1" ht="23.1" customHeight="1">
      <c r="A15" s="67">
        <v>7</v>
      </c>
      <c r="B15" s="16" t="s">
        <v>12</v>
      </c>
      <c r="C15" s="192" t="s">
        <v>47</v>
      </c>
      <c r="D15" s="193" t="s">
        <v>44</v>
      </c>
      <c r="E15" s="194" t="s">
        <v>81</v>
      </c>
      <c r="F15" s="195" t="s">
        <v>48</v>
      </c>
      <c r="G15" s="196">
        <v>40</v>
      </c>
      <c r="H15" s="197" t="s">
        <v>46</v>
      </c>
      <c r="I15" s="198"/>
      <c r="J15" s="199"/>
      <c r="K15" s="199">
        <v>42461</v>
      </c>
      <c r="L15" s="199">
        <v>43251</v>
      </c>
      <c r="M15" s="200"/>
      <c r="N15" s="120"/>
      <c r="O15" s="201"/>
      <c r="P15" s="271" t="s">
        <v>475</v>
      </c>
    </row>
    <row r="16" spans="1:16" s="202" customFormat="1" ht="23.1" customHeight="1">
      <c r="A16" s="67">
        <v>8</v>
      </c>
      <c r="B16" s="16" t="s">
        <v>12</v>
      </c>
      <c r="C16" s="192" t="s">
        <v>47</v>
      </c>
      <c r="D16" s="193" t="s">
        <v>44</v>
      </c>
      <c r="E16" s="194" t="s">
        <v>82</v>
      </c>
      <c r="F16" s="195" t="s">
        <v>21</v>
      </c>
      <c r="G16" s="196">
        <v>40</v>
      </c>
      <c r="H16" s="197" t="s">
        <v>46</v>
      </c>
      <c r="I16" s="198"/>
      <c r="J16" s="199"/>
      <c r="K16" s="199">
        <v>42461</v>
      </c>
      <c r="L16" s="199"/>
      <c r="M16" s="200"/>
      <c r="N16" s="120"/>
      <c r="O16" s="201" t="s">
        <v>158</v>
      </c>
      <c r="P16" s="271" t="s">
        <v>62</v>
      </c>
    </row>
    <row r="17" spans="1:16" s="202" customFormat="1" ht="23.1" customHeight="1">
      <c r="A17" s="67">
        <v>9</v>
      </c>
      <c r="B17" s="16" t="s">
        <v>12</v>
      </c>
      <c r="C17" s="192" t="s">
        <v>47</v>
      </c>
      <c r="D17" s="193" t="s">
        <v>44</v>
      </c>
      <c r="E17" s="194" t="s">
        <v>83</v>
      </c>
      <c r="F17" s="195" t="s">
        <v>23</v>
      </c>
      <c r="G17" s="196">
        <v>40</v>
      </c>
      <c r="H17" s="197" t="s">
        <v>46</v>
      </c>
      <c r="I17" s="198"/>
      <c r="J17" s="199"/>
      <c r="K17" s="199">
        <v>42461</v>
      </c>
      <c r="L17" s="199">
        <v>45199</v>
      </c>
      <c r="M17" s="200" t="s">
        <v>2203</v>
      </c>
      <c r="N17" s="120"/>
      <c r="O17" s="201" t="s">
        <v>158</v>
      </c>
      <c r="P17" s="271" t="s">
        <v>62</v>
      </c>
    </row>
    <row r="18" spans="1:16" s="202" customFormat="1" ht="23.1" customHeight="1">
      <c r="A18" s="67">
        <v>10</v>
      </c>
      <c r="B18" s="16" t="s">
        <v>0</v>
      </c>
      <c r="C18" s="192" t="s">
        <v>64</v>
      </c>
      <c r="D18" s="193" t="s">
        <v>44</v>
      </c>
      <c r="E18" s="194" t="s">
        <v>85</v>
      </c>
      <c r="F18" s="195" t="s">
        <v>23</v>
      </c>
      <c r="G18" s="196">
        <v>40</v>
      </c>
      <c r="H18" s="197" t="s">
        <v>46</v>
      </c>
      <c r="I18" s="198"/>
      <c r="J18" s="199"/>
      <c r="K18" s="199">
        <v>42461</v>
      </c>
      <c r="L18" s="199"/>
      <c r="M18" s="200"/>
      <c r="N18" s="120"/>
      <c r="O18" s="201" t="s">
        <v>159</v>
      </c>
      <c r="P18" s="271" t="s">
        <v>62</v>
      </c>
    </row>
    <row r="19" spans="1:16" s="202" customFormat="1" ht="23.1" customHeight="1">
      <c r="A19" s="67">
        <v>11</v>
      </c>
      <c r="B19" s="16" t="s">
        <v>0</v>
      </c>
      <c r="C19" s="192" t="s">
        <v>64</v>
      </c>
      <c r="D19" s="193" t="s">
        <v>44</v>
      </c>
      <c r="E19" s="194" t="s">
        <v>86</v>
      </c>
      <c r="F19" s="195" t="s">
        <v>23</v>
      </c>
      <c r="G19" s="196">
        <v>40</v>
      </c>
      <c r="H19" s="197" t="s">
        <v>46</v>
      </c>
      <c r="I19" s="198"/>
      <c r="J19" s="199"/>
      <c r="K19" s="199">
        <v>42461</v>
      </c>
      <c r="L19" s="199"/>
      <c r="M19" s="200"/>
      <c r="N19" s="120"/>
      <c r="O19" s="201" t="s">
        <v>159</v>
      </c>
      <c r="P19" s="271" t="s">
        <v>62</v>
      </c>
    </row>
    <row r="20" spans="1:16" s="202" customFormat="1" ht="23.1" customHeight="1">
      <c r="A20" s="67">
        <v>12</v>
      </c>
      <c r="B20" s="16" t="s">
        <v>0</v>
      </c>
      <c r="C20" s="192" t="s">
        <v>64</v>
      </c>
      <c r="D20" s="193" t="s">
        <v>44</v>
      </c>
      <c r="E20" s="194" t="s">
        <v>87</v>
      </c>
      <c r="F20" s="195" t="s">
        <v>23</v>
      </c>
      <c r="G20" s="196">
        <v>40</v>
      </c>
      <c r="H20" s="197" t="s">
        <v>46</v>
      </c>
      <c r="I20" s="198"/>
      <c r="J20" s="199"/>
      <c r="K20" s="199">
        <v>42461</v>
      </c>
      <c r="L20" s="199"/>
      <c r="M20" s="200"/>
      <c r="N20" s="120"/>
      <c r="O20" s="201" t="s">
        <v>159</v>
      </c>
      <c r="P20" s="271" t="s">
        <v>62</v>
      </c>
    </row>
    <row r="21" spans="1:16" s="202" customFormat="1" ht="23.1" customHeight="1">
      <c r="A21" s="67">
        <v>13</v>
      </c>
      <c r="B21" s="16" t="s">
        <v>0</v>
      </c>
      <c r="C21" s="192" t="s">
        <v>64</v>
      </c>
      <c r="D21" s="193" t="s">
        <v>44</v>
      </c>
      <c r="E21" s="194" t="s">
        <v>88</v>
      </c>
      <c r="F21" s="195" t="s">
        <v>23</v>
      </c>
      <c r="G21" s="196">
        <v>40</v>
      </c>
      <c r="H21" s="197" t="s">
        <v>46</v>
      </c>
      <c r="I21" s="198"/>
      <c r="J21" s="199"/>
      <c r="K21" s="199">
        <v>42461</v>
      </c>
      <c r="L21" s="199"/>
      <c r="M21" s="200"/>
      <c r="N21" s="120"/>
      <c r="O21" s="201" t="s">
        <v>159</v>
      </c>
      <c r="P21" s="271" t="s">
        <v>62</v>
      </c>
    </row>
    <row r="22" spans="1:16" s="202" customFormat="1" ht="23.1" customHeight="1">
      <c r="A22" s="67">
        <v>14</v>
      </c>
      <c r="B22" s="16" t="s">
        <v>0</v>
      </c>
      <c r="C22" s="192" t="s">
        <v>64</v>
      </c>
      <c r="D22" s="193" t="s">
        <v>44</v>
      </c>
      <c r="E22" s="194" t="s">
        <v>89</v>
      </c>
      <c r="F22" s="195" t="s">
        <v>23</v>
      </c>
      <c r="G22" s="196">
        <v>40</v>
      </c>
      <c r="H22" s="197" t="s">
        <v>46</v>
      </c>
      <c r="I22" s="198"/>
      <c r="J22" s="199"/>
      <c r="K22" s="199">
        <v>42461</v>
      </c>
      <c r="L22" s="199"/>
      <c r="M22" s="200"/>
      <c r="N22" s="120"/>
      <c r="O22" s="201" t="s">
        <v>159</v>
      </c>
      <c r="P22" s="271" t="s">
        <v>62</v>
      </c>
    </row>
    <row r="23" spans="1:16" s="202" customFormat="1" ht="23.1" customHeight="1">
      <c r="A23" s="67">
        <v>15</v>
      </c>
      <c r="B23" s="16" t="s">
        <v>0</v>
      </c>
      <c r="C23" s="192" t="s">
        <v>64</v>
      </c>
      <c r="D23" s="193" t="s">
        <v>44</v>
      </c>
      <c r="E23" s="194" t="s">
        <v>90</v>
      </c>
      <c r="F23" s="195" t="s">
        <v>23</v>
      </c>
      <c r="G23" s="196">
        <v>40</v>
      </c>
      <c r="H23" s="197" t="s">
        <v>46</v>
      </c>
      <c r="I23" s="198"/>
      <c r="J23" s="199"/>
      <c r="K23" s="199">
        <v>42461</v>
      </c>
      <c r="L23" s="199"/>
      <c r="M23" s="200"/>
      <c r="N23" s="120"/>
      <c r="O23" s="201" t="s">
        <v>159</v>
      </c>
      <c r="P23" s="271" t="s">
        <v>62</v>
      </c>
    </row>
    <row r="24" spans="1:16" s="202" customFormat="1" ht="23.1" customHeight="1">
      <c r="A24" s="67">
        <v>16</v>
      </c>
      <c r="B24" s="16" t="s">
        <v>1</v>
      </c>
      <c r="C24" s="192" t="s">
        <v>64</v>
      </c>
      <c r="D24" s="193" t="s">
        <v>20</v>
      </c>
      <c r="E24" s="194" t="s">
        <v>91</v>
      </c>
      <c r="F24" s="195" t="s">
        <v>23</v>
      </c>
      <c r="G24" s="196">
        <v>40</v>
      </c>
      <c r="H24" s="197" t="s">
        <v>46</v>
      </c>
      <c r="I24" s="198"/>
      <c r="J24" s="199"/>
      <c r="K24" s="199">
        <v>42826</v>
      </c>
      <c r="L24" s="199"/>
      <c r="M24" s="200"/>
      <c r="N24" s="120"/>
      <c r="O24" s="201" t="s">
        <v>159</v>
      </c>
      <c r="P24" s="271" t="s">
        <v>62</v>
      </c>
    </row>
    <row r="25" spans="1:16" s="202" customFormat="1" ht="23.1" customHeight="1">
      <c r="A25" s="67">
        <v>17</v>
      </c>
      <c r="B25" s="16" t="s">
        <v>1</v>
      </c>
      <c r="C25" s="192" t="s">
        <v>64</v>
      </c>
      <c r="D25" s="193" t="s">
        <v>25</v>
      </c>
      <c r="E25" s="194" t="s">
        <v>92</v>
      </c>
      <c r="F25" s="195" t="s">
        <v>23</v>
      </c>
      <c r="G25" s="196">
        <v>40</v>
      </c>
      <c r="H25" s="197" t="s">
        <v>46</v>
      </c>
      <c r="I25" s="198"/>
      <c r="J25" s="199"/>
      <c r="K25" s="199">
        <v>42826</v>
      </c>
      <c r="L25" s="199"/>
      <c r="M25" s="200"/>
      <c r="N25" s="120"/>
      <c r="O25" s="201"/>
      <c r="P25" s="271" t="s">
        <v>475</v>
      </c>
    </row>
    <row r="26" spans="1:16" s="202" customFormat="1" ht="23.1" customHeight="1">
      <c r="A26" s="67">
        <v>18</v>
      </c>
      <c r="B26" s="16" t="s">
        <v>1</v>
      </c>
      <c r="C26" s="192" t="s">
        <v>64</v>
      </c>
      <c r="D26" s="193" t="s">
        <v>25</v>
      </c>
      <c r="E26" s="194" t="s">
        <v>93</v>
      </c>
      <c r="F26" s="195" t="s">
        <v>23</v>
      </c>
      <c r="G26" s="196">
        <v>40</v>
      </c>
      <c r="H26" s="197" t="s">
        <v>46</v>
      </c>
      <c r="I26" s="198"/>
      <c r="J26" s="199"/>
      <c r="K26" s="199">
        <v>42826</v>
      </c>
      <c r="L26" s="199"/>
      <c r="M26" s="200"/>
      <c r="N26" s="120"/>
      <c r="O26" s="201"/>
      <c r="P26" s="271" t="s">
        <v>475</v>
      </c>
    </row>
    <row r="27" spans="1:16" s="202" customFormat="1" ht="23.1" customHeight="1">
      <c r="A27" s="67">
        <v>19</v>
      </c>
      <c r="B27" s="16" t="s">
        <v>60</v>
      </c>
      <c r="C27" s="192" t="s">
        <v>64</v>
      </c>
      <c r="D27" s="193" t="s">
        <v>20</v>
      </c>
      <c r="E27" s="194" t="s">
        <v>94</v>
      </c>
      <c r="F27" s="195" t="s">
        <v>23</v>
      </c>
      <c r="G27" s="196">
        <v>40</v>
      </c>
      <c r="H27" s="197" t="s">
        <v>24</v>
      </c>
      <c r="I27" s="198" t="s">
        <v>100</v>
      </c>
      <c r="J27" s="199">
        <v>42826</v>
      </c>
      <c r="K27" s="199">
        <v>42826</v>
      </c>
      <c r="L27" s="199"/>
      <c r="M27" s="200"/>
      <c r="N27" s="120"/>
      <c r="O27" s="201" t="s">
        <v>159</v>
      </c>
      <c r="P27" s="271" t="s">
        <v>62</v>
      </c>
    </row>
    <row r="28" spans="1:16" s="202" customFormat="1" ht="23.1" customHeight="1">
      <c r="A28" s="67">
        <v>20</v>
      </c>
      <c r="B28" s="16" t="s">
        <v>60</v>
      </c>
      <c r="C28" s="192" t="s">
        <v>64</v>
      </c>
      <c r="D28" s="193" t="s">
        <v>20</v>
      </c>
      <c r="E28" s="194" t="s">
        <v>95</v>
      </c>
      <c r="F28" s="195" t="s">
        <v>23</v>
      </c>
      <c r="G28" s="196">
        <v>40</v>
      </c>
      <c r="H28" s="197" t="s">
        <v>24</v>
      </c>
      <c r="I28" s="198"/>
      <c r="J28" s="199">
        <v>42826</v>
      </c>
      <c r="K28" s="199">
        <v>42826</v>
      </c>
      <c r="L28" s="199"/>
      <c r="M28" s="200"/>
      <c r="N28" s="120"/>
      <c r="O28" s="201" t="s">
        <v>159</v>
      </c>
      <c r="P28" s="271" t="s">
        <v>62</v>
      </c>
    </row>
    <row r="29" spans="1:16" s="202" customFormat="1" ht="23.1" customHeight="1">
      <c r="A29" s="67">
        <v>21</v>
      </c>
      <c r="B29" s="16" t="s">
        <v>60</v>
      </c>
      <c r="C29" s="192" t="s">
        <v>64</v>
      </c>
      <c r="D29" s="193" t="s">
        <v>25</v>
      </c>
      <c r="E29" s="194" t="s">
        <v>96</v>
      </c>
      <c r="F29" s="195" t="s">
        <v>23</v>
      </c>
      <c r="G29" s="196">
        <v>40</v>
      </c>
      <c r="H29" s="197" t="s">
        <v>24</v>
      </c>
      <c r="I29" s="198"/>
      <c r="J29" s="199">
        <v>42826</v>
      </c>
      <c r="K29" s="199">
        <v>42826</v>
      </c>
      <c r="L29" s="199"/>
      <c r="M29" s="200"/>
      <c r="N29" s="120"/>
      <c r="O29" s="201"/>
      <c r="P29" s="271" t="s">
        <v>475</v>
      </c>
    </row>
    <row r="30" spans="1:16" s="202" customFormat="1" ht="23.1" customHeight="1">
      <c r="A30" s="67">
        <v>22</v>
      </c>
      <c r="B30" s="16" t="s">
        <v>13</v>
      </c>
      <c r="C30" s="192" t="s">
        <v>64</v>
      </c>
      <c r="D30" s="193" t="s">
        <v>25</v>
      </c>
      <c r="E30" s="194" t="s">
        <v>97</v>
      </c>
      <c r="F30" s="195" t="s">
        <v>23</v>
      </c>
      <c r="G30" s="196">
        <v>40</v>
      </c>
      <c r="H30" s="197" t="s">
        <v>24</v>
      </c>
      <c r="I30" s="198"/>
      <c r="J30" s="199"/>
      <c r="K30" s="199">
        <v>42826</v>
      </c>
      <c r="L30" s="199"/>
      <c r="M30" s="200"/>
      <c r="N30" s="120"/>
      <c r="O30" s="201"/>
      <c r="P30" s="271" t="s">
        <v>475</v>
      </c>
    </row>
    <row r="31" spans="1:16" s="202" customFormat="1" ht="23.1" customHeight="1">
      <c r="A31" s="67">
        <v>23</v>
      </c>
      <c r="B31" s="16" t="s">
        <v>102</v>
      </c>
      <c r="C31" s="192" t="s">
        <v>19</v>
      </c>
      <c r="D31" s="193" t="s">
        <v>20</v>
      </c>
      <c r="E31" s="194" t="s">
        <v>97</v>
      </c>
      <c r="F31" s="195" t="s">
        <v>23</v>
      </c>
      <c r="G31" s="196">
        <v>40</v>
      </c>
      <c r="H31" s="197" t="s">
        <v>24</v>
      </c>
      <c r="I31" s="198" t="s">
        <v>84</v>
      </c>
      <c r="J31" s="199"/>
      <c r="K31" s="199">
        <v>42826</v>
      </c>
      <c r="L31" s="199"/>
      <c r="M31" s="200"/>
      <c r="N31" s="120"/>
      <c r="O31" s="201" t="s">
        <v>158</v>
      </c>
      <c r="P31" s="271" t="s">
        <v>62</v>
      </c>
    </row>
    <row r="32" spans="1:16" s="202" customFormat="1" ht="23.1" customHeight="1">
      <c r="A32" s="67">
        <v>24</v>
      </c>
      <c r="B32" s="16" t="s">
        <v>106</v>
      </c>
      <c r="C32" s="192" t="s">
        <v>47</v>
      </c>
      <c r="D32" s="193" t="s">
        <v>44</v>
      </c>
      <c r="E32" s="194" t="s">
        <v>98</v>
      </c>
      <c r="F32" s="195" t="s">
        <v>45</v>
      </c>
      <c r="G32" s="196">
        <v>40</v>
      </c>
      <c r="H32" s="197" t="s">
        <v>49</v>
      </c>
      <c r="I32" s="198" t="s">
        <v>108</v>
      </c>
      <c r="J32" s="199"/>
      <c r="K32" s="199">
        <v>42826</v>
      </c>
      <c r="L32" s="199"/>
      <c r="M32" s="200"/>
      <c r="N32" s="120"/>
      <c r="O32" s="201"/>
      <c r="P32" s="271" t="s">
        <v>475</v>
      </c>
    </row>
    <row r="33" spans="1:16" s="202" customFormat="1" ht="23.1" customHeight="1">
      <c r="A33" s="67">
        <v>25</v>
      </c>
      <c r="B33" s="16" t="s">
        <v>15</v>
      </c>
      <c r="C33" s="192" t="s">
        <v>64</v>
      </c>
      <c r="D33" s="193" t="s">
        <v>44</v>
      </c>
      <c r="E33" s="194" t="s">
        <v>99</v>
      </c>
      <c r="F33" s="195" t="s">
        <v>48</v>
      </c>
      <c r="G33" s="196">
        <v>40</v>
      </c>
      <c r="H33" s="197" t="s">
        <v>49</v>
      </c>
      <c r="I33" s="198"/>
      <c r="J33" s="199"/>
      <c r="K33" s="199">
        <v>42826</v>
      </c>
      <c r="L33" s="199"/>
      <c r="M33" s="200"/>
      <c r="N33" s="120"/>
      <c r="O33" s="201"/>
      <c r="P33" s="271" t="s">
        <v>475</v>
      </c>
    </row>
    <row r="34" spans="1:16" s="202" customFormat="1" ht="23.1" customHeight="1">
      <c r="A34" s="67">
        <v>26</v>
      </c>
      <c r="B34" s="16"/>
      <c r="C34" s="192"/>
      <c r="D34" s="193"/>
      <c r="E34" s="194"/>
      <c r="F34" s="195"/>
      <c r="G34" s="196"/>
      <c r="H34" s="197"/>
      <c r="I34" s="198"/>
      <c r="J34" s="199"/>
      <c r="K34" s="199"/>
      <c r="L34" s="199"/>
      <c r="M34" s="200"/>
      <c r="N34" s="121"/>
      <c r="O34" s="201"/>
      <c r="P34" s="271"/>
    </row>
    <row r="35" spans="1:16" s="202" customFormat="1" ht="23.1" customHeight="1">
      <c r="A35" s="67">
        <v>27</v>
      </c>
      <c r="B35" s="16"/>
      <c r="C35" s="192"/>
      <c r="D35" s="193"/>
      <c r="E35" s="194"/>
      <c r="F35" s="195"/>
      <c r="G35" s="196"/>
      <c r="H35" s="197"/>
      <c r="I35" s="198"/>
      <c r="J35" s="199"/>
      <c r="K35" s="199"/>
      <c r="L35" s="199"/>
      <c r="M35" s="200"/>
      <c r="N35" s="120"/>
      <c r="O35" s="201"/>
      <c r="P35" s="271"/>
    </row>
    <row r="36" spans="1:16" s="202" customFormat="1" ht="23.1" customHeight="1">
      <c r="A36" s="67">
        <v>28</v>
      </c>
      <c r="B36" s="16"/>
      <c r="C36" s="192"/>
      <c r="D36" s="193"/>
      <c r="E36" s="194"/>
      <c r="F36" s="195"/>
      <c r="G36" s="196"/>
      <c r="H36" s="197"/>
      <c r="I36" s="198"/>
      <c r="J36" s="199"/>
      <c r="K36" s="199"/>
      <c r="L36" s="199"/>
      <c r="M36" s="200"/>
      <c r="N36" s="120"/>
      <c r="O36" s="201"/>
      <c r="P36" s="271"/>
    </row>
    <row r="37" spans="1:16" s="202" customFormat="1" ht="23.1" customHeight="1">
      <c r="A37" s="67">
        <v>29</v>
      </c>
      <c r="B37" s="16"/>
      <c r="C37" s="192"/>
      <c r="D37" s="193"/>
      <c r="E37" s="194"/>
      <c r="F37" s="195"/>
      <c r="G37" s="196"/>
      <c r="H37" s="197"/>
      <c r="I37" s="198"/>
      <c r="J37" s="199"/>
      <c r="K37" s="199"/>
      <c r="L37" s="199"/>
      <c r="M37" s="200"/>
      <c r="N37" s="120"/>
      <c r="O37" s="201"/>
      <c r="P37" s="271"/>
    </row>
    <row r="38" spans="1:16" s="202" customFormat="1" ht="23.1" customHeight="1">
      <c r="A38" s="67">
        <v>30</v>
      </c>
      <c r="B38" s="16"/>
      <c r="C38" s="192"/>
      <c r="D38" s="193"/>
      <c r="E38" s="194"/>
      <c r="F38" s="195"/>
      <c r="G38" s="196"/>
      <c r="H38" s="197"/>
      <c r="I38" s="198"/>
      <c r="J38" s="199"/>
      <c r="K38" s="199"/>
      <c r="L38" s="199"/>
      <c r="M38" s="200"/>
      <c r="N38" s="120"/>
      <c r="O38" s="201"/>
      <c r="P38" s="271"/>
    </row>
    <row r="39" spans="1:16" s="202" customFormat="1" ht="22.5" customHeight="1" thickBot="1">
      <c r="A39" s="658" t="s">
        <v>16</v>
      </c>
      <c r="B39" s="659"/>
      <c r="C39" s="2"/>
      <c r="D39" s="3"/>
      <c r="E39" s="4"/>
      <c r="F39" s="4"/>
      <c r="G39" s="5"/>
      <c r="H39" s="4"/>
      <c r="I39" s="5"/>
      <c r="J39" s="5"/>
      <c r="K39" s="6"/>
      <c r="L39" s="7"/>
      <c r="M39" s="122"/>
      <c r="N39" s="203"/>
      <c r="O39" s="204"/>
      <c r="P39" s="272"/>
    </row>
    <row r="40" spans="1:16" ht="13.5" customHeight="1">
      <c r="A40" s="176"/>
      <c r="B40" s="656" t="s">
        <v>1650</v>
      </c>
      <c r="C40" s="656"/>
      <c r="D40" s="656"/>
      <c r="E40" s="656"/>
      <c r="F40" s="656"/>
      <c r="G40" s="656"/>
      <c r="H40" s="656"/>
      <c r="I40" s="656"/>
      <c r="J40" s="656"/>
      <c r="K40" s="656"/>
      <c r="L40" s="656"/>
      <c r="M40" s="656"/>
      <c r="N40" s="656"/>
      <c r="O40" s="656"/>
      <c r="P40" s="656"/>
    </row>
    <row r="41" spans="1:16">
      <c r="A41" s="176"/>
      <c r="B41" s="657"/>
      <c r="C41" s="657"/>
      <c r="D41" s="657"/>
      <c r="E41" s="657"/>
      <c r="F41" s="657"/>
      <c r="G41" s="657"/>
      <c r="H41" s="657"/>
      <c r="I41" s="657"/>
      <c r="J41" s="657"/>
      <c r="K41" s="657"/>
      <c r="L41" s="657"/>
      <c r="M41" s="657"/>
      <c r="N41" s="657"/>
      <c r="O41" s="657"/>
      <c r="P41" s="657"/>
    </row>
    <row r="42" spans="1:16" ht="12" customHeight="1">
      <c r="A42" s="176"/>
      <c r="B42" s="657"/>
      <c r="C42" s="657"/>
      <c r="D42" s="657"/>
      <c r="E42" s="657"/>
      <c r="F42" s="657"/>
      <c r="G42" s="657"/>
      <c r="H42" s="657"/>
      <c r="I42" s="657"/>
      <c r="J42" s="657"/>
      <c r="K42" s="657"/>
      <c r="L42" s="657"/>
      <c r="M42" s="657"/>
      <c r="N42" s="657"/>
      <c r="O42" s="657"/>
      <c r="P42" s="657"/>
    </row>
    <row r="43" spans="1:16" ht="12" customHeight="1">
      <c r="A43" s="176"/>
      <c r="B43" s="657"/>
      <c r="C43" s="657"/>
      <c r="D43" s="657"/>
      <c r="E43" s="657"/>
      <c r="F43" s="657"/>
      <c r="G43" s="657"/>
      <c r="H43" s="657"/>
      <c r="I43" s="657"/>
      <c r="J43" s="657"/>
      <c r="K43" s="657"/>
      <c r="L43" s="657"/>
      <c r="M43" s="657"/>
      <c r="N43" s="657"/>
      <c r="O43" s="657"/>
      <c r="P43" s="657"/>
    </row>
    <row r="44" spans="1:16" ht="12" customHeight="1">
      <c r="A44" s="176"/>
      <c r="B44" s="657"/>
      <c r="C44" s="657"/>
      <c r="D44" s="657"/>
      <c r="E44" s="657"/>
      <c r="F44" s="657"/>
      <c r="G44" s="657"/>
      <c r="H44" s="657"/>
      <c r="I44" s="657"/>
      <c r="J44" s="657"/>
      <c r="K44" s="657"/>
      <c r="L44" s="657"/>
      <c r="M44" s="657"/>
      <c r="N44" s="657"/>
      <c r="O44" s="657"/>
      <c r="P44" s="657"/>
    </row>
    <row r="45" spans="1:16" ht="12" customHeight="1">
      <c r="A45" s="176"/>
      <c r="B45" s="657"/>
      <c r="C45" s="657"/>
      <c r="D45" s="657"/>
      <c r="E45" s="657"/>
      <c r="F45" s="657"/>
      <c r="G45" s="657"/>
      <c r="H45" s="657"/>
      <c r="I45" s="657"/>
      <c r="J45" s="657"/>
      <c r="K45" s="657"/>
      <c r="L45" s="657"/>
      <c r="M45" s="657"/>
      <c r="N45" s="657"/>
      <c r="O45" s="657"/>
      <c r="P45" s="657"/>
    </row>
    <row r="46" spans="1:16" ht="12" customHeight="1">
      <c r="A46" s="176"/>
      <c r="B46" s="657"/>
      <c r="C46" s="657"/>
      <c r="D46" s="657"/>
      <c r="E46" s="657"/>
      <c r="F46" s="657"/>
      <c r="G46" s="657"/>
      <c r="H46" s="657"/>
      <c r="I46" s="657"/>
      <c r="J46" s="657"/>
      <c r="K46" s="657"/>
      <c r="L46" s="657"/>
      <c r="M46" s="657"/>
      <c r="N46" s="657"/>
      <c r="O46" s="657"/>
      <c r="P46" s="657"/>
    </row>
    <row r="47" spans="1:16">
      <c r="A47" s="176"/>
      <c r="B47" s="657"/>
      <c r="C47" s="657"/>
      <c r="D47" s="657"/>
      <c r="E47" s="657"/>
      <c r="F47" s="657"/>
      <c r="G47" s="657"/>
      <c r="H47" s="657"/>
      <c r="I47" s="657"/>
      <c r="J47" s="657"/>
      <c r="K47" s="657"/>
      <c r="L47" s="657"/>
      <c r="M47" s="657"/>
      <c r="N47" s="657"/>
      <c r="O47" s="657"/>
      <c r="P47" s="657"/>
    </row>
    <row r="48" spans="1:16">
      <c r="B48" s="657"/>
      <c r="C48" s="657"/>
      <c r="D48" s="657"/>
      <c r="E48" s="657"/>
      <c r="F48" s="657"/>
      <c r="G48" s="657"/>
      <c r="H48" s="657"/>
      <c r="I48" s="657"/>
      <c r="J48" s="657"/>
      <c r="K48" s="657"/>
      <c r="L48" s="657"/>
      <c r="M48" s="657"/>
      <c r="N48" s="657"/>
      <c r="O48" s="657"/>
      <c r="P48" s="657"/>
    </row>
    <row r="51" spans="1:16">
      <c r="N51" s="176"/>
      <c r="O51" s="176"/>
      <c r="P51" s="176"/>
    </row>
    <row r="52" spans="1:16">
      <c r="A52" s="176"/>
    </row>
  </sheetData>
  <sheetProtection password="CCCF" sheet="1" selectLockedCells="1"/>
  <mergeCells count="21">
    <mergeCell ref="P6:P8"/>
    <mergeCell ref="J6:J8"/>
    <mergeCell ref="K6:K8"/>
    <mergeCell ref="L6:L8"/>
    <mergeCell ref="M6:M8"/>
    <mergeCell ref="A1:M1"/>
    <mergeCell ref="F3:H3"/>
    <mergeCell ref="B4:J4"/>
    <mergeCell ref="L4:M4"/>
    <mergeCell ref="B40:P48"/>
    <mergeCell ref="A39:B39"/>
    <mergeCell ref="H6:H8"/>
    <mergeCell ref="I6:I8"/>
    <mergeCell ref="A6:A8"/>
    <mergeCell ref="B6:B8"/>
    <mergeCell ref="C6:D8"/>
    <mergeCell ref="E6:E8"/>
    <mergeCell ref="F6:F8"/>
    <mergeCell ref="G6:G8"/>
    <mergeCell ref="N6:N8"/>
    <mergeCell ref="O6:O8"/>
  </mergeCells>
  <phoneticPr fontId="1"/>
  <conditionalFormatting sqref="F3:H3">
    <cfRule type="cellIs" dxfId="13" priority="1" operator="equal">
      <formula>"退職日変更あり"</formula>
    </cfRule>
  </conditionalFormatting>
  <dataValidations xWindow="1086" yWindow="367" count="8">
    <dataValidation type="list" allowBlank="1" showInputMessage="1" sqref="N9:O38" xr:uid="{A5087C4F-94E2-4ED9-8937-313625B0C5AB}">
      <formula1>"派遣"</formula1>
    </dataValidation>
    <dataValidation imeMode="halfAlpha" allowBlank="1" showInputMessage="1" showErrorMessage="1" prompt="「R●.8.9」の形式で入力してください。_x000a__x000a_【駄目な例】_x000a_「R.●.8.9」、「R●.8.9.」、「R●0809」、「●0809」、「● 8 9」_x000a_「,」カンマ入力は駄目です。「.」ドットで入力してください。_x000a_今年度は4,5月は「H31」表記、6月以降は「R1」表記でお願いします。_x000a_「r」で入力しても「R」に変換されるのでOKです。" sqref="J9:L38" xr:uid="{96217531-E25A-48E7-AE88-3E690076A502}"/>
    <dataValidation type="list" allowBlank="1" showInputMessage="1" sqref="O9:O38" xr:uid="{76F8D61A-67DC-43BC-BAD4-8919AD87BF2C}">
      <formula1>"同月払,翌月払"</formula1>
    </dataValidation>
    <dataValidation type="list" errorStyle="warning" allowBlank="1" showInputMessage="1" showErrorMessage="1" sqref="WUK9:WUK33 HY9:HY33 RU9:RU33 ABQ9:ABQ33 ALM9:ALM33 AVI9:AVI33 BFE9:BFE33 BPA9:BPA33 BYW9:BYW33 CIS9:CIS33 CSO9:CSO33 DCK9:DCK33 DMG9:DMG33 DWC9:DWC33 EFY9:EFY33 EPU9:EPU33 EZQ9:EZQ33 FJM9:FJM33 FTI9:FTI33 GDE9:GDE33 GNA9:GNA33 GWW9:GWW33 HGS9:HGS33 HQO9:HQO33 IAK9:IAK33 IKG9:IKG33 IUC9:IUC33 JDY9:JDY33 JNU9:JNU33 JXQ9:JXQ33 KHM9:KHM33 KRI9:KRI33 LBE9:LBE33 LLA9:LLA33 LUW9:LUW33 MES9:MES33 MOO9:MOO33 MYK9:MYK33 NIG9:NIG33 NSC9:NSC33 OBY9:OBY33 OLU9:OLU33 OVQ9:OVQ33 PFM9:PFM33 PPI9:PPI33 PZE9:PZE33 QJA9:QJA33 QSW9:QSW33 RCS9:RCS33 RMO9:RMO33 RWK9:RWK33 SGG9:SGG33 SQC9:SQC33 SZY9:SZY33 TJU9:TJU33 TTQ9:TTQ33 UDM9:UDM33 UNI9:UNI33 UXE9:UXE33 VHA9:VHA33 VQW9:VQW33 WAS9:WAS33 WKO9:WKO33 WUQ983040:WUQ983064 WUQ9:WUQ38 IE9:IE38 SA9:SA38 ABW9:ABW38 ALS9:ALS38 AVO9:AVO38 BFK9:BFK38 BPG9:BPG38 BZC9:BZC38 CIY9:CIY38 CSU9:CSU38 DCQ9:DCQ38 DMM9:DMM38 DWI9:DWI38 EGE9:EGE38 EQA9:EQA38 EZW9:EZW38 FJS9:FJS38 FTO9:FTO38 GDK9:GDK38 GNG9:GNG38 GXC9:GXC38 HGY9:HGY38 HQU9:HQU38 IAQ9:IAQ38 IKM9:IKM38 IUI9:IUI38 JEE9:JEE38 JOA9:JOA38 JXW9:JXW38 KHS9:KHS38 KRO9:KRO38 LBK9:LBK38 LLG9:LLG38 LVC9:LVC38 MEY9:MEY38 MOU9:MOU38 MYQ9:MYQ38 NIM9:NIM38 NSI9:NSI38 OCE9:OCE38 OMA9:OMA38 OVW9:OVW38 PFS9:PFS38 PPO9:PPO38 PZK9:PZK38 QJG9:QJG38 QTC9:QTC38 RCY9:RCY38 RMU9:RMU38 RWQ9:RWQ38 SGM9:SGM38 SQI9:SQI38 TAE9:TAE38 TKA9:TKA38 TTW9:TTW38 UDS9:UDS38 UNO9:UNO38 UXK9:UXK38 VHG9:VHG38 VRC9:VRC38 WAY9:WAY38 WKU9:WKU38 H65536:H65560 IE65536:IE65560 SA65536:SA65560 ABW65536:ABW65560 ALS65536:ALS65560 AVO65536:AVO65560 BFK65536:BFK65560 BPG65536:BPG65560 BZC65536:BZC65560 CIY65536:CIY65560 CSU65536:CSU65560 DCQ65536:DCQ65560 DMM65536:DMM65560 DWI65536:DWI65560 EGE65536:EGE65560 EQA65536:EQA65560 EZW65536:EZW65560 FJS65536:FJS65560 FTO65536:FTO65560 GDK65536:GDK65560 GNG65536:GNG65560 GXC65536:GXC65560 HGY65536:HGY65560 HQU65536:HQU65560 IAQ65536:IAQ65560 IKM65536:IKM65560 IUI65536:IUI65560 JEE65536:JEE65560 JOA65536:JOA65560 JXW65536:JXW65560 KHS65536:KHS65560 KRO65536:KRO65560 LBK65536:LBK65560 LLG65536:LLG65560 LVC65536:LVC65560 MEY65536:MEY65560 MOU65536:MOU65560 MYQ65536:MYQ65560 NIM65536:NIM65560 NSI65536:NSI65560 OCE65536:OCE65560 OMA65536:OMA65560 OVW65536:OVW65560 PFS65536:PFS65560 PPO65536:PPO65560 PZK65536:PZK65560 QJG65536:QJG65560 QTC65536:QTC65560 RCY65536:RCY65560 RMU65536:RMU65560 RWQ65536:RWQ65560 SGM65536:SGM65560 SQI65536:SQI65560 TAE65536:TAE65560 TKA65536:TKA65560 TTW65536:TTW65560 UDS65536:UDS65560 UNO65536:UNO65560 UXK65536:UXK65560 VHG65536:VHG65560 VRC65536:VRC65560 WAY65536:WAY65560 WKU65536:WKU65560 WUQ65536:WUQ65560 H131072:H131096 IE131072:IE131096 SA131072:SA131096 ABW131072:ABW131096 ALS131072:ALS131096 AVO131072:AVO131096 BFK131072:BFK131096 BPG131072:BPG131096 BZC131072:BZC131096 CIY131072:CIY131096 CSU131072:CSU131096 DCQ131072:DCQ131096 DMM131072:DMM131096 DWI131072:DWI131096 EGE131072:EGE131096 EQA131072:EQA131096 EZW131072:EZW131096 FJS131072:FJS131096 FTO131072:FTO131096 GDK131072:GDK131096 GNG131072:GNG131096 GXC131072:GXC131096 HGY131072:HGY131096 HQU131072:HQU131096 IAQ131072:IAQ131096 IKM131072:IKM131096 IUI131072:IUI131096 JEE131072:JEE131096 JOA131072:JOA131096 JXW131072:JXW131096 KHS131072:KHS131096 KRO131072:KRO131096 LBK131072:LBK131096 LLG131072:LLG131096 LVC131072:LVC131096 MEY131072:MEY131096 MOU131072:MOU131096 MYQ131072:MYQ131096 NIM131072:NIM131096 NSI131072:NSI131096 OCE131072:OCE131096 OMA131072:OMA131096 OVW131072:OVW131096 PFS131072:PFS131096 PPO131072:PPO131096 PZK131072:PZK131096 QJG131072:QJG131096 QTC131072:QTC131096 RCY131072:RCY131096 RMU131072:RMU131096 RWQ131072:RWQ131096 SGM131072:SGM131096 SQI131072:SQI131096 TAE131072:TAE131096 TKA131072:TKA131096 TTW131072:TTW131096 UDS131072:UDS131096 UNO131072:UNO131096 UXK131072:UXK131096 VHG131072:VHG131096 VRC131072:VRC131096 WAY131072:WAY131096 WKU131072:WKU131096 WUQ131072:WUQ131096 H196608:H196632 IE196608:IE196632 SA196608:SA196632 ABW196608:ABW196632 ALS196608:ALS196632 AVO196608:AVO196632 BFK196608:BFK196632 BPG196608:BPG196632 BZC196608:BZC196632 CIY196608:CIY196632 CSU196608:CSU196632 DCQ196608:DCQ196632 DMM196608:DMM196632 DWI196608:DWI196632 EGE196608:EGE196632 EQA196608:EQA196632 EZW196608:EZW196632 FJS196608:FJS196632 FTO196608:FTO196632 GDK196608:GDK196632 GNG196608:GNG196632 GXC196608:GXC196632 HGY196608:HGY196632 HQU196608:HQU196632 IAQ196608:IAQ196632 IKM196608:IKM196632 IUI196608:IUI196632 JEE196608:JEE196632 JOA196608:JOA196632 JXW196608:JXW196632 KHS196608:KHS196632 KRO196608:KRO196632 LBK196608:LBK196632 LLG196608:LLG196632 LVC196608:LVC196632 MEY196608:MEY196632 MOU196608:MOU196632 MYQ196608:MYQ196632 NIM196608:NIM196632 NSI196608:NSI196632 OCE196608:OCE196632 OMA196608:OMA196632 OVW196608:OVW196632 PFS196608:PFS196632 PPO196608:PPO196632 PZK196608:PZK196632 QJG196608:QJG196632 QTC196608:QTC196632 RCY196608:RCY196632 RMU196608:RMU196632 RWQ196608:RWQ196632 SGM196608:SGM196632 SQI196608:SQI196632 TAE196608:TAE196632 TKA196608:TKA196632 TTW196608:TTW196632 UDS196608:UDS196632 UNO196608:UNO196632 UXK196608:UXK196632 VHG196608:VHG196632 VRC196608:VRC196632 WAY196608:WAY196632 WKU196608:WKU196632 WUQ196608:WUQ196632 H262144:H262168 IE262144:IE262168 SA262144:SA262168 ABW262144:ABW262168 ALS262144:ALS262168 AVO262144:AVO262168 BFK262144:BFK262168 BPG262144:BPG262168 BZC262144:BZC262168 CIY262144:CIY262168 CSU262144:CSU262168 DCQ262144:DCQ262168 DMM262144:DMM262168 DWI262144:DWI262168 EGE262144:EGE262168 EQA262144:EQA262168 EZW262144:EZW262168 FJS262144:FJS262168 FTO262144:FTO262168 GDK262144:GDK262168 GNG262144:GNG262168 GXC262144:GXC262168 HGY262144:HGY262168 HQU262144:HQU262168 IAQ262144:IAQ262168 IKM262144:IKM262168 IUI262144:IUI262168 JEE262144:JEE262168 JOA262144:JOA262168 JXW262144:JXW262168 KHS262144:KHS262168 KRO262144:KRO262168 LBK262144:LBK262168 LLG262144:LLG262168 LVC262144:LVC262168 MEY262144:MEY262168 MOU262144:MOU262168 MYQ262144:MYQ262168 NIM262144:NIM262168 NSI262144:NSI262168 OCE262144:OCE262168 OMA262144:OMA262168 OVW262144:OVW262168 PFS262144:PFS262168 PPO262144:PPO262168 PZK262144:PZK262168 QJG262144:QJG262168 QTC262144:QTC262168 RCY262144:RCY262168 RMU262144:RMU262168 RWQ262144:RWQ262168 SGM262144:SGM262168 SQI262144:SQI262168 TAE262144:TAE262168 TKA262144:TKA262168 TTW262144:TTW262168 UDS262144:UDS262168 UNO262144:UNO262168 UXK262144:UXK262168 VHG262144:VHG262168 VRC262144:VRC262168 WAY262144:WAY262168 WKU262144:WKU262168 WUQ262144:WUQ262168 H327680:H327704 IE327680:IE327704 SA327680:SA327704 ABW327680:ABW327704 ALS327680:ALS327704 AVO327680:AVO327704 BFK327680:BFK327704 BPG327680:BPG327704 BZC327680:BZC327704 CIY327680:CIY327704 CSU327680:CSU327704 DCQ327680:DCQ327704 DMM327680:DMM327704 DWI327680:DWI327704 EGE327680:EGE327704 EQA327680:EQA327704 EZW327680:EZW327704 FJS327680:FJS327704 FTO327680:FTO327704 GDK327680:GDK327704 GNG327680:GNG327704 GXC327680:GXC327704 HGY327680:HGY327704 HQU327680:HQU327704 IAQ327680:IAQ327704 IKM327680:IKM327704 IUI327680:IUI327704 JEE327680:JEE327704 JOA327680:JOA327704 JXW327680:JXW327704 KHS327680:KHS327704 KRO327680:KRO327704 LBK327680:LBK327704 LLG327680:LLG327704 LVC327680:LVC327704 MEY327680:MEY327704 MOU327680:MOU327704 MYQ327680:MYQ327704 NIM327680:NIM327704 NSI327680:NSI327704 OCE327680:OCE327704 OMA327680:OMA327704 OVW327680:OVW327704 PFS327680:PFS327704 PPO327680:PPO327704 PZK327680:PZK327704 QJG327680:QJG327704 QTC327680:QTC327704 RCY327680:RCY327704 RMU327680:RMU327704 RWQ327680:RWQ327704 SGM327680:SGM327704 SQI327680:SQI327704 TAE327680:TAE327704 TKA327680:TKA327704 TTW327680:TTW327704 UDS327680:UDS327704 UNO327680:UNO327704 UXK327680:UXK327704 VHG327680:VHG327704 VRC327680:VRC327704 WAY327680:WAY327704 WKU327680:WKU327704 WUQ327680:WUQ327704 H393216:H393240 IE393216:IE393240 SA393216:SA393240 ABW393216:ABW393240 ALS393216:ALS393240 AVO393216:AVO393240 BFK393216:BFK393240 BPG393216:BPG393240 BZC393216:BZC393240 CIY393216:CIY393240 CSU393216:CSU393240 DCQ393216:DCQ393240 DMM393216:DMM393240 DWI393216:DWI393240 EGE393216:EGE393240 EQA393216:EQA393240 EZW393216:EZW393240 FJS393216:FJS393240 FTO393216:FTO393240 GDK393216:GDK393240 GNG393216:GNG393240 GXC393216:GXC393240 HGY393216:HGY393240 HQU393216:HQU393240 IAQ393216:IAQ393240 IKM393216:IKM393240 IUI393216:IUI393240 JEE393216:JEE393240 JOA393216:JOA393240 JXW393216:JXW393240 KHS393216:KHS393240 KRO393216:KRO393240 LBK393216:LBK393240 LLG393216:LLG393240 LVC393216:LVC393240 MEY393216:MEY393240 MOU393216:MOU393240 MYQ393216:MYQ393240 NIM393216:NIM393240 NSI393216:NSI393240 OCE393216:OCE393240 OMA393216:OMA393240 OVW393216:OVW393240 PFS393216:PFS393240 PPO393216:PPO393240 PZK393216:PZK393240 QJG393216:QJG393240 QTC393216:QTC393240 RCY393216:RCY393240 RMU393216:RMU393240 RWQ393216:RWQ393240 SGM393216:SGM393240 SQI393216:SQI393240 TAE393216:TAE393240 TKA393216:TKA393240 TTW393216:TTW393240 UDS393216:UDS393240 UNO393216:UNO393240 UXK393216:UXK393240 VHG393216:VHG393240 VRC393216:VRC393240 WAY393216:WAY393240 WKU393216:WKU393240 WUQ393216:WUQ393240 H458752:H458776 IE458752:IE458776 SA458752:SA458776 ABW458752:ABW458776 ALS458752:ALS458776 AVO458752:AVO458776 BFK458752:BFK458776 BPG458752:BPG458776 BZC458752:BZC458776 CIY458752:CIY458776 CSU458752:CSU458776 DCQ458752:DCQ458776 DMM458752:DMM458776 DWI458752:DWI458776 EGE458752:EGE458776 EQA458752:EQA458776 EZW458752:EZW458776 FJS458752:FJS458776 FTO458752:FTO458776 GDK458752:GDK458776 GNG458752:GNG458776 GXC458752:GXC458776 HGY458752:HGY458776 HQU458752:HQU458776 IAQ458752:IAQ458776 IKM458752:IKM458776 IUI458752:IUI458776 JEE458752:JEE458776 JOA458752:JOA458776 JXW458752:JXW458776 KHS458752:KHS458776 KRO458752:KRO458776 LBK458752:LBK458776 LLG458752:LLG458776 LVC458752:LVC458776 MEY458752:MEY458776 MOU458752:MOU458776 MYQ458752:MYQ458776 NIM458752:NIM458776 NSI458752:NSI458776 OCE458752:OCE458776 OMA458752:OMA458776 OVW458752:OVW458776 PFS458752:PFS458776 PPO458752:PPO458776 PZK458752:PZK458776 QJG458752:QJG458776 QTC458752:QTC458776 RCY458752:RCY458776 RMU458752:RMU458776 RWQ458752:RWQ458776 SGM458752:SGM458776 SQI458752:SQI458776 TAE458752:TAE458776 TKA458752:TKA458776 TTW458752:TTW458776 UDS458752:UDS458776 UNO458752:UNO458776 UXK458752:UXK458776 VHG458752:VHG458776 VRC458752:VRC458776 WAY458752:WAY458776 WKU458752:WKU458776 WUQ458752:WUQ458776 H524288:H524312 IE524288:IE524312 SA524288:SA524312 ABW524288:ABW524312 ALS524288:ALS524312 AVO524288:AVO524312 BFK524288:BFK524312 BPG524288:BPG524312 BZC524288:BZC524312 CIY524288:CIY524312 CSU524288:CSU524312 DCQ524288:DCQ524312 DMM524288:DMM524312 DWI524288:DWI524312 EGE524288:EGE524312 EQA524288:EQA524312 EZW524288:EZW524312 FJS524288:FJS524312 FTO524288:FTO524312 GDK524288:GDK524312 GNG524288:GNG524312 GXC524288:GXC524312 HGY524288:HGY524312 HQU524288:HQU524312 IAQ524288:IAQ524312 IKM524288:IKM524312 IUI524288:IUI524312 JEE524288:JEE524312 JOA524288:JOA524312 JXW524288:JXW524312 KHS524288:KHS524312 KRO524288:KRO524312 LBK524288:LBK524312 LLG524288:LLG524312 LVC524288:LVC524312 MEY524288:MEY524312 MOU524288:MOU524312 MYQ524288:MYQ524312 NIM524288:NIM524312 NSI524288:NSI524312 OCE524288:OCE524312 OMA524288:OMA524312 OVW524288:OVW524312 PFS524288:PFS524312 PPO524288:PPO524312 PZK524288:PZK524312 QJG524288:QJG524312 QTC524288:QTC524312 RCY524288:RCY524312 RMU524288:RMU524312 RWQ524288:RWQ524312 SGM524288:SGM524312 SQI524288:SQI524312 TAE524288:TAE524312 TKA524288:TKA524312 TTW524288:TTW524312 UDS524288:UDS524312 UNO524288:UNO524312 UXK524288:UXK524312 VHG524288:VHG524312 VRC524288:VRC524312 WAY524288:WAY524312 WKU524288:WKU524312 WUQ524288:WUQ524312 H589824:H589848 IE589824:IE589848 SA589824:SA589848 ABW589824:ABW589848 ALS589824:ALS589848 AVO589824:AVO589848 BFK589824:BFK589848 BPG589824:BPG589848 BZC589824:BZC589848 CIY589824:CIY589848 CSU589824:CSU589848 DCQ589824:DCQ589848 DMM589824:DMM589848 DWI589824:DWI589848 EGE589824:EGE589848 EQA589824:EQA589848 EZW589824:EZW589848 FJS589824:FJS589848 FTO589824:FTO589848 GDK589824:GDK589848 GNG589824:GNG589848 GXC589824:GXC589848 HGY589824:HGY589848 HQU589824:HQU589848 IAQ589824:IAQ589848 IKM589824:IKM589848 IUI589824:IUI589848 JEE589824:JEE589848 JOA589824:JOA589848 JXW589824:JXW589848 KHS589824:KHS589848 KRO589824:KRO589848 LBK589824:LBK589848 LLG589824:LLG589848 LVC589824:LVC589848 MEY589824:MEY589848 MOU589824:MOU589848 MYQ589824:MYQ589848 NIM589824:NIM589848 NSI589824:NSI589848 OCE589824:OCE589848 OMA589824:OMA589848 OVW589824:OVW589848 PFS589824:PFS589848 PPO589824:PPO589848 PZK589824:PZK589848 QJG589824:QJG589848 QTC589824:QTC589848 RCY589824:RCY589848 RMU589824:RMU589848 RWQ589824:RWQ589848 SGM589824:SGM589848 SQI589824:SQI589848 TAE589824:TAE589848 TKA589824:TKA589848 TTW589824:TTW589848 UDS589824:UDS589848 UNO589824:UNO589848 UXK589824:UXK589848 VHG589824:VHG589848 VRC589824:VRC589848 WAY589824:WAY589848 WKU589824:WKU589848 WUQ589824:WUQ589848 H655360:H655384 IE655360:IE655384 SA655360:SA655384 ABW655360:ABW655384 ALS655360:ALS655384 AVO655360:AVO655384 BFK655360:BFK655384 BPG655360:BPG655384 BZC655360:BZC655384 CIY655360:CIY655384 CSU655360:CSU655384 DCQ655360:DCQ655384 DMM655360:DMM655384 DWI655360:DWI655384 EGE655360:EGE655384 EQA655360:EQA655384 EZW655360:EZW655384 FJS655360:FJS655384 FTO655360:FTO655384 GDK655360:GDK655384 GNG655360:GNG655384 GXC655360:GXC655384 HGY655360:HGY655384 HQU655360:HQU655384 IAQ655360:IAQ655384 IKM655360:IKM655384 IUI655360:IUI655384 JEE655360:JEE655384 JOA655360:JOA655384 JXW655360:JXW655384 KHS655360:KHS655384 KRO655360:KRO655384 LBK655360:LBK655384 LLG655360:LLG655384 LVC655360:LVC655384 MEY655360:MEY655384 MOU655360:MOU655384 MYQ655360:MYQ655384 NIM655360:NIM655384 NSI655360:NSI655384 OCE655360:OCE655384 OMA655360:OMA655384 OVW655360:OVW655384 PFS655360:PFS655384 PPO655360:PPO655384 PZK655360:PZK655384 QJG655360:QJG655384 QTC655360:QTC655384 RCY655360:RCY655384 RMU655360:RMU655384 RWQ655360:RWQ655384 SGM655360:SGM655384 SQI655360:SQI655384 TAE655360:TAE655384 TKA655360:TKA655384 TTW655360:TTW655384 UDS655360:UDS655384 UNO655360:UNO655384 UXK655360:UXK655384 VHG655360:VHG655384 VRC655360:VRC655384 WAY655360:WAY655384 WKU655360:WKU655384 WUQ655360:WUQ655384 H720896:H720920 IE720896:IE720920 SA720896:SA720920 ABW720896:ABW720920 ALS720896:ALS720920 AVO720896:AVO720920 BFK720896:BFK720920 BPG720896:BPG720920 BZC720896:BZC720920 CIY720896:CIY720920 CSU720896:CSU720920 DCQ720896:DCQ720920 DMM720896:DMM720920 DWI720896:DWI720920 EGE720896:EGE720920 EQA720896:EQA720920 EZW720896:EZW720920 FJS720896:FJS720920 FTO720896:FTO720920 GDK720896:GDK720920 GNG720896:GNG720920 GXC720896:GXC720920 HGY720896:HGY720920 HQU720896:HQU720920 IAQ720896:IAQ720920 IKM720896:IKM720920 IUI720896:IUI720920 JEE720896:JEE720920 JOA720896:JOA720920 JXW720896:JXW720920 KHS720896:KHS720920 KRO720896:KRO720920 LBK720896:LBK720920 LLG720896:LLG720920 LVC720896:LVC720920 MEY720896:MEY720920 MOU720896:MOU720920 MYQ720896:MYQ720920 NIM720896:NIM720920 NSI720896:NSI720920 OCE720896:OCE720920 OMA720896:OMA720920 OVW720896:OVW720920 PFS720896:PFS720920 PPO720896:PPO720920 PZK720896:PZK720920 QJG720896:QJG720920 QTC720896:QTC720920 RCY720896:RCY720920 RMU720896:RMU720920 RWQ720896:RWQ720920 SGM720896:SGM720920 SQI720896:SQI720920 TAE720896:TAE720920 TKA720896:TKA720920 TTW720896:TTW720920 UDS720896:UDS720920 UNO720896:UNO720920 UXK720896:UXK720920 VHG720896:VHG720920 VRC720896:VRC720920 WAY720896:WAY720920 WKU720896:WKU720920 WUQ720896:WUQ720920 H786432:H786456 IE786432:IE786456 SA786432:SA786456 ABW786432:ABW786456 ALS786432:ALS786456 AVO786432:AVO786456 BFK786432:BFK786456 BPG786432:BPG786456 BZC786432:BZC786456 CIY786432:CIY786456 CSU786432:CSU786456 DCQ786432:DCQ786456 DMM786432:DMM786456 DWI786432:DWI786456 EGE786432:EGE786456 EQA786432:EQA786456 EZW786432:EZW786456 FJS786432:FJS786456 FTO786432:FTO786456 GDK786432:GDK786456 GNG786432:GNG786456 GXC786432:GXC786456 HGY786432:HGY786456 HQU786432:HQU786456 IAQ786432:IAQ786456 IKM786432:IKM786456 IUI786432:IUI786456 JEE786432:JEE786456 JOA786432:JOA786456 JXW786432:JXW786456 KHS786432:KHS786456 KRO786432:KRO786456 LBK786432:LBK786456 LLG786432:LLG786456 LVC786432:LVC786456 MEY786432:MEY786456 MOU786432:MOU786456 MYQ786432:MYQ786456 NIM786432:NIM786456 NSI786432:NSI786456 OCE786432:OCE786456 OMA786432:OMA786456 OVW786432:OVW786456 PFS786432:PFS786456 PPO786432:PPO786456 PZK786432:PZK786456 QJG786432:QJG786456 QTC786432:QTC786456 RCY786432:RCY786456 RMU786432:RMU786456 RWQ786432:RWQ786456 SGM786432:SGM786456 SQI786432:SQI786456 TAE786432:TAE786456 TKA786432:TKA786456 TTW786432:TTW786456 UDS786432:UDS786456 UNO786432:UNO786456 UXK786432:UXK786456 VHG786432:VHG786456 VRC786432:VRC786456 WAY786432:WAY786456 WKU786432:WKU786456 WUQ786432:WUQ786456 H851968:H851992 IE851968:IE851992 SA851968:SA851992 ABW851968:ABW851992 ALS851968:ALS851992 AVO851968:AVO851992 BFK851968:BFK851992 BPG851968:BPG851992 BZC851968:BZC851992 CIY851968:CIY851992 CSU851968:CSU851992 DCQ851968:DCQ851992 DMM851968:DMM851992 DWI851968:DWI851992 EGE851968:EGE851992 EQA851968:EQA851992 EZW851968:EZW851992 FJS851968:FJS851992 FTO851968:FTO851992 GDK851968:GDK851992 GNG851968:GNG851992 GXC851968:GXC851992 HGY851968:HGY851992 HQU851968:HQU851992 IAQ851968:IAQ851992 IKM851968:IKM851992 IUI851968:IUI851992 JEE851968:JEE851992 JOA851968:JOA851992 JXW851968:JXW851992 KHS851968:KHS851992 KRO851968:KRO851992 LBK851968:LBK851992 LLG851968:LLG851992 LVC851968:LVC851992 MEY851968:MEY851992 MOU851968:MOU851992 MYQ851968:MYQ851992 NIM851968:NIM851992 NSI851968:NSI851992 OCE851968:OCE851992 OMA851968:OMA851992 OVW851968:OVW851992 PFS851968:PFS851992 PPO851968:PPO851992 PZK851968:PZK851992 QJG851968:QJG851992 QTC851968:QTC851992 RCY851968:RCY851992 RMU851968:RMU851992 RWQ851968:RWQ851992 SGM851968:SGM851992 SQI851968:SQI851992 TAE851968:TAE851992 TKA851968:TKA851992 TTW851968:TTW851992 UDS851968:UDS851992 UNO851968:UNO851992 UXK851968:UXK851992 VHG851968:VHG851992 VRC851968:VRC851992 WAY851968:WAY851992 WKU851968:WKU851992 WUQ851968:WUQ851992 H917504:H917528 IE917504:IE917528 SA917504:SA917528 ABW917504:ABW917528 ALS917504:ALS917528 AVO917504:AVO917528 BFK917504:BFK917528 BPG917504:BPG917528 BZC917504:BZC917528 CIY917504:CIY917528 CSU917504:CSU917528 DCQ917504:DCQ917528 DMM917504:DMM917528 DWI917504:DWI917528 EGE917504:EGE917528 EQA917504:EQA917528 EZW917504:EZW917528 FJS917504:FJS917528 FTO917504:FTO917528 GDK917504:GDK917528 GNG917504:GNG917528 GXC917504:GXC917528 HGY917504:HGY917528 HQU917504:HQU917528 IAQ917504:IAQ917528 IKM917504:IKM917528 IUI917504:IUI917528 JEE917504:JEE917528 JOA917504:JOA917528 JXW917504:JXW917528 KHS917504:KHS917528 KRO917504:KRO917528 LBK917504:LBK917528 LLG917504:LLG917528 LVC917504:LVC917528 MEY917504:MEY917528 MOU917504:MOU917528 MYQ917504:MYQ917528 NIM917504:NIM917528 NSI917504:NSI917528 OCE917504:OCE917528 OMA917504:OMA917528 OVW917504:OVW917528 PFS917504:PFS917528 PPO917504:PPO917528 PZK917504:PZK917528 QJG917504:QJG917528 QTC917504:QTC917528 RCY917504:RCY917528 RMU917504:RMU917528 RWQ917504:RWQ917528 SGM917504:SGM917528 SQI917504:SQI917528 TAE917504:TAE917528 TKA917504:TKA917528 TTW917504:TTW917528 UDS917504:UDS917528 UNO917504:UNO917528 UXK917504:UXK917528 VHG917504:VHG917528 VRC917504:VRC917528 WAY917504:WAY917528 WKU917504:WKU917528 WUQ917504:WUQ917528 H983040:H983064 IE983040:IE983064 SA983040:SA983064 ABW983040:ABW983064 ALS983040:ALS983064 AVO983040:AVO983064 BFK983040:BFK983064 BPG983040:BPG983064 BZC983040:BZC983064 CIY983040:CIY983064 CSU983040:CSU983064 DCQ983040:DCQ983064 DMM983040:DMM983064 DWI983040:DWI983064 EGE983040:EGE983064 EQA983040:EQA983064 EZW983040:EZW983064 FJS983040:FJS983064 FTO983040:FTO983064 GDK983040:GDK983064 GNG983040:GNG983064 GXC983040:GXC983064 HGY983040:HGY983064 HQU983040:HQU983064 IAQ983040:IAQ983064 IKM983040:IKM983064 IUI983040:IUI983064 JEE983040:JEE983064 JOA983040:JOA983064 JXW983040:JXW983064 KHS983040:KHS983064 KRO983040:KRO983064 LBK983040:LBK983064 LLG983040:LLG983064 LVC983040:LVC983064 MEY983040:MEY983064 MOU983040:MOU983064 MYQ983040:MYQ983064 NIM983040:NIM983064 NSI983040:NSI983064 OCE983040:OCE983064 OMA983040:OMA983064 OVW983040:OVW983064 PFS983040:PFS983064 PPO983040:PPO983064 PZK983040:PZK983064 QJG983040:QJG983064 QTC983040:QTC983064 RCY983040:RCY983064 RMU983040:RMU983064 RWQ983040:RWQ983064 SGM983040:SGM983064 SQI983040:SQI983064 TAE983040:TAE983064 TKA983040:TKA983064 TTW983040:TTW983064 UDS983040:UDS983064 UNO983040:UNO983064 UXK983040:UXK983064 VHG983040:VHG983064 VRC983040:VRC983064 WAY983040:WAY983064 WKU983040:WKU983064 WUO983040:WUO983064 WUO9:WUO38 IC9:IC38 RY9:RY38 ABU9:ABU38 ALQ9:ALQ38 AVM9:AVM38 BFI9:BFI38 BPE9:BPE38 BZA9:BZA38 CIW9:CIW38 CSS9:CSS38 DCO9:DCO38 DMK9:DMK38 DWG9:DWG38 EGC9:EGC38 EPY9:EPY38 EZU9:EZU38 FJQ9:FJQ38 FTM9:FTM38 GDI9:GDI38 GNE9:GNE38 GXA9:GXA38 HGW9:HGW38 HQS9:HQS38 IAO9:IAO38 IKK9:IKK38 IUG9:IUG38 JEC9:JEC38 JNY9:JNY38 JXU9:JXU38 KHQ9:KHQ38 KRM9:KRM38 LBI9:LBI38 LLE9:LLE38 LVA9:LVA38 MEW9:MEW38 MOS9:MOS38 MYO9:MYO38 NIK9:NIK38 NSG9:NSG38 OCC9:OCC38 OLY9:OLY38 OVU9:OVU38 PFQ9:PFQ38 PPM9:PPM38 PZI9:PZI38 QJE9:QJE38 QTA9:QTA38 RCW9:RCW38 RMS9:RMS38 RWO9:RWO38 SGK9:SGK38 SQG9:SQG38 TAC9:TAC38 TJY9:TJY38 TTU9:TTU38 UDQ9:UDQ38 UNM9:UNM38 UXI9:UXI38 VHE9:VHE38 VRA9:VRA38 WAW9:WAW38 WKS9:WKS38 F65536:F65560 IC65536:IC65560 RY65536:RY65560 ABU65536:ABU65560 ALQ65536:ALQ65560 AVM65536:AVM65560 BFI65536:BFI65560 BPE65536:BPE65560 BZA65536:BZA65560 CIW65536:CIW65560 CSS65536:CSS65560 DCO65536:DCO65560 DMK65536:DMK65560 DWG65536:DWG65560 EGC65536:EGC65560 EPY65536:EPY65560 EZU65536:EZU65560 FJQ65536:FJQ65560 FTM65536:FTM65560 GDI65536:GDI65560 GNE65536:GNE65560 GXA65536:GXA65560 HGW65536:HGW65560 HQS65536:HQS65560 IAO65536:IAO65560 IKK65536:IKK65560 IUG65536:IUG65560 JEC65536:JEC65560 JNY65536:JNY65560 JXU65536:JXU65560 KHQ65536:KHQ65560 KRM65536:KRM65560 LBI65536:LBI65560 LLE65536:LLE65560 LVA65536:LVA65560 MEW65536:MEW65560 MOS65536:MOS65560 MYO65536:MYO65560 NIK65536:NIK65560 NSG65536:NSG65560 OCC65536:OCC65560 OLY65536:OLY65560 OVU65536:OVU65560 PFQ65536:PFQ65560 PPM65536:PPM65560 PZI65536:PZI65560 QJE65536:QJE65560 QTA65536:QTA65560 RCW65536:RCW65560 RMS65536:RMS65560 RWO65536:RWO65560 SGK65536:SGK65560 SQG65536:SQG65560 TAC65536:TAC65560 TJY65536:TJY65560 TTU65536:TTU65560 UDQ65536:UDQ65560 UNM65536:UNM65560 UXI65536:UXI65560 VHE65536:VHE65560 VRA65536:VRA65560 WAW65536:WAW65560 WKS65536:WKS65560 WUO65536:WUO65560 F131072:F131096 IC131072:IC131096 RY131072:RY131096 ABU131072:ABU131096 ALQ131072:ALQ131096 AVM131072:AVM131096 BFI131072:BFI131096 BPE131072:BPE131096 BZA131072:BZA131096 CIW131072:CIW131096 CSS131072:CSS131096 DCO131072:DCO131096 DMK131072:DMK131096 DWG131072:DWG131096 EGC131072:EGC131096 EPY131072:EPY131096 EZU131072:EZU131096 FJQ131072:FJQ131096 FTM131072:FTM131096 GDI131072:GDI131096 GNE131072:GNE131096 GXA131072:GXA131096 HGW131072:HGW131096 HQS131072:HQS131096 IAO131072:IAO131096 IKK131072:IKK131096 IUG131072:IUG131096 JEC131072:JEC131096 JNY131072:JNY131096 JXU131072:JXU131096 KHQ131072:KHQ131096 KRM131072:KRM131096 LBI131072:LBI131096 LLE131072:LLE131096 LVA131072:LVA131096 MEW131072:MEW131096 MOS131072:MOS131096 MYO131072:MYO131096 NIK131072:NIK131096 NSG131072:NSG131096 OCC131072:OCC131096 OLY131072:OLY131096 OVU131072:OVU131096 PFQ131072:PFQ131096 PPM131072:PPM131096 PZI131072:PZI131096 QJE131072:QJE131096 QTA131072:QTA131096 RCW131072:RCW131096 RMS131072:RMS131096 RWO131072:RWO131096 SGK131072:SGK131096 SQG131072:SQG131096 TAC131072:TAC131096 TJY131072:TJY131096 TTU131072:TTU131096 UDQ131072:UDQ131096 UNM131072:UNM131096 UXI131072:UXI131096 VHE131072:VHE131096 VRA131072:VRA131096 WAW131072:WAW131096 WKS131072:WKS131096 WUO131072:WUO131096 F196608:F196632 IC196608:IC196632 RY196608:RY196632 ABU196608:ABU196632 ALQ196608:ALQ196632 AVM196608:AVM196632 BFI196608:BFI196632 BPE196608:BPE196632 BZA196608:BZA196632 CIW196608:CIW196632 CSS196608:CSS196632 DCO196608:DCO196632 DMK196608:DMK196632 DWG196608:DWG196632 EGC196608:EGC196632 EPY196608:EPY196632 EZU196608:EZU196632 FJQ196608:FJQ196632 FTM196608:FTM196632 GDI196608:GDI196632 GNE196608:GNE196632 GXA196608:GXA196632 HGW196608:HGW196632 HQS196608:HQS196632 IAO196608:IAO196632 IKK196608:IKK196632 IUG196608:IUG196632 JEC196608:JEC196632 JNY196608:JNY196632 JXU196608:JXU196632 KHQ196608:KHQ196632 KRM196608:KRM196632 LBI196608:LBI196632 LLE196608:LLE196632 LVA196608:LVA196632 MEW196608:MEW196632 MOS196608:MOS196632 MYO196608:MYO196632 NIK196608:NIK196632 NSG196608:NSG196632 OCC196608:OCC196632 OLY196608:OLY196632 OVU196608:OVU196632 PFQ196608:PFQ196632 PPM196608:PPM196632 PZI196608:PZI196632 QJE196608:QJE196632 QTA196608:QTA196632 RCW196608:RCW196632 RMS196608:RMS196632 RWO196608:RWO196632 SGK196608:SGK196632 SQG196608:SQG196632 TAC196608:TAC196632 TJY196608:TJY196632 TTU196608:TTU196632 UDQ196608:UDQ196632 UNM196608:UNM196632 UXI196608:UXI196632 VHE196608:VHE196632 VRA196608:VRA196632 WAW196608:WAW196632 WKS196608:WKS196632 WUO196608:WUO196632 F262144:F262168 IC262144:IC262168 RY262144:RY262168 ABU262144:ABU262168 ALQ262144:ALQ262168 AVM262144:AVM262168 BFI262144:BFI262168 BPE262144:BPE262168 BZA262144:BZA262168 CIW262144:CIW262168 CSS262144:CSS262168 DCO262144:DCO262168 DMK262144:DMK262168 DWG262144:DWG262168 EGC262144:EGC262168 EPY262144:EPY262168 EZU262144:EZU262168 FJQ262144:FJQ262168 FTM262144:FTM262168 GDI262144:GDI262168 GNE262144:GNE262168 GXA262144:GXA262168 HGW262144:HGW262168 HQS262144:HQS262168 IAO262144:IAO262168 IKK262144:IKK262168 IUG262144:IUG262168 JEC262144:JEC262168 JNY262144:JNY262168 JXU262144:JXU262168 KHQ262144:KHQ262168 KRM262144:KRM262168 LBI262144:LBI262168 LLE262144:LLE262168 LVA262144:LVA262168 MEW262144:MEW262168 MOS262144:MOS262168 MYO262144:MYO262168 NIK262144:NIK262168 NSG262144:NSG262168 OCC262144:OCC262168 OLY262144:OLY262168 OVU262144:OVU262168 PFQ262144:PFQ262168 PPM262144:PPM262168 PZI262144:PZI262168 QJE262144:QJE262168 QTA262144:QTA262168 RCW262144:RCW262168 RMS262144:RMS262168 RWO262144:RWO262168 SGK262144:SGK262168 SQG262144:SQG262168 TAC262144:TAC262168 TJY262144:TJY262168 TTU262144:TTU262168 UDQ262144:UDQ262168 UNM262144:UNM262168 UXI262144:UXI262168 VHE262144:VHE262168 VRA262144:VRA262168 WAW262144:WAW262168 WKS262144:WKS262168 WUO262144:WUO262168 F327680:F327704 IC327680:IC327704 RY327680:RY327704 ABU327680:ABU327704 ALQ327680:ALQ327704 AVM327680:AVM327704 BFI327680:BFI327704 BPE327680:BPE327704 BZA327680:BZA327704 CIW327680:CIW327704 CSS327680:CSS327704 DCO327680:DCO327704 DMK327680:DMK327704 DWG327680:DWG327704 EGC327680:EGC327704 EPY327680:EPY327704 EZU327680:EZU327704 FJQ327680:FJQ327704 FTM327680:FTM327704 GDI327680:GDI327704 GNE327680:GNE327704 GXA327680:GXA327704 HGW327680:HGW327704 HQS327680:HQS327704 IAO327680:IAO327704 IKK327680:IKK327704 IUG327680:IUG327704 JEC327680:JEC327704 JNY327680:JNY327704 JXU327680:JXU327704 KHQ327680:KHQ327704 KRM327680:KRM327704 LBI327680:LBI327704 LLE327680:LLE327704 LVA327680:LVA327704 MEW327680:MEW327704 MOS327680:MOS327704 MYO327680:MYO327704 NIK327680:NIK327704 NSG327680:NSG327704 OCC327680:OCC327704 OLY327680:OLY327704 OVU327680:OVU327704 PFQ327680:PFQ327704 PPM327680:PPM327704 PZI327680:PZI327704 QJE327680:QJE327704 QTA327680:QTA327704 RCW327680:RCW327704 RMS327680:RMS327704 RWO327680:RWO327704 SGK327680:SGK327704 SQG327680:SQG327704 TAC327680:TAC327704 TJY327680:TJY327704 TTU327680:TTU327704 UDQ327680:UDQ327704 UNM327680:UNM327704 UXI327680:UXI327704 VHE327680:VHE327704 VRA327680:VRA327704 WAW327680:WAW327704 WKS327680:WKS327704 WUO327680:WUO327704 F393216:F393240 IC393216:IC393240 RY393216:RY393240 ABU393216:ABU393240 ALQ393216:ALQ393240 AVM393216:AVM393240 BFI393216:BFI393240 BPE393216:BPE393240 BZA393216:BZA393240 CIW393216:CIW393240 CSS393216:CSS393240 DCO393216:DCO393240 DMK393216:DMK393240 DWG393216:DWG393240 EGC393216:EGC393240 EPY393216:EPY393240 EZU393216:EZU393240 FJQ393216:FJQ393240 FTM393216:FTM393240 GDI393216:GDI393240 GNE393216:GNE393240 GXA393216:GXA393240 HGW393216:HGW393240 HQS393216:HQS393240 IAO393216:IAO393240 IKK393216:IKK393240 IUG393216:IUG393240 JEC393216:JEC393240 JNY393216:JNY393240 JXU393216:JXU393240 KHQ393216:KHQ393240 KRM393216:KRM393240 LBI393216:LBI393240 LLE393216:LLE393240 LVA393216:LVA393240 MEW393216:MEW393240 MOS393216:MOS393240 MYO393216:MYO393240 NIK393216:NIK393240 NSG393216:NSG393240 OCC393216:OCC393240 OLY393216:OLY393240 OVU393216:OVU393240 PFQ393216:PFQ393240 PPM393216:PPM393240 PZI393216:PZI393240 QJE393216:QJE393240 QTA393216:QTA393240 RCW393216:RCW393240 RMS393216:RMS393240 RWO393216:RWO393240 SGK393216:SGK393240 SQG393216:SQG393240 TAC393216:TAC393240 TJY393216:TJY393240 TTU393216:TTU393240 UDQ393216:UDQ393240 UNM393216:UNM393240 UXI393216:UXI393240 VHE393216:VHE393240 VRA393216:VRA393240 WAW393216:WAW393240 WKS393216:WKS393240 WUO393216:WUO393240 F458752:F458776 IC458752:IC458776 RY458752:RY458776 ABU458752:ABU458776 ALQ458752:ALQ458776 AVM458752:AVM458776 BFI458752:BFI458776 BPE458752:BPE458776 BZA458752:BZA458776 CIW458752:CIW458776 CSS458752:CSS458776 DCO458752:DCO458776 DMK458752:DMK458776 DWG458752:DWG458776 EGC458752:EGC458776 EPY458752:EPY458776 EZU458752:EZU458776 FJQ458752:FJQ458776 FTM458752:FTM458776 GDI458752:GDI458776 GNE458752:GNE458776 GXA458752:GXA458776 HGW458752:HGW458776 HQS458752:HQS458776 IAO458752:IAO458776 IKK458752:IKK458776 IUG458752:IUG458776 JEC458752:JEC458776 JNY458752:JNY458776 JXU458752:JXU458776 KHQ458752:KHQ458776 KRM458752:KRM458776 LBI458752:LBI458776 LLE458752:LLE458776 LVA458752:LVA458776 MEW458752:MEW458776 MOS458752:MOS458776 MYO458752:MYO458776 NIK458752:NIK458776 NSG458752:NSG458776 OCC458752:OCC458776 OLY458752:OLY458776 OVU458752:OVU458776 PFQ458752:PFQ458776 PPM458752:PPM458776 PZI458752:PZI458776 QJE458752:QJE458776 QTA458752:QTA458776 RCW458752:RCW458776 RMS458752:RMS458776 RWO458752:RWO458776 SGK458752:SGK458776 SQG458752:SQG458776 TAC458752:TAC458776 TJY458752:TJY458776 TTU458752:TTU458776 UDQ458752:UDQ458776 UNM458752:UNM458776 UXI458752:UXI458776 VHE458752:VHE458776 VRA458752:VRA458776 WAW458752:WAW458776 WKS458752:WKS458776 WUO458752:WUO458776 F524288:F524312 IC524288:IC524312 RY524288:RY524312 ABU524288:ABU524312 ALQ524288:ALQ524312 AVM524288:AVM524312 BFI524288:BFI524312 BPE524288:BPE524312 BZA524288:BZA524312 CIW524288:CIW524312 CSS524288:CSS524312 DCO524288:DCO524312 DMK524288:DMK524312 DWG524288:DWG524312 EGC524288:EGC524312 EPY524288:EPY524312 EZU524288:EZU524312 FJQ524288:FJQ524312 FTM524288:FTM524312 GDI524288:GDI524312 GNE524288:GNE524312 GXA524288:GXA524312 HGW524288:HGW524312 HQS524288:HQS524312 IAO524288:IAO524312 IKK524288:IKK524312 IUG524288:IUG524312 JEC524288:JEC524312 JNY524288:JNY524312 JXU524288:JXU524312 KHQ524288:KHQ524312 KRM524288:KRM524312 LBI524288:LBI524312 LLE524288:LLE524312 LVA524288:LVA524312 MEW524288:MEW524312 MOS524288:MOS524312 MYO524288:MYO524312 NIK524288:NIK524312 NSG524288:NSG524312 OCC524288:OCC524312 OLY524288:OLY524312 OVU524288:OVU524312 PFQ524288:PFQ524312 PPM524288:PPM524312 PZI524288:PZI524312 QJE524288:QJE524312 QTA524288:QTA524312 RCW524288:RCW524312 RMS524288:RMS524312 RWO524288:RWO524312 SGK524288:SGK524312 SQG524288:SQG524312 TAC524288:TAC524312 TJY524288:TJY524312 TTU524288:TTU524312 UDQ524288:UDQ524312 UNM524288:UNM524312 UXI524288:UXI524312 VHE524288:VHE524312 VRA524288:VRA524312 WAW524288:WAW524312 WKS524288:WKS524312 WUO524288:WUO524312 F589824:F589848 IC589824:IC589848 RY589824:RY589848 ABU589824:ABU589848 ALQ589824:ALQ589848 AVM589824:AVM589848 BFI589824:BFI589848 BPE589824:BPE589848 BZA589824:BZA589848 CIW589824:CIW589848 CSS589824:CSS589848 DCO589824:DCO589848 DMK589824:DMK589848 DWG589824:DWG589848 EGC589824:EGC589848 EPY589824:EPY589848 EZU589824:EZU589848 FJQ589824:FJQ589848 FTM589824:FTM589848 GDI589824:GDI589848 GNE589824:GNE589848 GXA589824:GXA589848 HGW589824:HGW589848 HQS589824:HQS589848 IAO589824:IAO589848 IKK589824:IKK589848 IUG589824:IUG589848 JEC589824:JEC589848 JNY589824:JNY589848 JXU589824:JXU589848 KHQ589824:KHQ589848 KRM589824:KRM589848 LBI589824:LBI589848 LLE589824:LLE589848 LVA589824:LVA589848 MEW589824:MEW589848 MOS589824:MOS589848 MYO589824:MYO589848 NIK589824:NIK589848 NSG589824:NSG589848 OCC589824:OCC589848 OLY589824:OLY589848 OVU589824:OVU589848 PFQ589824:PFQ589848 PPM589824:PPM589848 PZI589824:PZI589848 QJE589824:QJE589848 QTA589824:QTA589848 RCW589824:RCW589848 RMS589824:RMS589848 RWO589824:RWO589848 SGK589824:SGK589848 SQG589824:SQG589848 TAC589824:TAC589848 TJY589824:TJY589848 TTU589824:TTU589848 UDQ589824:UDQ589848 UNM589824:UNM589848 UXI589824:UXI589848 VHE589824:VHE589848 VRA589824:VRA589848 WAW589824:WAW589848 WKS589824:WKS589848 WUO589824:WUO589848 F655360:F655384 IC655360:IC655384 RY655360:RY655384 ABU655360:ABU655384 ALQ655360:ALQ655384 AVM655360:AVM655384 BFI655360:BFI655384 BPE655360:BPE655384 BZA655360:BZA655384 CIW655360:CIW655384 CSS655360:CSS655384 DCO655360:DCO655384 DMK655360:DMK655384 DWG655360:DWG655384 EGC655360:EGC655384 EPY655360:EPY655384 EZU655360:EZU655384 FJQ655360:FJQ655384 FTM655360:FTM655384 GDI655360:GDI655384 GNE655360:GNE655384 GXA655360:GXA655384 HGW655360:HGW655384 HQS655360:HQS655384 IAO655360:IAO655384 IKK655360:IKK655384 IUG655360:IUG655384 JEC655360:JEC655384 JNY655360:JNY655384 JXU655360:JXU655384 KHQ655360:KHQ655384 KRM655360:KRM655384 LBI655360:LBI655384 LLE655360:LLE655384 LVA655360:LVA655384 MEW655360:MEW655384 MOS655360:MOS655384 MYO655360:MYO655384 NIK655360:NIK655384 NSG655360:NSG655384 OCC655360:OCC655384 OLY655360:OLY655384 OVU655360:OVU655384 PFQ655360:PFQ655384 PPM655360:PPM655384 PZI655360:PZI655384 QJE655360:QJE655384 QTA655360:QTA655384 RCW655360:RCW655384 RMS655360:RMS655384 RWO655360:RWO655384 SGK655360:SGK655384 SQG655360:SQG655384 TAC655360:TAC655384 TJY655360:TJY655384 TTU655360:TTU655384 UDQ655360:UDQ655384 UNM655360:UNM655384 UXI655360:UXI655384 VHE655360:VHE655384 VRA655360:VRA655384 WAW655360:WAW655384 WKS655360:WKS655384 WUO655360:WUO655384 F720896:F720920 IC720896:IC720920 RY720896:RY720920 ABU720896:ABU720920 ALQ720896:ALQ720920 AVM720896:AVM720920 BFI720896:BFI720920 BPE720896:BPE720920 BZA720896:BZA720920 CIW720896:CIW720920 CSS720896:CSS720920 DCO720896:DCO720920 DMK720896:DMK720920 DWG720896:DWG720920 EGC720896:EGC720920 EPY720896:EPY720920 EZU720896:EZU720920 FJQ720896:FJQ720920 FTM720896:FTM720920 GDI720896:GDI720920 GNE720896:GNE720920 GXA720896:GXA720920 HGW720896:HGW720920 HQS720896:HQS720920 IAO720896:IAO720920 IKK720896:IKK720920 IUG720896:IUG720920 JEC720896:JEC720920 JNY720896:JNY720920 JXU720896:JXU720920 KHQ720896:KHQ720920 KRM720896:KRM720920 LBI720896:LBI720920 LLE720896:LLE720920 LVA720896:LVA720920 MEW720896:MEW720920 MOS720896:MOS720920 MYO720896:MYO720920 NIK720896:NIK720920 NSG720896:NSG720920 OCC720896:OCC720920 OLY720896:OLY720920 OVU720896:OVU720920 PFQ720896:PFQ720920 PPM720896:PPM720920 PZI720896:PZI720920 QJE720896:QJE720920 QTA720896:QTA720920 RCW720896:RCW720920 RMS720896:RMS720920 RWO720896:RWO720920 SGK720896:SGK720920 SQG720896:SQG720920 TAC720896:TAC720920 TJY720896:TJY720920 TTU720896:TTU720920 UDQ720896:UDQ720920 UNM720896:UNM720920 UXI720896:UXI720920 VHE720896:VHE720920 VRA720896:VRA720920 WAW720896:WAW720920 WKS720896:WKS720920 WUO720896:WUO720920 F786432:F786456 IC786432:IC786456 RY786432:RY786456 ABU786432:ABU786456 ALQ786432:ALQ786456 AVM786432:AVM786456 BFI786432:BFI786456 BPE786432:BPE786456 BZA786432:BZA786456 CIW786432:CIW786456 CSS786432:CSS786456 DCO786432:DCO786456 DMK786432:DMK786456 DWG786432:DWG786456 EGC786432:EGC786456 EPY786432:EPY786456 EZU786432:EZU786456 FJQ786432:FJQ786456 FTM786432:FTM786456 GDI786432:GDI786456 GNE786432:GNE786456 GXA786432:GXA786456 HGW786432:HGW786456 HQS786432:HQS786456 IAO786432:IAO786456 IKK786432:IKK786456 IUG786432:IUG786456 JEC786432:JEC786456 JNY786432:JNY786456 JXU786432:JXU786456 KHQ786432:KHQ786456 KRM786432:KRM786456 LBI786432:LBI786456 LLE786432:LLE786456 LVA786432:LVA786456 MEW786432:MEW786456 MOS786432:MOS786456 MYO786432:MYO786456 NIK786432:NIK786456 NSG786432:NSG786456 OCC786432:OCC786456 OLY786432:OLY786456 OVU786432:OVU786456 PFQ786432:PFQ786456 PPM786432:PPM786456 PZI786432:PZI786456 QJE786432:QJE786456 QTA786432:QTA786456 RCW786432:RCW786456 RMS786432:RMS786456 RWO786432:RWO786456 SGK786432:SGK786456 SQG786432:SQG786456 TAC786432:TAC786456 TJY786432:TJY786456 TTU786432:TTU786456 UDQ786432:UDQ786456 UNM786432:UNM786456 UXI786432:UXI786456 VHE786432:VHE786456 VRA786432:VRA786456 WAW786432:WAW786456 WKS786432:WKS786456 WUO786432:WUO786456 F851968:F851992 IC851968:IC851992 RY851968:RY851992 ABU851968:ABU851992 ALQ851968:ALQ851992 AVM851968:AVM851992 BFI851968:BFI851992 BPE851968:BPE851992 BZA851968:BZA851992 CIW851968:CIW851992 CSS851968:CSS851992 DCO851968:DCO851992 DMK851968:DMK851992 DWG851968:DWG851992 EGC851968:EGC851992 EPY851968:EPY851992 EZU851968:EZU851992 FJQ851968:FJQ851992 FTM851968:FTM851992 GDI851968:GDI851992 GNE851968:GNE851992 GXA851968:GXA851992 HGW851968:HGW851992 HQS851968:HQS851992 IAO851968:IAO851992 IKK851968:IKK851992 IUG851968:IUG851992 JEC851968:JEC851992 JNY851968:JNY851992 JXU851968:JXU851992 KHQ851968:KHQ851992 KRM851968:KRM851992 LBI851968:LBI851992 LLE851968:LLE851992 LVA851968:LVA851992 MEW851968:MEW851992 MOS851968:MOS851992 MYO851968:MYO851992 NIK851968:NIK851992 NSG851968:NSG851992 OCC851968:OCC851992 OLY851968:OLY851992 OVU851968:OVU851992 PFQ851968:PFQ851992 PPM851968:PPM851992 PZI851968:PZI851992 QJE851968:QJE851992 QTA851968:QTA851992 RCW851968:RCW851992 RMS851968:RMS851992 RWO851968:RWO851992 SGK851968:SGK851992 SQG851968:SQG851992 TAC851968:TAC851992 TJY851968:TJY851992 TTU851968:TTU851992 UDQ851968:UDQ851992 UNM851968:UNM851992 UXI851968:UXI851992 VHE851968:VHE851992 VRA851968:VRA851992 WAW851968:WAW851992 WKS851968:WKS851992 WUO851968:WUO851992 F917504:F917528 IC917504:IC917528 RY917504:RY917528 ABU917504:ABU917528 ALQ917504:ALQ917528 AVM917504:AVM917528 BFI917504:BFI917528 BPE917504:BPE917528 BZA917504:BZA917528 CIW917504:CIW917528 CSS917504:CSS917528 DCO917504:DCO917528 DMK917504:DMK917528 DWG917504:DWG917528 EGC917504:EGC917528 EPY917504:EPY917528 EZU917504:EZU917528 FJQ917504:FJQ917528 FTM917504:FTM917528 GDI917504:GDI917528 GNE917504:GNE917528 GXA917504:GXA917528 HGW917504:HGW917528 HQS917504:HQS917528 IAO917504:IAO917528 IKK917504:IKK917528 IUG917504:IUG917528 JEC917504:JEC917528 JNY917504:JNY917528 JXU917504:JXU917528 KHQ917504:KHQ917528 KRM917504:KRM917528 LBI917504:LBI917528 LLE917504:LLE917528 LVA917504:LVA917528 MEW917504:MEW917528 MOS917504:MOS917528 MYO917504:MYO917528 NIK917504:NIK917528 NSG917504:NSG917528 OCC917504:OCC917528 OLY917504:OLY917528 OVU917504:OVU917528 PFQ917504:PFQ917528 PPM917504:PPM917528 PZI917504:PZI917528 QJE917504:QJE917528 QTA917504:QTA917528 RCW917504:RCW917528 RMS917504:RMS917528 RWO917504:RWO917528 SGK917504:SGK917528 SQG917504:SQG917528 TAC917504:TAC917528 TJY917504:TJY917528 TTU917504:TTU917528 UDQ917504:UDQ917528 UNM917504:UNM917528 UXI917504:UXI917528 VHE917504:VHE917528 VRA917504:VRA917528 WAW917504:WAW917528 WKS917504:WKS917528 WUO917504:WUO917528 F983040:F983064 IC983040:IC983064 RY983040:RY983064 ABU983040:ABU983064 ALQ983040:ALQ983064 AVM983040:AVM983064 BFI983040:BFI983064 BPE983040:BPE983064 BZA983040:BZA983064 CIW983040:CIW983064 CSS983040:CSS983064 DCO983040:DCO983064 DMK983040:DMK983064 DWG983040:DWG983064 EGC983040:EGC983064 EPY983040:EPY983064 EZU983040:EZU983064 FJQ983040:FJQ983064 FTM983040:FTM983064 GDI983040:GDI983064 GNE983040:GNE983064 GXA983040:GXA983064 HGW983040:HGW983064 HQS983040:HQS983064 IAO983040:IAO983064 IKK983040:IKK983064 IUG983040:IUG983064 JEC983040:JEC983064 JNY983040:JNY983064 JXU983040:JXU983064 KHQ983040:KHQ983064 KRM983040:KRM983064 LBI983040:LBI983064 LLE983040:LLE983064 LVA983040:LVA983064 MEW983040:MEW983064 MOS983040:MOS983064 MYO983040:MYO983064 NIK983040:NIK983064 NSG983040:NSG983064 OCC983040:OCC983064 OLY983040:OLY983064 OVU983040:OVU983064 PFQ983040:PFQ983064 PPM983040:PPM983064 PZI983040:PZI983064 QJE983040:QJE983064 QTA983040:QTA983064 RCW983040:RCW983064 RMS983040:RMS983064 RWO983040:RWO983064 SGK983040:SGK983064 SQG983040:SQG983064 TAC983040:TAC983064 TJY983040:TJY983064 TTU983040:TTU983064 UDQ983040:UDQ983064 UNM983040:UNM983064 UXI983040:UXI983064 VHE983040:VHE983064 VRA983040:VRA983064 WAW983040:WAW983064 WKS983040:WKS983064 F9:F38 WUK983040:WUM983064 WUL9:WUM38 HZ9:IA38 RV9:RW38 ABR9:ABS38 ALN9:ALO38 AVJ9:AVK38 BFF9:BFG38 BPB9:BPC38 BYX9:BYY38 CIT9:CIU38 CSP9:CSQ38 DCL9:DCM38 DMH9:DMI38 DWD9:DWE38 EFZ9:EGA38 EPV9:EPW38 EZR9:EZS38 FJN9:FJO38 FTJ9:FTK38 GDF9:GDG38 GNB9:GNC38 GWX9:GWY38 HGT9:HGU38 HQP9:HQQ38 IAL9:IAM38 IKH9:IKI38 IUD9:IUE38 JDZ9:JEA38 JNV9:JNW38 JXR9:JXS38 KHN9:KHO38 KRJ9:KRK38 LBF9:LBG38 LLB9:LLC38 LUX9:LUY38 MET9:MEU38 MOP9:MOQ38 MYL9:MYM38 NIH9:NII38 NSD9:NSE38 OBZ9:OCA38 OLV9:OLW38 OVR9:OVS38 PFN9:PFO38 PPJ9:PPK38 PZF9:PZG38 QJB9:QJC38 QSX9:QSY38 RCT9:RCU38 RMP9:RMQ38 RWL9:RWM38 SGH9:SGI38 SQD9:SQE38 SZZ9:TAA38 TJV9:TJW38 TTR9:TTS38 UDN9:UDO38 UNJ9:UNK38 UXF9:UXG38 VHB9:VHC38 VQX9:VQY38 WAT9:WAU38 WKP9:WKQ38 B65536:D65560 HY65536:IA65560 RU65536:RW65560 ABQ65536:ABS65560 ALM65536:ALO65560 AVI65536:AVK65560 BFE65536:BFG65560 BPA65536:BPC65560 BYW65536:BYY65560 CIS65536:CIU65560 CSO65536:CSQ65560 DCK65536:DCM65560 DMG65536:DMI65560 DWC65536:DWE65560 EFY65536:EGA65560 EPU65536:EPW65560 EZQ65536:EZS65560 FJM65536:FJO65560 FTI65536:FTK65560 GDE65536:GDG65560 GNA65536:GNC65560 GWW65536:GWY65560 HGS65536:HGU65560 HQO65536:HQQ65560 IAK65536:IAM65560 IKG65536:IKI65560 IUC65536:IUE65560 JDY65536:JEA65560 JNU65536:JNW65560 JXQ65536:JXS65560 KHM65536:KHO65560 KRI65536:KRK65560 LBE65536:LBG65560 LLA65536:LLC65560 LUW65536:LUY65560 MES65536:MEU65560 MOO65536:MOQ65560 MYK65536:MYM65560 NIG65536:NII65560 NSC65536:NSE65560 OBY65536:OCA65560 OLU65536:OLW65560 OVQ65536:OVS65560 PFM65536:PFO65560 PPI65536:PPK65560 PZE65536:PZG65560 QJA65536:QJC65560 QSW65536:QSY65560 RCS65536:RCU65560 RMO65536:RMQ65560 RWK65536:RWM65560 SGG65536:SGI65560 SQC65536:SQE65560 SZY65536:TAA65560 TJU65536:TJW65560 TTQ65536:TTS65560 UDM65536:UDO65560 UNI65536:UNK65560 UXE65536:UXG65560 VHA65536:VHC65560 VQW65536:VQY65560 WAS65536:WAU65560 WKO65536:WKQ65560 WUK65536:WUM65560 B131072:D131096 HY131072:IA131096 RU131072:RW131096 ABQ131072:ABS131096 ALM131072:ALO131096 AVI131072:AVK131096 BFE131072:BFG131096 BPA131072:BPC131096 BYW131072:BYY131096 CIS131072:CIU131096 CSO131072:CSQ131096 DCK131072:DCM131096 DMG131072:DMI131096 DWC131072:DWE131096 EFY131072:EGA131096 EPU131072:EPW131096 EZQ131072:EZS131096 FJM131072:FJO131096 FTI131072:FTK131096 GDE131072:GDG131096 GNA131072:GNC131096 GWW131072:GWY131096 HGS131072:HGU131096 HQO131072:HQQ131096 IAK131072:IAM131096 IKG131072:IKI131096 IUC131072:IUE131096 JDY131072:JEA131096 JNU131072:JNW131096 JXQ131072:JXS131096 KHM131072:KHO131096 KRI131072:KRK131096 LBE131072:LBG131096 LLA131072:LLC131096 LUW131072:LUY131096 MES131072:MEU131096 MOO131072:MOQ131096 MYK131072:MYM131096 NIG131072:NII131096 NSC131072:NSE131096 OBY131072:OCA131096 OLU131072:OLW131096 OVQ131072:OVS131096 PFM131072:PFO131096 PPI131072:PPK131096 PZE131072:PZG131096 QJA131072:QJC131096 QSW131072:QSY131096 RCS131072:RCU131096 RMO131072:RMQ131096 RWK131072:RWM131096 SGG131072:SGI131096 SQC131072:SQE131096 SZY131072:TAA131096 TJU131072:TJW131096 TTQ131072:TTS131096 UDM131072:UDO131096 UNI131072:UNK131096 UXE131072:UXG131096 VHA131072:VHC131096 VQW131072:VQY131096 WAS131072:WAU131096 WKO131072:WKQ131096 WUK131072:WUM131096 B196608:D196632 HY196608:IA196632 RU196608:RW196632 ABQ196608:ABS196632 ALM196608:ALO196632 AVI196608:AVK196632 BFE196608:BFG196632 BPA196608:BPC196632 BYW196608:BYY196632 CIS196608:CIU196632 CSO196608:CSQ196632 DCK196608:DCM196632 DMG196608:DMI196632 DWC196608:DWE196632 EFY196608:EGA196632 EPU196608:EPW196632 EZQ196608:EZS196632 FJM196608:FJO196632 FTI196608:FTK196632 GDE196608:GDG196632 GNA196608:GNC196632 GWW196608:GWY196632 HGS196608:HGU196632 HQO196608:HQQ196632 IAK196608:IAM196632 IKG196608:IKI196632 IUC196608:IUE196632 JDY196608:JEA196632 JNU196608:JNW196632 JXQ196608:JXS196632 KHM196608:KHO196632 KRI196608:KRK196632 LBE196608:LBG196632 LLA196608:LLC196632 LUW196608:LUY196632 MES196608:MEU196632 MOO196608:MOQ196632 MYK196608:MYM196632 NIG196608:NII196632 NSC196608:NSE196632 OBY196608:OCA196632 OLU196608:OLW196632 OVQ196608:OVS196632 PFM196608:PFO196632 PPI196608:PPK196632 PZE196608:PZG196632 QJA196608:QJC196632 QSW196608:QSY196632 RCS196608:RCU196632 RMO196608:RMQ196632 RWK196608:RWM196632 SGG196608:SGI196632 SQC196608:SQE196632 SZY196608:TAA196632 TJU196608:TJW196632 TTQ196608:TTS196632 UDM196608:UDO196632 UNI196608:UNK196632 UXE196608:UXG196632 VHA196608:VHC196632 VQW196608:VQY196632 WAS196608:WAU196632 WKO196608:WKQ196632 WUK196608:WUM196632 B262144:D262168 HY262144:IA262168 RU262144:RW262168 ABQ262144:ABS262168 ALM262144:ALO262168 AVI262144:AVK262168 BFE262144:BFG262168 BPA262144:BPC262168 BYW262144:BYY262168 CIS262144:CIU262168 CSO262144:CSQ262168 DCK262144:DCM262168 DMG262144:DMI262168 DWC262144:DWE262168 EFY262144:EGA262168 EPU262144:EPW262168 EZQ262144:EZS262168 FJM262144:FJO262168 FTI262144:FTK262168 GDE262144:GDG262168 GNA262144:GNC262168 GWW262144:GWY262168 HGS262144:HGU262168 HQO262144:HQQ262168 IAK262144:IAM262168 IKG262144:IKI262168 IUC262144:IUE262168 JDY262144:JEA262168 JNU262144:JNW262168 JXQ262144:JXS262168 KHM262144:KHO262168 KRI262144:KRK262168 LBE262144:LBG262168 LLA262144:LLC262168 LUW262144:LUY262168 MES262144:MEU262168 MOO262144:MOQ262168 MYK262144:MYM262168 NIG262144:NII262168 NSC262144:NSE262168 OBY262144:OCA262168 OLU262144:OLW262168 OVQ262144:OVS262168 PFM262144:PFO262168 PPI262144:PPK262168 PZE262144:PZG262168 QJA262144:QJC262168 QSW262144:QSY262168 RCS262144:RCU262168 RMO262144:RMQ262168 RWK262144:RWM262168 SGG262144:SGI262168 SQC262144:SQE262168 SZY262144:TAA262168 TJU262144:TJW262168 TTQ262144:TTS262168 UDM262144:UDO262168 UNI262144:UNK262168 UXE262144:UXG262168 VHA262144:VHC262168 VQW262144:VQY262168 WAS262144:WAU262168 WKO262144:WKQ262168 WUK262144:WUM262168 B327680:D327704 HY327680:IA327704 RU327680:RW327704 ABQ327680:ABS327704 ALM327680:ALO327704 AVI327680:AVK327704 BFE327680:BFG327704 BPA327680:BPC327704 BYW327680:BYY327704 CIS327680:CIU327704 CSO327680:CSQ327704 DCK327680:DCM327704 DMG327680:DMI327704 DWC327680:DWE327704 EFY327680:EGA327704 EPU327680:EPW327704 EZQ327680:EZS327704 FJM327680:FJO327704 FTI327680:FTK327704 GDE327680:GDG327704 GNA327680:GNC327704 GWW327680:GWY327704 HGS327680:HGU327704 HQO327680:HQQ327704 IAK327680:IAM327704 IKG327680:IKI327704 IUC327680:IUE327704 JDY327680:JEA327704 JNU327680:JNW327704 JXQ327680:JXS327704 KHM327680:KHO327704 KRI327680:KRK327704 LBE327680:LBG327704 LLA327680:LLC327704 LUW327680:LUY327704 MES327680:MEU327704 MOO327680:MOQ327704 MYK327680:MYM327704 NIG327680:NII327704 NSC327680:NSE327704 OBY327680:OCA327704 OLU327680:OLW327704 OVQ327680:OVS327704 PFM327680:PFO327704 PPI327680:PPK327704 PZE327680:PZG327704 QJA327680:QJC327704 QSW327680:QSY327704 RCS327680:RCU327704 RMO327680:RMQ327704 RWK327680:RWM327704 SGG327680:SGI327704 SQC327680:SQE327704 SZY327680:TAA327704 TJU327680:TJW327704 TTQ327680:TTS327704 UDM327680:UDO327704 UNI327680:UNK327704 UXE327680:UXG327704 VHA327680:VHC327704 VQW327680:VQY327704 WAS327680:WAU327704 WKO327680:WKQ327704 WUK327680:WUM327704 B393216:D393240 HY393216:IA393240 RU393216:RW393240 ABQ393216:ABS393240 ALM393216:ALO393240 AVI393216:AVK393240 BFE393216:BFG393240 BPA393216:BPC393240 BYW393216:BYY393240 CIS393216:CIU393240 CSO393216:CSQ393240 DCK393216:DCM393240 DMG393216:DMI393240 DWC393216:DWE393240 EFY393216:EGA393240 EPU393216:EPW393240 EZQ393216:EZS393240 FJM393216:FJO393240 FTI393216:FTK393240 GDE393216:GDG393240 GNA393216:GNC393240 GWW393216:GWY393240 HGS393216:HGU393240 HQO393216:HQQ393240 IAK393216:IAM393240 IKG393216:IKI393240 IUC393216:IUE393240 JDY393216:JEA393240 JNU393216:JNW393240 JXQ393216:JXS393240 KHM393216:KHO393240 KRI393216:KRK393240 LBE393216:LBG393240 LLA393216:LLC393240 LUW393216:LUY393240 MES393216:MEU393240 MOO393216:MOQ393240 MYK393216:MYM393240 NIG393216:NII393240 NSC393216:NSE393240 OBY393216:OCA393240 OLU393216:OLW393240 OVQ393216:OVS393240 PFM393216:PFO393240 PPI393216:PPK393240 PZE393216:PZG393240 QJA393216:QJC393240 QSW393216:QSY393240 RCS393216:RCU393240 RMO393216:RMQ393240 RWK393216:RWM393240 SGG393216:SGI393240 SQC393216:SQE393240 SZY393216:TAA393240 TJU393216:TJW393240 TTQ393216:TTS393240 UDM393216:UDO393240 UNI393216:UNK393240 UXE393216:UXG393240 VHA393216:VHC393240 VQW393216:VQY393240 WAS393216:WAU393240 WKO393216:WKQ393240 WUK393216:WUM393240 B458752:D458776 HY458752:IA458776 RU458752:RW458776 ABQ458752:ABS458776 ALM458752:ALO458776 AVI458752:AVK458776 BFE458752:BFG458776 BPA458752:BPC458776 BYW458752:BYY458776 CIS458752:CIU458776 CSO458752:CSQ458776 DCK458752:DCM458776 DMG458752:DMI458776 DWC458752:DWE458776 EFY458752:EGA458776 EPU458752:EPW458776 EZQ458752:EZS458776 FJM458752:FJO458776 FTI458752:FTK458776 GDE458752:GDG458776 GNA458752:GNC458776 GWW458752:GWY458776 HGS458752:HGU458776 HQO458752:HQQ458776 IAK458752:IAM458776 IKG458752:IKI458776 IUC458752:IUE458776 JDY458752:JEA458776 JNU458752:JNW458776 JXQ458752:JXS458776 KHM458752:KHO458776 KRI458752:KRK458776 LBE458752:LBG458776 LLA458752:LLC458776 LUW458752:LUY458776 MES458752:MEU458776 MOO458752:MOQ458776 MYK458752:MYM458776 NIG458752:NII458776 NSC458752:NSE458776 OBY458752:OCA458776 OLU458752:OLW458776 OVQ458752:OVS458776 PFM458752:PFO458776 PPI458752:PPK458776 PZE458752:PZG458776 QJA458752:QJC458776 QSW458752:QSY458776 RCS458752:RCU458776 RMO458752:RMQ458776 RWK458752:RWM458776 SGG458752:SGI458776 SQC458752:SQE458776 SZY458752:TAA458776 TJU458752:TJW458776 TTQ458752:TTS458776 UDM458752:UDO458776 UNI458752:UNK458776 UXE458752:UXG458776 VHA458752:VHC458776 VQW458752:VQY458776 WAS458752:WAU458776 WKO458752:WKQ458776 WUK458752:WUM458776 B524288:D524312 HY524288:IA524312 RU524288:RW524312 ABQ524288:ABS524312 ALM524288:ALO524312 AVI524288:AVK524312 BFE524288:BFG524312 BPA524288:BPC524312 BYW524288:BYY524312 CIS524288:CIU524312 CSO524288:CSQ524312 DCK524288:DCM524312 DMG524288:DMI524312 DWC524288:DWE524312 EFY524288:EGA524312 EPU524288:EPW524312 EZQ524288:EZS524312 FJM524288:FJO524312 FTI524288:FTK524312 GDE524288:GDG524312 GNA524288:GNC524312 GWW524288:GWY524312 HGS524288:HGU524312 HQO524288:HQQ524312 IAK524288:IAM524312 IKG524288:IKI524312 IUC524288:IUE524312 JDY524288:JEA524312 JNU524288:JNW524312 JXQ524288:JXS524312 KHM524288:KHO524312 KRI524288:KRK524312 LBE524288:LBG524312 LLA524288:LLC524312 LUW524288:LUY524312 MES524288:MEU524312 MOO524288:MOQ524312 MYK524288:MYM524312 NIG524288:NII524312 NSC524288:NSE524312 OBY524288:OCA524312 OLU524288:OLW524312 OVQ524288:OVS524312 PFM524288:PFO524312 PPI524288:PPK524312 PZE524288:PZG524312 QJA524288:QJC524312 QSW524288:QSY524312 RCS524288:RCU524312 RMO524288:RMQ524312 RWK524288:RWM524312 SGG524288:SGI524312 SQC524288:SQE524312 SZY524288:TAA524312 TJU524288:TJW524312 TTQ524288:TTS524312 UDM524288:UDO524312 UNI524288:UNK524312 UXE524288:UXG524312 VHA524288:VHC524312 VQW524288:VQY524312 WAS524288:WAU524312 WKO524288:WKQ524312 WUK524288:WUM524312 B589824:D589848 HY589824:IA589848 RU589824:RW589848 ABQ589824:ABS589848 ALM589824:ALO589848 AVI589824:AVK589848 BFE589824:BFG589848 BPA589824:BPC589848 BYW589824:BYY589848 CIS589824:CIU589848 CSO589824:CSQ589848 DCK589824:DCM589848 DMG589824:DMI589848 DWC589824:DWE589848 EFY589824:EGA589848 EPU589824:EPW589848 EZQ589824:EZS589848 FJM589824:FJO589848 FTI589824:FTK589848 GDE589824:GDG589848 GNA589824:GNC589848 GWW589824:GWY589848 HGS589824:HGU589848 HQO589824:HQQ589848 IAK589824:IAM589848 IKG589824:IKI589848 IUC589824:IUE589848 JDY589824:JEA589848 JNU589824:JNW589848 JXQ589824:JXS589848 KHM589824:KHO589848 KRI589824:KRK589848 LBE589824:LBG589848 LLA589824:LLC589848 LUW589824:LUY589848 MES589824:MEU589848 MOO589824:MOQ589848 MYK589824:MYM589848 NIG589824:NII589848 NSC589824:NSE589848 OBY589824:OCA589848 OLU589824:OLW589848 OVQ589824:OVS589848 PFM589824:PFO589848 PPI589824:PPK589848 PZE589824:PZG589848 QJA589824:QJC589848 QSW589824:QSY589848 RCS589824:RCU589848 RMO589824:RMQ589848 RWK589824:RWM589848 SGG589824:SGI589848 SQC589824:SQE589848 SZY589824:TAA589848 TJU589824:TJW589848 TTQ589824:TTS589848 UDM589824:UDO589848 UNI589824:UNK589848 UXE589824:UXG589848 VHA589824:VHC589848 VQW589824:VQY589848 WAS589824:WAU589848 WKO589824:WKQ589848 WUK589824:WUM589848 B655360:D655384 HY655360:IA655384 RU655360:RW655384 ABQ655360:ABS655384 ALM655360:ALO655384 AVI655360:AVK655384 BFE655360:BFG655384 BPA655360:BPC655384 BYW655360:BYY655384 CIS655360:CIU655384 CSO655360:CSQ655384 DCK655360:DCM655384 DMG655360:DMI655384 DWC655360:DWE655384 EFY655360:EGA655384 EPU655360:EPW655384 EZQ655360:EZS655384 FJM655360:FJO655384 FTI655360:FTK655384 GDE655360:GDG655384 GNA655360:GNC655384 GWW655360:GWY655384 HGS655360:HGU655384 HQO655360:HQQ655384 IAK655360:IAM655384 IKG655360:IKI655384 IUC655360:IUE655384 JDY655360:JEA655384 JNU655360:JNW655384 JXQ655360:JXS655384 KHM655360:KHO655384 KRI655360:KRK655384 LBE655360:LBG655384 LLA655360:LLC655384 LUW655360:LUY655384 MES655360:MEU655384 MOO655360:MOQ655384 MYK655360:MYM655384 NIG655360:NII655384 NSC655360:NSE655384 OBY655360:OCA655384 OLU655360:OLW655384 OVQ655360:OVS655384 PFM655360:PFO655384 PPI655360:PPK655384 PZE655360:PZG655384 QJA655360:QJC655384 QSW655360:QSY655384 RCS655360:RCU655384 RMO655360:RMQ655384 RWK655360:RWM655384 SGG655360:SGI655384 SQC655360:SQE655384 SZY655360:TAA655384 TJU655360:TJW655384 TTQ655360:TTS655384 UDM655360:UDO655384 UNI655360:UNK655384 UXE655360:UXG655384 VHA655360:VHC655384 VQW655360:VQY655384 WAS655360:WAU655384 WKO655360:WKQ655384 WUK655360:WUM655384 B720896:D720920 HY720896:IA720920 RU720896:RW720920 ABQ720896:ABS720920 ALM720896:ALO720920 AVI720896:AVK720920 BFE720896:BFG720920 BPA720896:BPC720920 BYW720896:BYY720920 CIS720896:CIU720920 CSO720896:CSQ720920 DCK720896:DCM720920 DMG720896:DMI720920 DWC720896:DWE720920 EFY720896:EGA720920 EPU720896:EPW720920 EZQ720896:EZS720920 FJM720896:FJO720920 FTI720896:FTK720920 GDE720896:GDG720920 GNA720896:GNC720920 GWW720896:GWY720920 HGS720896:HGU720920 HQO720896:HQQ720920 IAK720896:IAM720920 IKG720896:IKI720920 IUC720896:IUE720920 JDY720896:JEA720920 JNU720896:JNW720920 JXQ720896:JXS720920 KHM720896:KHO720920 KRI720896:KRK720920 LBE720896:LBG720920 LLA720896:LLC720920 LUW720896:LUY720920 MES720896:MEU720920 MOO720896:MOQ720920 MYK720896:MYM720920 NIG720896:NII720920 NSC720896:NSE720920 OBY720896:OCA720920 OLU720896:OLW720920 OVQ720896:OVS720920 PFM720896:PFO720920 PPI720896:PPK720920 PZE720896:PZG720920 QJA720896:QJC720920 QSW720896:QSY720920 RCS720896:RCU720920 RMO720896:RMQ720920 RWK720896:RWM720920 SGG720896:SGI720920 SQC720896:SQE720920 SZY720896:TAA720920 TJU720896:TJW720920 TTQ720896:TTS720920 UDM720896:UDO720920 UNI720896:UNK720920 UXE720896:UXG720920 VHA720896:VHC720920 VQW720896:VQY720920 WAS720896:WAU720920 WKO720896:WKQ720920 WUK720896:WUM720920 B786432:D786456 HY786432:IA786456 RU786432:RW786456 ABQ786432:ABS786456 ALM786432:ALO786456 AVI786432:AVK786456 BFE786432:BFG786456 BPA786432:BPC786456 BYW786432:BYY786456 CIS786432:CIU786456 CSO786432:CSQ786456 DCK786432:DCM786456 DMG786432:DMI786456 DWC786432:DWE786456 EFY786432:EGA786456 EPU786432:EPW786456 EZQ786432:EZS786456 FJM786432:FJO786456 FTI786432:FTK786456 GDE786432:GDG786456 GNA786432:GNC786456 GWW786432:GWY786456 HGS786432:HGU786456 HQO786432:HQQ786456 IAK786432:IAM786456 IKG786432:IKI786456 IUC786432:IUE786456 JDY786432:JEA786456 JNU786432:JNW786456 JXQ786432:JXS786456 KHM786432:KHO786456 KRI786432:KRK786456 LBE786432:LBG786456 LLA786432:LLC786456 LUW786432:LUY786456 MES786432:MEU786456 MOO786432:MOQ786456 MYK786432:MYM786456 NIG786432:NII786456 NSC786432:NSE786456 OBY786432:OCA786456 OLU786432:OLW786456 OVQ786432:OVS786456 PFM786432:PFO786456 PPI786432:PPK786456 PZE786432:PZG786456 QJA786432:QJC786456 QSW786432:QSY786456 RCS786432:RCU786456 RMO786432:RMQ786456 RWK786432:RWM786456 SGG786432:SGI786456 SQC786432:SQE786456 SZY786432:TAA786456 TJU786432:TJW786456 TTQ786432:TTS786456 UDM786432:UDO786456 UNI786432:UNK786456 UXE786432:UXG786456 VHA786432:VHC786456 VQW786432:VQY786456 WAS786432:WAU786456 WKO786432:WKQ786456 WUK786432:WUM786456 B851968:D851992 HY851968:IA851992 RU851968:RW851992 ABQ851968:ABS851992 ALM851968:ALO851992 AVI851968:AVK851992 BFE851968:BFG851992 BPA851968:BPC851992 BYW851968:BYY851992 CIS851968:CIU851992 CSO851968:CSQ851992 DCK851968:DCM851992 DMG851968:DMI851992 DWC851968:DWE851992 EFY851968:EGA851992 EPU851968:EPW851992 EZQ851968:EZS851992 FJM851968:FJO851992 FTI851968:FTK851992 GDE851968:GDG851992 GNA851968:GNC851992 GWW851968:GWY851992 HGS851968:HGU851992 HQO851968:HQQ851992 IAK851968:IAM851992 IKG851968:IKI851992 IUC851968:IUE851992 JDY851968:JEA851992 JNU851968:JNW851992 JXQ851968:JXS851992 KHM851968:KHO851992 KRI851968:KRK851992 LBE851968:LBG851992 LLA851968:LLC851992 LUW851968:LUY851992 MES851968:MEU851992 MOO851968:MOQ851992 MYK851968:MYM851992 NIG851968:NII851992 NSC851968:NSE851992 OBY851968:OCA851992 OLU851968:OLW851992 OVQ851968:OVS851992 PFM851968:PFO851992 PPI851968:PPK851992 PZE851968:PZG851992 QJA851968:QJC851992 QSW851968:QSY851992 RCS851968:RCU851992 RMO851968:RMQ851992 RWK851968:RWM851992 SGG851968:SGI851992 SQC851968:SQE851992 SZY851968:TAA851992 TJU851968:TJW851992 TTQ851968:TTS851992 UDM851968:UDO851992 UNI851968:UNK851992 UXE851968:UXG851992 VHA851968:VHC851992 VQW851968:VQY851992 WAS851968:WAU851992 WKO851968:WKQ851992 WUK851968:WUM851992 B917504:D917528 HY917504:IA917528 RU917504:RW917528 ABQ917504:ABS917528 ALM917504:ALO917528 AVI917504:AVK917528 BFE917504:BFG917528 BPA917504:BPC917528 BYW917504:BYY917528 CIS917504:CIU917528 CSO917504:CSQ917528 DCK917504:DCM917528 DMG917504:DMI917528 DWC917504:DWE917528 EFY917504:EGA917528 EPU917504:EPW917528 EZQ917504:EZS917528 FJM917504:FJO917528 FTI917504:FTK917528 GDE917504:GDG917528 GNA917504:GNC917528 GWW917504:GWY917528 HGS917504:HGU917528 HQO917504:HQQ917528 IAK917504:IAM917528 IKG917504:IKI917528 IUC917504:IUE917528 JDY917504:JEA917528 JNU917504:JNW917528 JXQ917504:JXS917528 KHM917504:KHO917528 KRI917504:KRK917528 LBE917504:LBG917528 LLA917504:LLC917528 LUW917504:LUY917528 MES917504:MEU917528 MOO917504:MOQ917528 MYK917504:MYM917528 NIG917504:NII917528 NSC917504:NSE917528 OBY917504:OCA917528 OLU917504:OLW917528 OVQ917504:OVS917528 PFM917504:PFO917528 PPI917504:PPK917528 PZE917504:PZG917528 QJA917504:QJC917528 QSW917504:QSY917528 RCS917504:RCU917528 RMO917504:RMQ917528 RWK917504:RWM917528 SGG917504:SGI917528 SQC917504:SQE917528 SZY917504:TAA917528 TJU917504:TJW917528 TTQ917504:TTS917528 UDM917504:UDO917528 UNI917504:UNK917528 UXE917504:UXG917528 VHA917504:VHC917528 VQW917504:VQY917528 WAS917504:WAU917528 WKO917504:WKQ917528 WUK917504:WUM917528 B983040:D983064 HY983040:IA983064 RU983040:RW983064 ABQ983040:ABS983064 ALM983040:ALO983064 AVI983040:AVK983064 BFE983040:BFG983064 BPA983040:BPC983064 BYW983040:BYY983064 CIS983040:CIU983064 CSO983040:CSQ983064 DCK983040:DCM983064 DMG983040:DMI983064 DWC983040:DWE983064 EFY983040:EGA983064 EPU983040:EPW983064 EZQ983040:EZS983064 FJM983040:FJO983064 FTI983040:FTK983064 GDE983040:GDG983064 GNA983040:GNC983064 GWW983040:GWY983064 HGS983040:HGU983064 HQO983040:HQQ983064 IAK983040:IAM983064 IKG983040:IKI983064 IUC983040:IUE983064 JDY983040:JEA983064 JNU983040:JNW983064 JXQ983040:JXS983064 KHM983040:KHO983064 KRI983040:KRK983064 LBE983040:LBG983064 LLA983040:LLC983064 LUW983040:LUY983064 MES983040:MEU983064 MOO983040:MOQ983064 MYK983040:MYM983064 NIG983040:NII983064 NSC983040:NSE983064 OBY983040:OCA983064 OLU983040:OLW983064 OVQ983040:OVS983064 PFM983040:PFO983064 PPI983040:PPK983064 PZE983040:PZG983064 QJA983040:QJC983064 QSW983040:QSY983064 RCS983040:RCU983064 RMO983040:RMQ983064 RWK983040:RWM983064 SGG983040:SGI983064 SQC983040:SQE983064 SZY983040:TAA983064 TJU983040:TJW983064 TTQ983040:TTS983064 UDM983040:UDO983064 UNI983040:UNK983064 UXE983040:UXG983064 VHA983040:VHC983064 VQW983040:VQY983064 WAS983040:WAU983064 WKO983040:WKQ983064" xr:uid="{B44A809A-B0A1-4C0F-B911-6B75C5C3E56F}">
      <formula1>#REF!</formula1>
    </dataValidation>
    <dataValidation type="list" errorStyle="warning" allowBlank="1" showInputMessage="1" showErrorMessage="1" sqref="WUK34:WUK38 WKO34:WKO38 WAS34:WAS38 VQW34:VQW38 VHA34:VHA38 UXE34:UXE38 UNI34:UNI38 UDM34:UDM38 TTQ34:TTQ38 TJU34:TJU38 SZY34:SZY38 SQC34:SQC38 SGG34:SGG38 RWK34:RWK38 RMO34:RMO38 RCS34:RCS38 QSW34:QSW38 QJA34:QJA38 PZE34:PZE38 PPI34:PPI38 PFM34:PFM38 OVQ34:OVQ38 OLU34:OLU38 OBY34:OBY38 NSC34:NSC38 NIG34:NIG38 MYK34:MYK38 MOO34:MOO38 MES34:MES38 LUW34:LUW38 LLA34:LLA38 LBE34:LBE38 KRI34:KRI38 KHM34:KHM38 JXQ34:JXQ38 JNU34:JNU38 JDY34:JDY38 IUC34:IUC38 IKG34:IKG38 IAK34:IAK38 HQO34:HQO38 HGS34:HGS38 GWW34:GWW38 GNA34:GNA38 GDE34:GDE38 FTI34:FTI38 FJM34:FJM38 EZQ34:EZQ38 EPU34:EPU38 EFY34:EFY38 DWC34:DWC38 DMG34:DMG38 DCK34:DCK38 CSO34:CSO38 CIS34:CIS38 BYW34:BYW38 BPA34:BPA38 BFE34:BFE38 AVI34:AVI38 ALM34:ALM38 ABQ34:ABQ38 RU34:RU38 HY34:HY38" xr:uid="{E2A56F20-96F0-4BD6-A68C-0137B3FD4765}">
      <formula1>$A$39:$A$47</formula1>
    </dataValidation>
    <dataValidation type="list" allowBlank="1" showInputMessage="1" showErrorMessage="1" sqref="B9:B38 H9:H38" xr:uid="{C0276814-9A4E-4BB7-8A49-123A1CED2B5F}">
      <formula1>#REF!</formula1>
    </dataValidation>
    <dataValidation type="list" allowBlank="1" showInputMessage="1" showErrorMessage="1" prompt="「正」は正規職員、「パート」は正規職員以外（他のエクセルファイルからの貼り付けの際は、「パート」は全角でお願いします。）" sqref="C9:C38" xr:uid="{1A5921A7-A807-4DA3-AFDF-C509F00D6409}">
      <formula1>#REF!</formula1>
    </dataValidation>
    <dataValidation type="list" allowBlank="1" showInputMessage="1" showErrorMessage="1" prompt="「常」⇒1日6時間以上かつ1ヶ月20日以上_x000a__x000a_「非」⇒1日6時間未満又は1ヶ月20日未満" sqref="D9:D38" xr:uid="{72317A8C-CCD1-4122-8703-3BAA3F5AB8D2}">
      <formula1>#REF!</formula1>
    </dataValidation>
  </dataValidations>
  <pageMargins left="0.59055118110236227" right="0.31496062992125984" top="0.43307086614173229" bottom="0.35433070866141736" header="0.39370078740157483" footer="0.31496062992125984"/>
  <pageSetup paperSize="9" scale="61" fitToHeight="0" orientation="landscape" r:id="rId1"/>
  <headerFooter alignWithMargins="0"/>
  <rowBreaks count="1" manualBreakCount="1">
    <brk id="45" max="3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C246-C4DA-4FD7-87CC-B528FD9EA47F}">
  <dimension ref="A2:F16"/>
  <sheetViews>
    <sheetView workbookViewId="0"/>
  </sheetViews>
  <sheetFormatPr defaultRowHeight="13.5"/>
  <cols>
    <col min="1" max="1" width="6.625" style="1" customWidth="1"/>
    <col min="2" max="2" width="5.5" customWidth="1"/>
    <col min="3" max="3" width="23.5" customWidth="1"/>
    <col min="4" max="4" width="47.625" customWidth="1"/>
    <col min="5" max="5" width="17.375" customWidth="1"/>
    <col min="6" max="6" width="45" customWidth="1"/>
    <col min="7" max="7" width="50.5" customWidth="1"/>
  </cols>
  <sheetData>
    <row r="2" spans="2:6" ht="14.25" thickBot="1"/>
    <row r="3" spans="2:6" ht="20.100000000000001" customHeight="1" thickBot="1">
      <c r="B3" s="285"/>
      <c r="C3" s="286" t="s">
        <v>1573</v>
      </c>
      <c r="D3" s="286" t="s">
        <v>1574</v>
      </c>
      <c r="E3" s="286" t="s">
        <v>1575</v>
      </c>
      <c r="F3" s="287" t="s">
        <v>1576</v>
      </c>
    </row>
    <row r="4" spans="2:6" ht="99.95" customHeight="1">
      <c r="B4" s="297" t="s">
        <v>1604</v>
      </c>
      <c r="C4" s="288" t="s">
        <v>1577</v>
      </c>
      <c r="D4" s="289" t="s">
        <v>1587</v>
      </c>
      <c r="E4" s="289" t="s">
        <v>1600</v>
      </c>
      <c r="F4" s="290" t="s">
        <v>1617</v>
      </c>
    </row>
    <row r="5" spans="2:6" ht="50.1" customHeight="1">
      <c r="B5" s="298" t="s">
        <v>1605</v>
      </c>
      <c r="C5" s="291" t="s">
        <v>51</v>
      </c>
      <c r="D5" s="292" t="s">
        <v>1588</v>
      </c>
      <c r="E5" s="292" t="s">
        <v>1600</v>
      </c>
      <c r="F5" s="293"/>
    </row>
    <row r="6" spans="2:6" ht="24.95" customHeight="1">
      <c r="B6" s="298" t="s">
        <v>1606</v>
      </c>
      <c r="C6" s="291" t="s">
        <v>1578</v>
      </c>
      <c r="D6" s="292" t="s">
        <v>1589</v>
      </c>
      <c r="E6" s="292" t="s">
        <v>1601</v>
      </c>
      <c r="F6" s="293"/>
    </row>
    <row r="7" spans="2:6" ht="24.95" customHeight="1">
      <c r="B7" s="298" t="s">
        <v>1607</v>
      </c>
      <c r="C7" s="291" t="s">
        <v>1579</v>
      </c>
      <c r="D7" s="292" t="s">
        <v>1590</v>
      </c>
      <c r="E7" s="292" t="s">
        <v>1600</v>
      </c>
      <c r="F7" s="293"/>
    </row>
    <row r="8" spans="2:6" ht="24.95" customHeight="1">
      <c r="B8" s="298" t="s">
        <v>1608</v>
      </c>
      <c r="C8" s="291" t="s">
        <v>1580</v>
      </c>
      <c r="D8" s="292" t="s">
        <v>1591</v>
      </c>
      <c r="E8" s="292" t="s">
        <v>1601</v>
      </c>
      <c r="F8" s="293"/>
    </row>
    <row r="9" spans="2:6" ht="24.95" customHeight="1">
      <c r="B9" s="298" t="s">
        <v>1609</v>
      </c>
      <c r="C9" s="291" t="s">
        <v>1581</v>
      </c>
      <c r="D9" s="292" t="s">
        <v>1592</v>
      </c>
      <c r="E9" s="292" t="s">
        <v>1600</v>
      </c>
      <c r="F9" s="293"/>
    </row>
    <row r="10" spans="2:6" ht="75" customHeight="1">
      <c r="B10" s="298" t="s">
        <v>1610</v>
      </c>
      <c r="C10" s="291" t="s">
        <v>1582</v>
      </c>
      <c r="D10" s="292" t="s">
        <v>1593</v>
      </c>
      <c r="E10" s="292" t="s">
        <v>1601</v>
      </c>
      <c r="F10" s="293"/>
    </row>
    <row r="11" spans="2:6" ht="50.1" customHeight="1">
      <c r="B11" s="298" t="s">
        <v>1611</v>
      </c>
      <c r="C11" s="291" t="s">
        <v>1583</v>
      </c>
      <c r="D11" s="292" t="s">
        <v>1594</v>
      </c>
      <c r="E11" s="292" t="s">
        <v>1601</v>
      </c>
      <c r="F11" s="681" t="s">
        <v>1602</v>
      </c>
    </row>
    <row r="12" spans="2:6" ht="50.1" customHeight="1">
      <c r="B12" s="298" t="s">
        <v>1612</v>
      </c>
      <c r="C12" s="291" t="s">
        <v>1584</v>
      </c>
      <c r="D12" s="292" t="s">
        <v>1595</v>
      </c>
      <c r="E12" s="292" t="s">
        <v>1601</v>
      </c>
      <c r="F12" s="681"/>
    </row>
    <row r="13" spans="2:6" ht="50.1" customHeight="1">
      <c r="B13" s="298" t="s">
        <v>1613</v>
      </c>
      <c r="C13" s="291" t="s">
        <v>1585</v>
      </c>
      <c r="D13" s="292" t="s">
        <v>1596</v>
      </c>
      <c r="E13" s="292" t="s">
        <v>1601</v>
      </c>
      <c r="F13" s="681"/>
    </row>
    <row r="14" spans="2:6" ht="24.95" customHeight="1">
      <c r="B14" s="298" t="s">
        <v>1614</v>
      </c>
      <c r="C14" s="291" t="s">
        <v>1586</v>
      </c>
      <c r="D14" s="292" t="s">
        <v>1597</v>
      </c>
      <c r="E14" s="292" t="s">
        <v>1601</v>
      </c>
      <c r="F14" s="459" t="s">
        <v>2205</v>
      </c>
    </row>
    <row r="15" spans="2:6" ht="24.95" customHeight="1">
      <c r="B15" s="298" t="s">
        <v>1615</v>
      </c>
      <c r="C15" s="291" t="s">
        <v>177</v>
      </c>
      <c r="D15" s="292" t="s">
        <v>1598</v>
      </c>
      <c r="E15" s="292" t="s">
        <v>1600</v>
      </c>
      <c r="F15" s="293"/>
    </row>
    <row r="16" spans="2:6" ht="50.1" customHeight="1" thickBot="1">
      <c r="B16" s="299" t="s">
        <v>1616</v>
      </c>
      <c r="C16" s="294" t="s">
        <v>157</v>
      </c>
      <c r="D16" s="295" t="s">
        <v>1599</v>
      </c>
      <c r="E16" s="295" t="s">
        <v>1600</v>
      </c>
      <c r="F16" s="296" t="s">
        <v>1603</v>
      </c>
    </row>
  </sheetData>
  <mergeCells count="1">
    <mergeCell ref="F11:F13"/>
  </mergeCells>
  <phoneticPr fontId="1"/>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7E1FA-D181-4195-8B35-A7349F2A9F55}">
  <sheetPr>
    <tabColor rgb="FFFFC000"/>
    <pageSetUpPr fitToPage="1"/>
  </sheetPr>
  <dimension ref="A1:AW147"/>
  <sheetViews>
    <sheetView workbookViewId="0"/>
  </sheetViews>
  <sheetFormatPr defaultColWidth="8" defaultRowHeight="13.5"/>
  <cols>
    <col min="1" max="1" width="2.125" style="146" customWidth="1"/>
    <col min="2" max="2" width="11.375" style="146" customWidth="1"/>
    <col min="3" max="3" width="5.75" style="146" customWidth="1"/>
    <col min="4" max="4" width="5" style="146" customWidth="1"/>
    <col min="5" max="5" width="12.25" style="146" customWidth="1"/>
    <col min="6" max="6" width="5" style="146" customWidth="1"/>
    <col min="7" max="7" width="5.25" style="146" customWidth="1"/>
    <col min="8" max="8" width="6.625" style="146" customWidth="1"/>
    <col min="9" max="9" width="6.875" style="146" customWidth="1"/>
    <col min="10" max="12" width="7.625" style="146" customWidth="1"/>
    <col min="13" max="13" width="8.75" style="146" customWidth="1"/>
    <col min="14" max="16" width="5.375" style="146" customWidth="1"/>
    <col min="17" max="20" width="6.125" style="146" customWidth="1"/>
    <col min="21" max="32" width="6.25" style="146" customWidth="1"/>
    <col min="33" max="34" width="6.125" style="146" customWidth="1"/>
    <col min="35" max="35" width="6.875" style="146" customWidth="1"/>
    <col min="36" max="48" width="8" style="146"/>
    <col min="49" max="49" width="14.75" style="146" customWidth="1"/>
    <col min="50" max="264" width="8" style="146"/>
    <col min="265" max="265" width="3.375" style="146" customWidth="1"/>
    <col min="266" max="266" width="8.375" style="146" customWidth="1"/>
    <col min="267" max="267" width="7" style="146" customWidth="1"/>
    <col min="268" max="268" width="5" style="146" customWidth="1"/>
    <col min="269" max="269" width="19.375" style="146" customWidth="1"/>
    <col min="270" max="270" width="5.25" style="146" bestFit="1" customWidth="1"/>
    <col min="271" max="271" width="5.25" style="146" customWidth="1"/>
    <col min="272" max="272" width="6.625" style="146" customWidth="1"/>
    <col min="273" max="273" width="6.875" style="146" customWidth="1"/>
    <col min="274" max="275" width="9.5" style="146" customWidth="1"/>
    <col min="276" max="276" width="8.75" style="146" customWidth="1"/>
    <col min="277" max="520" width="8" style="146"/>
    <col min="521" max="521" width="3.375" style="146" customWidth="1"/>
    <col min="522" max="522" width="8.375" style="146" customWidth="1"/>
    <col min="523" max="523" width="7" style="146" customWidth="1"/>
    <col min="524" max="524" width="5" style="146" customWidth="1"/>
    <col min="525" max="525" width="19.375" style="146" customWidth="1"/>
    <col min="526" max="526" width="5.25" style="146" bestFit="1" customWidth="1"/>
    <col min="527" max="527" width="5.25" style="146" customWidth="1"/>
    <col min="528" max="528" width="6.625" style="146" customWidth="1"/>
    <col min="529" max="529" width="6.875" style="146" customWidth="1"/>
    <col min="530" max="531" width="9.5" style="146" customWidth="1"/>
    <col min="532" max="532" width="8.75" style="146" customWidth="1"/>
    <col min="533" max="776" width="8" style="146"/>
    <col min="777" max="777" width="3.375" style="146" customWidth="1"/>
    <col min="778" max="778" width="8.375" style="146" customWidth="1"/>
    <col min="779" max="779" width="7" style="146" customWidth="1"/>
    <col min="780" max="780" width="5" style="146" customWidth="1"/>
    <col min="781" max="781" width="19.375" style="146" customWidth="1"/>
    <col min="782" max="782" width="5.25" style="146" bestFit="1" customWidth="1"/>
    <col min="783" max="783" width="5.25" style="146" customWidth="1"/>
    <col min="784" max="784" width="6.625" style="146" customWidth="1"/>
    <col min="785" max="785" width="6.875" style="146" customWidth="1"/>
    <col min="786" max="787" width="9.5" style="146" customWidth="1"/>
    <col min="788" max="788" width="8.75" style="146" customWidth="1"/>
    <col min="789" max="1032" width="8" style="146"/>
    <col min="1033" max="1033" width="3.375" style="146" customWidth="1"/>
    <col min="1034" max="1034" width="8.375" style="146" customWidth="1"/>
    <col min="1035" max="1035" width="7" style="146" customWidth="1"/>
    <col min="1036" max="1036" width="5" style="146" customWidth="1"/>
    <col min="1037" max="1037" width="19.375" style="146" customWidth="1"/>
    <col min="1038" max="1038" width="5.25" style="146" bestFit="1" customWidth="1"/>
    <col min="1039" max="1039" width="5.25" style="146" customWidth="1"/>
    <col min="1040" max="1040" width="6.625" style="146" customWidth="1"/>
    <col min="1041" max="1041" width="6.875" style="146" customWidth="1"/>
    <col min="1042" max="1043" width="9.5" style="146" customWidth="1"/>
    <col min="1044" max="1044" width="8.75" style="146" customWidth="1"/>
    <col min="1045" max="1288" width="8" style="146"/>
    <col min="1289" max="1289" width="3.375" style="146" customWidth="1"/>
    <col min="1290" max="1290" width="8.375" style="146" customWidth="1"/>
    <col min="1291" max="1291" width="7" style="146" customWidth="1"/>
    <col min="1292" max="1292" width="5" style="146" customWidth="1"/>
    <col min="1293" max="1293" width="19.375" style="146" customWidth="1"/>
    <col min="1294" max="1294" width="5.25" style="146" bestFit="1" customWidth="1"/>
    <col min="1295" max="1295" width="5.25" style="146" customWidth="1"/>
    <col min="1296" max="1296" width="6.625" style="146" customWidth="1"/>
    <col min="1297" max="1297" width="6.875" style="146" customWidth="1"/>
    <col min="1298" max="1299" width="9.5" style="146" customWidth="1"/>
    <col min="1300" max="1300" width="8.75" style="146" customWidth="1"/>
    <col min="1301" max="1544" width="8" style="146"/>
    <col min="1545" max="1545" width="3.375" style="146" customWidth="1"/>
    <col min="1546" max="1546" width="8.375" style="146" customWidth="1"/>
    <col min="1547" max="1547" width="7" style="146" customWidth="1"/>
    <col min="1548" max="1548" width="5" style="146" customWidth="1"/>
    <col min="1549" max="1549" width="19.375" style="146" customWidth="1"/>
    <col min="1550" max="1550" width="5.25" style="146" bestFit="1" customWidth="1"/>
    <col min="1551" max="1551" width="5.25" style="146" customWidth="1"/>
    <col min="1552" max="1552" width="6.625" style="146" customWidth="1"/>
    <col min="1553" max="1553" width="6.875" style="146" customWidth="1"/>
    <col min="1554" max="1555" width="9.5" style="146" customWidth="1"/>
    <col min="1556" max="1556" width="8.75" style="146" customWidth="1"/>
    <col min="1557" max="1800" width="8" style="146"/>
    <col min="1801" max="1801" width="3.375" style="146" customWidth="1"/>
    <col min="1802" max="1802" width="8.375" style="146" customWidth="1"/>
    <col min="1803" max="1803" width="7" style="146" customWidth="1"/>
    <col min="1804" max="1804" width="5" style="146" customWidth="1"/>
    <col min="1805" max="1805" width="19.375" style="146" customWidth="1"/>
    <col min="1806" max="1806" width="5.25" style="146" bestFit="1" customWidth="1"/>
    <col min="1807" max="1807" width="5.25" style="146" customWidth="1"/>
    <col min="1808" max="1808" width="6.625" style="146" customWidth="1"/>
    <col min="1809" max="1809" width="6.875" style="146" customWidth="1"/>
    <col min="1810" max="1811" width="9.5" style="146" customWidth="1"/>
    <col min="1812" max="1812" width="8.75" style="146" customWidth="1"/>
    <col min="1813" max="2056" width="8" style="146"/>
    <col min="2057" max="2057" width="3.375" style="146" customWidth="1"/>
    <col min="2058" max="2058" width="8.375" style="146" customWidth="1"/>
    <col min="2059" max="2059" width="7" style="146" customWidth="1"/>
    <col min="2060" max="2060" width="5" style="146" customWidth="1"/>
    <col min="2061" max="2061" width="19.375" style="146" customWidth="1"/>
    <col min="2062" max="2062" width="5.25" style="146" bestFit="1" customWidth="1"/>
    <col min="2063" max="2063" width="5.25" style="146" customWidth="1"/>
    <col min="2064" max="2064" width="6.625" style="146" customWidth="1"/>
    <col min="2065" max="2065" width="6.875" style="146" customWidth="1"/>
    <col min="2066" max="2067" width="9.5" style="146" customWidth="1"/>
    <col min="2068" max="2068" width="8.75" style="146" customWidth="1"/>
    <col min="2069" max="2312" width="8" style="146"/>
    <col min="2313" max="2313" width="3.375" style="146" customWidth="1"/>
    <col min="2314" max="2314" width="8.375" style="146" customWidth="1"/>
    <col min="2315" max="2315" width="7" style="146" customWidth="1"/>
    <col min="2316" max="2316" width="5" style="146" customWidth="1"/>
    <col min="2317" max="2317" width="19.375" style="146" customWidth="1"/>
    <col min="2318" max="2318" width="5.25" style="146" bestFit="1" customWidth="1"/>
    <col min="2319" max="2319" width="5.25" style="146" customWidth="1"/>
    <col min="2320" max="2320" width="6.625" style="146" customWidth="1"/>
    <col min="2321" max="2321" width="6.875" style="146" customWidth="1"/>
    <col min="2322" max="2323" width="9.5" style="146" customWidth="1"/>
    <col min="2324" max="2324" width="8.75" style="146" customWidth="1"/>
    <col min="2325" max="2568" width="8" style="146"/>
    <col min="2569" max="2569" width="3.375" style="146" customWidth="1"/>
    <col min="2570" max="2570" width="8.375" style="146" customWidth="1"/>
    <col min="2571" max="2571" width="7" style="146" customWidth="1"/>
    <col min="2572" max="2572" width="5" style="146" customWidth="1"/>
    <col min="2573" max="2573" width="19.375" style="146" customWidth="1"/>
    <col min="2574" max="2574" width="5.25" style="146" bestFit="1" customWidth="1"/>
    <col min="2575" max="2575" width="5.25" style="146" customWidth="1"/>
    <col min="2576" max="2576" width="6.625" style="146" customWidth="1"/>
    <col min="2577" max="2577" width="6.875" style="146" customWidth="1"/>
    <col min="2578" max="2579" width="9.5" style="146" customWidth="1"/>
    <col min="2580" max="2580" width="8.75" style="146" customWidth="1"/>
    <col min="2581" max="2824" width="8" style="146"/>
    <col min="2825" max="2825" width="3.375" style="146" customWidth="1"/>
    <col min="2826" max="2826" width="8.375" style="146" customWidth="1"/>
    <col min="2827" max="2827" width="7" style="146" customWidth="1"/>
    <col min="2828" max="2828" width="5" style="146" customWidth="1"/>
    <col min="2829" max="2829" width="19.375" style="146" customWidth="1"/>
    <col min="2830" max="2830" width="5.25" style="146" bestFit="1" customWidth="1"/>
    <col min="2831" max="2831" width="5.25" style="146" customWidth="1"/>
    <col min="2832" max="2832" width="6.625" style="146" customWidth="1"/>
    <col min="2833" max="2833" width="6.875" style="146" customWidth="1"/>
    <col min="2834" max="2835" width="9.5" style="146" customWidth="1"/>
    <col min="2836" max="2836" width="8.75" style="146" customWidth="1"/>
    <col min="2837" max="3080" width="8" style="146"/>
    <col min="3081" max="3081" width="3.375" style="146" customWidth="1"/>
    <col min="3082" max="3082" width="8.375" style="146" customWidth="1"/>
    <col min="3083" max="3083" width="7" style="146" customWidth="1"/>
    <col min="3084" max="3084" width="5" style="146" customWidth="1"/>
    <col min="3085" max="3085" width="19.375" style="146" customWidth="1"/>
    <col min="3086" max="3086" width="5.25" style="146" bestFit="1" customWidth="1"/>
    <col min="3087" max="3087" width="5.25" style="146" customWidth="1"/>
    <col min="3088" max="3088" width="6.625" style="146" customWidth="1"/>
    <col min="3089" max="3089" width="6.875" style="146" customWidth="1"/>
    <col min="3090" max="3091" width="9.5" style="146" customWidth="1"/>
    <col min="3092" max="3092" width="8.75" style="146" customWidth="1"/>
    <col min="3093" max="3336" width="8" style="146"/>
    <col min="3337" max="3337" width="3.375" style="146" customWidth="1"/>
    <col min="3338" max="3338" width="8.375" style="146" customWidth="1"/>
    <col min="3339" max="3339" width="7" style="146" customWidth="1"/>
    <col min="3340" max="3340" width="5" style="146" customWidth="1"/>
    <col min="3341" max="3341" width="19.375" style="146" customWidth="1"/>
    <col min="3342" max="3342" width="5.25" style="146" bestFit="1" customWidth="1"/>
    <col min="3343" max="3343" width="5.25" style="146" customWidth="1"/>
    <col min="3344" max="3344" width="6.625" style="146" customWidth="1"/>
    <col min="3345" max="3345" width="6.875" style="146" customWidth="1"/>
    <col min="3346" max="3347" width="9.5" style="146" customWidth="1"/>
    <col min="3348" max="3348" width="8.75" style="146" customWidth="1"/>
    <col min="3349" max="3592" width="8" style="146"/>
    <col min="3593" max="3593" width="3.375" style="146" customWidth="1"/>
    <col min="3594" max="3594" width="8.375" style="146" customWidth="1"/>
    <col min="3595" max="3595" width="7" style="146" customWidth="1"/>
    <col min="3596" max="3596" width="5" style="146" customWidth="1"/>
    <col min="3597" max="3597" width="19.375" style="146" customWidth="1"/>
    <col min="3598" max="3598" width="5.25" style="146" bestFit="1" customWidth="1"/>
    <col min="3599" max="3599" width="5.25" style="146" customWidth="1"/>
    <col min="3600" max="3600" width="6.625" style="146" customWidth="1"/>
    <col min="3601" max="3601" width="6.875" style="146" customWidth="1"/>
    <col min="3602" max="3603" width="9.5" style="146" customWidth="1"/>
    <col min="3604" max="3604" width="8.75" style="146" customWidth="1"/>
    <col min="3605" max="3848" width="8" style="146"/>
    <col min="3849" max="3849" width="3.375" style="146" customWidth="1"/>
    <col min="3850" max="3850" width="8.375" style="146" customWidth="1"/>
    <col min="3851" max="3851" width="7" style="146" customWidth="1"/>
    <col min="3852" max="3852" width="5" style="146" customWidth="1"/>
    <col min="3853" max="3853" width="19.375" style="146" customWidth="1"/>
    <col min="3854" max="3854" width="5.25" style="146" bestFit="1" customWidth="1"/>
    <col min="3855" max="3855" width="5.25" style="146" customWidth="1"/>
    <col min="3856" max="3856" width="6.625" style="146" customWidth="1"/>
    <col min="3857" max="3857" width="6.875" style="146" customWidth="1"/>
    <col min="3858" max="3859" width="9.5" style="146" customWidth="1"/>
    <col min="3860" max="3860" width="8.75" style="146" customWidth="1"/>
    <col min="3861" max="4104" width="8" style="146"/>
    <col min="4105" max="4105" width="3.375" style="146" customWidth="1"/>
    <col min="4106" max="4106" width="8.375" style="146" customWidth="1"/>
    <col min="4107" max="4107" width="7" style="146" customWidth="1"/>
    <col min="4108" max="4108" width="5" style="146" customWidth="1"/>
    <col min="4109" max="4109" width="19.375" style="146" customWidth="1"/>
    <col min="4110" max="4110" width="5.25" style="146" bestFit="1" customWidth="1"/>
    <col min="4111" max="4111" width="5.25" style="146" customWidth="1"/>
    <col min="4112" max="4112" width="6.625" style="146" customWidth="1"/>
    <col min="4113" max="4113" width="6.875" style="146" customWidth="1"/>
    <col min="4114" max="4115" width="9.5" style="146" customWidth="1"/>
    <col min="4116" max="4116" width="8.75" style="146" customWidth="1"/>
    <col min="4117" max="4360" width="8" style="146"/>
    <col min="4361" max="4361" width="3.375" style="146" customWidth="1"/>
    <col min="4362" max="4362" width="8.375" style="146" customWidth="1"/>
    <col min="4363" max="4363" width="7" style="146" customWidth="1"/>
    <col min="4364" max="4364" width="5" style="146" customWidth="1"/>
    <col min="4365" max="4365" width="19.375" style="146" customWidth="1"/>
    <col min="4366" max="4366" width="5.25" style="146" bestFit="1" customWidth="1"/>
    <col min="4367" max="4367" width="5.25" style="146" customWidth="1"/>
    <col min="4368" max="4368" width="6.625" style="146" customWidth="1"/>
    <col min="4369" max="4369" width="6.875" style="146" customWidth="1"/>
    <col min="4370" max="4371" width="9.5" style="146" customWidth="1"/>
    <col min="4372" max="4372" width="8.75" style="146" customWidth="1"/>
    <col min="4373" max="4616" width="8" style="146"/>
    <col min="4617" max="4617" width="3.375" style="146" customWidth="1"/>
    <col min="4618" max="4618" width="8.375" style="146" customWidth="1"/>
    <col min="4619" max="4619" width="7" style="146" customWidth="1"/>
    <col min="4620" max="4620" width="5" style="146" customWidth="1"/>
    <col min="4621" max="4621" width="19.375" style="146" customWidth="1"/>
    <col min="4622" max="4622" width="5.25" style="146" bestFit="1" customWidth="1"/>
    <col min="4623" max="4623" width="5.25" style="146" customWidth="1"/>
    <col min="4624" max="4624" width="6.625" style="146" customWidth="1"/>
    <col min="4625" max="4625" width="6.875" style="146" customWidth="1"/>
    <col min="4626" max="4627" width="9.5" style="146" customWidth="1"/>
    <col min="4628" max="4628" width="8.75" style="146" customWidth="1"/>
    <col min="4629" max="4872" width="8" style="146"/>
    <col min="4873" max="4873" width="3.375" style="146" customWidth="1"/>
    <col min="4874" max="4874" width="8.375" style="146" customWidth="1"/>
    <col min="4875" max="4875" width="7" style="146" customWidth="1"/>
    <col min="4876" max="4876" width="5" style="146" customWidth="1"/>
    <col min="4877" max="4877" width="19.375" style="146" customWidth="1"/>
    <col min="4878" max="4878" width="5.25" style="146" bestFit="1" customWidth="1"/>
    <col min="4879" max="4879" width="5.25" style="146" customWidth="1"/>
    <col min="4880" max="4880" width="6.625" style="146" customWidth="1"/>
    <col min="4881" max="4881" width="6.875" style="146" customWidth="1"/>
    <col min="4882" max="4883" width="9.5" style="146" customWidth="1"/>
    <col min="4884" max="4884" width="8.75" style="146" customWidth="1"/>
    <col min="4885" max="5128" width="8" style="146"/>
    <col min="5129" max="5129" width="3.375" style="146" customWidth="1"/>
    <col min="5130" max="5130" width="8.375" style="146" customWidth="1"/>
    <col min="5131" max="5131" width="7" style="146" customWidth="1"/>
    <col min="5132" max="5132" width="5" style="146" customWidth="1"/>
    <col min="5133" max="5133" width="19.375" style="146" customWidth="1"/>
    <col min="5134" max="5134" width="5.25" style="146" bestFit="1" customWidth="1"/>
    <col min="5135" max="5135" width="5.25" style="146" customWidth="1"/>
    <col min="5136" max="5136" width="6.625" style="146" customWidth="1"/>
    <col min="5137" max="5137" width="6.875" style="146" customWidth="1"/>
    <col min="5138" max="5139" width="9.5" style="146" customWidth="1"/>
    <col min="5140" max="5140" width="8.75" style="146" customWidth="1"/>
    <col min="5141" max="5384" width="8" style="146"/>
    <col min="5385" max="5385" width="3.375" style="146" customWidth="1"/>
    <col min="5386" max="5386" width="8.375" style="146" customWidth="1"/>
    <col min="5387" max="5387" width="7" style="146" customWidth="1"/>
    <col min="5388" max="5388" width="5" style="146" customWidth="1"/>
    <col min="5389" max="5389" width="19.375" style="146" customWidth="1"/>
    <col min="5390" max="5390" width="5.25" style="146" bestFit="1" customWidth="1"/>
    <col min="5391" max="5391" width="5.25" style="146" customWidth="1"/>
    <col min="5392" max="5392" width="6.625" style="146" customWidth="1"/>
    <col min="5393" max="5393" width="6.875" style="146" customWidth="1"/>
    <col min="5394" max="5395" width="9.5" style="146" customWidth="1"/>
    <col min="5396" max="5396" width="8.75" style="146" customWidth="1"/>
    <col min="5397" max="5640" width="8" style="146"/>
    <col min="5641" max="5641" width="3.375" style="146" customWidth="1"/>
    <col min="5642" max="5642" width="8.375" style="146" customWidth="1"/>
    <col min="5643" max="5643" width="7" style="146" customWidth="1"/>
    <col min="5644" max="5644" width="5" style="146" customWidth="1"/>
    <col min="5645" max="5645" width="19.375" style="146" customWidth="1"/>
    <col min="5646" max="5646" width="5.25" style="146" bestFit="1" customWidth="1"/>
    <col min="5647" max="5647" width="5.25" style="146" customWidth="1"/>
    <col min="5648" max="5648" width="6.625" style="146" customWidth="1"/>
    <col min="5649" max="5649" width="6.875" style="146" customWidth="1"/>
    <col min="5650" max="5651" width="9.5" style="146" customWidth="1"/>
    <col min="5652" max="5652" width="8.75" style="146" customWidth="1"/>
    <col min="5653" max="5896" width="8" style="146"/>
    <col min="5897" max="5897" width="3.375" style="146" customWidth="1"/>
    <col min="5898" max="5898" width="8.375" style="146" customWidth="1"/>
    <col min="5899" max="5899" width="7" style="146" customWidth="1"/>
    <col min="5900" max="5900" width="5" style="146" customWidth="1"/>
    <col min="5901" max="5901" width="19.375" style="146" customWidth="1"/>
    <col min="5902" max="5902" width="5.25" style="146" bestFit="1" customWidth="1"/>
    <col min="5903" max="5903" width="5.25" style="146" customWidth="1"/>
    <col min="5904" max="5904" width="6.625" style="146" customWidth="1"/>
    <col min="5905" max="5905" width="6.875" style="146" customWidth="1"/>
    <col min="5906" max="5907" width="9.5" style="146" customWidth="1"/>
    <col min="5908" max="5908" width="8.75" style="146" customWidth="1"/>
    <col min="5909" max="6152" width="8" style="146"/>
    <col min="6153" max="6153" width="3.375" style="146" customWidth="1"/>
    <col min="6154" max="6154" width="8.375" style="146" customWidth="1"/>
    <col min="6155" max="6155" width="7" style="146" customWidth="1"/>
    <col min="6156" max="6156" width="5" style="146" customWidth="1"/>
    <col min="6157" max="6157" width="19.375" style="146" customWidth="1"/>
    <col min="6158" max="6158" width="5.25" style="146" bestFit="1" customWidth="1"/>
    <col min="6159" max="6159" width="5.25" style="146" customWidth="1"/>
    <col min="6160" max="6160" width="6.625" style="146" customWidth="1"/>
    <col min="6161" max="6161" width="6.875" style="146" customWidth="1"/>
    <col min="6162" max="6163" width="9.5" style="146" customWidth="1"/>
    <col min="6164" max="6164" width="8.75" style="146" customWidth="1"/>
    <col min="6165" max="6408" width="8" style="146"/>
    <col min="6409" max="6409" width="3.375" style="146" customWidth="1"/>
    <col min="6410" max="6410" width="8.375" style="146" customWidth="1"/>
    <col min="6411" max="6411" width="7" style="146" customWidth="1"/>
    <col min="6412" max="6412" width="5" style="146" customWidth="1"/>
    <col min="6413" max="6413" width="19.375" style="146" customWidth="1"/>
    <col min="6414" max="6414" width="5.25" style="146" bestFit="1" customWidth="1"/>
    <col min="6415" max="6415" width="5.25" style="146" customWidth="1"/>
    <col min="6416" max="6416" width="6.625" style="146" customWidth="1"/>
    <col min="6417" max="6417" width="6.875" style="146" customWidth="1"/>
    <col min="6418" max="6419" width="9.5" style="146" customWidth="1"/>
    <col min="6420" max="6420" width="8.75" style="146" customWidth="1"/>
    <col min="6421" max="6664" width="8" style="146"/>
    <col min="6665" max="6665" width="3.375" style="146" customWidth="1"/>
    <col min="6666" max="6666" width="8.375" style="146" customWidth="1"/>
    <col min="6667" max="6667" width="7" style="146" customWidth="1"/>
    <col min="6668" max="6668" width="5" style="146" customWidth="1"/>
    <col min="6669" max="6669" width="19.375" style="146" customWidth="1"/>
    <col min="6670" max="6670" width="5.25" style="146" bestFit="1" customWidth="1"/>
    <col min="6671" max="6671" width="5.25" style="146" customWidth="1"/>
    <col min="6672" max="6672" width="6.625" style="146" customWidth="1"/>
    <col min="6673" max="6673" width="6.875" style="146" customWidth="1"/>
    <col min="6674" max="6675" width="9.5" style="146" customWidth="1"/>
    <col min="6676" max="6676" width="8.75" style="146" customWidth="1"/>
    <col min="6677" max="6920" width="8" style="146"/>
    <col min="6921" max="6921" width="3.375" style="146" customWidth="1"/>
    <col min="6922" max="6922" width="8.375" style="146" customWidth="1"/>
    <col min="6923" max="6923" width="7" style="146" customWidth="1"/>
    <col min="6924" max="6924" width="5" style="146" customWidth="1"/>
    <col min="6925" max="6925" width="19.375" style="146" customWidth="1"/>
    <col min="6926" max="6926" width="5.25" style="146" bestFit="1" customWidth="1"/>
    <col min="6927" max="6927" width="5.25" style="146" customWidth="1"/>
    <col min="6928" max="6928" width="6.625" style="146" customWidth="1"/>
    <col min="6929" max="6929" width="6.875" style="146" customWidth="1"/>
    <col min="6930" max="6931" width="9.5" style="146" customWidth="1"/>
    <col min="6932" max="6932" width="8.75" style="146" customWidth="1"/>
    <col min="6933" max="7176" width="8" style="146"/>
    <col min="7177" max="7177" width="3.375" style="146" customWidth="1"/>
    <col min="7178" max="7178" width="8.375" style="146" customWidth="1"/>
    <col min="7179" max="7179" width="7" style="146" customWidth="1"/>
    <col min="7180" max="7180" width="5" style="146" customWidth="1"/>
    <col min="7181" max="7181" width="19.375" style="146" customWidth="1"/>
    <col min="7182" max="7182" width="5.25" style="146" bestFit="1" customWidth="1"/>
    <col min="7183" max="7183" width="5.25" style="146" customWidth="1"/>
    <col min="7184" max="7184" width="6.625" style="146" customWidth="1"/>
    <col min="7185" max="7185" width="6.875" style="146" customWidth="1"/>
    <col min="7186" max="7187" width="9.5" style="146" customWidth="1"/>
    <col min="7188" max="7188" width="8.75" style="146" customWidth="1"/>
    <col min="7189" max="7432" width="8" style="146"/>
    <col min="7433" max="7433" width="3.375" style="146" customWidth="1"/>
    <col min="7434" max="7434" width="8.375" style="146" customWidth="1"/>
    <col min="7435" max="7435" width="7" style="146" customWidth="1"/>
    <col min="7436" max="7436" width="5" style="146" customWidth="1"/>
    <col min="7437" max="7437" width="19.375" style="146" customWidth="1"/>
    <col min="7438" max="7438" width="5.25" style="146" bestFit="1" customWidth="1"/>
    <col min="7439" max="7439" width="5.25" style="146" customWidth="1"/>
    <col min="7440" max="7440" width="6.625" style="146" customWidth="1"/>
    <col min="7441" max="7441" width="6.875" style="146" customWidth="1"/>
    <col min="7442" max="7443" width="9.5" style="146" customWidth="1"/>
    <col min="7444" max="7444" width="8.75" style="146" customWidth="1"/>
    <col min="7445" max="7688" width="8" style="146"/>
    <col min="7689" max="7689" width="3.375" style="146" customWidth="1"/>
    <col min="7690" max="7690" width="8.375" style="146" customWidth="1"/>
    <col min="7691" max="7691" width="7" style="146" customWidth="1"/>
    <col min="7692" max="7692" width="5" style="146" customWidth="1"/>
    <col min="7693" max="7693" width="19.375" style="146" customWidth="1"/>
    <col min="7694" max="7694" width="5.25" style="146" bestFit="1" customWidth="1"/>
    <col min="7695" max="7695" width="5.25" style="146" customWidth="1"/>
    <col min="7696" max="7696" width="6.625" style="146" customWidth="1"/>
    <col min="7697" max="7697" width="6.875" style="146" customWidth="1"/>
    <col min="7698" max="7699" width="9.5" style="146" customWidth="1"/>
    <col min="7700" max="7700" width="8.75" style="146" customWidth="1"/>
    <col min="7701" max="7944" width="8" style="146"/>
    <col min="7945" max="7945" width="3.375" style="146" customWidth="1"/>
    <col min="7946" max="7946" width="8.375" style="146" customWidth="1"/>
    <col min="7947" max="7947" width="7" style="146" customWidth="1"/>
    <col min="7948" max="7948" width="5" style="146" customWidth="1"/>
    <col min="7949" max="7949" width="19.375" style="146" customWidth="1"/>
    <col min="7950" max="7950" width="5.25" style="146" bestFit="1" customWidth="1"/>
    <col min="7951" max="7951" width="5.25" style="146" customWidth="1"/>
    <col min="7952" max="7952" width="6.625" style="146" customWidth="1"/>
    <col min="7953" max="7953" width="6.875" style="146" customWidth="1"/>
    <col min="7954" max="7955" width="9.5" style="146" customWidth="1"/>
    <col min="7956" max="7956" width="8.75" style="146" customWidth="1"/>
    <col min="7957" max="8200" width="8" style="146"/>
    <col min="8201" max="8201" width="3.375" style="146" customWidth="1"/>
    <col min="8202" max="8202" width="8.375" style="146" customWidth="1"/>
    <col min="8203" max="8203" width="7" style="146" customWidth="1"/>
    <col min="8204" max="8204" width="5" style="146" customWidth="1"/>
    <col min="8205" max="8205" width="19.375" style="146" customWidth="1"/>
    <col min="8206" max="8206" width="5.25" style="146" bestFit="1" customWidth="1"/>
    <col min="8207" max="8207" width="5.25" style="146" customWidth="1"/>
    <col min="8208" max="8208" width="6.625" style="146" customWidth="1"/>
    <col min="8209" max="8209" width="6.875" style="146" customWidth="1"/>
    <col min="8210" max="8211" width="9.5" style="146" customWidth="1"/>
    <col min="8212" max="8212" width="8.75" style="146" customWidth="1"/>
    <col min="8213" max="8456" width="8" style="146"/>
    <col min="8457" max="8457" width="3.375" style="146" customWidth="1"/>
    <col min="8458" max="8458" width="8.375" style="146" customWidth="1"/>
    <col min="8459" max="8459" width="7" style="146" customWidth="1"/>
    <col min="8460" max="8460" width="5" style="146" customWidth="1"/>
    <col min="8461" max="8461" width="19.375" style="146" customWidth="1"/>
    <col min="8462" max="8462" width="5.25" style="146" bestFit="1" customWidth="1"/>
    <col min="8463" max="8463" width="5.25" style="146" customWidth="1"/>
    <col min="8464" max="8464" width="6.625" style="146" customWidth="1"/>
    <col min="8465" max="8465" width="6.875" style="146" customWidth="1"/>
    <col min="8466" max="8467" width="9.5" style="146" customWidth="1"/>
    <col min="8468" max="8468" width="8.75" style="146" customWidth="1"/>
    <col min="8469" max="8712" width="8" style="146"/>
    <col min="8713" max="8713" width="3.375" style="146" customWidth="1"/>
    <col min="8714" max="8714" width="8.375" style="146" customWidth="1"/>
    <col min="8715" max="8715" width="7" style="146" customWidth="1"/>
    <col min="8716" max="8716" width="5" style="146" customWidth="1"/>
    <col min="8717" max="8717" width="19.375" style="146" customWidth="1"/>
    <col min="8718" max="8718" width="5.25" style="146" bestFit="1" customWidth="1"/>
    <col min="8719" max="8719" width="5.25" style="146" customWidth="1"/>
    <col min="8720" max="8720" width="6.625" style="146" customWidth="1"/>
    <col min="8721" max="8721" width="6.875" style="146" customWidth="1"/>
    <col min="8722" max="8723" width="9.5" style="146" customWidth="1"/>
    <col min="8724" max="8724" width="8.75" style="146" customWidth="1"/>
    <col min="8725" max="8968" width="8" style="146"/>
    <col min="8969" max="8969" width="3.375" style="146" customWidth="1"/>
    <col min="8970" max="8970" width="8.375" style="146" customWidth="1"/>
    <col min="8971" max="8971" width="7" style="146" customWidth="1"/>
    <col min="8972" max="8972" width="5" style="146" customWidth="1"/>
    <col min="8973" max="8973" width="19.375" style="146" customWidth="1"/>
    <col min="8974" max="8974" width="5.25" style="146" bestFit="1" customWidth="1"/>
    <col min="8975" max="8975" width="5.25" style="146" customWidth="1"/>
    <col min="8976" max="8976" width="6.625" style="146" customWidth="1"/>
    <col min="8977" max="8977" width="6.875" style="146" customWidth="1"/>
    <col min="8978" max="8979" width="9.5" style="146" customWidth="1"/>
    <col min="8980" max="8980" width="8.75" style="146" customWidth="1"/>
    <col min="8981" max="9224" width="8" style="146"/>
    <col min="9225" max="9225" width="3.375" style="146" customWidth="1"/>
    <col min="9226" max="9226" width="8.375" style="146" customWidth="1"/>
    <col min="9227" max="9227" width="7" style="146" customWidth="1"/>
    <col min="9228" max="9228" width="5" style="146" customWidth="1"/>
    <col min="9229" max="9229" width="19.375" style="146" customWidth="1"/>
    <col min="9230" max="9230" width="5.25" style="146" bestFit="1" customWidth="1"/>
    <col min="9231" max="9231" width="5.25" style="146" customWidth="1"/>
    <col min="9232" max="9232" width="6.625" style="146" customWidth="1"/>
    <col min="9233" max="9233" width="6.875" style="146" customWidth="1"/>
    <col min="9234" max="9235" width="9.5" style="146" customWidth="1"/>
    <col min="9236" max="9236" width="8.75" style="146" customWidth="1"/>
    <col min="9237" max="9480" width="8" style="146"/>
    <col min="9481" max="9481" width="3.375" style="146" customWidth="1"/>
    <col min="9482" max="9482" width="8.375" style="146" customWidth="1"/>
    <col min="9483" max="9483" width="7" style="146" customWidth="1"/>
    <col min="9484" max="9484" width="5" style="146" customWidth="1"/>
    <col min="9485" max="9485" width="19.375" style="146" customWidth="1"/>
    <col min="9486" max="9486" width="5.25" style="146" bestFit="1" customWidth="1"/>
    <col min="9487" max="9487" width="5.25" style="146" customWidth="1"/>
    <col min="9488" max="9488" width="6.625" style="146" customWidth="1"/>
    <col min="9489" max="9489" width="6.875" style="146" customWidth="1"/>
    <col min="9490" max="9491" width="9.5" style="146" customWidth="1"/>
    <col min="9492" max="9492" width="8.75" style="146" customWidth="1"/>
    <col min="9493" max="9736" width="8" style="146"/>
    <col min="9737" max="9737" width="3.375" style="146" customWidth="1"/>
    <col min="9738" max="9738" width="8.375" style="146" customWidth="1"/>
    <col min="9739" max="9739" width="7" style="146" customWidth="1"/>
    <col min="9740" max="9740" width="5" style="146" customWidth="1"/>
    <col min="9741" max="9741" width="19.375" style="146" customWidth="1"/>
    <col min="9742" max="9742" width="5.25" style="146" bestFit="1" customWidth="1"/>
    <col min="9743" max="9743" width="5.25" style="146" customWidth="1"/>
    <col min="9744" max="9744" width="6.625" style="146" customWidth="1"/>
    <col min="9745" max="9745" width="6.875" style="146" customWidth="1"/>
    <col min="9746" max="9747" width="9.5" style="146" customWidth="1"/>
    <col min="9748" max="9748" width="8.75" style="146" customWidth="1"/>
    <col min="9749" max="9992" width="8" style="146"/>
    <col min="9993" max="9993" width="3.375" style="146" customWidth="1"/>
    <col min="9994" max="9994" width="8.375" style="146" customWidth="1"/>
    <col min="9995" max="9995" width="7" style="146" customWidth="1"/>
    <col min="9996" max="9996" width="5" style="146" customWidth="1"/>
    <col min="9997" max="9997" width="19.375" style="146" customWidth="1"/>
    <col min="9998" max="9998" width="5.25" style="146" bestFit="1" customWidth="1"/>
    <col min="9999" max="9999" width="5.25" style="146" customWidth="1"/>
    <col min="10000" max="10000" width="6.625" style="146" customWidth="1"/>
    <col min="10001" max="10001" width="6.875" style="146" customWidth="1"/>
    <col min="10002" max="10003" width="9.5" style="146" customWidth="1"/>
    <col min="10004" max="10004" width="8.75" style="146" customWidth="1"/>
    <col min="10005" max="10248" width="8" style="146"/>
    <col min="10249" max="10249" width="3.375" style="146" customWidth="1"/>
    <col min="10250" max="10250" width="8.375" style="146" customWidth="1"/>
    <col min="10251" max="10251" width="7" style="146" customWidth="1"/>
    <col min="10252" max="10252" width="5" style="146" customWidth="1"/>
    <col min="10253" max="10253" width="19.375" style="146" customWidth="1"/>
    <col min="10254" max="10254" width="5.25" style="146" bestFit="1" customWidth="1"/>
    <col min="10255" max="10255" width="5.25" style="146" customWidth="1"/>
    <col min="10256" max="10256" width="6.625" style="146" customWidth="1"/>
    <col min="10257" max="10257" width="6.875" style="146" customWidth="1"/>
    <col min="10258" max="10259" width="9.5" style="146" customWidth="1"/>
    <col min="10260" max="10260" width="8.75" style="146" customWidth="1"/>
    <col min="10261" max="10504" width="8" style="146"/>
    <col min="10505" max="10505" width="3.375" style="146" customWidth="1"/>
    <col min="10506" max="10506" width="8.375" style="146" customWidth="1"/>
    <col min="10507" max="10507" width="7" style="146" customWidth="1"/>
    <col min="10508" max="10508" width="5" style="146" customWidth="1"/>
    <col min="10509" max="10509" width="19.375" style="146" customWidth="1"/>
    <col min="10510" max="10510" width="5.25" style="146" bestFit="1" customWidth="1"/>
    <col min="10511" max="10511" width="5.25" style="146" customWidth="1"/>
    <col min="10512" max="10512" width="6.625" style="146" customWidth="1"/>
    <col min="10513" max="10513" width="6.875" style="146" customWidth="1"/>
    <col min="10514" max="10515" width="9.5" style="146" customWidth="1"/>
    <col min="10516" max="10516" width="8.75" style="146" customWidth="1"/>
    <col min="10517" max="10760" width="8" style="146"/>
    <col min="10761" max="10761" width="3.375" style="146" customWidth="1"/>
    <col min="10762" max="10762" width="8.375" style="146" customWidth="1"/>
    <col min="10763" max="10763" width="7" style="146" customWidth="1"/>
    <col min="10764" max="10764" width="5" style="146" customWidth="1"/>
    <col min="10765" max="10765" width="19.375" style="146" customWidth="1"/>
    <col min="10766" max="10766" width="5.25" style="146" bestFit="1" customWidth="1"/>
    <col min="10767" max="10767" width="5.25" style="146" customWidth="1"/>
    <col min="10768" max="10768" width="6.625" style="146" customWidth="1"/>
    <col min="10769" max="10769" width="6.875" style="146" customWidth="1"/>
    <col min="10770" max="10771" width="9.5" style="146" customWidth="1"/>
    <col min="10772" max="10772" width="8.75" style="146" customWidth="1"/>
    <col min="10773" max="11016" width="8" style="146"/>
    <col min="11017" max="11017" width="3.375" style="146" customWidth="1"/>
    <col min="11018" max="11018" width="8.375" style="146" customWidth="1"/>
    <col min="11019" max="11019" width="7" style="146" customWidth="1"/>
    <col min="11020" max="11020" width="5" style="146" customWidth="1"/>
    <col min="11021" max="11021" width="19.375" style="146" customWidth="1"/>
    <col min="11022" max="11022" width="5.25" style="146" bestFit="1" customWidth="1"/>
    <col min="11023" max="11023" width="5.25" style="146" customWidth="1"/>
    <col min="11024" max="11024" width="6.625" style="146" customWidth="1"/>
    <col min="11025" max="11025" width="6.875" style="146" customWidth="1"/>
    <col min="11026" max="11027" width="9.5" style="146" customWidth="1"/>
    <col min="11028" max="11028" width="8.75" style="146" customWidth="1"/>
    <col min="11029" max="11272" width="8" style="146"/>
    <col min="11273" max="11273" width="3.375" style="146" customWidth="1"/>
    <col min="11274" max="11274" width="8.375" style="146" customWidth="1"/>
    <col min="11275" max="11275" width="7" style="146" customWidth="1"/>
    <col min="11276" max="11276" width="5" style="146" customWidth="1"/>
    <col min="11277" max="11277" width="19.375" style="146" customWidth="1"/>
    <col min="11278" max="11278" width="5.25" style="146" bestFit="1" customWidth="1"/>
    <col min="11279" max="11279" width="5.25" style="146" customWidth="1"/>
    <col min="11280" max="11280" width="6.625" style="146" customWidth="1"/>
    <col min="11281" max="11281" width="6.875" style="146" customWidth="1"/>
    <col min="11282" max="11283" width="9.5" style="146" customWidth="1"/>
    <col min="11284" max="11284" width="8.75" style="146" customWidth="1"/>
    <col min="11285" max="11528" width="8" style="146"/>
    <col min="11529" max="11529" width="3.375" style="146" customWidth="1"/>
    <col min="11530" max="11530" width="8.375" style="146" customWidth="1"/>
    <col min="11531" max="11531" width="7" style="146" customWidth="1"/>
    <col min="11532" max="11532" width="5" style="146" customWidth="1"/>
    <col min="11533" max="11533" width="19.375" style="146" customWidth="1"/>
    <col min="11534" max="11534" width="5.25" style="146" bestFit="1" customWidth="1"/>
    <col min="11535" max="11535" width="5.25" style="146" customWidth="1"/>
    <col min="11536" max="11536" width="6.625" style="146" customWidth="1"/>
    <col min="11537" max="11537" width="6.875" style="146" customWidth="1"/>
    <col min="11538" max="11539" width="9.5" style="146" customWidth="1"/>
    <col min="11540" max="11540" width="8.75" style="146" customWidth="1"/>
    <col min="11541" max="11784" width="8" style="146"/>
    <col min="11785" max="11785" width="3.375" style="146" customWidth="1"/>
    <col min="11786" max="11786" width="8.375" style="146" customWidth="1"/>
    <col min="11787" max="11787" width="7" style="146" customWidth="1"/>
    <col min="11788" max="11788" width="5" style="146" customWidth="1"/>
    <col min="11789" max="11789" width="19.375" style="146" customWidth="1"/>
    <col min="11790" max="11790" width="5.25" style="146" bestFit="1" customWidth="1"/>
    <col min="11791" max="11791" width="5.25" style="146" customWidth="1"/>
    <col min="11792" max="11792" width="6.625" style="146" customWidth="1"/>
    <col min="11793" max="11793" width="6.875" style="146" customWidth="1"/>
    <col min="11794" max="11795" width="9.5" style="146" customWidth="1"/>
    <col min="11796" max="11796" width="8.75" style="146" customWidth="1"/>
    <col min="11797" max="12040" width="8" style="146"/>
    <col min="12041" max="12041" width="3.375" style="146" customWidth="1"/>
    <col min="12042" max="12042" width="8.375" style="146" customWidth="1"/>
    <col min="12043" max="12043" width="7" style="146" customWidth="1"/>
    <col min="12044" max="12044" width="5" style="146" customWidth="1"/>
    <col min="12045" max="12045" width="19.375" style="146" customWidth="1"/>
    <col min="12046" max="12046" width="5.25" style="146" bestFit="1" customWidth="1"/>
    <col min="12047" max="12047" width="5.25" style="146" customWidth="1"/>
    <col min="12048" max="12048" width="6.625" style="146" customWidth="1"/>
    <col min="12049" max="12049" width="6.875" style="146" customWidth="1"/>
    <col min="12050" max="12051" width="9.5" style="146" customWidth="1"/>
    <col min="12052" max="12052" width="8.75" style="146" customWidth="1"/>
    <col min="12053" max="12296" width="8" style="146"/>
    <col min="12297" max="12297" width="3.375" style="146" customWidth="1"/>
    <col min="12298" max="12298" width="8.375" style="146" customWidth="1"/>
    <col min="12299" max="12299" width="7" style="146" customWidth="1"/>
    <col min="12300" max="12300" width="5" style="146" customWidth="1"/>
    <col min="12301" max="12301" width="19.375" style="146" customWidth="1"/>
    <col min="12302" max="12302" width="5.25" style="146" bestFit="1" customWidth="1"/>
    <col min="12303" max="12303" width="5.25" style="146" customWidth="1"/>
    <col min="12304" max="12304" width="6.625" style="146" customWidth="1"/>
    <col min="12305" max="12305" width="6.875" style="146" customWidth="1"/>
    <col min="12306" max="12307" width="9.5" style="146" customWidth="1"/>
    <col min="12308" max="12308" width="8.75" style="146" customWidth="1"/>
    <col min="12309" max="12552" width="8" style="146"/>
    <col min="12553" max="12553" width="3.375" style="146" customWidth="1"/>
    <col min="12554" max="12554" width="8.375" style="146" customWidth="1"/>
    <col min="12555" max="12555" width="7" style="146" customWidth="1"/>
    <col min="12556" max="12556" width="5" style="146" customWidth="1"/>
    <col min="12557" max="12557" width="19.375" style="146" customWidth="1"/>
    <col min="12558" max="12558" width="5.25" style="146" bestFit="1" customWidth="1"/>
    <col min="12559" max="12559" width="5.25" style="146" customWidth="1"/>
    <col min="12560" max="12560" width="6.625" style="146" customWidth="1"/>
    <col min="12561" max="12561" width="6.875" style="146" customWidth="1"/>
    <col min="12562" max="12563" width="9.5" style="146" customWidth="1"/>
    <col min="12564" max="12564" width="8.75" style="146" customWidth="1"/>
    <col min="12565" max="12808" width="8" style="146"/>
    <col min="12809" max="12809" width="3.375" style="146" customWidth="1"/>
    <col min="12810" max="12810" width="8.375" style="146" customWidth="1"/>
    <col min="12811" max="12811" width="7" style="146" customWidth="1"/>
    <col min="12812" max="12812" width="5" style="146" customWidth="1"/>
    <col min="12813" max="12813" width="19.375" style="146" customWidth="1"/>
    <col min="12814" max="12814" width="5.25" style="146" bestFit="1" customWidth="1"/>
    <col min="12815" max="12815" width="5.25" style="146" customWidth="1"/>
    <col min="12816" max="12816" width="6.625" style="146" customWidth="1"/>
    <col min="12817" max="12817" width="6.875" style="146" customWidth="1"/>
    <col min="12818" max="12819" width="9.5" style="146" customWidth="1"/>
    <col min="12820" max="12820" width="8.75" style="146" customWidth="1"/>
    <col min="12821" max="13064" width="8" style="146"/>
    <col min="13065" max="13065" width="3.375" style="146" customWidth="1"/>
    <col min="13066" max="13066" width="8.375" style="146" customWidth="1"/>
    <col min="13067" max="13067" width="7" style="146" customWidth="1"/>
    <col min="13068" max="13068" width="5" style="146" customWidth="1"/>
    <col min="13069" max="13069" width="19.375" style="146" customWidth="1"/>
    <col min="13070" max="13070" width="5.25" style="146" bestFit="1" customWidth="1"/>
    <col min="13071" max="13071" width="5.25" style="146" customWidth="1"/>
    <col min="13072" max="13072" width="6.625" style="146" customWidth="1"/>
    <col min="13073" max="13073" width="6.875" style="146" customWidth="1"/>
    <col min="13074" max="13075" width="9.5" style="146" customWidth="1"/>
    <col min="13076" max="13076" width="8.75" style="146" customWidth="1"/>
    <col min="13077" max="13320" width="8" style="146"/>
    <col min="13321" max="13321" width="3.375" style="146" customWidth="1"/>
    <col min="13322" max="13322" width="8.375" style="146" customWidth="1"/>
    <col min="13323" max="13323" width="7" style="146" customWidth="1"/>
    <col min="13324" max="13324" width="5" style="146" customWidth="1"/>
    <col min="13325" max="13325" width="19.375" style="146" customWidth="1"/>
    <col min="13326" max="13326" width="5.25" style="146" bestFit="1" customWidth="1"/>
    <col min="13327" max="13327" width="5.25" style="146" customWidth="1"/>
    <col min="13328" max="13328" width="6.625" style="146" customWidth="1"/>
    <col min="13329" max="13329" width="6.875" style="146" customWidth="1"/>
    <col min="13330" max="13331" width="9.5" style="146" customWidth="1"/>
    <col min="13332" max="13332" width="8.75" style="146" customWidth="1"/>
    <col min="13333" max="13576" width="8" style="146"/>
    <col min="13577" max="13577" width="3.375" style="146" customWidth="1"/>
    <col min="13578" max="13578" width="8.375" style="146" customWidth="1"/>
    <col min="13579" max="13579" width="7" style="146" customWidth="1"/>
    <col min="13580" max="13580" width="5" style="146" customWidth="1"/>
    <col min="13581" max="13581" width="19.375" style="146" customWidth="1"/>
    <col min="13582" max="13582" width="5.25" style="146" bestFit="1" customWidth="1"/>
    <col min="13583" max="13583" width="5.25" style="146" customWidth="1"/>
    <col min="13584" max="13584" width="6.625" style="146" customWidth="1"/>
    <col min="13585" max="13585" width="6.875" style="146" customWidth="1"/>
    <col min="13586" max="13587" width="9.5" style="146" customWidth="1"/>
    <col min="13588" max="13588" width="8.75" style="146" customWidth="1"/>
    <col min="13589" max="13832" width="8" style="146"/>
    <col min="13833" max="13833" width="3.375" style="146" customWidth="1"/>
    <col min="13834" max="13834" width="8.375" style="146" customWidth="1"/>
    <col min="13835" max="13835" width="7" style="146" customWidth="1"/>
    <col min="13836" max="13836" width="5" style="146" customWidth="1"/>
    <col min="13837" max="13837" width="19.375" style="146" customWidth="1"/>
    <col min="13838" max="13838" width="5.25" style="146" bestFit="1" customWidth="1"/>
    <col min="13839" max="13839" width="5.25" style="146" customWidth="1"/>
    <col min="13840" max="13840" width="6.625" style="146" customWidth="1"/>
    <col min="13841" max="13841" width="6.875" style="146" customWidth="1"/>
    <col min="13842" max="13843" width="9.5" style="146" customWidth="1"/>
    <col min="13844" max="13844" width="8.75" style="146" customWidth="1"/>
    <col min="13845" max="14088" width="8" style="146"/>
    <col min="14089" max="14089" width="3.375" style="146" customWidth="1"/>
    <col min="14090" max="14090" width="8.375" style="146" customWidth="1"/>
    <col min="14091" max="14091" width="7" style="146" customWidth="1"/>
    <col min="14092" max="14092" width="5" style="146" customWidth="1"/>
    <col min="14093" max="14093" width="19.375" style="146" customWidth="1"/>
    <col min="14094" max="14094" width="5.25" style="146" bestFit="1" customWidth="1"/>
    <col min="14095" max="14095" width="5.25" style="146" customWidth="1"/>
    <col min="14096" max="14096" width="6.625" style="146" customWidth="1"/>
    <col min="14097" max="14097" width="6.875" style="146" customWidth="1"/>
    <col min="14098" max="14099" width="9.5" style="146" customWidth="1"/>
    <col min="14100" max="14100" width="8.75" style="146" customWidth="1"/>
    <col min="14101" max="14344" width="8" style="146"/>
    <col min="14345" max="14345" width="3.375" style="146" customWidth="1"/>
    <col min="14346" max="14346" width="8.375" style="146" customWidth="1"/>
    <col min="14347" max="14347" width="7" style="146" customWidth="1"/>
    <col min="14348" max="14348" width="5" style="146" customWidth="1"/>
    <col min="14349" max="14349" width="19.375" style="146" customWidth="1"/>
    <col min="14350" max="14350" width="5.25" style="146" bestFit="1" customWidth="1"/>
    <col min="14351" max="14351" width="5.25" style="146" customWidth="1"/>
    <col min="14352" max="14352" width="6.625" style="146" customWidth="1"/>
    <col min="14353" max="14353" width="6.875" style="146" customWidth="1"/>
    <col min="14354" max="14355" width="9.5" style="146" customWidth="1"/>
    <col min="14356" max="14356" width="8.75" style="146" customWidth="1"/>
    <col min="14357" max="14600" width="8" style="146"/>
    <col min="14601" max="14601" width="3.375" style="146" customWidth="1"/>
    <col min="14602" max="14602" width="8.375" style="146" customWidth="1"/>
    <col min="14603" max="14603" width="7" style="146" customWidth="1"/>
    <col min="14604" max="14604" width="5" style="146" customWidth="1"/>
    <col min="14605" max="14605" width="19.375" style="146" customWidth="1"/>
    <col min="14606" max="14606" width="5.25" style="146" bestFit="1" customWidth="1"/>
    <col min="14607" max="14607" width="5.25" style="146" customWidth="1"/>
    <col min="14608" max="14608" width="6.625" style="146" customWidth="1"/>
    <col min="14609" max="14609" width="6.875" style="146" customWidth="1"/>
    <col min="14610" max="14611" width="9.5" style="146" customWidth="1"/>
    <col min="14612" max="14612" width="8.75" style="146" customWidth="1"/>
    <col min="14613" max="14856" width="8" style="146"/>
    <col min="14857" max="14857" width="3.375" style="146" customWidth="1"/>
    <col min="14858" max="14858" width="8.375" style="146" customWidth="1"/>
    <col min="14859" max="14859" width="7" style="146" customWidth="1"/>
    <col min="14860" max="14860" width="5" style="146" customWidth="1"/>
    <col min="14861" max="14861" width="19.375" style="146" customWidth="1"/>
    <col min="14862" max="14862" width="5.25" style="146" bestFit="1" customWidth="1"/>
    <col min="14863" max="14863" width="5.25" style="146" customWidth="1"/>
    <col min="14864" max="14864" width="6.625" style="146" customWidth="1"/>
    <col min="14865" max="14865" width="6.875" style="146" customWidth="1"/>
    <col min="14866" max="14867" width="9.5" style="146" customWidth="1"/>
    <col min="14868" max="14868" width="8.75" style="146" customWidth="1"/>
    <col min="14869" max="15112" width="8" style="146"/>
    <col min="15113" max="15113" width="3.375" style="146" customWidth="1"/>
    <col min="15114" max="15114" width="8.375" style="146" customWidth="1"/>
    <col min="15115" max="15115" width="7" style="146" customWidth="1"/>
    <col min="15116" max="15116" width="5" style="146" customWidth="1"/>
    <col min="15117" max="15117" width="19.375" style="146" customWidth="1"/>
    <col min="15118" max="15118" width="5.25" style="146" bestFit="1" customWidth="1"/>
    <col min="15119" max="15119" width="5.25" style="146" customWidth="1"/>
    <col min="15120" max="15120" width="6.625" style="146" customWidth="1"/>
    <col min="15121" max="15121" width="6.875" style="146" customWidth="1"/>
    <col min="15122" max="15123" width="9.5" style="146" customWidth="1"/>
    <col min="15124" max="15124" width="8.75" style="146" customWidth="1"/>
    <col min="15125" max="15368" width="8" style="146"/>
    <col min="15369" max="15369" width="3.375" style="146" customWidth="1"/>
    <col min="15370" max="15370" width="8.375" style="146" customWidth="1"/>
    <col min="15371" max="15371" width="7" style="146" customWidth="1"/>
    <col min="15372" max="15372" width="5" style="146" customWidth="1"/>
    <col min="15373" max="15373" width="19.375" style="146" customWidth="1"/>
    <col min="15374" max="15374" width="5.25" style="146" bestFit="1" customWidth="1"/>
    <col min="15375" max="15375" width="5.25" style="146" customWidth="1"/>
    <col min="15376" max="15376" width="6.625" style="146" customWidth="1"/>
    <col min="15377" max="15377" width="6.875" style="146" customWidth="1"/>
    <col min="15378" max="15379" width="9.5" style="146" customWidth="1"/>
    <col min="15380" max="15380" width="8.75" style="146" customWidth="1"/>
    <col min="15381" max="15624" width="8" style="146"/>
    <col min="15625" max="15625" width="3.375" style="146" customWidth="1"/>
    <col min="15626" max="15626" width="8.375" style="146" customWidth="1"/>
    <col min="15627" max="15627" width="7" style="146" customWidth="1"/>
    <col min="15628" max="15628" width="5" style="146" customWidth="1"/>
    <col min="15629" max="15629" width="19.375" style="146" customWidth="1"/>
    <col min="15630" max="15630" width="5.25" style="146" bestFit="1" customWidth="1"/>
    <col min="15631" max="15631" width="5.25" style="146" customWidth="1"/>
    <col min="15632" max="15632" width="6.625" style="146" customWidth="1"/>
    <col min="15633" max="15633" width="6.875" style="146" customWidth="1"/>
    <col min="15634" max="15635" width="9.5" style="146" customWidth="1"/>
    <col min="15636" max="15636" width="8.75" style="146" customWidth="1"/>
    <col min="15637" max="15880" width="8" style="146"/>
    <col min="15881" max="15881" width="3.375" style="146" customWidth="1"/>
    <col min="15882" max="15882" width="8.375" style="146" customWidth="1"/>
    <col min="15883" max="15883" width="7" style="146" customWidth="1"/>
    <col min="15884" max="15884" width="5" style="146" customWidth="1"/>
    <col min="15885" max="15885" width="19.375" style="146" customWidth="1"/>
    <col min="15886" max="15886" width="5.25" style="146" bestFit="1" customWidth="1"/>
    <col min="15887" max="15887" width="5.25" style="146" customWidth="1"/>
    <col min="15888" max="15888" width="6.625" style="146" customWidth="1"/>
    <col min="15889" max="15889" width="6.875" style="146" customWidth="1"/>
    <col min="15890" max="15891" width="9.5" style="146" customWidth="1"/>
    <col min="15892" max="15892" width="8.75" style="146" customWidth="1"/>
    <col min="15893" max="16136" width="8" style="146"/>
    <col min="16137" max="16137" width="3.375" style="146" customWidth="1"/>
    <col min="16138" max="16138" width="8.375" style="146" customWidth="1"/>
    <col min="16139" max="16139" width="7" style="146" customWidth="1"/>
    <col min="16140" max="16140" width="5" style="146" customWidth="1"/>
    <col min="16141" max="16141" width="19.375" style="146" customWidth="1"/>
    <col min="16142" max="16142" width="5.25" style="146" bestFit="1" customWidth="1"/>
    <col min="16143" max="16143" width="5.25" style="146" customWidth="1"/>
    <col min="16144" max="16144" width="6.625" style="146" customWidth="1"/>
    <col min="16145" max="16145" width="6.875" style="146" customWidth="1"/>
    <col min="16146" max="16147" width="9.5" style="146" customWidth="1"/>
    <col min="16148" max="16148" width="8.75" style="146" customWidth="1"/>
    <col min="16149" max="16384" width="8" style="146"/>
  </cols>
  <sheetData>
    <row r="1" spans="1:49" ht="117.75" customHeight="1"/>
    <row r="2" spans="1:49" s="174" customFormat="1" ht="52.5" hidden="1" customHeight="1">
      <c r="A2" s="652" t="s">
        <v>111</v>
      </c>
      <c r="B2" s="652"/>
      <c r="C2" s="652"/>
      <c r="D2" s="652"/>
      <c r="E2" s="652"/>
      <c r="F2" s="652"/>
      <c r="G2" s="652"/>
      <c r="H2" s="652"/>
      <c r="I2" s="652"/>
      <c r="J2" s="652"/>
      <c r="K2" s="652"/>
      <c r="L2" s="652"/>
      <c r="M2" s="652"/>
      <c r="N2" s="266"/>
      <c r="O2" s="266"/>
      <c r="P2" s="266"/>
      <c r="Q2" s="173"/>
      <c r="R2" s="173"/>
      <c r="S2" s="173"/>
      <c r="T2" s="173"/>
      <c r="U2" s="693" t="s">
        <v>1551</v>
      </c>
      <c r="V2" s="694"/>
      <c r="W2" s="694"/>
      <c r="X2" s="694"/>
      <c r="Y2" s="694"/>
      <c r="Z2" s="694"/>
      <c r="AA2" s="694"/>
      <c r="AB2" s="694"/>
      <c r="AC2" s="694"/>
      <c r="AD2" s="694"/>
      <c r="AE2" s="694"/>
      <c r="AF2" s="695"/>
      <c r="AG2" s="173"/>
      <c r="AH2" s="173"/>
      <c r="AI2" s="173"/>
    </row>
    <row r="3" spans="1:49" s="174" customFormat="1" ht="22.5" hidden="1" customHeight="1">
      <c r="A3" s="266"/>
      <c r="B3" s="266"/>
      <c r="C3" s="266"/>
      <c r="D3" s="266"/>
      <c r="E3" s="266"/>
      <c r="F3" s="266"/>
      <c r="G3" s="266"/>
      <c r="H3" s="266"/>
      <c r="I3" s="266"/>
      <c r="J3" s="266"/>
      <c r="K3" s="266"/>
      <c r="L3" s="266"/>
      <c r="M3" s="266"/>
      <c r="N3" s="266"/>
      <c r="O3" s="266"/>
      <c r="P3" s="266"/>
      <c r="Q3" s="173"/>
      <c r="R3" s="173"/>
      <c r="S3" s="173"/>
      <c r="T3" s="173"/>
      <c r="U3" s="233" t="e">
        <f>VLOOKUP($L$4,補助金用基本データ!$D$5:$X$302,21)</f>
        <v>#N/A</v>
      </c>
      <c r="V3" s="233" t="e">
        <f>VLOOKUP($L$4,補助金用基本データ!$D$5:$X$302,22)</f>
        <v>#N/A</v>
      </c>
      <c r="W3" s="233" t="e">
        <f>VLOOKUP($L$4,補助金用基本データ!$D$5:$X$302,23)</f>
        <v>#N/A</v>
      </c>
      <c r="X3" s="233" t="e">
        <f>VLOOKUP($L$4,補助金用基本データ!$D$5:$X$302,24)</f>
        <v>#N/A</v>
      </c>
      <c r="Y3" s="233" t="e">
        <f>VLOOKUP($L$4,補助金用基本データ!$D$5:$X$302,25)</f>
        <v>#N/A</v>
      </c>
      <c r="Z3" s="233" t="e">
        <f>VLOOKUP($L$4,補助金用基本データ!$D$5:$X$302,26)</f>
        <v>#N/A</v>
      </c>
      <c r="AA3" s="233" t="e">
        <f>VLOOKUP($L$4,補助金用基本データ!$D$5:$X$302,27)</f>
        <v>#N/A</v>
      </c>
      <c r="AB3" s="696"/>
      <c r="AC3" s="697"/>
      <c r="AD3" s="697"/>
      <c r="AE3" s="697"/>
      <c r="AF3" s="698"/>
      <c r="AG3" s="173"/>
      <c r="AH3" s="173"/>
      <c r="AI3" s="173"/>
    </row>
    <row r="4" spans="1:49" ht="27.75" customHeight="1">
      <c r="A4" s="175" t="s">
        <v>1558</v>
      </c>
      <c r="B4" s="175"/>
      <c r="C4" s="175"/>
      <c r="D4" s="175"/>
      <c r="E4" s="176"/>
      <c r="F4" s="653"/>
      <c r="G4" s="653"/>
      <c r="H4" s="653"/>
      <c r="I4" s="177"/>
      <c r="J4" s="176"/>
      <c r="K4" s="176"/>
      <c r="L4" s="176" t="e">
        <f>①基本情報【名簿入力前に必須入力】!P5</f>
        <v>#N/A</v>
      </c>
      <c r="M4" s="176"/>
      <c r="N4" s="176"/>
      <c r="O4" s="176"/>
      <c r="P4" s="176"/>
      <c r="R4" s="684"/>
      <c r="S4" s="685"/>
      <c r="T4" s="686"/>
      <c r="U4" s="232" t="s">
        <v>31</v>
      </c>
      <c r="V4" s="232" t="s">
        <v>32</v>
      </c>
      <c r="W4" s="232" t="s">
        <v>33</v>
      </c>
      <c r="X4" s="232" t="s">
        <v>34</v>
      </c>
      <c r="Y4" s="232" t="s">
        <v>35</v>
      </c>
      <c r="Z4" s="232" t="s">
        <v>36</v>
      </c>
      <c r="AA4" s="232" t="s">
        <v>37</v>
      </c>
      <c r="AB4" s="232" t="s">
        <v>38</v>
      </c>
      <c r="AC4" s="232" t="s">
        <v>39</v>
      </c>
      <c r="AD4" s="232" t="s">
        <v>40</v>
      </c>
      <c r="AE4" s="232" t="s">
        <v>41</v>
      </c>
      <c r="AF4" s="232" t="s">
        <v>42</v>
      </c>
      <c r="AG4" s="178"/>
      <c r="AH4" s="178"/>
    </row>
    <row r="5" spans="1:49" ht="18" customHeight="1">
      <c r="A5" s="175"/>
      <c r="B5" s="654"/>
      <c r="C5" s="654"/>
      <c r="D5" s="654"/>
      <c r="E5" s="654"/>
      <c r="F5" s="654"/>
      <c r="G5" s="654"/>
      <c r="H5" s="654"/>
      <c r="I5" s="654"/>
      <c r="J5" s="654"/>
      <c r="K5" s="179" t="s">
        <v>1525</v>
      </c>
      <c r="L5" s="655">
        <f>①基本情報【名簿入力前に必須入力】!D5</f>
        <v>0</v>
      </c>
      <c r="M5" s="655"/>
      <c r="N5" s="115"/>
      <c r="O5" s="115"/>
      <c r="P5" s="115"/>
      <c r="Q5" s="146">
        <v>1</v>
      </c>
      <c r="R5" s="684" t="s">
        <v>54</v>
      </c>
      <c r="S5" s="685"/>
      <c r="T5" s="686"/>
      <c r="U5" s="167">
        <f t="shared" ref="U5:AF5" si="0">COUNTIF(U13:U87,$Q$5)</f>
        <v>0</v>
      </c>
      <c r="V5" s="167">
        <f t="shared" si="0"/>
        <v>0</v>
      </c>
      <c r="W5" s="167">
        <f t="shared" si="0"/>
        <v>0</v>
      </c>
      <c r="X5" s="167">
        <f t="shared" si="0"/>
        <v>0</v>
      </c>
      <c r="Y5" s="167">
        <f t="shared" si="0"/>
        <v>0</v>
      </c>
      <c r="Z5" s="167">
        <f t="shared" si="0"/>
        <v>0</v>
      </c>
      <c r="AA5" s="167">
        <f t="shared" si="0"/>
        <v>0</v>
      </c>
      <c r="AB5" s="167">
        <f t="shared" si="0"/>
        <v>0</v>
      </c>
      <c r="AC5" s="167">
        <f t="shared" si="0"/>
        <v>0</v>
      </c>
      <c r="AD5" s="167">
        <f t="shared" si="0"/>
        <v>0</v>
      </c>
      <c r="AE5" s="167">
        <f t="shared" si="0"/>
        <v>0</v>
      </c>
      <c r="AF5" s="167">
        <f t="shared" si="0"/>
        <v>0</v>
      </c>
    </row>
    <row r="6" spans="1:49" ht="18" customHeight="1">
      <c r="A6" s="175"/>
      <c r="B6" s="267"/>
      <c r="C6" s="267"/>
      <c r="D6" s="267"/>
      <c r="E6" s="267"/>
      <c r="F6" s="267"/>
      <c r="G6" s="267"/>
      <c r="H6" s="267"/>
      <c r="I6" s="267"/>
      <c r="J6" s="267"/>
      <c r="K6" s="180"/>
      <c r="L6" s="166"/>
      <c r="M6" s="166"/>
      <c r="N6" s="115"/>
      <c r="O6" s="115"/>
      <c r="P6" s="166"/>
      <c r="Q6" s="146">
        <v>2</v>
      </c>
      <c r="R6" s="684" t="s">
        <v>65</v>
      </c>
      <c r="S6" s="685"/>
      <c r="T6" s="686"/>
      <c r="U6" s="167">
        <f t="shared" ref="U6:AF6" si="1">COUNTIF(U13:U87,$Q$6)</f>
        <v>0</v>
      </c>
      <c r="V6" s="167">
        <f t="shared" si="1"/>
        <v>0</v>
      </c>
      <c r="W6" s="167">
        <f t="shared" si="1"/>
        <v>0</v>
      </c>
      <c r="X6" s="167">
        <f t="shared" si="1"/>
        <v>0</v>
      </c>
      <c r="Y6" s="167">
        <f t="shared" si="1"/>
        <v>0</v>
      </c>
      <c r="Z6" s="167">
        <f t="shared" si="1"/>
        <v>0</v>
      </c>
      <c r="AA6" s="167">
        <f t="shared" si="1"/>
        <v>0</v>
      </c>
      <c r="AB6" s="167">
        <f t="shared" si="1"/>
        <v>0</v>
      </c>
      <c r="AC6" s="167">
        <f t="shared" si="1"/>
        <v>0</v>
      </c>
      <c r="AD6" s="167">
        <f t="shared" si="1"/>
        <v>0</v>
      </c>
      <c r="AE6" s="167">
        <f t="shared" si="1"/>
        <v>0</v>
      </c>
      <c r="AF6" s="167">
        <f t="shared" si="1"/>
        <v>0</v>
      </c>
    </row>
    <row r="7" spans="1:49" ht="18" customHeight="1">
      <c r="A7" s="175"/>
      <c r="B7" s="267"/>
      <c r="C7" s="267"/>
      <c r="D7" s="267"/>
      <c r="E7" s="267"/>
      <c r="F7" s="267"/>
      <c r="G7" s="267"/>
      <c r="H7" s="267"/>
      <c r="I7" s="267"/>
      <c r="J7" s="267"/>
      <c r="K7" s="180"/>
      <c r="L7" s="166"/>
      <c r="M7" s="166"/>
      <c r="N7" s="115"/>
      <c r="O7" s="115"/>
      <c r="P7" s="166"/>
      <c r="Q7" s="146">
        <v>3</v>
      </c>
      <c r="R7" s="684" t="s">
        <v>66</v>
      </c>
      <c r="S7" s="685"/>
      <c r="T7" s="686"/>
      <c r="U7" s="167">
        <f t="shared" ref="U7:AE7" si="2">COUNTIF(U13:U87,$Q$7)</f>
        <v>0</v>
      </c>
      <c r="V7" s="167">
        <f t="shared" si="2"/>
        <v>0</v>
      </c>
      <c r="W7" s="167">
        <f t="shared" si="2"/>
        <v>0</v>
      </c>
      <c r="X7" s="167">
        <f t="shared" si="2"/>
        <v>0</v>
      </c>
      <c r="Y7" s="167">
        <f t="shared" si="2"/>
        <v>0</v>
      </c>
      <c r="Z7" s="167">
        <f t="shared" si="2"/>
        <v>0</v>
      </c>
      <c r="AA7" s="167">
        <f t="shared" si="2"/>
        <v>0</v>
      </c>
      <c r="AB7" s="167">
        <f t="shared" si="2"/>
        <v>0</v>
      </c>
      <c r="AC7" s="167">
        <f t="shared" si="2"/>
        <v>0</v>
      </c>
      <c r="AD7" s="167">
        <f t="shared" si="2"/>
        <v>0</v>
      </c>
      <c r="AE7" s="167">
        <f t="shared" si="2"/>
        <v>0</v>
      </c>
      <c r="AF7" s="167">
        <f>COUNTIF(AF13:AF87,$Q$7)</f>
        <v>0</v>
      </c>
    </row>
    <row r="8" spans="1:49" ht="18" customHeight="1" thickBot="1">
      <c r="A8" s="175"/>
      <c r="B8" s="267"/>
      <c r="C8" s="267"/>
      <c r="D8" s="267"/>
      <c r="E8" s="267"/>
      <c r="F8" s="267"/>
      <c r="G8" s="267"/>
      <c r="H8" s="267"/>
      <c r="I8" s="267"/>
      <c r="J8" s="267"/>
      <c r="K8" s="180"/>
      <c r="L8" s="166"/>
      <c r="M8" s="166"/>
      <c r="N8" s="115"/>
      <c r="O8" s="115"/>
      <c r="P8" s="166"/>
      <c r="Q8" s="181">
        <v>4</v>
      </c>
      <c r="R8" s="687" t="s">
        <v>176</v>
      </c>
      <c r="S8" s="688"/>
      <c r="T8" s="689"/>
      <c r="U8" s="168">
        <f>COUNTIF(U13:U87,$Q$8)</f>
        <v>0</v>
      </c>
      <c r="V8" s="168">
        <f t="shared" ref="V8:AF8" si="3">COUNTIF(V13:V87,$Q$8)</f>
        <v>0</v>
      </c>
      <c r="W8" s="168">
        <f t="shared" si="3"/>
        <v>0</v>
      </c>
      <c r="X8" s="168">
        <f t="shared" si="3"/>
        <v>0</v>
      </c>
      <c r="Y8" s="168">
        <f t="shared" si="3"/>
        <v>0</v>
      </c>
      <c r="Z8" s="168">
        <f t="shared" si="3"/>
        <v>0</v>
      </c>
      <c r="AA8" s="168">
        <f t="shared" si="3"/>
        <v>0</v>
      </c>
      <c r="AB8" s="168">
        <f t="shared" si="3"/>
        <v>0</v>
      </c>
      <c r="AC8" s="168">
        <f t="shared" si="3"/>
        <v>0</v>
      </c>
      <c r="AD8" s="168">
        <f t="shared" si="3"/>
        <v>0</v>
      </c>
      <c r="AE8" s="168">
        <f t="shared" si="3"/>
        <v>0</v>
      </c>
      <c r="AF8" s="168">
        <f t="shared" si="3"/>
        <v>0</v>
      </c>
    </row>
    <row r="9" spans="1:49" ht="18.75" customHeight="1" thickTop="1" thickBot="1">
      <c r="A9" s="175"/>
      <c r="B9" s="175"/>
      <c r="C9" s="175"/>
      <c r="D9" s="175"/>
      <c r="E9" s="176"/>
      <c r="F9" s="182"/>
      <c r="G9" s="176"/>
      <c r="H9" s="176"/>
      <c r="I9" s="176"/>
      <c r="J9" s="176"/>
      <c r="K9" s="176"/>
      <c r="L9" s="176"/>
      <c r="M9" s="176"/>
      <c r="N9" s="176"/>
      <c r="O9" s="176"/>
      <c r="P9" s="176"/>
      <c r="R9" s="690" t="s">
        <v>72</v>
      </c>
      <c r="S9" s="691"/>
      <c r="T9" s="692"/>
      <c r="U9" s="169">
        <f>SUM(U5:U8)</f>
        <v>0</v>
      </c>
      <c r="V9" s="169">
        <f t="shared" ref="V9:AF9" si="4">SUM(V5:V8)</f>
        <v>0</v>
      </c>
      <c r="W9" s="169">
        <f t="shared" si="4"/>
        <v>0</v>
      </c>
      <c r="X9" s="169">
        <f t="shared" si="4"/>
        <v>0</v>
      </c>
      <c r="Y9" s="169">
        <f t="shared" si="4"/>
        <v>0</v>
      </c>
      <c r="Z9" s="169">
        <f t="shared" si="4"/>
        <v>0</v>
      </c>
      <c r="AA9" s="169">
        <f t="shared" si="4"/>
        <v>0</v>
      </c>
      <c r="AB9" s="169">
        <f t="shared" si="4"/>
        <v>0</v>
      </c>
      <c r="AC9" s="169">
        <f t="shared" si="4"/>
        <v>0</v>
      </c>
      <c r="AD9" s="169">
        <f t="shared" si="4"/>
        <v>0</v>
      </c>
      <c r="AE9" s="169">
        <f t="shared" si="4"/>
        <v>0</v>
      </c>
      <c r="AF9" s="169">
        <f t="shared" si="4"/>
        <v>0</v>
      </c>
    </row>
    <row r="10" spans="1:49" s="184" customFormat="1" ht="18" customHeight="1">
      <c r="A10" s="664"/>
      <c r="B10" s="662" t="s">
        <v>2</v>
      </c>
      <c r="C10" s="662" t="s">
        <v>3</v>
      </c>
      <c r="D10" s="662"/>
      <c r="E10" s="662" t="s">
        <v>4</v>
      </c>
      <c r="F10" s="662" t="s">
        <v>5</v>
      </c>
      <c r="G10" s="662" t="s">
        <v>6</v>
      </c>
      <c r="H10" s="660" t="s">
        <v>7</v>
      </c>
      <c r="I10" s="662" t="s">
        <v>8</v>
      </c>
      <c r="J10" s="674" t="s">
        <v>58</v>
      </c>
      <c r="K10" s="662" t="s">
        <v>63</v>
      </c>
      <c r="L10" s="677" t="s">
        <v>30</v>
      </c>
      <c r="M10" s="679" t="s">
        <v>9</v>
      </c>
      <c r="N10" s="666" t="s">
        <v>177</v>
      </c>
      <c r="O10" s="669" t="s">
        <v>157</v>
      </c>
      <c r="P10" s="672" t="s">
        <v>61</v>
      </c>
      <c r="Q10" s="183"/>
    </row>
    <row r="11" spans="1:49" s="184" customFormat="1" ht="13.5" customHeight="1">
      <c r="A11" s="665"/>
      <c r="B11" s="663"/>
      <c r="C11" s="663"/>
      <c r="D11" s="663"/>
      <c r="E11" s="663"/>
      <c r="F11" s="663"/>
      <c r="G11" s="663"/>
      <c r="H11" s="661"/>
      <c r="I11" s="663"/>
      <c r="J11" s="675"/>
      <c r="K11" s="663"/>
      <c r="L11" s="678"/>
      <c r="M11" s="680"/>
      <c r="N11" s="667"/>
      <c r="O11" s="670"/>
      <c r="P11" s="673"/>
      <c r="U11" s="185">
        <v>44652</v>
      </c>
      <c r="V11" s="185">
        <v>44682</v>
      </c>
      <c r="W11" s="185">
        <v>44713</v>
      </c>
      <c r="X11" s="185">
        <v>44743</v>
      </c>
      <c r="Y11" s="185">
        <v>44774</v>
      </c>
      <c r="Z11" s="185">
        <v>44805</v>
      </c>
      <c r="AA11" s="185">
        <v>44835</v>
      </c>
      <c r="AB11" s="185">
        <v>44866</v>
      </c>
      <c r="AC11" s="185">
        <v>44896</v>
      </c>
      <c r="AD11" s="185">
        <v>44927</v>
      </c>
      <c r="AE11" s="185">
        <v>44958</v>
      </c>
      <c r="AF11" s="185">
        <v>44986</v>
      </c>
      <c r="AG11" s="186" t="s">
        <v>183</v>
      </c>
      <c r="AH11" s="186"/>
      <c r="AI11" s="185"/>
    </row>
    <row r="12" spans="1:49" s="184" customFormat="1">
      <c r="A12" s="665"/>
      <c r="B12" s="663"/>
      <c r="C12" s="663"/>
      <c r="D12" s="663"/>
      <c r="E12" s="663"/>
      <c r="F12" s="663"/>
      <c r="G12" s="663"/>
      <c r="H12" s="661"/>
      <c r="I12" s="663"/>
      <c r="J12" s="676"/>
      <c r="K12" s="663"/>
      <c r="L12" s="678"/>
      <c r="M12" s="680"/>
      <c r="N12" s="668"/>
      <c r="O12" s="671"/>
      <c r="P12" s="673"/>
      <c r="Q12" s="187" t="s">
        <v>50</v>
      </c>
      <c r="R12" s="187" t="s">
        <v>51</v>
      </c>
      <c r="S12" s="187" t="s">
        <v>52</v>
      </c>
      <c r="T12" s="187"/>
      <c r="U12" s="188">
        <v>4</v>
      </c>
      <c r="V12" s="188">
        <v>5</v>
      </c>
      <c r="W12" s="188">
        <v>6</v>
      </c>
      <c r="X12" s="188">
        <v>7</v>
      </c>
      <c r="Y12" s="188">
        <v>8</v>
      </c>
      <c r="Z12" s="188">
        <v>9</v>
      </c>
      <c r="AA12" s="188">
        <v>10</v>
      </c>
      <c r="AB12" s="188">
        <v>11</v>
      </c>
      <c r="AC12" s="188">
        <v>12</v>
      </c>
      <c r="AD12" s="188">
        <v>1</v>
      </c>
      <c r="AE12" s="188">
        <v>2</v>
      </c>
      <c r="AF12" s="188">
        <v>3</v>
      </c>
      <c r="AG12" s="189" t="s">
        <v>178</v>
      </c>
      <c r="AH12" s="189" t="s">
        <v>479</v>
      </c>
      <c r="AI12" s="190" t="s">
        <v>181</v>
      </c>
      <c r="AK12" s="184">
        <v>4</v>
      </c>
      <c r="AL12" s="184">
        <v>5</v>
      </c>
      <c r="AM12" s="184">
        <v>6</v>
      </c>
      <c r="AN12" s="184">
        <v>7</v>
      </c>
      <c r="AO12" s="184">
        <v>8</v>
      </c>
      <c r="AP12" s="184">
        <v>9</v>
      </c>
      <c r="AQ12" s="184">
        <v>10</v>
      </c>
      <c r="AR12" s="184">
        <v>11</v>
      </c>
      <c r="AS12" s="184">
        <v>12</v>
      </c>
      <c r="AT12" s="184">
        <v>1</v>
      </c>
      <c r="AU12" s="184">
        <v>2</v>
      </c>
      <c r="AV12" s="184">
        <v>3</v>
      </c>
      <c r="AW12" s="191" t="s">
        <v>180</v>
      </c>
    </row>
    <row r="13" spans="1:49" s="202" customFormat="1" ht="24" customHeight="1">
      <c r="A13" s="67">
        <v>1</v>
      </c>
      <c r="B13" s="16" t="str">
        <f>IF(③職員名簿【年間実績】!B14="","",③職員名簿【年間実績】!B14)</f>
        <v/>
      </c>
      <c r="C13" s="192" t="str">
        <f>IF(③職員名簿【年間実績】!C14="","",③職員名簿【年間実績】!C14)</f>
        <v/>
      </c>
      <c r="D13" s="193" t="str">
        <f>IF(③職員名簿【年間実績】!D14="","",③職員名簿【年間実績】!D14)</f>
        <v/>
      </c>
      <c r="E13" s="194" t="str">
        <f>IF(③職員名簿【年間実績】!E14="","",③職員名簿【年間実績】!E14)</f>
        <v/>
      </c>
      <c r="F13" s="194" t="str">
        <f>IF(③職員名簿【年間実績】!F14="","",③職員名簿【年間実績】!F14)</f>
        <v/>
      </c>
      <c r="G13" s="194" t="str">
        <f>IF(③職員名簿【年間実績】!G14="","",③職員名簿【年間実績】!G14)</f>
        <v/>
      </c>
      <c r="H13" s="194" t="str">
        <f>IF(③職員名簿【年間実績】!H14="","",③職員名簿【年間実績】!H14)</f>
        <v/>
      </c>
      <c r="I13" s="194" t="str">
        <f>IF(③職員名簿【年間実績】!I14="","",③職員名簿【年間実績】!I14)</f>
        <v/>
      </c>
      <c r="J13" s="194" t="str">
        <f>IF(③職員名簿【年間実績】!J14="","",③職員名簿【年間実績】!J14)</f>
        <v/>
      </c>
      <c r="K13" s="277" t="str">
        <f>IF(③職員名簿【年間実績】!K14="","",③職員名簿【年間実績】!K14)</f>
        <v/>
      </c>
      <c r="L13" s="194" t="str">
        <f>IF(③職員名簿【年間実績】!L14="","",③職員名簿【年間実績】!L14)</f>
        <v/>
      </c>
      <c r="M13" s="194" t="str">
        <f>IF(③職員名簿【年間実績】!M14="","",③職員名簿【年間実績】!M14)</f>
        <v/>
      </c>
      <c r="N13" s="194" t="str">
        <f>IF(③職員名簿【年間実績】!N14="","",③職員名簿【年間実績】!N14)</f>
        <v/>
      </c>
      <c r="O13" s="194" t="str">
        <f>IF(③職員名簿【年間実績】!O14="","",③職員名簿【年間実績】!O14)</f>
        <v/>
      </c>
      <c r="P13" s="271" t="str">
        <f>IF(AND(X13="",Y13="",Z13="",AA13="",AB13="",AC13="",AD13="",AE13="",AF13="",AG13="",AH13="",AI13=""),"","○")</f>
        <v>○</v>
      </c>
      <c r="Q13" s="144" t="str">
        <f t="shared" ref="Q13:Q76" si="5">IF(H13="有",IF(OR(B13="園長",B13="施設長",B13="管理者",B13="主任保育士",B13="保育士",B13="家庭的保育者"),1,IF(OR(B13="準保育士",B13="短時間保育士"),2,0)),IF(H13="無",IF(OR(B13="要件緩和対象",B13="保健師（みなし保育士）",B13="看護師（みなし保育士）",B13="准看護師（みなし保育士）"),3,""),""))</f>
        <v/>
      </c>
      <c r="R13" s="144" t="str">
        <f>IF(AND(C13="正",D13="常"),1,IF(AND(C13="パート",D13="常"),2,""))</f>
        <v/>
      </c>
      <c r="S13" s="144" t="str">
        <f>IF(AND(Q13=1,R13=1),1,IF(AND(Q13=2,R13=2),2,IF(AND(Q13=3,R13=1),3,IF(AND(Q13=3,R13=2),3,IF(AND(Q13=1,R13=2),1,"")))))</f>
        <v/>
      </c>
      <c r="T13" s="144" t="str">
        <f>IF(AND(R13=2,N13="派遣"),4,IF(R13=1,"",""))</f>
        <v/>
      </c>
      <c r="U13" s="142" t="str">
        <f t="shared" ref="U13:AD13" si="6">IF($T13="",IF($K13="","",IF(U$11&gt;=$K13,IF($L13="",$S13,IF(U$11&gt;$L13,"",$S13)),"")),$T13)</f>
        <v/>
      </c>
      <c r="V13" s="142" t="str">
        <f t="shared" si="6"/>
        <v/>
      </c>
      <c r="W13" s="142" t="str">
        <f t="shared" si="6"/>
        <v/>
      </c>
      <c r="X13" s="142" t="str">
        <f t="shared" si="6"/>
        <v/>
      </c>
      <c r="Y13" s="142" t="str">
        <f t="shared" si="6"/>
        <v/>
      </c>
      <c r="Z13" s="142" t="str">
        <f t="shared" si="6"/>
        <v/>
      </c>
      <c r="AA13" s="142" t="str">
        <f t="shared" si="6"/>
        <v/>
      </c>
      <c r="AB13" s="141" t="str">
        <f t="shared" si="6"/>
        <v/>
      </c>
      <c r="AC13" s="141" t="str">
        <f t="shared" si="6"/>
        <v/>
      </c>
      <c r="AD13" s="141" t="str">
        <f t="shared" si="6"/>
        <v/>
      </c>
      <c r="AE13" s="141" t="str">
        <f>IF($T13="",IF($K13="","",IF(AE$11&gt;=$K13,IF($L13="",$S13,IF(AE$11&gt;$L13,"",$S13)),"")),$T13)</f>
        <v/>
      </c>
      <c r="AF13" s="142" t="str">
        <f t="shared" ref="AF13" si="7">IF($T13="",IF($K13="","",IF(AF$11&gt;=$K13,IF($L13="",$S13,IF(AF$11&gt;$L13,"",$S13)),"")),IF(AND(AF$11&gt;=$K13,OR($L13&gt;=AF$11,$L13="")),$T13,""))</f>
        <v/>
      </c>
      <c r="AG13" s="275">
        <f t="shared" ref="AG13:AG76" si="8">COUNT(U13:AF13)</f>
        <v>0</v>
      </c>
      <c r="AH13" s="275">
        <f>$L$5</f>
        <v>0</v>
      </c>
      <c r="AI13" s="276">
        <f t="shared" ref="AI13:AI44" si="9">IF(AND(H13="有",N13=""),COUNT(U13:AF13),0)</f>
        <v>0</v>
      </c>
      <c r="AJ13" s="274" t="str">
        <f t="shared" ref="AJ13:AJ44" si="10">IF(E13="","",E13)</f>
        <v/>
      </c>
      <c r="AK13" s="274" t="str">
        <f t="shared" ref="AK13:AV34" si="11">IF(U13="","","○")</f>
        <v/>
      </c>
      <c r="AL13" s="274" t="str">
        <f t="shared" si="11"/>
        <v/>
      </c>
      <c r="AM13" s="274" t="str">
        <f t="shared" si="11"/>
        <v/>
      </c>
      <c r="AN13" s="274" t="str">
        <f t="shared" si="11"/>
        <v/>
      </c>
      <c r="AO13" s="274" t="str">
        <f t="shared" si="11"/>
        <v/>
      </c>
      <c r="AP13" s="274" t="str">
        <f t="shared" si="11"/>
        <v/>
      </c>
      <c r="AQ13" s="274" t="str">
        <f t="shared" si="11"/>
        <v/>
      </c>
      <c r="AR13" s="274" t="str">
        <f t="shared" si="11"/>
        <v/>
      </c>
      <c r="AS13" s="274" t="str">
        <f t="shared" si="11"/>
        <v/>
      </c>
      <c r="AT13" s="274" t="str">
        <f t="shared" si="11"/>
        <v/>
      </c>
      <c r="AU13" s="274" t="str">
        <f t="shared" si="11"/>
        <v/>
      </c>
      <c r="AV13" s="274" t="str">
        <f t="shared" si="11"/>
        <v/>
      </c>
      <c r="AW13" s="274">
        <f>COUNTIF(AK13:AV13,"○")</f>
        <v>0</v>
      </c>
    </row>
    <row r="14" spans="1:49" s="202" customFormat="1" ht="23.1" customHeight="1">
      <c r="A14" s="67">
        <v>2</v>
      </c>
      <c r="B14" s="16" t="str">
        <f>IF(③職員名簿【年間実績】!B15="","",③職員名簿【年間実績】!B15)</f>
        <v/>
      </c>
      <c r="C14" s="192" t="str">
        <f>IF(③職員名簿【年間実績】!C15="","",③職員名簿【年間実績】!C15)</f>
        <v/>
      </c>
      <c r="D14" s="193" t="str">
        <f>IF(③職員名簿【年間実績】!D15="","",③職員名簿【年間実績】!D15)</f>
        <v/>
      </c>
      <c r="E14" s="194" t="str">
        <f>IF(③職員名簿【年間実績】!E15="","",③職員名簿【年間実績】!E15)</f>
        <v/>
      </c>
      <c r="F14" s="194" t="str">
        <f>IF(③職員名簿【年間実績】!F15="","",③職員名簿【年間実績】!F15)</f>
        <v/>
      </c>
      <c r="G14" s="194" t="str">
        <f>IF(③職員名簿【年間実績】!G15="","",③職員名簿【年間実績】!G15)</f>
        <v/>
      </c>
      <c r="H14" s="194" t="str">
        <f>IF(③職員名簿【年間実績】!H15="","",③職員名簿【年間実績】!H15)</f>
        <v/>
      </c>
      <c r="I14" s="194" t="str">
        <f>IF(③職員名簿【年間実績】!I15="","",③職員名簿【年間実績】!I15)</f>
        <v/>
      </c>
      <c r="J14" s="194" t="str">
        <f>IF(③職員名簿【年間実績】!J15="","",③職員名簿【年間実績】!J15)</f>
        <v/>
      </c>
      <c r="K14" s="277" t="str">
        <f>IF(③職員名簿【年間実績】!K15="","",③職員名簿【年間実績】!K15)</f>
        <v/>
      </c>
      <c r="L14" s="194" t="str">
        <f>IF(③職員名簿【年間実績】!L15="","",③職員名簿【年間実績】!L15)</f>
        <v/>
      </c>
      <c r="M14" s="194" t="str">
        <f>IF(③職員名簿【年間実績】!M15="","",③職員名簿【年間実績】!M15)</f>
        <v/>
      </c>
      <c r="N14" s="194" t="str">
        <f>IF(③職員名簿【年間実績】!N15="","",③職員名簿【年間実績】!N15)</f>
        <v/>
      </c>
      <c r="O14" s="194" t="str">
        <f>IF(③職員名簿【年間実績】!O15="","",③職員名簿【年間実績】!O15)</f>
        <v/>
      </c>
      <c r="P14" s="271" t="str">
        <f>IF(AND(X14="",Y14="",Z14="",AA14="",AB14="",AC14="",AD14="",AE14="",AF14="",AG14="",AH14="",AI14=""),"","○")</f>
        <v>○</v>
      </c>
      <c r="Q14" s="144" t="str">
        <f t="shared" si="5"/>
        <v/>
      </c>
      <c r="R14" s="144" t="str">
        <f t="shared" ref="R14:R77" si="12">IF(AND(C14="正",D14="常"),1,IF(AND(C14="パート",D14="常"),2,""))</f>
        <v/>
      </c>
      <c r="S14" s="144" t="str">
        <f t="shared" ref="S14:S77" si="13">IF(AND(Q14=1,R14=1),1,IF(AND(Q14=2,R14=2),2,IF(AND(Q14=3,R14=1),3,IF(AND(Q14=3,R14=2),3,IF(AND(Q14=1,R14=2),1,"")))))</f>
        <v/>
      </c>
      <c r="T14" s="144" t="str">
        <f t="shared" ref="T14:T77" si="14">IF(AND(R14=2,N14="派遣"),4,IF(R14=1,"",""))</f>
        <v/>
      </c>
      <c r="U14" s="142" t="str">
        <f t="shared" ref="U14:AF29" si="15">IF($T14="",IF($K14="","",IF(U$11&gt;=$K14,IF($L14="",$S14,IF(U$11&gt;$L14,"",$S14)),"")),IF(AND(U$11&gt;=$K14,OR($L14&gt;=U$11,$L14="")),$T14,""))</f>
        <v/>
      </c>
      <c r="V14" s="142" t="str">
        <f t="shared" si="15"/>
        <v/>
      </c>
      <c r="W14" s="142" t="str">
        <f t="shared" si="15"/>
        <v/>
      </c>
      <c r="X14" s="142" t="str">
        <f t="shared" si="15"/>
        <v/>
      </c>
      <c r="Y14" s="142" t="str">
        <f t="shared" si="15"/>
        <v/>
      </c>
      <c r="Z14" s="142" t="str">
        <f t="shared" si="15"/>
        <v/>
      </c>
      <c r="AA14" s="142" t="str">
        <f t="shared" si="15"/>
        <v/>
      </c>
      <c r="AB14" s="142" t="str">
        <f t="shared" si="15"/>
        <v/>
      </c>
      <c r="AC14" s="142" t="str">
        <f t="shared" si="15"/>
        <v/>
      </c>
      <c r="AD14" s="142" t="str">
        <f t="shared" si="15"/>
        <v/>
      </c>
      <c r="AE14" s="142" t="str">
        <f t="shared" si="15"/>
        <v/>
      </c>
      <c r="AF14" s="142" t="str">
        <f t="shared" si="15"/>
        <v/>
      </c>
      <c r="AG14" s="275">
        <f t="shared" si="8"/>
        <v>0</v>
      </c>
      <c r="AH14" s="275">
        <f t="shared" ref="AH14:AH77" si="16">$L$5</f>
        <v>0</v>
      </c>
      <c r="AI14" s="276">
        <f t="shared" si="9"/>
        <v>0</v>
      </c>
      <c r="AJ14" s="274" t="str">
        <f t="shared" si="10"/>
        <v/>
      </c>
      <c r="AK14" s="274" t="str">
        <f t="shared" si="11"/>
        <v/>
      </c>
      <c r="AL14" s="274" t="str">
        <f t="shared" si="11"/>
        <v/>
      </c>
      <c r="AM14" s="274" t="str">
        <f t="shared" si="11"/>
        <v/>
      </c>
      <c r="AN14" s="274" t="str">
        <f t="shared" si="11"/>
        <v/>
      </c>
      <c r="AO14" s="274" t="str">
        <f t="shared" si="11"/>
        <v/>
      </c>
      <c r="AP14" s="274" t="str">
        <f t="shared" si="11"/>
        <v/>
      </c>
      <c r="AQ14" s="274" t="str">
        <f t="shared" si="11"/>
        <v/>
      </c>
      <c r="AR14" s="274" t="str">
        <f t="shared" si="11"/>
        <v/>
      </c>
      <c r="AS14" s="274" t="str">
        <f t="shared" si="11"/>
        <v/>
      </c>
      <c r="AT14" s="274" t="str">
        <f t="shared" si="11"/>
        <v/>
      </c>
      <c r="AU14" s="274" t="str">
        <f t="shared" si="11"/>
        <v/>
      </c>
      <c r="AV14" s="274" t="str">
        <f t="shared" si="11"/>
        <v/>
      </c>
      <c r="AW14" s="274">
        <f t="shared" ref="AW14:AW77" si="17">COUNTIF(AK14:AV14,"○")</f>
        <v>0</v>
      </c>
    </row>
    <row r="15" spans="1:49" s="202" customFormat="1" ht="23.1" customHeight="1">
      <c r="A15" s="67">
        <v>3</v>
      </c>
      <c r="B15" s="16" t="str">
        <f>IF(③職員名簿【年間実績】!B16="","",③職員名簿【年間実績】!B16)</f>
        <v/>
      </c>
      <c r="C15" s="192" t="str">
        <f>IF(③職員名簿【年間実績】!C16="","",③職員名簿【年間実績】!C16)</f>
        <v/>
      </c>
      <c r="D15" s="193" t="str">
        <f>IF(③職員名簿【年間実績】!D16="","",③職員名簿【年間実績】!D16)</f>
        <v/>
      </c>
      <c r="E15" s="194" t="str">
        <f>IF(③職員名簿【年間実績】!E16="","",③職員名簿【年間実績】!E16)</f>
        <v/>
      </c>
      <c r="F15" s="194" t="str">
        <f>IF(③職員名簿【年間実績】!F16="","",③職員名簿【年間実績】!F16)</f>
        <v/>
      </c>
      <c r="G15" s="194" t="str">
        <f>IF(③職員名簿【年間実績】!G16="","",③職員名簿【年間実績】!G16)</f>
        <v/>
      </c>
      <c r="H15" s="194" t="str">
        <f>IF(③職員名簿【年間実績】!H16="","",③職員名簿【年間実績】!H16)</f>
        <v/>
      </c>
      <c r="I15" s="194" t="str">
        <f>IF(③職員名簿【年間実績】!I16="","",③職員名簿【年間実績】!I16)</f>
        <v/>
      </c>
      <c r="J15" s="194" t="str">
        <f>IF(③職員名簿【年間実績】!J16="","",③職員名簿【年間実績】!J16)</f>
        <v/>
      </c>
      <c r="K15" s="277" t="str">
        <f>IF(③職員名簿【年間実績】!K16="","",③職員名簿【年間実績】!K16)</f>
        <v/>
      </c>
      <c r="L15" s="194" t="str">
        <f>IF(③職員名簿【年間実績】!L16="","",③職員名簿【年間実績】!L16)</f>
        <v/>
      </c>
      <c r="M15" s="194" t="str">
        <f>IF(③職員名簿【年間実績】!M16="","",③職員名簿【年間実績】!M16)</f>
        <v/>
      </c>
      <c r="N15" s="194" t="str">
        <f>IF(③職員名簿【年間実績】!N16="","",③職員名簿【年間実績】!N16)</f>
        <v/>
      </c>
      <c r="O15" s="194" t="str">
        <f>IF(③職員名簿【年間実績】!O16="","",③職員名簿【年間実績】!O16)</f>
        <v/>
      </c>
      <c r="P15" s="271" t="str">
        <f t="shared" ref="P15:P78" si="18">IF(AND(X15="",Y15="",Z15="",AA15="",AB15="",AC15="",AD15="",AE15="",AF15="",AG15="",AH15="",AI15=""),"","○")</f>
        <v>○</v>
      </c>
      <c r="Q15" s="144" t="str">
        <f t="shared" si="5"/>
        <v/>
      </c>
      <c r="R15" s="144" t="str">
        <f t="shared" si="12"/>
        <v/>
      </c>
      <c r="S15" s="144" t="str">
        <f t="shared" si="13"/>
        <v/>
      </c>
      <c r="T15" s="144" t="str">
        <f t="shared" si="14"/>
        <v/>
      </c>
      <c r="U15" s="142" t="str">
        <f t="shared" si="15"/>
        <v/>
      </c>
      <c r="V15" s="142" t="str">
        <f t="shared" si="15"/>
        <v/>
      </c>
      <c r="W15" s="142" t="str">
        <f t="shared" si="15"/>
        <v/>
      </c>
      <c r="X15" s="142" t="str">
        <f t="shared" si="15"/>
        <v/>
      </c>
      <c r="Y15" s="142" t="str">
        <f t="shared" si="15"/>
        <v/>
      </c>
      <c r="Z15" s="142" t="str">
        <f t="shared" si="15"/>
        <v/>
      </c>
      <c r="AA15" s="142" t="str">
        <f t="shared" si="15"/>
        <v/>
      </c>
      <c r="AB15" s="142" t="str">
        <f t="shared" si="15"/>
        <v/>
      </c>
      <c r="AC15" s="142" t="str">
        <f t="shared" si="15"/>
        <v/>
      </c>
      <c r="AD15" s="142" t="str">
        <f t="shared" si="15"/>
        <v/>
      </c>
      <c r="AE15" s="142" t="str">
        <f t="shared" si="15"/>
        <v/>
      </c>
      <c r="AF15" s="142" t="str">
        <f t="shared" si="15"/>
        <v/>
      </c>
      <c r="AG15" s="275">
        <f t="shared" si="8"/>
        <v>0</v>
      </c>
      <c r="AH15" s="275">
        <f t="shared" si="16"/>
        <v>0</v>
      </c>
      <c r="AI15" s="276">
        <f t="shared" si="9"/>
        <v>0</v>
      </c>
      <c r="AJ15" s="274" t="str">
        <f t="shared" si="10"/>
        <v/>
      </c>
      <c r="AK15" s="274" t="str">
        <f t="shared" si="11"/>
        <v/>
      </c>
      <c r="AL15" s="274" t="str">
        <f t="shared" si="11"/>
        <v/>
      </c>
      <c r="AM15" s="274" t="str">
        <f t="shared" si="11"/>
        <v/>
      </c>
      <c r="AN15" s="274" t="str">
        <f t="shared" si="11"/>
        <v/>
      </c>
      <c r="AO15" s="274" t="str">
        <f t="shared" si="11"/>
        <v/>
      </c>
      <c r="AP15" s="274" t="str">
        <f t="shared" si="11"/>
        <v/>
      </c>
      <c r="AQ15" s="274" t="str">
        <f t="shared" si="11"/>
        <v/>
      </c>
      <c r="AR15" s="274" t="str">
        <f t="shared" si="11"/>
        <v/>
      </c>
      <c r="AS15" s="274" t="str">
        <f t="shared" si="11"/>
        <v/>
      </c>
      <c r="AT15" s="274" t="str">
        <f t="shared" si="11"/>
        <v/>
      </c>
      <c r="AU15" s="274" t="str">
        <f t="shared" si="11"/>
        <v/>
      </c>
      <c r="AV15" s="274" t="str">
        <f t="shared" si="11"/>
        <v/>
      </c>
      <c r="AW15" s="274">
        <f t="shared" si="17"/>
        <v>0</v>
      </c>
    </row>
    <row r="16" spans="1:49" s="202" customFormat="1" ht="23.1" customHeight="1">
      <c r="A16" s="67">
        <v>4</v>
      </c>
      <c r="B16" s="16" t="str">
        <f>IF(③職員名簿【年間実績】!B17="","",③職員名簿【年間実績】!B17)</f>
        <v/>
      </c>
      <c r="C16" s="192" t="str">
        <f>IF(③職員名簿【年間実績】!C17="","",③職員名簿【年間実績】!C17)</f>
        <v/>
      </c>
      <c r="D16" s="193" t="str">
        <f>IF(③職員名簿【年間実績】!D17="","",③職員名簿【年間実績】!D17)</f>
        <v/>
      </c>
      <c r="E16" s="194" t="str">
        <f>IF(③職員名簿【年間実績】!E17="","",③職員名簿【年間実績】!E17)</f>
        <v/>
      </c>
      <c r="F16" s="194" t="str">
        <f>IF(③職員名簿【年間実績】!F17="","",③職員名簿【年間実績】!F17)</f>
        <v/>
      </c>
      <c r="G16" s="194" t="str">
        <f>IF(③職員名簿【年間実績】!G17="","",③職員名簿【年間実績】!G17)</f>
        <v/>
      </c>
      <c r="H16" s="194" t="str">
        <f>IF(③職員名簿【年間実績】!H17="","",③職員名簿【年間実績】!H17)</f>
        <v/>
      </c>
      <c r="I16" s="194" t="str">
        <f>IF(③職員名簿【年間実績】!I17="","",③職員名簿【年間実績】!I17)</f>
        <v/>
      </c>
      <c r="J16" s="194" t="str">
        <f>IF(③職員名簿【年間実績】!J17="","",③職員名簿【年間実績】!J17)</f>
        <v/>
      </c>
      <c r="K16" s="277" t="str">
        <f>IF(③職員名簿【年間実績】!K17="","",③職員名簿【年間実績】!K17)</f>
        <v/>
      </c>
      <c r="L16" s="194" t="str">
        <f>IF(③職員名簿【年間実績】!L17="","",③職員名簿【年間実績】!L17)</f>
        <v/>
      </c>
      <c r="M16" s="194" t="str">
        <f>IF(③職員名簿【年間実績】!M17="","",③職員名簿【年間実績】!M17)</f>
        <v/>
      </c>
      <c r="N16" s="194" t="str">
        <f>IF(③職員名簿【年間実績】!N17="","",③職員名簿【年間実績】!N17)</f>
        <v/>
      </c>
      <c r="O16" s="194" t="str">
        <f>IF(③職員名簿【年間実績】!O17="","",③職員名簿【年間実績】!O17)</f>
        <v/>
      </c>
      <c r="P16" s="271" t="str">
        <f t="shared" si="18"/>
        <v>○</v>
      </c>
      <c r="Q16" s="144" t="str">
        <f t="shared" si="5"/>
        <v/>
      </c>
      <c r="R16" s="144" t="str">
        <f t="shared" si="12"/>
        <v/>
      </c>
      <c r="S16" s="144" t="str">
        <f t="shared" si="13"/>
        <v/>
      </c>
      <c r="T16" s="144" t="str">
        <f t="shared" si="14"/>
        <v/>
      </c>
      <c r="U16" s="142" t="str">
        <f t="shared" si="15"/>
        <v/>
      </c>
      <c r="V16" s="142" t="str">
        <f t="shared" si="15"/>
        <v/>
      </c>
      <c r="W16" s="142" t="str">
        <f t="shared" si="15"/>
        <v/>
      </c>
      <c r="X16" s="142" t="str">
        <f t="shared" si="15"/>
        <v/>
      </c>
      <c r="Y16" s="142" t="str">
        <f t="shared" si="15"/>
        <v/>
      </c>
      <c r="Z16" s="142" t="str">
        <f t="shared" si="15"/>
        <v/>
      </c>
      <c r="AA16" s="142" t="str">
        <f t="shared" si="15"/>
        <v/>
      </c>
      <c r="AB16" s="142" t="str">
        <f t="shared" si="15"/>
        <v/>
      </c>
      <c r="AC16" s="142" t="str">
        <f t="shared" si="15"/>
        <v/>
      </c>
      <c r="AD16" s="142" t="str">
        <f t="shared" si="15"/>
        <v/>
      </c>
      <c r="AE16" s="142" t="str">
        <f t="shared" si="15"/>
        <v/>
      </c>
      <c r="AF16" s="142" t="str">
        <f t="shared" si="15"/>
        <v/>
      </c>
      <c r="AG16" s="275">
        <f t="shared" si="8"/>
        <v>0</v>
      </c>
      <c r="AH16" s="275">
        <f t="shared" si="16"/>
        <v>0</v>
      </c>
      <c r="AI16" s="276">
        <f t="shared" si="9"/>
        <v>0</v>
      </c>
      <c r="AJ16" s="274" t="str">
        <f t="shared" si="10"/>
        <v/>
      </c>
      <c r="AK16" s="274" t="str">
        <f t="shared" si="11"/>
        <v/>
      </c>
      <c r="AL16" s="274" t="str">
        <f t="shared" si="11"/>
        <v/>
      </c>
      <c r="AM16" s="274" t="str">
        <f t="shared" si="11"/>
        <v/>
      </c>
      <c r="AN16" s="274" t="str">
        <f t="shared" si="11"/>
        <v/>
      </c>
      <c r="AO16" s="274" t="str">
        <f t="shared" si="11"/>
        <v/>
      </c>
      <c r="AP16" s="274" t="str">
        <f t="shared" si="11"/>
        <v/>
      </c>
      <c r="AQ16" s="274" t="str">
        <f t="shared" si="11"/>
        <v/>
      </c>
      <c r="AR16" s="274" t="str">
        <f t="shared" si="11"/>
        <v/>
      </c>
      <c r="AS16" s="274" t="str">
        <f t="shared" si="11"/>
        <v/>
      </c>
      <c r="AT16" s="274" t="str">
        <f t="shared" si="11"/>
        <v/>
      </c>
      <c r="AU16" s="274" t="str">
        <f t="shared" si="11"/>
        <v/>
      </c>
      <c r="AV16" s="274" t="str">
        <f t="shared" si="11"/>
        <v/>
      </c>
      <c r="AW16" s="274">
        <f t="shared" si="17"/>
        <v>0</v>
      </c>
    </row>
    <row r="17" spans="1:49" s="202" customFormat="1" ht="23.1" customHeight="1">
      <c r="A17" s="67">
        <v>5</v>
      </c>
      <c r="B17" s="16" t="str">
        <f>IF(③職員名簿【年間実績】!B18="","",③職員名簿【年間実績】!B18)</f>
        <v/>
      </c>
      <c r="C17" s="192" t="str">
        <f>IF(③職員名簿【年間実績】!C18="","",③職員名簿【年間実績】!C18)</f>
        <v/>
      </c>
      <c r="D17" s="193" t="str">
        <f>IF(③職員名簿【年間実績】!D18="","",③職員名簿【年間実績】!D18)</f>
        <v/>
      </c>
      <c r="E17" s="194" t="str">
        <f>IF(③職員名簿【年間実績】!E18="","",③職員名簿【年間実績】!E18)</f>
        <v/>
      </c>
      <c r="F17" s="194" t="str">
        <f>IF(③職員名簿【年間実績】!F18="","",③職員名簿【年間実績】!F18)</f>
        <v/>
      </c>
      <c r="G17" s="194" t="str">
        <f>IF(③職員名簿【年間実績】!G18="","",③職員名簿【年間実績】!G18)</f>
        <v/>
      </c>
      <c r="H17" s="194" t="str">
        <f>IF(③職員名簿【年間実績】!H18="","",③職員名簿【年間実績】!H18)</f>
        <v/>
      </c>
      <c r="I17" s="194" t="str">
        <f>IF(③職員名簿【年間実績】!I18="","",③職員名簿【年間実績】!I18)</f>
        <v/>
      </c>
      <c r="J17" s="194" t="str">
        <f>IF(③職員名簿【年間実績】!J18="","",③職員名簿【年間実績】!J18)</f>
        <v/>
      </c>
      <c r="K17" s="277" t="str">
        <f>IF(③職員名簿【年間実績】!K18="","",③職員名簿【年間実績】!K18)</f>
        <v/>
      </c>
      <c r="L17" s="194" t="str">
        <f>IF(③職員名簿【年間実績】!L18="","",③職員名簿【年間実績】!L18)</f>
        <v/>
      </c>
      <c r="M17" s="194" t="str">
        <f>IF(③職員名簿【年間実績】!M18="","",③職員名簿【年間実績】!M18)</f>
        <v/>
      </c>
      <c r="N17" s="194" t="str">
        <f>IF(③職員名簿【年間実績】!N18="","",③職員名簿【年間実績】!N18)</f>
        <v/>
      </c>
      <c r="O17" s="194" t="str">
        <f>IF(③職員名簿【年間実績】!O18="","",③職員名簿【年間実績】!O18)</f>
        <v/>
      </c>
      <c r="P17" s="271" t="str">
        <f t="shared" si="18"/>
        <v>○</v>
      </c>
      <c r="Q17" s="144" t="str">
        <f t="shared" si="5"/>
        <v/>
      </c>
      <c r="R17" s="144" t="str">
        <f t="shared" si="12"/>
        <v/>
      </c>
      <c r="S17" s="144" t="str">
        <f t="shared" si="13"/>
        <v/>
      </c>
      <c r="T17" s="144" t="str">
        <f t="shared" si="14"/>
        <v/>
      </c>
      <c r="U17" s="142" t="str">
        <f t="shared" si="15"/>
        <v/>
      </c>
      <c r="V17" s="142" t="str">
        <f t="shared" si="15"/>
        <v/>
      </c>
      <c r="W17" s="142" t="str">
        <f t="shared" si="15"/>
        <v/>
      </c>
      <c r="X17" s="142" t="str">
        <f t="shared" si="15"/>
        <v/>
      </c>
      <c r="Y17" s="142" t="str">
        <f t="shared" si="15"/>
        <v/>
      </c>
      <c r="Z17" s="142" t="str">
        <f t="shared" si="15"/>
        <v/>
      </c>
      <c r="AA17" s="142" t="str">
        <f t="shared" si="15"/>
        <v/>
      </c>
      <c r="AB17" s="142" t="str">
        <f t="shared" si="15"/>
        <v/>
      </c>
      <c r="AC17" s="142" t="str">
        <f t="shared" si="15"/>
        <v/>
      </c>
      <c r="AD17" s="142" t="str">
        <f t="shared" si="15"/>
        <v/>
      </c>
      <c r="AE17" s="142" t="str">
        <f t="shared" si="15"/>
        <v/>
      </c>
      <c r="AF17" s="142" t="str">
        <f t="shared" si="15"/>
        <v/>
      </c>
      <c r="AG17" s="275">
        <f t="shared" si="8"/>
        <v>0</v>
      </c>
      <c r="AH17" s="275">
        <f t="shared" si="16"/>
        <v>0</v>
      </c>
      <c r="AI17" s="276">
        <f t="shared" si="9"/>
        <v>0</v>
      </c>
      <c r="AJ17" s="274" t="str">
        <f t="shared" si="10"/>
        <v/>
      </c>
      <c r="AK17" s="274" t="str">
        <f t="shared" si="11"/>
        <v/>
      </c>
      <c r="AL17" s="274" t="str">
        <f t="shared" si="11"/>
        <v/>
      </c>
      <c r="AM17" s="274" t="str">
        <f t="shared" si="11"/>
        <v/>
      </c>
      <c r="AN17" s="274" t="str">
        <f t="shared" si="11"/>
        <v/>
      </c>
      <c r="AO17" s="274" t="str">
        <f t="shared" si="11"/>
        <v/>
      </c>
      <c r="AP17" s="274" t="str">
        <f t="shared" si="11"/>
        <v/>
      </c>
      <c r="AQ17" s="274" t="str">
        <f t="shared" si="11"/>
        <v/>
      </c>
      <c r="AR17" s="274" t="str">
        <f t="shared" si="11"/>
        <v/>
      </c>
      <c r="AS17" s="274" t="str">
        <f t="shared" si="11"/>
        <v/>
      </c>
      <c r="AT17" s="274" t="str">
        <f t="shared" si="11"/>
        <v/>
      </c>
      <c r="AU17" s="274" t="str">
        <f t="shared" si="11"/>
        <v/>
      </c>
      <c r="AV17" s="274" t="str">
        <f t="shared" si="11"/>
        <v/>
      </c>
      <c r="AW17" s="274">
        <f t="shared" si="17"/>
        <v>0</v>
      </c>
    </row>
    <row r="18" spans="1:49" s="202" customFormat="1" ht="23.1" customHeight="1">
      <c r="A18" s="67">
        <v>6</v>
      </c>
      <c r="B18" s="16" t="str">
        <f>IF(③職員名簿【年間実績】!B19="","",③職員名簿【年間実績】!B19)</f>
        <v/>
      </c>
      <c r="C18" s="192" t="str">
        <f>IF(③職員名簿【年間実績】!C19="","",③職員名簿【年間実績】!C19)</f>
        <v/>
      </c>
      <c r="D18" s="193" t="str">
        <f>IF(③職員名簿【年間実績】!D19="","",③職員名簿【年間実績】!D19)</f>
        <v/>
      </c>
      <c r="E18" s="194" t="str">
        <f>IF(③職員名簿【年間実績】!E19="","",③職員名簿【年間実績】!E19)</f>
        <v/>
      </c>
      <c r="F18" s="194" t="str">
        <f>IF(③職員名簿【年間実績】!F19="","",③職員名簿【年間実績】!F19)</f>
        <v/>
      </c>
      <c r="G18" s="194" t="str">
        <f>IF(③職員名簿【年間実績】!G19="","",③職員名簿【年間実績】!G19)</f>
        <v/>
      </c>
      <c r="H18" s="194" t="str">
        <f>IF(③職員名簿【年間実績】!H19="","",③職員名簿【年間実績】!H19)</f>
        <v/>
      </c>
      <c r="I18" s="194" t="str">
        <f>IF(③職員名簿【年間実績】!I19="","",③職員名簿【年間実績】!I19)</f>
        <v/>
      </c>
      <c r="J18" s="194" t="str">
        <f>IF(③職員名簿【年間実績】!J19="","",③職員名簿【年間実績】!J19)</f>
        <v/>
      </c>
      <c r="K18" s="277" t="str">
        <f>IF(③職員名簿【年間実績】!K19="","",③職員名簿【年間実績】!K19)</f>
        <v/>
      </c>
      <c r="L18" s="194" t="str">
        <f>IF(③職員名簿【年間実績】!L19="","",③職員名簿【年間実績】!L19)</f>
        <v/>
      </c>
      <c r="M18" s="194" t="str">
        <f>IF(③職員名簿【年間実績】!M19="","",③職員名簿【年間実績】!M19)</f>
        <v/>
      </c>
      <c r="N18" s="194" t="str">
        <f>IF(③職員名簿【年間実績】!N19="","",③職員名簿【年間実績】!N19)</f>
        <v/>
      </c>
      <c r="O18" s="194" t="str">
        <f>IF(③職員名簿【年間実績】!O19="","",③職員名簿【年間実績】!O19)</f>
        <v/>
      </c>
      <c r="P18" s="271" t="str">
        <f t="shared" si="18"/>
        <v>○</v>
      </c>
      <c r="Q18" s="144" t="str">
        <f t="shared" si="5"/>
        <v/>
      </c>
      <c r="R18" s="144" t="str">
        <f t="shared" si="12"/>
        <v/>
      </c>
      <c r="S18" s="144" t="str">
        <f t="shared" si="13"/>
        <v/>
      </c>
      <c r="T18" s="144" t="str">
        <f t="shared" si="14"/>
        <v/>
      </c>
      <c r="U18" s="142" t="str">
        <f t="shared" si="15"/>
        <v/>
      </c>
      <c r="V18" s="142" t="str">
        <f t="shared" si="15"/>
        <v/>
      </c>
      <c r="W18" s="142" t="str">
        <f t="shared" si="15"/>
        <v/>
      </c>
      <c r="X18" s="142" t="str">
        <f t="shared" si="15"/>
        <v/>
      </c>
      <c r="Y18" s="142" t="str">
        <f t="shared" si="15"/>
        <v/>
      </c>
      <c r="Z18" s="142" t="str">
        <f t="shared" si="15"/>
        <v/>
      </c>
      <c r="AA18" s="142" t="str">
        <f t="shared" si="15"/>
        <v/>
      </c>
      <c r="AB18" s="142" t="str">
        <f t="shared" si="15"/>
        <v/>
      </c>
      <c r="AC18" s="142" t="str">
        <f t="shared" si="15"/>
        <v/>
      </c>
      <c r="AD18" s="142" t="str">
        <f t="shared" si="15"/>
        <v/>
      </c>
      <c r="AE18" s="142" t="str">
        <f t="shared" si="15"/>
        <v/>
      </c>
      <c r="AF18" s="142" t="str">
        <f t="shared" si="15"/>
        <v/>
      </c>
      <c r="AG18" s="275">
        <f t="shared" si="8"/>
        <v>0</v>
      </c>
      <c r="AH18" s="275">
        <f t="shared" si="16"/>
        <v>0</v>
      </c>
      <c r="AI18" s="276">
        <f t="shared" si="9"/>
        <v>0</v>
      </c>
      <c r="AJ18" s="274" t="str">
        <f t="shared" si="10"/>
        <v/>
      </c>
      <c r="AK18" s="274" t="str">
        <f t="shared" si="11"/>
        <v/>
      </c>
      <c r="AL18" s="274" t="str">
        <f t="shared" si="11"/>
        <v/>
      </c>
      <c r="AM18" s="274" t="str">
        <f t="shared" si="11"/>
        <v/>
      </c>
      <c r="AN18" s="274" t="str">
        <f t="shared" si="11"/>
        <v/>
      </c>
      <c r="AO18" s="274" t="str">
        <f t="shared" si="11"/>
        <v/>
      </c>
      <c r="AP18" s="274" t="str">
        <f t="shared" si="11"/>
        <v/>
      </c>
      <c r="AQ18" s="274" t="str">
        <f t="shared" si="11"/>
        <v/>
      </c>
      <c r="AR18" s="274" t="str">
        <f t="shared" si="11"/>
        <v/>
      </c>
      <c r="AS18" s="274" t="str">
        <f t="shared" si="11"/>
        <v/>
      </c>
      <c r="AT18" s="274" t="str">
        <f t="shared" si="11"/>
        <v/>
      </c>
      <c r="AU18" s="274" t="str">
        <f t="shared" si="11"/>
        <v/>
      </c>
      <c r="AV18" s="274" t="str">
        <f t="shared" si="11"/>
        <v/>
      </c>
      <c r="AW18" s="274">
        <f t="shared" si="17"/>
        <v>0</v>
      </c>
    </row>
    <row r="19" spans="1:49" s="202" customFormat="1" ht="23.1" customHeight="1">
      <c r="A19" s="67">
        <v>7</v>
      </c>
      <c r="B19" s="16" t="str">
        <f>IF(③職員名簿【年間実績】!B20="","",③職員名簿【年間実績】!B20)</f>
        <v/>
      </c>
      <c r="C19" s="192" t="str">
        <f>IF(③職員名簿【年間実績】!C20="","",③職員名簿【年間実績】!C20)</f>
        <v/>
      </c>
      <c r="D19" s="193" t="str">
        <f>IF(③職員名簿【年間実績】!D20="","",③職員名簿【年間実績】!D20)</f>
        <v/>
      </c>
      <c r="E19" s="194" t="str">
        <f>IF(③職員名簿【年間実績】!E20="","",③職員名簿【年間実績】!E20)</f>
        <v/>
      </c>
      <c r="F19" s="194" t="str">
        <f>IF(③職員名簿【年間実績】!F20="","",③職員名簿【年間実績】!F20)</f>
        <v/>
      </c>
      <c r="G19" s="194" t="str">
        <f>IF(③職員名簿【年間実績】!G20="","",③職員名簿【年間実績】!G20)</f>
        <v/>
      </c>
      <c r="H19" s="194" t="str">
        <f>IF(③職員名簿【年間実績】!H20="","",③職員名簿【年間実績】!H20)</f>
        <v/>
      </c>
      <c r="I19" s="194" t="str">
        <f>IF(③職員名簿【年間実績】!I20="","",③職員名簿【年間実績】!I20)</f>
        <v/>
      </c>
      <c r="J19" s="194" t="str">
        <f>IF(③職員名簿【年間実績】!J20="","",③職員名簿【年間実績】!J20)</f>
        <v/>
      </c>
      <c r="K19" s="277" t="str">
        <f>IF(③職員名簿【年間実績】!K20="","",③職員名簿【年間実績】!K20)</f>
        <v/>
      </c>
      <c r="L19" s="194" t="str">
        <f>IF(③職員名簿【年間実績】!L20="","",③職員名簿【年間実績】!L20)</f>
        <v/>
      </c>
      <c r="M19" s="194" t="str">
        <f>IF(③職員名簿【年間実績】!M20="","",③職員名簿【年間実績】!M20)</f>
        <v/>
      </c>
      <c r="N19" s="194" t="str">
        <f>IF(③職員名簿【年間実績】!N20="","",③職員名簿【年間実績】!N20)</f>
        <v/>
      </c>
      <c r="O19" s="194" t="str">
        <f>IF(③職員名簿【年間実績】!O20="","",③職員名簿【年間実績】!O20)</f>
        <v/>
      </c>
      <c r="P19" s="271" t="str">
        <f t="shared" si="18"/>
        <v>○</v>
      </c>
      <c r="Q19" s="144" t="str">
        <f t="shared" si="5"/>
        <v/>
      </c>
      <c r="R19" s="144" t="str">
        <f t="shared" si="12"/>
        <v/>
      </c>
      <c r="S19" s="144" t="str">
        <f t="shared" si="13"/>
        <v/>
      </c>
      <c r="T19" s="144" t="str">
        <f t="shared" si="14"/>
        <v/>
      </c>
      <c r="U19" s="142" t="str">
        <f t="shared" si="15"/>
        <v/>
      </c>
      <c r="V19" s="142" t="str">
        <f t="shared" si="15"/>
        <v/>
      </c>
      <c r="W19" s="142" t="str">
        <f t="shared" si="15"/>
        <v/>
      </c>
      <c r="X19" s="142" t="str">
        <f t="shared" si="15"/>
        <v/>
      </c>
      <c r="Y19" s="142" t="str">
        <f t="shared" si="15"/>
        <v/>
      </c>
      <c r="Z19" s="142" t="str">
        <f t="shared" si="15"/>
        <v/>
      </c>
      <c r="AA19" s="142" t="str">
        <f t="shared" si="15"/>
        <v/>
      </c>
      <c r="AB19" s="142" t="str">
        <f t="shared" si="15"/>
        <v/>
      </c>
      <c r="AC19" s="142" t="str">
        <f t="shared" si="15"/>
        <v/>
      </c>
      <c r="AD19" s="142" t="str">
        <f t="shared" si="15"/>
        <v/>
      </c>
      <c r="AE19" s="142" t="str">
        <f t="shared" si="15"/>
        <v/>
      </c>
      <c r="AF19" s="142" t="str">
        <f t="shared" si="15"/>
        <v/>
      </c>
      <c r="AG19" s="275">
        <f t="shared" si="8"/>
        <v>0</v>
      </c>
      <c r="AH19" s="275">
        <f t="shared" si="16"/>
        <v>0</v>
      </c>
      <c r="AI19" s="276">
        <f t="shared" si="9"/>
        <v>0</v>
      </c>
      <c r="AJ19" s="274" t="str">
        <f t="shared" si="10"/>
        <v/>
      </c>
      <c r="AK19" s="274" t="str">
        <f t="shared" si="11"/>
        <v/>
      </c>
      <c r="AL19" s="274" t="str">
        <f t="shared" si="11"/>
        <v/>
      </c>
      <c r="AM19" s="274" t="str">
        <f t="shared" si="11"/>
        <v/>
      </c>
      <c r="AN19" s="274" t="str">
        <f t="shared" si="11"/>
        <v/>
      </c>
      <c r="AO19" s="274" t="str">
        <f t="shared" si="11"/>
        <v/>
      </c>
      <c r="AP19" s="274" t="str">
        <f t="shared" si="11"/>
        <v/>
      </c>
      <c r="AQ19" s="274" t="str">
        <f t="shared" si="11"/>
        <v/>
      </c>
      <c r="AR19" s="274" t="str">
        <f t="shared" si="11"/>
        <v/>
      </c>
      <c r="AS19" s="274" t="str">
        <f t="shared" si="11"/>
        <v/>
      </c>
      <c r="AT19" s="274" t="str">
        <f t="shared" si="11"/>
        <v/>
      </c>
      <c r="AU19" s="274" t="str">
        <f t="shared" si="11"/>
        <v/>
      </c>
      <c r="AV19" s="274" t="str">
        <f t="shared" si="11"/>
        <v/>
      </c>
      <c r="AW19" s="274">
        <f t="shared" si="17"/>
        <v>0</v>
      </c>
    </row>
    <row r="20" spans="1:49" s="202" customFormat="1" ht="23.1" customHeight="1">
      <c r="A20" s="67">
        <v>8</v>
      </c>
      <c r="B20" s="16" t="str">
        <f>IF(③職員名簿【年間実績】!B21="","",③職員名簿【年間実績】!B21)</f>
        <v/>
      </c>
      <c r="C20" s="192" t="str">
        <f>IF(③職員名簿【年間実績】!C21="","",③職員名簿【年間実績】!C21)</f>
        <v/>
      </c>
      <c r="D20" s="193" t="str">
        <f>IF(③職員名簿【年間実績】!D21="","",③職員名簿【年間実績】!D21)</f>
        <v/>
      </c>
      <c r="E20" s="194" t="str">
        <f>IF(③職員名簿【年間実績】!E21="","",③職員名簿【年間実績】!E21)</f>
        <v/>
      </c>
      <c r="F20" s="194" t="str">
        <f>IF(③職員名簿【年間実績】!F21="","",③職員名簿【年間実績】!F21)</f>
        <v/>
      </c>
      <c r="G20" s="194" t="str">
        <f>IF(③職員名簿【年間実績】!G21="","",③職員名簿【年間実績】!G21)</f>
        <v/>
      </c>
      <c r="H20" s="194" t="str">
        <f>IF(③職員名簿【年間実績】!H21="","",③職員名簿【年間実績】!H21)</f>
        <v/>
      </c>
      <c r="I20" s="194" t="str">
        <f>IF(③職員名簿【年間実績】!I21="","",③職員名簿【年間実績】!I21)</f>
        <v/>
      </c>
      <c r="J20" s="194" t="str">
        <f>IF(③職員名簿【年間実績】!J21="","",③職員名簿【年間実績】!J21)</f>
        <v/>
      </c>
      <c r="K20" s="277" t="str">
        <f>IF(③職員名簿【年間実績】!K21="","",③職員名簿【年間実績】!K21)</f>
        <v/>
      </c>
      <c r="L20" s="194" t="str">
        <f>IF(③職員名簿【年間実績】!L21="","",③職員名簿【年間実績】!L21)</f>
        <v/>
      </c>
      <c r="M20" s="194" t="str">
        <f>IF(③職員名簿【年間実績】!M21="","",③職員名簿【年間実績】!M21)</f>
        <v/>
      </c>
      <c r="N20" s="194" t="str">
        <f>IF(③職員名簿【年間実績】!N21="","",③職員名簿【年間実績】!N21)</f>
        <v/>
      </c>
      <c r="O20" s="194" t="str">
        <f>IF(③職員名簿【年間実績】!O21="","",③職員名簿【年間実績】!O21)</f>
        <v/>
      </c>
      <c r="P20" s="271" t="str">
        <f t="shared" si="18"/>
        <v>○</v>
      </c>
      <c r="Q20" s="144" t="str">
        <f t="shared" si="5"/>
        <v/>
      </c>
      <c r="R20" s="144" t="str">
        <f t="shared" si="12"/>
        <v/>
      </c>
      <c r="S20" s="144" t="str">
        <f t="shared" si="13"/>
        <v/>
      </c>
      <c r="T20" s="144" t="str">
        <f t="shared" si="14"/>
        <v/>
      </c>
      <c r="U20" s="142" t="str">
        <f t="shared" si="15"/>
        <v/>
      </c>
      <c r="V20" s="142" t="str">
        <f t="shared" si="15"/>
        <v/>
      </c>
      <c r="W20" s="142" t="str">
        <f t="shared" si="15"/>
        <v/>
      </c>
      <c r="X20" s="142" t="str">
        <f t="shared" si="15"/>
        <v/>
      </c>
      <c r="Y20" s="142" t="str">
        <f t="shared" si="15"/>
        <v/>
      </c>
      <c r="Z20" s="142" t="str">
        <f t="shared" si="15"/>
        <v/>
      </c>
      <c r="AA20" s="142" t="str">
        <f t="shared" si="15"/>
        <v/>
      </c>
      <c r="AB20" s="142" t="str">
        <f t="shared" si="15"/>
        <v/>
      </c>
      <c r="AC20" s="142" t="str">
        <f t="shared" si="15"/>
        <v/>
      </c>
      <c r="AD20" s="142" t="str">
        <f t="shared" si="15"/>
        <v/>
      </c>
      <c r="AE20" s="142" t="str">
        <f t="shared" si="15"/>
        <v/>
      </c>
      <c r="AF20" s="142" t="str">
        <f t="shared" si="15"/>
        <v/>
      </c>
      <c r="AG20" s="275">
        <f t="shared" si="8"/>
        <v>0</v>
      </c>
      <c r="AH20" s="275">
        <f t="shared" si="16"/>
        <v>0</v>
      </c>
      <c r="AI20" s="276">
        <f t="shared" si="9"/>
        <v>0</v>
      </c>
      <c r="AJ20" s="274" t="str">
        <f t="shared" si="10"/>
        <v/>
      </c>
      <c r="AK20" s="274" t="str">
        <f t="shared" si="11"/>
        <v/>
      </c>
      <c r="AL20" s="274" t="str">
        <f t="shared" si="11"/>
        <v/>
      </c>
      <c r="AM20" s="274" t="str">
        <f t="shared" si="11"/>
        <v/>
      </c>
      <c r="AN20" s="274" t="str">
        <f t="shared" si="11"/>
        <v/>
      </c>
      <c r="AO20" s="274" t="str">
        <f t="shared" si="11"/>
        <v/>
      </c>
      <c r="AP20" s="274" t="str">
        <f t="shared" si="11"/>
        <v/>
      </c>
      <c r="AQ20" s="274" t="str">
        <f t="shared" si="11"/>
        <v/>
      </c>
      <c r="AR20" s="274" t="str">
        <f t="shared" si="11"/>
        <v/>
      </c>
      <c r="AS20" s="274" t="str">
        <f t="shared" si="11"/>
        <v/>
      </c>
      <c r="AT20" s="274" t="str">
        <f t="shared" si="11"/>
        <v/>
      </c>
      <c r="AU20" s="274" t="str">
        <f t="shared" si="11"/>
        <v/>
      </c>
      <c r="AV20" s="274" t="str">
        <f t="shared" si="11"/>
        <v/>
      </c>
      <c r="AW20" s="274">
        <f t="shared" si="17"/>
        <v>0</v>
      </c>
    </row>
    <row r="21" spans="1:49" s="202" customFormat="1" ht="23.1" customHeight="1">
      <c r="A21" s="67">
        <v>9</v>
      </c>
      <c r="B21" s="16" t="str">
        <f>IF(③職員名簿【年間実績】!B22="","",③職員名簿【年間実績】!B22)</f>
        <v/>
      </c>
      <c r="C21" s="192" t="str">
        <f>IF(③職員名簿【年間実績】!C22="","",③職員名簿【年間実績】!C22)</f>
        <v/>
      </c>
      <c r="D21" s="193" t="str">
        <f>IF(③職員名簿【年間実績】!D22="","",③職員名簿【年間実績】!D22)</f>
        <v/>
      </c>
      <c r="E21" s="194" t="str">
        <f>IF(③職員名簿【年間実績】!E22="","",③職員名簿【年間実績】!E22)</f>
        <v/>
      </c>
      <c r="F21" s="194" t="str">
        <f>IF(③職員名簿【年間実績】!F22="","",③職員名簿【年間実績】!F22)</f>
        <v/>
      </c>
      <c r="G21" s="194" t="str">
        <f>IF(③職員名簿【年間実績】!G22="","",③職員名簿【年間実績】!G22)</f>
        <v/>
      </c>
      <c r="H21" s="194" t="str">
        <f>IF(③職員名簿【年間実績】!H22="","",③職員名簿【年間実績】!H22)</f>
        <v/>
      </c>
      <c r="I21" s="194" t="str">
        <f>IF(③職員名簿【年間実績】!I22="","",③職員名簿【年間実績】!I22)</f>
        <v/>
      </c>
      <c r="J21" s="194" t="str">
        <f>IF(③職員名簿【年間実績】!J22="","",③職員名簿【年間実績】!J22)</f>
        <v/>
      </c>
      <c r="K21" s="277" t="str">
        <f>IF(③職員名簿【年間実績】!K22="","",③職員名簿【年間実績】!K22)</f>
        <v/>
      </c>
      <c r="L21" s="194" t="str">
        <f>IF(③職員名簿【年間実績】!L22="","",③職員名簿【年間実績】!L22)</f>
        <v/>
      </c>
      <c r="M21" s="194" t="str">
        <f>IF(③職員名簿【年間実績】!M22="","",③職員名簿【年間実績】!M22)</f>
        <v/>
      </c>
      <c r="N21" s="194" t="str">
        <f>IF(③職員名簿【年間実績】!N22="","",③職員名簿【年間実績】!N22)</f>
        <v/>
      </c>
      <c r="O21" s="194" t="str">
        <f>IF(③職員名簿【年間実績】!O22="","",③職員名簿【年間実績】!O22)</f>
        <v/>
      </c>
      <c r="P21" s="271" t="str">
        <f t="shared" si="18"/>
        <v>○</v>
      </c>
      <c r="Q21" s="144" t="str">
        <f t="shared" si="5"/>
        <v/>
      </c>
      <c r="R21" s="144" t="str">
        <f t="shared" si="12"/>
        <v/>
      </c>
      <c r="S21" s="144" t="str">
        <f t="shared" si="13"/>
        <v/>
      </c>
      <c r="T21" s="144" t="str">
        <f t="shared" si="14"/>
        <v/>
      </c>
      <c r="U21" s="142" t="str">
        <f t="shared" si="15"/>
        <v/>
      </c>
      <c r="V21" s="142" t="str">
        <f t="shared" si="15"/>
        <v/>
      </c>
      <c r="W21" s="142" t="str">
        <f t="shared" si="15"/>
        <v/>
      </c>
      <c r="X21" s="142" t="str">
        <f t="shared" si="15"/>
        <v/>
      </c>
      <c r="Y21" s="142" t="str">
        <f t="shared" si="15"/>
        <v/>
      </c>
      <c r="Z21" s="142" t="str">
        <f t="shared" si="15"/>
        <v/>
      </c>
      <c r="AA21" s="142" t="str">
        <f t="shared" si="15"/>
        <v/>
      </c>
      <c r="AB21" s="142" t="str">
        <f t="shared" si="15"/>
        <v/>
      </c>
      <c r="AC21" s="142" t="str">
        <f t="shared" si="15"/>
        <v/>
      </c>
      <c r="AD21" s="142" t="str">
        <f t="shared" si="15"/>
        <v/>
      </c>
      <c r="AE21" s="142" t="str">
        <f t="shared" si="15"/>
        <v/>
      </c>
      <c r="AF21" s="142" t="str">
        <f>IF($T21="",IF($K21="","",IF(AF$11&gt;=$K21,IF($L21="",$S21,IF(AF$11&gt;$L21,"",$S21)),"")),IF(AND(AF$11&gt;=$K21,OR($L21&gt;=AF$11,$L21="")),$T21,""))</f>
        <v/>
      </c>
      <c r="AG21" s="275">
        <f t="shared" si="8"/>
        <v>0</v>
      </c>
      <c r="AH21" s="275">
        <f t="shared" si="16"/>
        <v>0</v>
      </c>
      <c r="AI21" s="276">
        <f t="shared" si="9"/>
        <v>0</v>
      </c>
      <c r="AJ21" s="274" t="str">
        <f t="shared" si="10"/>
        <v/>
      </c>
      <c r="AK21" s="274" t="str">
        <f t="shared" si="11"/>
        <v/>
      </c>
      <c r="AL21" s="274" t="str">
        <f t="shared" si="11"/>
        <v/>
      </c>
      <c r="AM21" s="274" t="str">
        <f t="shared" si="11"/>
        <v/>
      </c>
      <c r="AN21" s="274" t="str">
        <f t="shared" si="11"/>
        <v/>
      </c>
      <c r="AO21" s="274" t="str">
        <f t="shared" si="11"/>
        <v/>
      </c>
      <c r="AP21" s="274" t="str">
        <f t="shared" si="11"/>
        <v/>
      </c>
      <c r="AQ21" s="274" t="str">
        <f t="shared" si="11"/>
        <v/>
      </c>
      <c r="AR21" s="274" t="str">
        <f t="shared" si="11"/>
        <v/>
      </c>
      <c r="AS21" s="274" t="str">
        <f t="shared" si="11"/>
        <v/>
      </c>
      <c r="AT21" s="274" t="str">
        <f t="shared" si="11"/>
        <v/>
      </c>
      <c r="AU21" s="274" t="str">
        <f t="shared" si="11"/>
        <v/>
      </c>
      <c r="AV21" s="274" t="str">
        <f t="shared" si="11"/>
        <v/>
      </c>
      <c r="AW21" s="274">
        <f t="shared" si="17"/>
        <v>0</v>
      </c>
    </row>
    <row r="22" spans="1:49" s="202" customFormat="1" ht="23.1" customHeight="1">
      <c r="A22" s="67">
        <v>10</v>
      </c>
      <c r="B22" s="16" t="str">
        <f>IF(③職員名簿【年間実績】!B23="","",③職員名簿【年間実績】!B23)</f>
        <v/>
      </c>
      <c r="C22" s="192" t="str">
        <f>IF(③職員名簿【年間実績】!C23="","",③職員名簿【年間実績】!C23)</f>
        <v/>
      </c>
      <c r="D22" s="193" t="str">
        <f>IF(③職員名簿【年間実績】!D23="","",③職員名簿【年間実績】!D23)</f>
        <v/>
      </c>
      <c r="E22" s="194" t="str">
        <f>IF(③職員名簿【年間実績】!E23="","",③職員名簿【年間実績】!E23)</f>
        <v/>
      </c>
      <c r="F22" s="194" t="str">
        <f>IF(③職員名簿【年間実績】!F23="","",③職員名簿【年間実績】!F23)</f>
        <v/>
      </c>
      <c r="G22" s="194" t="str">
        <f>IF(③職員名簿【年間実績】!G23="","",③職員名簿【年間実績】!G23)</f>
        <v/>
      </c>
      <c r="H22" s="194" t="str">
        <f>IF(③職員名簿【年間実績】!H23="","",③職員名簿【年間実績】!H23)</f>
        <v/>
      </c>
      <c r="I22" s="194" t="str">
        <f>IF(③職員名簿【年間実績】!I23="","",③職員名簿【年間実績】!I23)</f>
        <v/>
      </c>
      <c r="J22" s="194" t="str">
        <f>IF(③職員名簿【年間実績】!J23="","",③職員名簿【年間実績】!J23)</f>
        <v/>
      </c>
      <c r="K22" s="277" t="str">
        <f>IF(③職員名簿【年間実績】!K23="","",③職員名簿【年間実績】!K23)</f>
        <v/>
      </c>
      <c r="L22" s="194" t="str">
        <f>IF(③職員名簿【年間実績】!L23="","",③職員名簿【年間実績】!L23)</f>
        <v/>
      </c>
      <c r="M22" s="194" t="str">
        <f>IF(③職員名簿【年間実績】!M23="","",③職員名簿【年間実績】!M23)</f>
        <v/>
      </c>
      <c r="N22" s="194" t="str">
        <f>IF(③職員名簿【年間実績】!N23="","",③職員名簿【年間実績】!N23)</f>
        <v/>
      </c>
      <c r="O22" s="194" t="str">
        <f>IF(③職員名簿【年間実績】!O23="","",③職員名簿【年間実績】!O23)</f>
        <v/>
      </c>
      <c r="P22" s="271" t="str">
        <f t="shared" si="18"/>
        <v>○</v>
      </c>
      <c r="Q22" s="144" t="str">
        <f t="shared" si="5"/>
        <v/>
      </c>
      <c r="R22" s="144" t="str">
        <f t="shared" si="12"/>
        <v/>
      </c>
      <c r="S22" s="144" t="str">
        <f t="shared" si="13"/>
        <v/>
      </c>
      <c r="T22" s="144" t="str">
        <f t="shared" si="14"/>
        <v/>
      </c>
      <c r="U22" s="142" t="str">
        <f t="shared" si="15"/>
        <v/>
      </c>
      <c r="V22" s="142" t="str">
        <f t="shared" si="15"/>
        <v/>
      </c>
      <c r="W22" s="142" t="str">
        <f t="shared" si="15"/>
        <v/>
      </c>
      <c r="X22" s="142" t="str">
        <f t="shared" si="15"/>
        <v/>
      </c>
      <c r="Y22" s="142" t="str">
        <f t="shared" si="15"/>
        <v/>
      </c>
      <c r="Z22" s="142" t="str">
        <f t="shared" si="15"/>
        <v/>
      </c>
      <c r="AA22" s="142" t="str">
        <f t="shared" si="15"/>
        <v/>
      </c>
      <c r="AB22" s="142" t="str">
        <f t="shared" si="15"/>
        <v/>
      </c>
      <c r="AC22" s="142" t="str">
        <f t="shared" si="15"/>
        <v/>
      </c>
      <c r="AD22" s="142" t="str">
        <f t="shared" si="15"/>
        <v/>
      </c>
      <c r="AE22" s="142" t="str">
        <f t="shared" si="15"/>
        <v/>
      </c>
      <c r="AF22" s="142" t="str">
        <f t="shared" si="15"/>
        <v/>
      </c>
      <c r="AG22" s="275">
        <f t="shared" si="8"/>
        <v>0</v>
      </c>
      <c r="AH22" s="275">
        <f t="shared" si="16"/>
        <v>0</v>
      </c>
      <c r="AI22" s="276">
        <f t="shared" si="9"/>
        <v>0</v>
      </c>
      <c r="AJ22" s="274" t="str">
        <f t="shared" si="10"/>
        <v/>
      </c>
      <c r="AK22" s="274" t="str">
        <f t="shared" si="11"/>
        <v/>
      </c>
      <c r="AL22" s="274" t="str">
        <f t="shared" si="11"/>
        <v/>
      </c>
      <c r="AM22" s="274" t="str">
        <f t="shared" si="11"/>
        <v/>
      </c>
      <c r="AN22" s="274" t="str">
        <f t="shared" si="11"/>
        <v/>
      </c>
      <c r="AO22" s="274" t="str">
        <f t="shared" si="11"/>
        <v/>
      </c>
      <c r="AP22" s="274" t="str">
        <f t="shared" si="11"/>
        <v/>
      </c>
      <c r="AQ22" s="274" t="str">
        <f t="shared" si="11"/>
        <v/>
      </c>
      <c r="AR22" s="274" t="str">
        <f t="shared" si="11"/>
        <v/>
      </c>
      <c r="AS22" s="274" t="str">
        <f t="shared" si="11"/>
        <v/>
      </c>
      <c r="AT22" s="274" t="str">
        <f t="shared" si="11"/>
        <v/>
      </c>
      <c r="AU22" s="274" t="str">
        <f t="shared" si="11"/>
        <v/>
      </c>
      <c r="AV22" s="274" t="str">
        <f t="shared" si="11"/>
        <v/>
      </c>
      <c r="AW22" s="274">
        <f t="shared" si="17"/>
        <v>0</v>
      </c>
    </row>
    <row r="23" spans="1:49" s="202" customFormat="1" ht="23.1" customHeight="1">
      <c r="A23" s="67">
        <v>11</v>
      </c>
      <c r="B23" s="16" t="str">
        <f>IF(③職員名簿【年間実績】!B24="","",③職員名簿【年間実績】!B24)</f>
        <v/>
      </c>
      <c r="C23" s="192" t="str">
        <f>IF(③職員名簿【年間実績】!C24="","",③職員名簿【年間実績】!C24)</f>
        <v/>
      </c>
      <c r="D23" s="193" t="str">
        <f>IF(③職員名簿【年間実績】!D24="","",③職員名簿【年間実績】!D24)</f>
        <v/>
      </c>
      <c r="E23" s="194" t="str">
        <f>IF(③職員名簿【年間実績】!E24="","",③職員名簿【年間実績】!E24)</f>
        <v/>
      </c>
      <c r="F23" s="194" t="str">
        <f>IF(③職員名簿【年間実績】!F24="","",③職員名簿【年間実績】!F24)</f>
        <v/>
      </c>
      <c r="G23" s="194" t="str">
        <f>IF(③職員名簿【年間実績】!G24="","",③職員名簿【年間実績】!G24)</f>
        <v/>
      </c>
      <c r="H23" s="194" t="str">
        <f>IF(③職員名簿【年間実績】!H24="","",③職員名簿【年間実績】!H24)</f>
        <v/>
      </c>
      <c r="I23" s="194" t="str">
        <f>IF(③職員名簿【年間実績】!I24="","",③職員名簿【年間実績】!I24)</f>
        <v/>
      </c>
      <c r="J23" s="194" t="str">
        <f>IF(③職員名簿【年間実績】!J24="","",③職員名簿【年間実績】!J24)</f>
        <v/>
      </c>
      <c r="K23" s="277" t="str">
        <f>IF(③職員名簿【年間実績】!K24="","",③職員名簿【年間実績】!K24)</f>
        <v/>
      </c>
      <c r="L23" s="194" t="str">
        <f>IF(③職員名簿【年間実績】!L24="","",③職員名簿【年間実績】!L24)</f>
        <v/>
      </c>
      <c r="M23" s="194" t="str">
        <f>IF(③職員名簿【年間実績】!M24="","",③職員名簿【年間実績】!M24)</f>
        <v/>
      </c>
      <c r="N23" s="194" t="str">
        <f>IF(③職員名簿【年間実績】!N24="","",③職員名簿【年間実績】!N24)</f>
        <v/>
      </c>
      <c r="O23" s="194" t="str">
        <f>IF(③職員名簿【年間実績】!O24="","",③職員名簿【年間実績】!O24)</f>
        <v/>
      </c>
      <c r="P23" s="271" t="str">
        <f t="shared" si="18"/>
        <v>○</v>
      </c>
      <c r="Q23" s="144" t="str">
        <f t="shared" si="5"/>
        <v/>
      </c>
      <c r="R23" s="144" t="str">
        <f t="shared" si="12"/>
        <v/>
      </c>
      <c r="S23" s="144" t="str">
        <f t="shared" si="13"/>
        <v/>
      </c>
      <c r="T23" s="144" t="str">
        <f t="shared" si="14"/>
        <v/>
      </c>
      <c r="U23" s="142" t="str">
        <f t="shared" si="15"/>
        <v/>
      </c>
      <c r="V23" s="142" t="str">
        <f t="shared" si="15"/>
        <v/>
      </c>
      <c r="W23" s="142" t="str">
        <f t="shared" si="15"/>
        <v/>
      </c>
      <c r="X23" s="142" t="str">
        <f t="shared" si="15"/>
        <v/>
      </c>
      <c r="Y23" s="142" t="str">
        <f t="shared" si="15"/>
        <v/>
      </c>
      <c r="Z23" s="142" t="str">
        <f t="shared" si="15"/>
        <v/>
      </c>
      <c r="AA23" s="142" t="str">
        <f t="shared" si="15"/>
        <v/>
      </c>
      <c r="AB23" s="142" t="str">
        <f t="shared" si="15"/>
        <v/>
      </c>
      <c r="AC23" s="142" t="str">
        <f t="shared" si="15"/>
        <v/>
      </c>
      <c r="AD23" s="142" t="str">
        <f t="shared" si="15"/>
        <v/>
      </c>
      <c r="AE23" s="142" t="str">
        <f t="shared" si="15"/>
        <v/>
      </c>
      <c r="AF23" s="142" t="str">
        <f t="shared" si="15"/>
        <v/>
      </c>
      <c r="AG23" s="275">
        <f t="shared" si="8"/>
        <v>0</v>
      </c>
      <c r="AH23" s="275">
        <f t="shared" si="16"/>
        <v>0</v>
      </c>
      <c r="AI23" s="276">
        <f t="shared" si="9"/>
        <v>0</v>
      </c>
      <c r="AJ23" s="274" t="str">
        <f t="shared" si="10"/>
        <v/>
      </c>
      <c r="AK23" s="274" t="str">
        <f t="shared" si="11"/>
        <v/>
      </c>
      <c r="AL23" s="274" t="str">
        <f t="shared" si="11"/>
        <v/>
      </c>
      <c r="AM23" s="274" t="str">
        <f t="shared" si="11"/>
        <v/>
      </c>
      <c r="AN23" s="274" t="str">
        <f t="shared" si="11"/>
        <v/>
      </c>
      <c r="AO23" s="274" t="str">
        <f t="shared" si="11"/>
        <v/>
      </c>
      <c r="AP23" s="274" t="str">
        <f t="shared" si="11"/>
        <v/>
      </c>
      <c r="AQ23" s="274" t="str">
        <f t="shared" si="11"/>
        <v/>
      </c>
      <c r="AR23" s="274" t="str">
        <f t="shared" si="11"/>
        <v/>
      </c>
      <c r="AS23" s="274" t="str">
        <f t="shared" si="11"/>
        <v/>
      </c>
      <c r="AT23" s="274" t="str">
        <f t="shared" si="11"/>
        <v/>
      </c>
      <c r="AU23" s="274" t="str">
        <f t="shared" si="11"/>
        <v/>
      </c>
      <c r="AV23" s="274" t="str">
        <f t="shared" si="11"/>
        <v/>
      </c>
      <c r="AW23" s="274">
        <f t="shared" si="17"/>
        <v>0</v>
      </c>
    </row>
    <row r="24" spans="1:49" s="202" customFormat="1" ht="23.1" customHeight="1">
      <c r="A24" s="67">
        <v>12</v>
      </c>
      <c r="B24" s="16" t="str">
        <f>IF(③職員名簿【年間実績】!B25="","",③職員名簿【年間実績】!B25)</f>
        <v/>
      </c>
      <c r="C24" s="192" t="str">
        <f>IF(③職員名簿【年間実績】!C25="","",③職員名簿【年間実績】!C25)</f>
        <v/>
      </c>
      <c r="D24" s="193" t="str">
        <f>IF(③職員名簿【年間実績】!D25="","",③職員名簿【年間実績】!D25)</f>
        <v/>
      </c>
      <c r="E24" s="194" t="str">
        <f>IF(③職員名簿【年間実績】!E25="","",③職員名簿【年間実績】!E25)</f>
        <v/>
      </c>
      <c r="F24" s="194" t="str">
        <f>IF(③職員名簿【年間実績】!F25="","",③職員名簿【年間実績】!F25)</f>
        <v/>
      </c>
      <c r="G24" s="194" t="str">
        <f>IF(③職員名簿【年間実績】!G25="","",③職員名簿【年間実績】!G25)</f>
        <v/>
      </c>
      <c r="H24" s="194" t="str">
        <f>IF(③職員名簿【年間実績】!H25="","",③職員名簿【年間実績】!H25)</f>
        <v/>
      </c>
      <c r="I24" s="194" t="str">
        <f>IF(③職員名簿【年間実績】!I25="","",③職員名簿【年間実績】!I25)</f>
        <v/>
      </c>
      <c r="J24" s="194" t="str">
        <f>IF(③職員名簿【年間実績】!J25="","",③職員名簿【年間実績】!J25)</f>
        <v/>
      </c>
      <c r="K24" s="277" t="str">
        <f>IF(③職員名簿【年間実績】!K25="","",③職員名簿【年間実績】!K25)</f>
        <v/>
      </c>
      <c r="L24" s="194" t="str">
        <f>IF(③職員名簿【年間実績】!L25="","",③職員名簿【年間実績】!L25)</f>
        <v/>
      </c>
      <c r="M24" s="194" t="str">
        <f>IF(③職員名簿【年間実績】!M25="","",③職員名簿【年間実績】!M25)</f>
        <v/>
      </c>
      <c r="N24" s="194" t="str">
        <f>IF(③職員名簿【年間実績】!N25="","",③職員名簿【年間実績】!N25)</f>
        <v/>
      </c>
      <c r="O24" s="194" t="str">
        <f>IF(③職員名簿【年間実績】!O25="","",③職員名簿【年間実績】!O25)</f>
        <v/>
      </c>
      <c r="P24" s="271" t="str">
        <f t="shared" si="18"/>
        <v>○</v>
      </c>
      <c r="Q24" s="144" t="str">
        <f t="shared" si="5"/>
        <v/>
      </c>
      <c r="R24" s="144" t="str">
        <f t="shared" si="12"/>
        <v/>
      </c>
      <c r="S24" s="144" t="str">
        <f t="shared" si="13"/>
        <v/>
      </c>
      <c r="T24" s="144" t="str">
        <f t="shared" si="14"/>
        <v/>
      </c>
      <c r="U24" s="142" t="str">
        <f t="shared" si="15"/>
        <v/>
      </c>
      <c r="V24" s="142" t="str">
        <f t="shared" si="15"/>
        <v/>
      </c>
      <c r="W24" s="142" t="str">
        <f t="shared" si="15"/>
        <v/>
      </c>
      <c r="X24" s="142" t="str">
        <f t="shared" si="15"/>
        <v/>
      </c>
      <c r="Y24" s="142" t="str">
        <f t="shared" si="15"/>
        <v/>
      </c>
      <c r="Z24" s="142" t="str">
        <f t="shared" si="15"/>
        <v/>
      </c>
      <c r="AA24" s="142" t="str">
        <f t="shared" si="15"/>
        <v/>
      </c>
      <c r="AB24" s="142" t="str">
        <f t="shared" si="15"/>
        <v/>
      </c>
      <c r="AC24" s="142" t="str">
        <f t="shared" si="15"/>
        <v/>
      </c>
      <c r="AD24" s="142" t="str">
        <f t="shared" si="15"/>
        <v/>
      </c>
      <c r="AE24" s="142" t="str">
        <f t="shared" si="15"/>
        <v/>
      </c>
      <c r="AF24" s="142" t="str">
        <f t="shared" si="15"/>
        <v/>
      </c>
      <c r="AG24" s="275">
        <f t="shared" si="8"/>
        <v>0</v>
      </c>
      <c r="AH24" s="275">
        <f t="shared" si="16"/>
        <v>0</v>
      </c>
      <c r="AI24" s="276">
        <f t="shared" si="9"/>
        <v>0</v>
      </c>
      <c r="AJ24" s="274" t="str">
        <f t="shared" si="10"/>
        <v/>
      </c>
      <c r="AK24" s="274" t="str">
        <f t="shared" si="11"/>
        <v/>
      </c>
      <c r="AL24" s="274" t="str">
        <f t="shared" si="11"/>
        <v/>
      </c>
      <c r="AM24" s="274" t="str">
        <f t="shared" si="11"/>
        <v/>
      </c>
      <c r="AN24" s="274" t="str">
        <f t="shared" si="11"/>
        <v/>
      </c>
      <c r="AO24" s="274" t="str">
        <f t="shared" si="11"/>
        <v/>
      </c>
      <c r="AP24" s="274" t="str">
        <f t="shared" si="11"/>
        <v/>
      </c>
      <c r="AQ24" s="274" t="str">
        <f t="shared" si="11"/>
        <v/>
      </c>
      <c r="AR24" s="274" t="str">
        <f t="shared" si="11"/>
        <v/>
      </c>
      <c r="AS24" s="274" t="str">
        <f t="shared" si="11"/>
        <v/>
      </c>
      <c r="AT24" s="274" t="str">
        <f t="shared" si="11"/>
        <v/>
      </c>
      <c r="AU24" s="274" t="str">
        <f t="shared" si="11"/>
        <v/>
      </c>
      <c r="AV24" s="274" t="str">
        <f t="shared" si="11"/>
        <v/>
      </c>
      <c r="AW24" s="274">
        <f t="shared" si="17"/>
        <v>0</v>
      </c>
    </row>
    <row r="25" spans="1:49" s="202" customFormat="1" ht="23.1" customHeight="1">
      <c r="A25" s="67">
        <v>13</v>
      </c>
      <c r="B25" s="16" t="str">
        <f>IF(③職員名簿【年間実績】!B26="","",③職員名簿【年間実績】!B26)</f>
        <v/>
      </c>
      <c r="C25" s="192" t="str">
        <f>IF(③職員名簿【年間実績】!C26="","",③職員名簿【年間実績】!C26)</f>
        <v/>
      </c>
      <c r="D25" s="193" t="str">
        <f>IF(③職員名簿【年間実績】!D26="","",③職員名簿【年間実績】!D26)</f>
        <v/>
      </c>
      <c r="E25" s="194" t="str">
        <f>IF(③職員名簿【年間実績】!E26="","",③職員名簿【年間実績】!E26)</f>
        <v/>
      </c>
      <c r="F25" s="194" t="str">
        <f>IF(③職員名簿【年間実績】!F26="","",③職員名簿【年間実績】!F26)</f>
        <v/>
      </c>
      <c r="G25" s="194" t="str">
        <f>IF(③職員名簿【年間実績】!G26="","",③職員名簿【年間実績】!G26)</f>
        <v/>
      </c>
      <c r="H25" s="194" t="str">
        <f>IF(③職員名簿【年間実績】!H26="","",③職員名簿【年間実績】!H26)</f>
        <v/>
      </c>
      <c r="I25" s="194" t="str">
        <f>IF(③職員名簿【年間実績】!I26="","",③職員名簿【年間実績】!I26)</f>
        <v/>
      </c>
      <c r="J25" s="194" t="str">
        <f>IF(③職員名簿【年間実績】!J26="","",③職員名簿【年間実績】!J26)</f>
        <v/>
      </c>
      <c r="K25" s="277" t="str">
        <f>IF(③職員名簿【年間実績】!K26="","",③職員名簿【年間実績】!K26)</f>
        <v/>
      </c>
      <c r="L25" s="194" t="str">
        <f>IF(③職員名簿【年間実績】!L26="","",③職員名簿【年間実績】!L26)</f>
        <v/>
      </c>
      <c r="M25" s="194" t="str">
        <f>IF(③職員名簿【年間実績】!M26="","",③職員名簿【年間実績】!M26)</f>
        <v/>
      </c>
      <c r="N25" s="194" t="str">
        <f>IF(③職員名簿【年間実績】!N26="","",③職員名簿【年間実績】!N26)</f>
        <v/>
      </c>
      <c r="O25" s="194" t="str">
        <f>IF(③職員名簿【年間実績】!O26="","",③職員名簿【年間実績】!O26)</f>
        <v/>
      </c>
      <c r="P25" s="271" t="str">
        <f t="shared" si="18"/>
        <v>○</v>
      </c>
      <c r="Q25" s="144" t="str">
        <f t="shared" si="5"/>
        <v/>
      </c>
      <c r="R25" s="144" t="str">
        <f t="shared" si="12"/>
        <v/>
      </c>
      <c r="S25" s="144" t="str">
        <f t="shared" si="13"/>
        <v/>
      </c>
      <c r="T25" s="144" t="str">
        <f t="shared" si="14"/>
        <v/>
      </c>
      <c r="U25" s="142" t="str">
        <f t="shared" si="15"/>
        <v/>
      </c>
      <c r="V25" s="142" t="str">
        <f t="shared" si="15"/>
        <v/>
      </c>
      <c r="W25" s="142" t="str">
        <f t="shared" si="15"/>
        <v/>
      </c>
      <c r="X25" s="142" t="str">
        <f t="shared" si="15"/>
        <v/>
      </c>
      <c r="Y25" s="142" t="str">
        <f t="shared" si="15"/>
        <v/>
      </c>
      <c r="Z25" s="142" t="str">
        <f t="shared" si="15"/>
        <v/>
      </c>
      <c r="AA25" s="142" t="str">
        <f t="shared" si="15"/>
        <v/>
      </c>
      <c r="AB25" s="142" t="str">
        <f t="shared" si="15"/>
        <v/>
      </c>
      <c r="AC25" s="142" t="str">
        <f t="shared" si="15"/>
        <v/>
      </c>
      <c r="AD25" s="142" t="str">
        <f t="shared" si="15"/>
        <v/>
      </c>
      <c r="AE25" s="142" t="str">
        <f t="shared" si="15"/>
        <v/>
      </c>
      <c r="AF25" s="142" t="str">
        <f t="shared" si="15"/>
        <v/>
      </c>
      <c r="AG25" s="275">
        <f t="shared" si="8"/>
        <v>0</v>
      </c>
      <c r="AH25" s="275">
        <f t="shared" si="16"/>
        <v>0</v>
      </c>
      <c r="AI25" s="276">
        <f t="shared" si="9"/>
        <v>0</v>
      </c>
      <c r="AJ25" s="274" t="str">
        <f t="shared" si="10"/>
        <v/>
      </c>
      <c r="AK25" s="274" t="str">
        <f t="shared" si="11"/>
        <v/>
      </c>
      <c r="AL25" s="274" t="str">
        <f t="shared" si="11"/>
        <v/>
      </c>
      <c r="AM25" s="274" t="str">
        <f t="shared" si="11"/>
        <v/>
      </c>
      <c r="AN25" s="274" t="str">
        <f t="shared" si="11"/>
        <v/>
      </c>
      <c r="AO25" s="274" t="str">
        <f t="shared" si="11"/>
        <v/>
      </c>
      <c r="AP25" s="274" t="str">
        <f t="shared" si="11"/>
        <v/>
      </c>
      <c r="AQ25" s="274" t="str">
        <f t="shared" si="11"/>
        <v/>
      </c>
      <c r="AR25" s="274" t="str">
        <f t="shared" si="11"/>
        <v/>
      </c>
      <c r="AS25" s="274" t="str">
        <f t="shared" si="11"/>
        <v/>
      </c>
      <c r="AT25" s="274" t="str">
        <f t="shared" si="11"/>
        <v/>
      </c>
      <c r="AU25" s="274" t="str">
        <f t="shared" si="11"/>
        <v/>
      </c>
      <c r="AV25" s="274" t="str">
        <f t="shared" si="11"/>
        <v/>
      </c>
      <c r="AW25" s="274">
        <f t="shared" si="17"/>
        <v>0</v>
      </c>
    </row>
    <row r="26" spans="1:49" s="202" customFormat="1" ht="23.1" customHeight="1">
      <c r="A26" s="67">
        <v>14</v>
      </c>
      <c r="B26" s="16" t="str">
        <f>IF(③職員名簿【年間実績】!B27="","",③職員名簿【年間実績】!B27)</f>
        <v/>
      </c>
      <c r="C26" s="192" t="str">
        <f>IF(③職員名簿【年間実績】!C27="","",③職員名簿【年間実績】!C27)</f>
        <v/>
      </c>
      <c r="D26" s="193" t="str">
        <f>IF(③職員名簿【年間実績】!D27="","",③職員名簿【年間実績】!D27)</f>
        <v/>
      </c>
      <c r="E26" s="194" t="str">
        <f>IF(③職員名簿【年間実績】!E27="","",③職員名簿【年間実績】!E27)</f>
        <v/>
      </c>
      <c r="F26" s="194" t="str">
        <f>IF(③職員名簿【年間実績】!F27="","",③職員名簿【年間実績】!F27)</f>
        <v/>
      </c>
      <c r="G26" s="194" t="str">
        <f>IF(③職員名簿【年間実績】!G27="","",③職員名簿【年間実績】!G27)</f>
        <v/>
      </c>
      <c r="H26" s="194" t="str">
        <f>IF(③職員名簿【年間実績】!H27="","",③職員名簿【年間実績】!H27)</f>
        <v/>
      </c>
      <c r="I26" s="194" t="str">
        <f>IF(③職員名簿【年間実績】!I27="","",③職員名簿【年間実績】!I27)</f>
        <v/>
      </c>
      <c r="J26" s="194" t="str">
        <f>IF(③職員名簿【年間実績】!J27="","",③職員名簿【年間実績】!J27)</f>
        <v/>
      </c>
      <c r="K26" s="277" t="str">
        <f>IF(③職員名簿【年間実績】!K27="","",③職員名簿【年間実績】!K27)</f>
        <v/>
      </c>
      <c r="L26" s="194" t="str">
        <f>IF(③職員名簿【年間実績】!L27="","",③職員名簿【年間実績】!L27)</f>
        <v/>
      </c>
      <c r="M26" s="194" t="str">
        <f>IF(③職員名簿【年間実績】!M27="","",③職員名簿【年間実績】!M27)</f>
        <v/>
      </c>
      <c r="N26" s="194" t="str">
        <f>IF(③職員名簿【年間実績】!N27="","",③職員名簿【年間実績】!N27)</f>
        <v/>
      </c>
      <c r="O26" s="194" t="str">
        <f>IF(③職員名簿【年間実績】!O27="","",③職員名簿【年間実績】!O27)</f>
        <v/>
      </c>
      <c r="P26" s="271" t="str">
        <f t="shared" si="18"/>
        <v>○</v>
      </c>
      <c r="Q26" s="144" t="str">
        <f t="shared" si="5"/>
        <v/>
      </c>
      <c r="R26" s="144" t="str">
        <f t="shared" si="12"/>
        <v/>
      </c>
      <c r="S26" s="144" t="str">
        <f t="shared" si="13"/>
        <v/>
      </c>
      <c r="T26" s="144" t="str">
        <f t="shared" si="14"/>
        <v/>
      </c>
      <c r="U26" s="142" t="str">
        <f t="shared" si="15"/>
        <v/>
      </c>
      <c r="V26" s="142" t="str">
        <f t="shared" si="15"/>
        <v/>
      </c>
      <c r="W26" s="142" t="str">
        <f t="shared" si="15"/>
        <v/>
      </c>
      <c r="X26" s="142" t="str">
        <f t="shared" si="15"/>
        <v/>
      </c>
      <c r="Y26" s="142" t="str">
        <f t="shared" si="15"/>
        <v/>
      </c>
      <c r="Z26" s="142" t="str">
        <f t="shared" si="15"/>
        <v/>
      </c>
      <c r="AA26" s="142" t="str">
        <f t="shared" si="15"/>
        <v/>
      </c>
      <c r="AB26" s="142" t="str">
        <f t="shared" si="15"/>
        <v/>
      </c>
      <c r="AC26" s="142" t="str">
        <f t="shared" si="15"/>
        <v/>
      </c>
      <c r="AD26" s="142" t="str">
        <f t="shared" si="15"/>
        <v/>
      </c>
      <c r="AE26" s="142" t="str">
        <f t="shared" si="15"/>
        <v/>
      </c>
      <c r="AF26" s="142" t="str">
        <f t="shared" si="15"/>
        <v/>
      </c>
      <c r="AG26" s="275">
        <f t="shared" si="8"/>
        <v>0</v>
      </c>
      <c r="AH26" s="275">
        <f t="shared" si="16"/>
        <v>0</v>
      </c>
      <c r="AI26" s="276">
        <f t="shared" si="9"/>
        <v>0</v>
      </c>
      <c r="AJ26" s="274" t="str">
        <f t="shared" si="10"/>
        <v/>
      </c>
      <c r="AK26" s="274" t="str">
        <f t="shared" si="11"/>
        <v/>
      </c>
      <c r="AL26" s="274" t="str">
        <f t="shared" si="11"/>
        <v/>
      </c>
      <c r="AM26" s="274" t="str">
        <f t="shared" si="11"/>
        <v/>
      </c>
      <c r="AN26" s="274" t="str">
        <f t="shared" si="11"/>
        <v/>
      </c>
      <c r="AO26" s="274" t="str">
        <f t="shared" si="11"/>
        <v/>
      </c>
      <c r="AP26" s="274" t="str">
        <f t="shared" si="11"/>
        <v/>
      </c>
      <c r="AQ26" s="274" t="str">
        <f t="shared" si="11"/>
        <v/>
      </c>
      <c r="AR26" s="274" t="str">
        <f t="shared" si="11"/>
        <v/>
      </c>
      <c r="AS26" s="274" t="str">
        <f t="shared" si="11"/>
        <v/>
      </c>
      <c r="AT26" s="274" t="str">
        <f t="shared" si="11"/>
        <v/>
      </c>
      <c r="AU26" s="274" t="str">
        <f t="shared" si="11"/>
        <v/>
      </c>
      <c r="AV26" s="274" t="str">
        <f t="shared" si="11"/>
        <v/>
      </c>
      <c r="AW26" s="274">
        <f t="shared" si="17"/>
        <v>0</v>
      </c>
    </row>
    <row r="27" spans="1:49" s="202" customFormat="1" ht="23.1" customHeight="1">
      <c r="A27" s="67">
        <v>15</v>
      </c>
      <c r="B27" s="16" t="str">
        <f>IF(③職員名簿【年間実績】!B28="","",③職員名簿【年間実績】!B28)</f>
        <v/>
      </c>
      <c r="C27" s="192" t="str">
        <f>IF(③職員名簿【年間実績】!C28="","",③職員名簿【年間実績】!C28)</f>
        <v/>
      </c>
      <c r="D27" s="193" t="str">
        <f>IF(③職員名簿【年間実績】!D28="","",③職員名簿【年間実績】!D28)</f>
        <v/>
      </c>
      <c r="E27" s="194" t="str">
        <f>IF(③職員名簿【年間実績】!E28="","",③職員名簿【年間実績】!E28)</f>
        <v/>
      </c>
      <c r="F27" s="194" t="str">
        <f>IF(③職員名簿【年間実績】!F28="","",③職員名簿【年間実績】!F28)</f>
        <v/>
      </c>
      <c r="G27" s="194" t="str">
        <f>IF(③職員名簿【年間実績】!G28="","",③職員名簿【年間実績】!G28)</f>
        <v/>
      </c>
      <c r="H27" s="194" t="str">
        <f>IF(③職員名簿【年間実績】!H28="","",③職員名簿【年間実績】!H28)</f>
        <v/>
      </c>
      <c r="I27" s="194" t="str">
        <f>IF(③職員名簿【年間実績】!I28="","",③職員名簿【年間実績】!I28)</f>
        <v/>
      </c>
      <c r="J27" s="194" t="str">
        <f>IF(③職員名簿【年間実績】!J28="","",③職員名簿【年間実績】!J28)</f>
        <v/>
      </c>
      <c r="K27" s="277" t="str">
        <f>IF(③職員名簿【年間実績】!K28="","",③職員名簿【年間実績】!K28)</f>
        <v/>
      </c>
      <c r="L27" s="194" t="str">
        <f>IF(③職員名簿【年間実績】!L28="","",③職員名簿【年間実績】!L28)</f>
        <v/>
      </c>
      <c r="M27" s="194" t="str">
        <f>IF(③職員名簿【年間実績】!M28="","",③職員名簿【年間実績】!M28)</f>
        <v/>
      </c>
      <c r="N27" s="194" t="str">
        <f>IF(③職員名簿【年間実績】!N28="","",③職員名簿【年間実績】!N28)</f>
        <v/>
      </c>
      <c r="O27" s="194" t="str">
        <f>IF(③職員名簿【年間実績】!O28="","",③職員名簿【年間実績】!O28)</f>
        <v/>
      </c>
      <c r="P27" s="271" t="str">
        <f t="shared" si="18"/>
        <v>○</v>
      </c>
      <c r="Q27" s="144" t="str">
        <f t="shared" si="5"/>
        <v/>
      </c>
      <c r="R27" s="144" t="str">
        <f t="shared" si="12"/>
        <v/>
      </c>
      <c r="S27" s="144" t="str">
        <f t="shared" si="13"/>
        <v/>
      </c>
      <c r="T27" s="144" t="str">
        <f t="shared" si="14"/>
        <v/>
      </c>
      <c r="U27" s="142" t="str">
        <f t="shared" si="15"/>
        <v/>
      </c>
      <c r="V27" s="142" t="str">
        <f t="shared" si="15"/>
        <v/>
      </c>
      <c r="W27" s="142" t="str">
        <f t="shared" si="15"/>
        <v/>
      </c>
      <c r="X27" s="142" t="str">
        <f t="shared" si="15"/>
        <v/>
      </c>
      <c r="Y27" s="142" t="str">
        <f t="shared" si="15"/>
        <v/>
      </c>
      <c r="Z27" s="142" t="str">
        <f t="shared" si="15"/>
        <v/>
      </c>
      <c r="AA27" s="142" t="str">
        <f t="shared" si="15"/>
        <v/>
      </c>
      <c r="AB27" s="142" t="str">
        <f t="shared" si="15"/>
        <v/>
      </c>
      <c r="AC27" s="142" t="str">
        <f t="shared" si="15"/>
        <v/>
      </c>
      <c r="AD27" s="142" t="str">
        <f t="shared" si="15"/>
        <v/>
      </c>
      <c r="AE27" s="142" t="str">
        <f t="shared" si="15"/>
        <v/>
      </c>
      <c r="AF27" s="142" t="str">
        <f t="shared" si="15"/>
        <v/>
      </c>
      <c r="AG27" s="275">
        <f t="shared" si="8"/>
        <v>0</v>
      </c>
      <c r="AH27" s="275">
        <f t="shared" si="16"/>
        <v>0</v>
      </c>
      <c r="AI27" s="276">
        <f t="shared" si="9"/>
        <v>0</v>
      </c>
      <c r="AJ27" s="274" t="str">
        <f t="shared" si="10"/>
        <v/>
      </c>
      <c r="AK27" s="274" t="str">
        <f t="shared" si="11"/>
        <v/>
      </c>
      <c r="AL27" s="274" t="str">
        <f t="shared" si="11"/>
        <v/>
      </c>
      <c r="AM27" s="274" t="str">
        <f t="shared" si="11"/>
        <v/>
      </c>
      <c r="AN27" s="274" t="str">
        <f t="shared" si="11"/>
        <v/>
      </c>
      <c r="AO27" s="274" t="str">
        <f t="shared" si="11"/>
        <v/>
      </c>
      <c r="AP27" s="274" t="str">
        <f t="shared" si="11"/>
        <v/>
      </c>
      <c r="AQ27" s="274" t="str">
        <f t="shared" si="11"/>
        <v/>
      </c>
      <c r="AR27" s="274" t="str">
        <f t="shared" si="11"/>
        <v/>
      </c>
      <c r="AS27" s="274" t="str">
        <f t="shared" si="11"/>
        <v/>
      </c>
      <c r="AT27" s="274" t="str">
        <f t="shared" si="11"/>
        <v/>
      </c>
      <c r="AU27" s="274" t="str">
        <f t="shared" si="11"/>
        <v/>
      </c>
      <c r="AV27" s="274" t="str">
        <f t="shared" si="11"/>
        <v/>
      </c>
      <c r="AW27" s="274">
        <f t="shared" si="17"/>
        <v>0</v>
      </c>
    </row>
    <row r="28" spans="1:49" s="202" customFormat="1" ht="23.1" customHeight="1">
      <c r="A28" s="67">
        <v>16</v>
      </c>
      <c r="B28" s="16" t="str">
        <f>IF(③職員名簿【年間実績】!B29="","",③職員名簿【年間実績】!B29)</f>
        <v/>
      </c>
      <c r="C28" s="192" t="str">
        <f>IF(③職員名簿【年間実績】!C29="","",③職員名簿【年間実績】!C29)</f>
        <v/>
      </c>
      <c r="D28" s="193" t="str">
        <f>IF(③職員名簿【年間実績】!D29="","",③職員名簿【年間実績】!D29)</f>
        <v/>
      </c>
      <c r="E28" s="194" t="str">
        <f>IF(③職員名簿【年間実績】!E29="","",③職員名簿【年間実績】!E29)</f>
        <v/>
      </c>
      <c r="F28" s="194" t="str">
        <f>IF(③職員名簿【年間実績】!F29="","",③職員名簿【年間実績】!F29)</f>
        <v/>
      </c>
      <c r="G28" s="194" t="str">
        <f>IF(③職員名簿【年間実績】!G29="","",③職員名簿【年間実績】!G29)</f>
        <v/>
      </c>
      <c r="H28" s="194" t="str">
        <f>IF(③職員名簿【年間実績】!H29="","",③職員名簿【年間実績】!H29)</f>
        <v/>
      </c>
      <c r="I28" s="194" t="str">
        <f>IF(③職員名簿【年間実績】!I29="","",③職員名簿【年間実績】!I29)</f>
        <v/>
      </c>
      <c r="J28" s="194" t="str">
        <f>IF(③職員名簿【年間実績】!J29="","",③職員名簿【年間実績】!J29)</f>
        <v/>
      </c>
      <c r="K28" s="277" t="str">
        <f>IF(③職員名簿【年間実績】!K29="","",③職員名簿【年間実績】!K29)</f>
        <v/>
      </c>
      <c r="L28" s="194" t="str">
        <f>IF(③職員名簿【年間実績】!L29="","",③職員名簿【年間実績】!L29)</f>
        <v/>
      </c>
      <c r="M28" s="194" t="str">
        <f>IF(③職員名簿【年間実績】!M29="","",③職員名簿【年間実績】!M29)</f>
        <v/>
      </c>
      <c r="N28" s="194" t="str">
        <f>IF(③職員名簿【年間実績】!N29="","",③職員名簿【年間実績】!N29)</f>
        <v/>
      </c>
      <c r="O28" s="194" t="str">
        <f>IF(③職員名簿【年間実績】!O29="","",③職員名簿【年間実績】!O29)</f>
        <v/>
      </c>
      <c r="P28" s="271" t="str">
        <f t="shared" si="18"/>
        <v>○</v>
      </c>
      <c r="Q28" s="144" t="str">
        <f t="shared" si="5"/>
        <v/>
      </c>
      <c r="R28" s="144" t="str">
        <f t="shared" si="12"/>
        <v/>
      </c>
      <c r="S28" s="144" t="str">
        <f t="shared" si="13"/>
        <v/>
      </c>
      <c r="T28" s="144" t="str">
        <f t="shared" si="14"/>
        <v/>
      </c>
      <c r="U28" s="142" t="str">
        <f t="shared" si="15"/>
        <v/>
      </c>
      <c r="V28" s="142" t="str">
        <f t="shared" si="15"/>
        <v/>
      </c>
      <c r="W28" s="142" t="str">
        <f t="shared" si="15"/>
        <v/>
      </c>
      <c r="X28" s="142" t="str">
        <f t="shared" si="15"/>
        <v/>
      </c>
      <c r="Y28" s="142" t="str">
        <f t="shared" si="15"/>
        <v/>
      </c>
      <c r="Z28" s="142" t="str">
        <f t="shared" si="15"/>
        <v/>
      </c>
      <c r="AA28" s="142" t="str">
        <f t="shared" si="15"/>
        <v/>
      </c>
      <c r="AB28" s="142" t="str">
        <f t="shared" si="15"/>
        <v/>
      </c>
      <c r="AC28" s="142" t="str">
        <f t="shared" si="15"/>
        <v/>
      </c>
      <c r="AD28" s="142" t="str">
        <f t="shared" si="15"/>
        <v/>
      </c>
      <c r="AE28" s="142" t="str">
        <f t="shared" si="15"/>
        <v/>
      </c>
      <c r="AF28" s="142" t="str">
        <f t="shared" si="15"/>
        <v/>
      </c>
      <c r="AG28" s="275">
        <f t="shared" si="8"/>
        <v>0</v>
      </c>
      <c r="AH28" s="275">
        <f t="shared" si="16"/>
        <v>0</v>
      </c>
      <c r="AI28" s="276">
        <f t="shared" si="9"/>
        <v>0</v>
      </c>
      <c r="AJ28" s="274" t="str">
        <f t="shared" si="10"/>
        <v/>
      </c>
      <c r="AK28" s="274" t="str">
        <f t="shared" si="11"/>
        <v/>
      </c>
      <c r="AL28" s="274" t="str">
        <f t="shared" si="11"/>
        <v/>
      </c>
      <c r="AM28" s="274" t="str">
        <f t="shared" si="11"/>
        <v/>
      </c>
      <c r="AN28" s="274" t="str">
        <f t="shared" si="11"/>
        <v/>
      </c>
      <c r="AO28" s="274" t="str">
        <f t="shared" si="11"/>
        <v/>
      </c>
      <c r="AP28" s="274" t="str">
        <f t="shared" si="11"/>
        <v/>
      </c>
      <c r="AQ28" s="274" t="str">
        <f t="shared" si="11"/>
        <v/>
      </c>
      <c r="AR28" s="274" t="str">
        <f t="shared" si="11"/>
        <v/>
      </c>
      <c r="AS28" s="274" t="str">
        <f t="shared" si="11"/>
        <v/>
      </c>
      <c r="AT28" s="274" t="str">
        <f t="shared" si="11"/>
        <v/>
      </c>
      <c r="AU28" s="274" t="str">
        <f t="shared" si="11"/>
        <v/>
      </c>
      <c r="AV28" s="274" t="str">
        <f t="shared" si="11"/>
        <v/>
      </c>
      <c r="AW28" s="274">
        <f t="shared" si="17"/>
        <v>0</v>
      </c>
    </row>
    <row r="29" spans="1:49" s="202" customFormat="1" ht="23.1" customHeight="1">
      <c r="A29" s="67">
        <v>17</v>
      </c>
      <c r="B29" s="16" t="str">
        <f>IF(③職員名簿【年間実績】!B30="","",③職員名簿【年間実績】!B30)</f>
        <v/>
      </c>
      <c r="C29" s="192" t="str">
        <f>IF(③職員名簿【年間実績】!C30="","",③職員名簿【年間実績】!C30)</f>
        <v/>
      </c>
      <c r="D29" s="193" t="str">
        <f>IF(③職員名簿【年間実績】!D30="","",③職員名簿【年間実績】!D30)</f>
        <v/>
      </c>
      <c r="E29" s="194" t="str">
        <f>IF(③職員名簿【年間実績】!E30="","",③職員名簿【年間実績】!E30)</f>
        <v/>
      </c>
      <c r="F29" s="194" t="str">
        <f>IF(③職員名簿【年間実績】!F30="","",③職員名簿【年間実績】!F30)</f>
        <v/>
      </c>
      <c r="G29" s="194" t="str">
        <f>IF(③職員名簿【年間実績】!G30="","",③職員名簿【年間実績】!G30)</f>
        <v/>
      </c>
      <c r="H29" s="194" t="str">
        <f>IF(③職員名簿【年間実績】!H30="","",③職員名簿【年間実績】!H30)</f>
        <v/>
      </c>
      <c r="I29" s="194" t="str">
        <f>IF(③職員名簿【年間実績】!I30="","",③職員名簿【年間実績】!I30)</f>
        <v/>
      </c>
      <c r="J29" s="194" t="str">
        <f>IF(③職員名簿【年間実績】!J30="","",③職員名簿【年間実績】!J30)</f>
        <v/>
      </c>
      <c r="K29" s="277" t="str">
        <f>IF(③職員名簿【年間実績】!K30="","",③職員名簿【年間実績】!K30)</f>
        <v/>
      </c>
      <c r="L29" s="194" t="str">
        <f>IF(③職員名簿【年間実績】!L30="","",③職員名簿【年間実績】!L30)</f>
        <v/>
      </c>
      <c r="M29" s="194" t="str">
        <f>IF(③職員名簿【年間実績】!M30="","",③職員名簿【年間実績】!M30)</f>
        <v/>
      </c>
      <c r="N29" s="194" t="str">
        <f>IF(③職員名簿【年間実績】!N30="","",③職員名簿【年間実績】!N30)</f>
        <v/>
      </c>
      <c r="O29" s="194" t="str">
        <f>IF(③職員名簿【年間実績】!O30="","",③職員名簿【年間実績】!O30)</f>
        <v/>
      </c>
      <c r="P29" s="271" t="str">
        <f t="shared" si="18"/>
        <v>○</v>
      </c>
      <c r="Q29" s="144" t="str">
        <f t="shared" si="5"/>
        <v/>
      </c>
      <c r="R29" s="144" t="str">
        <f t="shared" si="12"/>
        <v/>
      </c>
      <c r="S29" s="144" t="str">
        <f t="shared" si="13"/>
        <v/>
      </c>
      <c r="T29" s="144" t="str">
        <f t="shared" si="14"/>
        <v/>
      </c>
      <c r="U29" s="142" t="str">
        <f t="shared" si="15"/>
        <v/>
      </c>
      <c r="V29" s="142" t="str">
        <f t="shared" si="15"/>
        <v/>
      </c>
      <c r="W29" s="142" t="str">
        <f t="shared" si="15"/>
        <v/>
      </c>
      <c r="X29" s="142" t="str">
        <f t="shared" si="15"/>
        <v/>
      </c>
      <c r="Y29" s="142" t="str">
        <f t="shared" si="15"/>
        <v/>
      </c>
      <c r="Z29" s="142" t="str">
        <f t="shared" si="15"/>
        <v/>
      </c>
      <c r="AA29" s="142" t="str">
        <f t="shared" si="15"/>
        <v/>
      </c>
      <c r="AB29" s="142" t="str">
        <f t="shared" si="15"/>
        <v/>
      </c>
      <c r="AC29" s="142" t="str">
        <f t="shared" si="15"/>
        <v/>
      </c>
      <c r="AD29" s="142" t="str">
        <f t="shared" si="15"/>
        <v/>
      </c>
      <c r="AE29" s="142" t="str">
        <f t="shared" si="15"/>
        <v/>
      </c>
      <c r="AF29" s="142" t="str">
        <f t="shared" si="15"/>
        <v/>
      </c>
      <c r="AG29" s="275">
        <f t="shared" si="8"/>
        <v>0</v>
      </c>
      <c r="AH29" s="275">
        <f t="shared" si="16"/>
        <v>0</v>
      </c>
      <c r="AI29" s="276">
        <f t="shared" si="9"/>
        <v>0</v>
      </c>
      <c r="AJ29" s="274" t="str">
        <f t="shared" si="10"/>
        <v/>
      </c>
      <c r="AK29" s="274" t="str">
        <f t="shared" si="11"/>
        <v/>
      </c>
      <c r="AL29" s="274" t="str">
        <f t="shared" si="11"/>
        <v/>
      </c>
      <c r="AM29" s="274" t="str">
        <f t="shared" si="11"/>
        <v/>
      </c>
      <c r="AN29" s="274" t="str">
        <f t="shared" si="11"/>
        <v/>
      </c>
      <c r="AO29" s="274" t="str">
        <f t="shared" si="11"/>
        <v/>
      </c>
      <c r="AP29" s="274" t="str">
        <f t="shared" si="11"/>
        <v/>
      </c>
      <c r="AQ29" s="274" t="str">
        <f t="shared" si="11"/>
        <v/>
      </c>
      <c r="AR29" s="274" t="str">
        <f t="shared" si="11"/>
        <v/>
      </c>
      <c r="AS29" s="274" t="str">
        <f t="shared" si="11"/>
        <v/>
      </c>
      <c r="AT29" s="274" t="str">
        <f t="shared" si="11"/>
        <v/>
      </c>
      <c r="AU29" s="274" t="str">
        <f t="shared" si="11"/>
        <v/>
      </c>
      <c r="AV29" s="274" t="str">
        <f t="shared" si="11"/>
        <v/>
      </c>
      <c r="AW29" s="274">
        <f t="shared" si="17"/>
        <v>0</v>
      </c>
    </row>
    <row r="30" spans="1:49" s="202" customFormat="1" ht="23.1" customHeight="1">
      <c r="A30" s="67">
        <v>18</v>
      </c>
      <c r="B30" s="16" t="str">
        <f>IF(③職員名簿【年間実績】!B31="","",③職員名簿【年間実績】!B31)</f>
        <v/>
      </c>
      <c r="C30" s="192" t="str">
        <f>IF(③職員名簿【年間実績】!C31="","",③職員名簿【年間実績】!C31)</f>
        <v/>
      </c>
      <c r="D30" s="193" t="str">
        <f>IF(③職員名簿【年間実績】!D31="","",③職員名簿【年間実績】!D31)</f>
        <v/>
      </c>
      <c r="E30" s="194" t="str">
        <f>IF(③職員名簿【年間実績】!E31="","",③職員名簿【年間実績】!E31)</f>
        <v/>
      </c>
      <c r="F30" s="194" t="str">
        <f>IF(③職員名簿【年間実績】!F31="","",③職員名簿【年間実績】!F31)</f>
        <v/>
      </c>
      <c r="G30" s="194" t="str">
        <f>IF(③職員名簿【年間実績】!G31="","",③職員名簿【年間実績】!G31)</f>
        <v/>
      </c>
      <c r="H30" s="194" t="str">
        <f>IF(③職員名簿【年間実績】!H31="","",③職員名簿【年間実績】!H31)</f>
        <v/>
      </c>
      <c r="I30" s="194" t="str">
        <f>IF(③職員名簿【年間実績】!I31="","",③職員名簿【年間実績】!I31)</f>
        <v/>
      </c>
      <c r="J30" s="194" t="str">
        <f>IF(③職員名簿【年間実績】!J31="","",③職員名簿【年間実績】!J31)</f>
        <v/>
      </c>
      <c r="K30" s="277" t="str">
        <f>IF(③職員名簿【年間実績】!K31="","",③職員名簿【年間実績】!K31)</f>
        <v/>
      </c>
      <c r="L30" s="194" t="str">
        <f>IF(③職員名簿【年間実績】!L31="","",③職員名簿【年間実績】!L31)</f>
        <v/>
      </c>
      <c r="M30" s="194" t="str">
        <f>IF(③職員名簿【年間実績】!M31="","",③職員名簿【年間実績】!M31)</f>
        <v/>
      </c>
      <c r="N30" s="194" t="str">
        <f>IF(③職員名簿【年間実績】!N31="","",③職員名簿【年間実績】!N31)</f>
        <v/>
      </c>
      <c r="O30" s="194" t="str">
        <f>IF(③職員名簿【年間実績】!O31="","",③職員名簿【年間実績】!O31)</f>
        <v/>
      </c>
      <c r="P30" s="271" t="str">
        <f t="shared" si="18"/>
        <v>○</v>
      </c>
      <c r="Q30" s="144" t="str">
        <f t="shared" si="5"/>
        <v/>
      </c>
      <c r="R30" s="144" t="str">
        <f t="shared" si="12"/>
        <v/>
      </c>
      <c r="S30" s="144" t="str">
        <f t="shared" si="13"/>
        <v/>
      </c>
      <c r="T30" s="144" t="str">
        <f t="shared" si="14"/>
        <v/>
      </c>
      <c r="U30" s="142" t="str">
        <f t="shared" ref="U30:AF45" si="19">IF($T30="",IF($K30="","",IF(U$11&gt;=$K30,IF($L30="",$S30,IF(U$11&gt;$L30,"",$S30)),"")),IF(AND(U$11&gt;=$K30,OR($L30&gt;=U$11,$L30="")),$T30,""))</f>
        <v/>
      </c>
      <c r="V30" s="142" t="str">
        <f t="shared" si="19"/>
        <v/>
      </c>
      <c r="W30" s="142" t="str">
        <f t="shared" si="19"/>
        <v/>
      </c>
      <c r="X30" s="142" t="str">
        <f t="shared" si="19"/>
        <v/>
      </c>
      <c r="Y30" s="142" t="str">
        <f t="shared" si="19"/>
        <v/>
      </c>
      <c r="Z30" s="142" t="str">
        <f t="shared" si="19"/>
        <v/>
      </c>
      <c r="AA30" s="142" t="str">
        <f t="shared" si="19"/>
        <v/>
      </c>
      <c r="AB30" s="142" t="str">
        <f t="shared" si="19"/>
        <v/>
      </c>
      <c r="AC30" s="142" t="str">
        <f t="shared" si="19"/>
        <v/>
      </c>
      <c r="AD30" s="142" t="str">
        <f t="shared" si="19"/>
        <v/>
      </c>
      <c r="AE30" s="142" t="str">
        <f t="shared" si="19"/>
        <v/>
      </c>
      <c r="AF30" s="142" t="str">
        <f t="shared" si="19"/>
        <v/>
      </c>
      <c r="AG30" s="275">
        <f t="shared" si="8"/>
        <v>0</v>
      </c>
      <c r="AH30" s="275">
        <f t="shared" si="16"/>
        <v>0</v>
      </c>
      <c r="AI30" s="276">
        <f t="shared" si="9"/>
        <v>0</v>
      </c>
      <c r="AJ30" s="274" t="str">
        <f t="shared" si="10"/>
        <v/>
      </c>
      <c r="AK30" s="274" t="str">
        <f t="shared" si="11"/>
        <v/>
      </c>
      <c r="AL30" s="274" t="str">
        <f t="shared" si="11"/>
        <v/>
      </c>
      <c r="AM30" s="274" t="str">
        <f t="shared" si="11"/>
        <v/>
      </c>
      <c r="AN30" s="274" t="str">
        <f t="shared" si="11"/>
        <v/>
      </c>
      <c r="AO30" s="274" t="str">
        <f t="shared" si="11"/>
        <v/>
      </c>
      <c r="AP30" s="274" t="str">
        <f t="shared" si="11"/>
        <v/>
      </c>
      <c r="AQ30" s="274" t="str">
        <f t="shared" si="11"/>
        <v/>
      </c>
      <c r="AR30" s="274" t="str">
        <f t="shared" si="11"/>
        <v/>
      </c>
      <c r="AS30" s="274" t="str">
        <f t="shared" si="11"/>
        <v/>
      </c>
      <c r="AT30" s="274" t="str">
        <f t="shared" si="11"/>
        <v/>
      </c>
      <c r="AU30" s="274" t="str">
        <f t="shared" si="11"/>
        <v/>
      </c>
      <c r="AV30" s="274" t="str">
        <f t="shared" si="11"/>
        <v/>
      </c>
      <c r="AW30" s="274">
        <f t="shared" si="17"/>
        <v>0</v>
      </c>
    </row>
    <row r="31" spans="1:49" s="202" customFormat="1" ht="23.1" customHeight="1">
      <c r="A31" s="67">
        <v>19</v>
      </c>
      <c r="B31" s="16" t="str">
        <f>IF(③職員名簿【年間実績】!B32="","",③職員名簿【年間実績】!B32)</f>
        <v/>
      </c>
      <c r="C31" s="192" t="str">
        <f>IF(③職員名簿【年間実績】!C32="","",③職員名簿【年間実績】!C32)</f>
        <v/>
      </c>
      <c r="D31" s="193" t="str">
        <f>IF(③職員名簿【年間実績】!D32="","",③職員名簿【年間実績】!D32)</f>
        <v/>
      </c>
      <c r="E31" s="194" t="str">
        <f>IF(③職員名簿【年間実績】!E32="","",③職員名簿【年間実績】!E32)</f>
        <v/>
      </c>
      <c r="F31" s="194" t="str">
        <f>IF(③職員名簿【年間実績】!F32="","",③職員名簿【年間実績】!F32)</f>
        <v/>
      </c>
      <c r="G31" s="194" t="str">
        <f>IF(③職員名簿【年間実績】!G32="","",③職員名簿【年間実績】!G32)</f>
        <v/>
      </c>
      <c r="H31" s="194" t="str">
        <f>IF(③職員名簿【年間実績】!H32="","",③職員名簿【年間実績】!H32)</f>
        <v/>
      </c>
      <c r="I31" s="194" t="str">
        <f>IF(③職員名簿【年間実績】!I32="","",③職員名簿【年間実績】!I32)</f>
        <v/>
      </c>
      <c r="J31" s="194" t="str">
        <f>IF(③職員名簿【年間実績】!J32="","",③職員名簿【年間実績】!J32)</f>
        <v/>
      </c>
      <c r="K31" s="277" t="str">
        <f>IF(③職員名簿【年間実績】!K32="","",③職員名簿【年間実績】!K32)</f>
        <v/>
      </c>
      <c r="L31" s="194" t="str">
        <f>IF(③職員名簿【年間実績】!L32="","",③職員名簿【年間実績】!L32)</f>
        <v/>
      </c>
      <c r="M31" s="194" t="str">
        <f>IF(③職員名簿【年間実績】!M32="","",③職員名簿【年間実績】!M32)</f>
        <v/>
      </c>
      <c r="N31" s="194" t="str">
        <f>IF(③職員名簿【年間実績】!N32="","",③職員名簿【年間実績】!N32)</f>
        <v/>
      </c>
      <c r="O31" s="194" t="str">
        <f>IF(③職員名簿【年間実績】!O32="","",③職員名簿【年間実績】!O32)</f>
        <v/>
      </c>
      <c r="P31" s="271" t="str">
        <f t="shared" si="18"/>
        <v>○</v>
      </c>
      <c r="Q31" s="144" t="str">
        <f t="shared" si="5"/>
        <v/>
      </c>
      <c r="R31" s="144" t="str">
        <f t="shared" si="12"/>
        <v/>
      </c>
      <c r="S31" s="144" t="str">
        <f t="shared" si="13"/>
        <v/>
      </c>
      <c r="T31" s="144" t="str">
        <f t="shared" si="14"/>
        <v/>
      </c>
      <c r="U31" s="142" t="str">
        <f t="shared" si="19"/>
        <v/>
      </c>
      <c r="V31" s="142" t="str">
        <f t="shared" si="19"/>
        <v/>
      </c>
      <c r="W31" s="142" t="str">
        <f t="shared" si="19"/>
        <v/>
      </c>
      <c r="X31" s="142" t="str">
        <f t="shared" si="19"/>
        <v/>
      </c>
      <c r="Y31" s="142" t="str">
        <f t="shared" si="19"/>
        <v/>
      </c>
      <c r="Z31" s="142" t="str">
        <f t="shared" si="19"/>
        <v/>
      </c>
      <c r="AA31" s="142" t="str">
        <f t="shared" si="19"/>
        <v/>
      </c>
      <c r="AB31" s="142" t="str">
        <f t="shared" si="19"/>
        <v/>
      </c>
      <c r="AC31" s="142" t="str">
        <f t="shared" si="19"/>
        <v/>
      </c>
      <c r="AD31" s="142" t="str">
        <f t="shared" si="19"/>
        <v/>
      </c>
      <c r="AE31" s="142" t="str">
        <f t="shared" si="19"/>
        <v/>
      </c>
      <c r="AF31" s="142" t="str">
        <f t="shared" si="19"/>
        <v/>
      </c>
      <c r="AG31" s="275">
        <f t="shared" si="8"/>
        <v>0</v>
      </c>
      <c r="AH31" s="275">
        <f t="shared" si="16"/>
        <v>0</v>
      </c>
      <c r="AI31" s="276">
        <f t="shared" si="9"/>
        <v>0</v>
      </c>
      <c r="AJ31" s="274" t="str">
        <f t="shared" si="10"/>
        <v/>
      </c>
      <c r="AK31" s="274" t="str">
        <f t="shared" si="11"/>
        <v/>
      </c>
      <c r="AL31" s="274" t="str">
        <f t="shared" si="11"/>
        <v/>
      </c>
      <c r="AM31" s="274" t="str">
        <f t="shared" si="11"/>
        <v/>
      </c>
      <c r="AN31" s="274" t="str">
        <f t="shared" si="11"/>
        <v/>
      </c>
      <c r="AO31" s="274" t="str">
        <f t="shared" si="11"/>
        <v/>
      </c>
      <c r="AP31" s="274" t="str">
        <f t="shared" si="11"/>
        <v/>
      </c>
      <c r="AQ31" s="274" t="str">
        <f t="shared" si="11"/>
        <v/>
      </c>
      <c r="AR31" s="274" t="str">
        <f t="shared" si="11"/>
        <v/>
      </c>
      <c r="AS31" s="274" t="str">
        <f t="shared" si="11"/>
        <v/>
      </c>
      <c r="AT31" s="274" t="str">
        <f t="shared" si="11"/>
        <v/>
      </c>
      <c r="AU31" s="274" t="str">
        <f t="shared" si="11"/>
        <v/>
      </c>
      <c r="AV31" s="274" t="str">
        <f t="shared" si="11"/>
        <v/>
      </c>
      <c r="AW31" s="274">
        <f t="shared" si="17"/>
        <v>0</v>
      </c>
    </row>
    <row r="32" spans="1:49" s="202" customFormat="1" ht="23.1" customHeight="1">
      <c r="A32" s="67">
        <v>20</v>
      </c>
      <c r="B32" s="16" t="str">
        <f>IF(③職員名簿【年間実績】!B33="","",③職員名簿【年間実績】!B33)</f>
        <v/>
      </c>
      <c r="C32" s="192" t="str">
        <f>IF(③職員名簿【年間実績】!C33="","",③職員名簿【年間実績】!C33)</f>
        <v/>
      </c>
      <c r="D32" s="193" t="str">
        <f>IF(③職員名簿【年間実績】!D33="","",③職員名簿【年間実績】!D33)</f>
        <v/>
      </c>
      <c r="E32" s="194" t="str">
        <f>IF(③職員名簿【年間実績】!E33="","",③職員名簿【年間実績】!E33)</f>
        <v/>
      </c>
      <c r="F32" s="194" t="str">
        <f>IF(③職員名簿【年間実績】!F33="","",③職員名簿【年間実績】!F33)</f>
        <v/>
      </c>
      <c r="G32" s="194" t="str">
        <f>IF(③職員名簿【年間実績】!G33="","",③職員名簿【年間実績】!G33)</f>
        <v/>
      </c>
      <c r="H32" s="194" t="str">
        <f>IF(③職員名簿【年間実績】!H33="","",③職員名簿【年間実績】!H33)</f>
        <v/>
      </c>
      <c r="I32" s="194" t="str">
        <f>IF(③職員名簿【年間実績】!I33="","",③職員名簿【年間実績】!I33)</f>
        <v/>
      </c>
      <c r="J32" s="194" t="str">
        <f>IF(③職員名簿【年間実績】!J33="","",③職員名簿【年間実績】!J33)</f>
        <v/>
      </c>
      <c r="K32" s="277" t="str">
        <f>IF(③職員名簿【年間実績】!K33="","",③職員名簿【年間実績】!K33)</f>
        <v/>
      </c>
      <c r="L32" s="194" t="str">
        <f>IF(③職員名簿【年間実績】!L33="","",③職員名簿【年間実績】!L33)</f>
        <v/>
      </c>
      <c r="M32" s="194" t="str">
        <f>IF(③職員名簿【年間実績】!M33="","",③職員名簿【年間実績】!M33)</f>
        <v/>
      </c>
      <c r="N32" s="194" t="str">
        <f>IF(③職員名簿【年間実績】!N33="","",③職員名簿【年間実績】!N33)</f>
        <v/>
      </c>
      <c r="O32" s="194" t="str">
        <f>IF(③職員名簿【年間実績】!O33="","",③職員名簿【年間実績】!O33)</f>
        <v/>
      </c>
      <c r="P32" s="271" t="str">
        <f t="shared" si="18"/>
        <v>○</v>
      </c>
      <c r="Q32" s="144" t="str">
        <f t="shared" si="5"/>
        <v/>
      </c>
      <c r="R32" s="144" t="str">
        <f t="shared" si="12"/>
        <v/>
      </c>
      <c r="S32" s="144" t="str">
        <f t="shared" si="13"/>
        <v/>
      </c>
      <c r="T32" s="144" t="str">
        <f t="shared" si="14"/>
        <v/>
      </c>
      <c r="U32" s="142" t="str">
        <f t="shared" si="19"/>
        <v/>
      </c>
      <c r="V32" s="142" t="str">
        <f t="shared" si="19"/>
        <v/>
      </c>
      <c r="W32" s="142" t="str">
        <f t="shared" si="19"/>
        <v/>
      </c>
      <c r="X32" s="142" t="str">
        <f t="shared" si="19"/>
        <v/>
      </c>
      <c r="Y32" s="142" t="str">
        <f t="shared" si="19"/>
        <v/>
      </c>
      <c r="Z32" s="142" t="str">
        <f t="shared" si="19"/>
        <v/>
      </c>
      <c r="AA32" s="142" t="str">
        <f t="shared" si="19"/>
        <v/>
      </c>
      <c r="AB32" s="142" t="str">
        <f t="shared" si="19"/>
        <v/>
      </c>
      <c r="AC32" s="142" t="str">
        <f t="shared" si="19"/>
        <v/>
      </c>
      <c r="AD32" s="142" t="str">
        <f t="shared" si="19"/>
        <v/>
      </c>
      <c r="AE32" s="142" t="str">
        <f t="shared" si="19"/>
        <v/>
      </c>
      <c r="AF32" s="142" t="str">
        <f t="shared" si="19"/>
        <v/>
      </c>
      <c r="AG32" s="275">
        <f t="shared" si="8"/>
        <v>0</v>
      </c>
      <c r="AH32" s="275">
        <f t="shared" si="16"/>
        <v>0</v>
      </c>
      <c r="AI32" s="276">
        <f t="shared" si="9"/>
        <v>0</v>
      </c>
      <c r="AJ32" s="274" t="str">
        <f t="shared" si="10"/>
        <v/>
      </c>
      <c r="AK32" s="274" t="str">
        <f t="shared" si="11"/>
        <v/>
      </c>
      <c r="AL32" s="274" t="str">
        <f t="shared" si="11"/>
        <v/>
      </c>
      <c r="AM32" s="274" t="str">
        <f t="shared" si="11"/>
        <v/>
      </c>
      <c r="AN32" s="274" t="str">
        <f t="shared" si="11"/>
        <v/>
      </c>
      <c r="AO32" s="274" t="str">
        <f t="shared" si="11"/>
        <v/>
      </c>
      <c r="AP32" s="274" t="str">
        <f t="shared" si="11"/>
        <v/>
      </c>
      <c r="AQ32" s="274" t="str">
        <f t="shared" si="11"/>
        <v/>
      </c>
      <c r="AR32" s="274" t="str">
        <f t="shared" si="11"/>
        <v/>
      </c>
      <c r="AS32" s="274" t="str">
        <f t="shared" si="11"/>
        <v/>
      </c>
      <c r="AT32" s="274" t="str">
        <f t="shared" si="11"/>
        <v/>
      </c>
      <c r="AU32" s="274" t="str">
        <f t="shared" si="11"/>
        <v/>
      </c>
      <c r="AV32" s="274" t="str">
        <f t="shared" si="11"/>
        <v/>
      </c>
      <c r="AW32" s="274">
        <f t="shared" si="17"/>
        <v>0</v>
      </c>
    </row>
    <row r="33" spans="1:49" s="202" customFormat="1" ht="23.1" customHeight="1">
      <c r="A33" s="67">
        <v>21</v>
      </c>
      <c r="B33" s="16" t="str">
        <f>IF(③職員名簿【年間実績】!B34="","",③職員名簿【年間実績】!B34)</f>
        <v/>
      </c>
      <c r="C33" s="192" t="str">
        <f>IF(③職員名簿【年間実績】!C34="","",③職員名簿【年間実績】!C34)</f>
        <v/>
      </c>
      <c r="D33" s="193" t="str">
        <f>IF(③職員名簿【年間実績】!D34="","",③職員名簿【年間実績】!D34)</f>
        <v/>
      </c>
      <c r="E33" s="194" t="str">
        <f>IF(③職員名簿【年間実績】!E34="","",③職員名簿【年間実績】!E34)</f>
        <v/>
      </c>
      <c r="F33" s="194" t="str">
        <f>IF(③職員名簿【年間実績】!F34="","",③職員名簿【年間実績】!F34)</f>
        <v/>
      </c>
      <c r="G33" s="194" t="str">
        <f>IF(③職員名簿【年間実績】!G34="","",③職員名簿【年間実績】!G34)</f>
        <v/>
      </c>
      <c r="H33" s="194" t="str">
        <f>IF(③職員名簿【年間実績】!H34="","",③職員名簿【年間実績】!H34)</f>
        <v/>
      </c>
      <c r="I33" s="194" t="str">
        <f>IF(③職員名簿【年間実績】!I34="","",③職員名簿【年間実績】!I34)</f>
        <v/>
      </c>
      <c r="J33" s="194" t="str">
        <f>IF(③職員名簿【年間実績】!J34="","",③職員名簿【年間実績】!J34)</f>
        <v/>
      </c>
      <c r="K33" s="277" t="str">
        <f>IF(③職員名簿【年間実績】!K34="","",③職員名簿【年間実績】!K34)</f>
        <v/>
      </c>
      <c r="L33" s="194" t="str">
        <f>IF(③職員名簿【年間実績】!L34="","",③職員名簿【年間実績】!L34)</f>
        <v/>
      </c>
      <c r="M33" s="194" t="str">
        <f>IF(③職員名簿【年間実績】!M34="","",③職員名簿【年間実績】!M34)</f>
        <v/>
      </c>
      <c r="N33" s="194" t="str">
        <f>IF(③職員名簿【年間実績】!N34="","",③職員名簿【年間実績】!N34)</f>
        <v/>
      </c>
      <c r="O33" s="194" t="str">
        <f>IF(③職員名簿【年間実績】!O34="","",③職員名簿【年間実績】!O34)</f>
        <v/>
      </c>
      <c r="P33" s="271" t="str">
        <f t="shared" si="18"/>
        <v>○</v>
      </c>
      <c r="Q33" s="144" t="str">
        <f t="shared" si="5"/>
        <v/>
      </c>
      <c r="R33" s="144" t="str">
        <f t="shared" si="12"/>
        <v/>
      </c>
      <c r="S33" s="144" t="str">
        <f t="shared" si="13"/>
        <v/>
      </c>
      <c r="T33" s="144" t="str">
        <f t="shared" si="14"/>
        <v/>
      </c>
      <c r="U33" s="142" t="str">
        <f t="shared" si="19"/>
        <v/>
      </c>
      <c r="V33" s="142" t="str">
        <f t="shared" si="19"/>
        <v/>
      </c>
      <c r="W33" s="142" t="str">
        <f t="shared" si="19"/>
        <v/>
      </c>
      <c r="X33" s="142" t="str">
        <f t="shared" si="19"/>
        <v/>
      </c>
      <c r="Y33" s="142" t="str">
        <f t="shared" si="19"/>
        <v/>
      </c>
      <c r="Z33" s="142" t="str">
        <f t="shared" si="19"/>
        <v/>
      </c>
      <c r="AA33" s="142" t="str">
        <f t="shared" si="19"/>
        <v/>
      </c>
      <c r="AB33" s="142" t="str">
        <f t="shared" si="19"/>
        <v/>
      </c>
      <c r="AC33" s="142" t="str">
        <f t="shared" si="19"/>
        <v/>
      </c>
      <c r="AD33" s="142" t="str">
        <f t="shared" si="19"/>
        <v/>
      </c>
      <c r="AE33" s="142" t="str">
        <f t="shared" si="19"/>
        <v/>
      </c>
      <c r="AF33" s="142" t="str">
        <f t="shared" si="19"/>
        <v/>
      </c>
      <c r="AG33" s="275">
        <f t="shared" si="8"/>
        <v>0</v>
      </c>
      <c r="AH33" s="275">
        <f t="shared" si="16"/>
        <v>0</v>
      </c>
      <c r="AI33" s="276">
        <f t="shared" si="9"/>
        <v>0</v>
      </c>
      <c r="AJ33" s="274" t="str">
        <f t="shared" si="10"/>
        <v/>
      </c>
      <c r="AK33" s="274" t="str">
        <f t="shared" si="11"/>
        <v/>
      </c>
      <c r="AL33" s="274" t="str">
        <f t="shared" si="11"/>
        <v/>
      </c>
      <c r="AM33" s="274" t="str">
        <f t="shared" si="11"/>
        <v/>
      </c>
      <c r="AN33" s="274" t="str">
        <f t="shared" si="11"/>
        <v/>
      </c>
      <c r="AO33" s="274" t="str">
        <f t="shared" si="11"/>
        <v/>
      </c>
      <c r="AP33" s="274" t="str">
        <f t="shared" si="11"/>
        <v/>
      </c>
      <c r="AQ33" s="274" t="str">
        <f t="shared" si="11"/>
        <v/>
      </c>
      <c r="AR33" s="274" t="str">
        <f t="shared" si="11"/>
        <v/>
      </c>
      <c r="AS33" s="274" t="str">
        <f t="shared" si="11"/>
        <v/>
      </c>
      <c r="AT33" s="274" t="str">
        <f t="shared" si="11"/>
        <v/>
      </c>
      <c r="AU33" s="274" t="str">
        <f t="shared" si="11"/>
        <v/>
      </c>
      <c r="AV33" s="274" t="str">
        <f t="shared" si="11"/>
        <v/>
      </c>
      <c r="AW33" s="274">
        <f t="shared" si="17"/>
        <v>0</v>
      </c>
    </row>
    <row r="34" spans="1:49" s="202" customFormat="1" ht="23.1" customHeight="1">
      <c r="A34" s="67">
        <v>22</v>
      </c>
      <c r="B34" s="16" t="str">
        <f>IF(③職員名簿【年間実績】!B35="","",③職員名簿【年間実績】!B35)</f>
        <v/>
      </c>
      <c r="C34" s="192" t="str">
        <f>IF(③職員名簿【年間実績】!C35="","",③職員名簿【年間実績】!C35)</f>
        <v/>
      </c>
      <c r="D34" s="193" t="str">
        <f>IF(③職員名簿【年間実績】!D35="","",③職員名簿【年間実績】!D35)</f>
        <v/>
      </c>
      <c r="E34" s="194" t="str">
        <f>IF(③職員名簿【年間実績】!E35="","",③職員名簿【年間実績】!E35)</f>
        <v/>
      </c>
      <c r="F34" s="194" t="str">
        <f>IF(③職員名簿【年間実績】!F35="","",③職員名簿【年間実績】!F35)</f>
        <v/>
      </c>
      <c r="G34" s="194" t="str">
        <f>IF(③職員名簿【年間実績】!G35="","",③職員名簿【年間実績】!G35)</f>
        <v/>
      </c>
      <c r="H34" s="194" t="str">
        <f>IF(③職員名簿【年間実績】!H35="","",③職員名簿【年間実績】!H35)</f>
        <v/>
      </c>
      <c r="I34" s="194" t="str">
        <f>IF(③職員名簿【年間実績】!I35="","",③職員名簿【年間実績】!I35)</f>
        <v/>
      </c>
      <c r="J34" s="194" t="str">
        <f>IF(③職員名簿【年間実績】!J35="","",③職員名簿【年間実績】!J35)</f>
        <v/>
      </c>
      <c r="K34" s="277" t="str">
        <f>IF(③職員名簿【年間実績】!K35="","",③職員名簿【年間実績】!K35)</f>
        <v/>
      </c>
      <c r="L34" s="194" t="str">
        <f>IF(③職員名簿【年間実績】!L35="","",③職員名簿【年間実績】!L35)</f>
        <v/>
      </c>
      <c r="M34" s="194" t="str">
        <f>IF(③職員名簿【年間実績】!M35="","",③職員名簿【年間実績】!M35)</f>
        <v/>
      </c>
      <c r="N34" s="194" t="str">
        <f>IF(③職員名簿【年間実績】!N35="","",③職員名簿【年間実績】!N35)</f>
        <v/>
      </c>
      <c r="O34" s="194" t="str">
        <f>IF(③職員名簿【年間実績】!O35="","",③職員名簿【年間実績】!O35)</f>
        <v/>
      </c>
      <c r="P34" s="271" t="str">
        <f t="shared" si="18"/>
        <v>○</v>
      </c>
      <c r="Q34" s="144" t="str">
        <f t="shared" si="5"/>
        <v/>
      </c>
      <c r="R34" s="144" t="str">
        <f t="shared" si="12"/>
        <v/>
      </c>
      <c r="S34" s="144" t="str">
        <f t="shared" si="13"/>
        <v/>
      </c>
      <c r="T34" s="144" t="str">
        <f t="shared" si="14"/>
        <v/>
      </c>
      <c r="U34" s="142" t="str">
        <f t="shared" si="19"/>
        <v/>
      </c>
      <c r="V34" s="142" t="str">
        <f t="shared" si="19"/>
        <v/>
      </c>
      <c r="W34" s="142" t="str">
        <f t="shared" si="19"/>
        <v/>
      </c>
      <c r="X34" s="142" t="str">
        <f t="shared" si="19"/>
        <v/>
      </c>
      <c r="Y34" s="142" t="str">
        <f t="shared" si="19"/>
        <v/>
      </c>
      <c r="Z34" s="142" t="str">
        <f t="shared" si="19"/>
        <v/>
      </c>
      <c r="AA34" s="142" t="str">
        <f t="shared" si="19"/>
        <v/>
      </c>
      <c r="AB34" s="142" t="str">
        <f t="shared" si="19"/>
        <v/>
      </c>
      <c r="AC34" s="142" t="str">
        <f t="shared" si="19"/>
        <v/>
      </c>
      <c r="AD34" s="142" t="str">
        <f t="shared" si="19"/>
        <v/>
      </c>
      <c r="AE34" s="142" t="str">
        <f t="shared" si="19"/>
        <v/>
      </c>
      <c r="AF34" s="142" t="str">
        <f t="shared" si="19"/>
        <v/>
      </c>
      <c r="AG34" s="275">
        <f t="shared" si="8"/>
        <v>0</v>
      </c>
      <c r="AH34" s="275">
        <f t="shared" si="16"/>
        <v>0</v>
      </c>
      <c r="AI34" s="276">
        <f t="shared" si="9"/>
        <v>0</v>
      </c>
      <c r="AJ34" s="274" t="str">
        <f t="shared" si="10"/>
        <v/>
      </c>
      <c r="AK34" s="274" t="str">
        <f t="shared" si="11"/>
        <v/>
      </c>
      <c r="AL34" s="274" t="str">
        <f t="shared" si="11"/>
        <v/>
      </c>
      <c r="AM34" s="274" t="str">
        <f t="shared" si="11"/>
        <v/>
      </c>
      <c r="AN34" s="274" t="str">
        <f t="shared" ref="AN34:AV62" si="20">IF(X34="","","○")</f>
        <v/>
      </c>
      <c r="AO34" s="274" t="str">
        <f t="shared" si="20"/>
        <v/>
      </c>
      <c r="AP34" s="274" t="str">
        <f t="shared" si="20"/>
        <v/>
      </c>
      <c r="AQ34" s="274" t="str">
        <f t="shared" si="20"/>
        <v/>
      </c>
      <c r="AR34" s="274" t="str">
        <f t="shared" si="20"/>
        <v/>
      </c>
      <c r="AS34" s="274" t="str">
        <f t="shared" si="20"/>
        <v/>
      </c>
      <c r="AT34" s="274" t="str">
        <f t="shared" si="20"/>
        <v/>
      </c>
      <c r="AU34" s="274" t="str">
        <f t="shared" si="20"/>
        <v/>
      </c>
      <c r="AV34" s="274" t="str">
        <f t="shared" si="20"/>
        <v/>
      </c>
      <c r="AW34" s="274">
        <f t="shared" si="17"/>
        <v>0</v>
      </c>
    </row>
    <row r="35" spans="1:49" s="202" customFormat="1" ht="23.1" customHeight="1">
      <c r="A35" s="67">
        <v>23</v>
      </c>
      <c r="B35" s="16" t="str">
        <f>IF(③職員名簿【年間実績】!B36="","",③職員名簿【年間実績】!B36)</f>
        <v/>
      </c>
      <c r="C35" s="192" t="str">
        <f>IF(③職員名簿【年間実績】!C36="","",③職員名簿【年間実績】!C36)</f>
        <v/>
      </c>
      <c r="D35" s="193" t="str">
        <f>IF(③職員名簿【年間実績】!D36="","",③職員名簿【年間実績】!D36)</f>
        <v/>
      </c>
      <c r="E35" s="194" t="str">
        <f>IF(③職員名簿【年間実績】!E36="","",③職員名簿【年間実績】!E36)</f>
        <v/>
      </c>
      <c r="F35" s="194" t="str">
        <f>IF(③職員名簿【年間実績】!F36="","",③職員名簿【年間実績】!F36)</f>
        <v/>
      </c>
      <c r="G35" s="194" t="str">
        <f>IF(③職員名簿【年間実績】!G36="","",③職員名簿【年間実績】!G36)</f>
        <v/>
      </c>
      <c r="H35" s="194" t="str">
        <f>IF(③職員名簿【年間実績】!H36="","",③職員名簿【年間実績】!H36)</f>
        <v/>
      </c>
      <c r="I35" s="194" t="str">
        <f>IF(③職員名簿【年間実績】!I36="","",③職員名簿【年間実績】!I36)</f>
        <v/>
      </c>
      <c r="J35" s="194" t="str">
        <f>IF(③職員名簿【年間実績】!J36="","",③職員名簿【年間実績】!J36)</f>
        <v/>
      </c>
      <c r="K35" s="277" t="str">
        <f>IF(③職員名簿【年間実績】!K36="","",③職員名簿【年間実績】!K36)</f>
        <v/>
      </c>
      <c r="L35" s="194" t="str">
        <f>IF(③職員名簿【年間実績】!L36="","",③職員名簿【年間実績】!L36)</f>
        <v/>
      </c>
      <c r="M35" s="194" t="str">
        <f>IF(③職員名簿【年間実績】!M36="","",③職員名簿【年間実績】!M36)</f>
        <v/>
      </c>
      <c r="N35" s="194" t="str">
        <f>IF(③職員名簿【年間実績】!N36="","",③職員名簿【年間実績】!N36)</f>
        <v/>
      </c>
      <c r="O35" s="194" t="str">
        <f>IF(③職員名簿【年間実績】!O36="","",③職員名簿【年間実績】!O36)</f>
        <v/>
      </c>
      <c r="P35" s="271" t="str">
        <f t="shared" si="18"/>
        <v>○</v>
      </c>
      <c r="Q35" s="144" t="str">
        <f t="shared" si="5"/>
        <v/>
      </c>
      <c r="R35" s="144" t="str">
        <f t="shared" si="12"/>
        <v/>
      </c>
      <c r="S35" s="144" t="str">
        <f t="shared" si="13"/>
        <v/>
      </c>
      <c r="T35" s="144" t="str">
        <f t="shared" si="14"/>
        <v/>
      </c>
      <c r="U35" s="142" t="str">
        <f t="shared" si="19"/>
        <v/>
      </c>
      <c r="V35" s="142" t="str">
        <f t="shared" si="19"/>
        <v/>
      </c>
      <c r="W35" s="142" t="str">
        <f t="shared" si="19"/>
        <v/>
      </c>
      <c r="X35" s="142" t="str">
        <f t="shared" si="19"/>
        <v/>
      </c>
      <c r="Y35" s="142" t="str">
        <f t="shared" si="19"/>
        <v/>
      </c>
      <c r="Z35" s="142" t="str">
        <f t="shared" si="19"/>
        <v/>
      </c>
      <c r="AA35" s="142" t="str">
        <f t="shared" si="19"/>
        <v/>
      </c>
      <c r="AB35" s="142" t="str">
        <f t="shared" si="19"/>
        <v/>
      </c>
      <c r="AC35" s="142" t="str">
        <f t="shared" si="19"/>
        <v/>
      </c>
      <c r="AD35" s="142" t="str">
        <f t="shared" si="19"/>
        <v/>
      </c>
      <c r="AE35" s="142" t="str">
        <f t="shared" si="19"/>
        <v/>
      </c>
      <c r="AF35" s="142" t="str">
        <f t="shared" si="19"/>
        <v/>
      </c>
      <c r="AG35" s="275">
        <f t="shared" si="8"/>
        <v>0</v>
      </c>
      <c r="AH35" s="275">
        <f t="shared" si="16"/>
        <v>0</v>
      </c>
      <c r="AI35" s="276">
        <f t="shared" si="9"/>
        <v>0</v>
      </c>
      <c r="AJ35" s="274" t="str">
        <f t="shared" si="10"/>
        <v/>
      </c>
      <c r="AK35" s="274" t="str">
        <f t="shared" ref="AK35:AP66" si="21">IF(U35="","","○")</f>
        <v/>
      </c>
      <c r="AL35" s="274" t="str">
        <f t="shared" si="21"/>
        <v/>
      </c>
      <c r="AM35" s="274" t="str">
        <f t="shared" si="21"/>
        <v/>
      </c>
      <c r="AN35" s="274" t="str">
        <f t="shared" si="20"/>
        <v/>
      </c>
      <c r="AO35" s="274" t="str">
        <f t="shared" si="20"/>
        <v/>
      </c>
      <c r="AP35" s="274" t="str">
        <f t="shared" si="20"/>
        <v/>
      </c>
      <c r="AQ35" s="274" t="str">
        <f t="shared" si="20"/>
        <v/>
      </c>
      <c r="AR35" s="274" t="str">
        <f t="shared" si="20"/>
        <v/>
      </c>
      <c r="AS35" s="274" t="str">
        <f t="shared" si="20"/>
        <v/>
      </c>
      <c r="AT35" s="274" t="str">
        <f t="shared" si="20"/>
        <v/>
      </c>
      <c r="AU35" s="274" t="str">
        <f t="shared" si="20"/>
        <v/>
      </c>
      <c r="AV35" s="274" t="str">
        <f t="shared" si="20"/>
        <v/>
      </c>
      <c r="AW35" s="274">
        <f t="shared" si="17"/>
        <v>0</v>
      </c>
    </row>
    <row r="36" spans="1:49" s="202" customFormat="1" ht="23.1" customHeight="1">
      <c r="A36" s="67">
        <v>24</v>
      </c>
      <c r="B36" s="16" t="str">
        <f>IF(③職員名簿【年間実績】!B37="","",③職員名簿【年間実績】!B37)</f>
        <v/>
      </c>
      <c r="C36" s="192" t="str">
        <f>IF(③職員名簿【年間実績】!C37="","",③職員名簿【年間実績】!C37)</f>
        <v/>
      </c>
      <c r="D36" s="193" t="str">
        <f>IF(③職員名簿【年間実績】!D37="","",③職員名簿【年間実績】!D37)</f>
        <v/>
      </c>
      <c r="E36" s="194" t="str">
        <f>IF(③職員名簿【年間実績】!E37="","",③職員名簿【年間実績】!E37)</f>
        <v/>
      </c>
      <c r="F36" s="194" t="str">
        <f>IF(③職員名簿【年間実績】!F37="","",③職員名簿【年間実績】!F37)</f>
        <v/>
      </c>
      <c r="G36" s="194" t="str">
        <f>IF(③職員名簿【年間実績】!G37="","",③職員名簿【年間実績】!G37)</f>
        <v/>
      </c>
      <c r="H36" s="194" t="str">
        <f>IF(③職員名簿【年間実績】!H37="","",③職員名簿【年間実績】!H37)</f>
        <v/>
      </c>
      <c r="I36" s="194" t="str">
        <f>IF(③職員名簿【年間実績】!I37="","",③職員名簿【年間実績】!I37)</f>
        <v/>
      </c>
      <c r="J36" s="194" t="str">
        <f>IF(③職員名簿【年間実績】!J37="","",③職員名簿【年間実績】!J37)</f>
        <v/>
      </c>
      <c r="K36" s="277" t="str">
        <f>IF(③職員名簿【年間実績】!K37="","",③職員名簿【年間実績】!K37)</f>
        <v/>
      </c>
      <c r="L36" s="194" t="str">
        <f>IF(③職員名簿【年間実績】!L37="","",③職員名簿【年間実績】!L37)</f>
        <v/>
      </c>
      <c r="M36" s="194" t="str">
        <f>IF(③職員名簿【年間実績】!M37="","",③職員名簿【年間実績】!M37)</f>
        <v/>
      </c>
      <c r="N36" s="194" t="str">
        <f>IF(③職員名簿【年間実績】!N37="","",③職員名簿【年間実績】!N37)</f>
        <v/>
      </c>
      <c r="O36" s="194" t="str">
        <f>IF(③職員名簿【年間実績】!O37="","",③職員名簿【年間実績】!O37)</f>
        <v/>
      </c>
      <c r="P36" s="271" t="str">
        <f t="shared" si="18"/>
        <v>○</v>
      </c>
      <c r="Q36" s="144" t="str">
        <f t="shared" si="5"/>
        <v/>
      </c>
      <c r="R36" s="144" t="str">
        <f t="shared" si="12"/>
        <v/>
      </c>
      <c r="S36" s="144" t="str">
        <f t="shared" si="13"/>
        <v/>
      </c>
      <c r="T36" s="144" t="str">
        <f t="shared" si="14"/>
        <v/>
      </c>
      <c r="U36" s="142" t="str">
        <f t="shared" si="19"/>
        <v/>
      </c>
      <c r="V36" s="142" t="str">
        <f t="shared" si="19"/>
        <v/>
      </c>
      <c r="W36" s="142" t="str">
        <f t="shared" si="19"/>
        <v/>
      </c>
      <c r="X36" s="142" t="str">
        <f t="shared" si="19"/>
        <v/>
      </c>
      <c r="Y36" s="142" t="str">
        <f t="shared" si="19"/>
        <v/>
      </c>
      <c r="Z36" s="142" t="str">
        <f t="shared" si="19"/>
        <v/>
      </c>
      <c r="AA36" s="142" t="str">
        <f t="shared" si="19"/>
        <v/>
      </c>
      <c r="AB36" s="142" t="str">
        <f t="shared" si="19"/>
        <v/>
      </c>
      <c r="AC36" s="142" t="str">
        <f t="shared" si="19"/>
        <v/>
      </c>
      <c r="AD36" s="142" t="str">
        <f t="shared" si="19"/>
        <v/>
      </c>
      <c r="AE36" s="142" t="str">
        <f t="shared" si="19"/>
        <v/>
      </c>
      <c r="AF36" s="142" t="str">
        <f t="shared" si="19"/>
        <v/>
      </c>
      <c r="AG36" s="275">
        <f t="shared" si="8"/>
        <v>0</v>
      </c>
      <c r="AH36" s="275">
        <f t="shared" si="16"/>
        <v>0</v>
      </c>
      <c r="AI36" s="276">
        <f t="shared" si="9"/>
        <v>0</v>
      </c>
      <c r="AJ36" s="274" t="str">
        <f t="shared" si="10"/>
        <v/>
      </c>
      <c r="AK36" s="274" t="str">
        <f t="shared" si="21"/>
        <v/>
      </c>
      <c r="AL36" s="274" t="str">
        <f t="shared" si="21"/>
        <v/>
      </c>
      <c r="AM36" s="274" t="str">
        <f t="shared" si="21"/>
        <v/>
      </c>
      <c r="AN36" s="274" t="str">
        <f t="shared" si="20"/>
        <v/>
      </c>
      <c r="AO36" s="274" t="str">
        <f t="shared" si="20"/>
        <v/>
      </c>
      <c r="AP36" s="274" t="str">
        <f t="shared" si="20"/>
        <v/>
      </c>
      <c r="AQ36" s="274" t="str">
        <f t="shared" si="20"/>
        <v/>
      </c>
      <c r="AR36" s="274" t="str">
        <f t="shared" si="20"/>
        <v/>
      </c>
      <c r="AS36" s="274" t="str">
        <f t="shared" si="20"/>
        <v/>
      </c>
      <c r="AT36" s="274" t="str">
        <f t="shared" si="20"/>
        <v/>
      </c>
      <c r="AU36" s="274" t="str">
        <f t="shared" si="20"/>
        <v/>
      </c>
      <c r="AV36" s="274" t="str">
        <f t="shared" si="20"/>
        <v/>
      </c>
      <c r="AW36" s="274">
        <f t="shared" si="17"/>
        <v>0</v>
      </c>
    </row>
    <row r="37" spans="1:49" s="202" customFormat="1" ht="23.1" customHeight="1">
      <c r="A37" s="67">
        <v>25</v>
      </c>
      <c r="B37" s="16" t="str">
        <f>IF(③職員名簿【年間実績】!B38="","",③職員名簿【年間実績】!B38)</f>
        <v/>
      </c>
      <c r="C37" s="192" t="str">
        <f>IF(③職員名簿【年間実績】!C38="","",③職員名簿【年間実績】!C38)</f>
        <v/>
      </c>
      <c r="D37" s="193" t="str">
        <f>IF(③職員名簿【年間実績】!D38="","",③職員名簿【年間実績】!D38)</f>
        <v/>
      </c>
      <c r="E37" s="194" t="str">
        <f>IF(③職員名簿【年間実績】!E38="","",③職員名簿【年間実績】!E38)</f>
        <v/>
      </c>
      <c r="F37" s="194" t="str">
        <f>IF(③職員名簿【年間実績】!F38="","",③職員名簿【年間実績】!F38)</f>
        <v/>
      </c>
      <c r="G37" s="194" t="str">
        <f>IF(③職員名簿【年間実績】!G38="","",③職員名簿【年間実績】!G38)</f>
        <v/>
      </c>
      <c r="H37" s="194" t="str">
        <f>IF(③職員名簿【年間実績】!H38="","",③職員名簿【年間実績】!H38)</f>
        <v/>
      </c>
      <c r="I37" s="194" t="str">
        <f>IF(③職員名簿【年間実績】!I38="","",③職員名簿【年間実績】!I38)</f>
        <v/>
      </c>
      <c r="J37" s="194" t="str">
        <f>IF(③職員名簿【年間実績】!J38="","",③職員名簿【年間実績】!J38)</f>
        <v/>
      </c>
      <c r="K37" s="277" t="str">
        <f>IF(③職員名簿【年間実績】!K38="","",③職員名簿【年間実績】!K38)</f>
        <v/>
      </c>
      <c r="L37" s="194" t="str">
        <f>IF(③職員名簿【年間実績】!L38="","",③職員名簿【年間実績】!L38)</f>
        <v/>
      </c>
      <c r="M37" s="194" t="str">
        <f>IF(③職員名簿【年間実績】!M38="","",③職員名簿【年間実績】!M38)</f>
        <v/>
      </c>
      <c r="N37" s="194" t="str">
        <f>IF(③職員名簿【年間実績】!N38="","",③職員名簿【年間実績】!N38)</f>
        <v/>
      </c>
      <c r="O37" s="194" t="str">
        <f>IF(③職員名簿【年間実績】!O38="","",③職員名簿【年間実績】!O38)</f>
        <v/>
      </c>
      <c r="P37" s="271" t="str">
        <f t="shared" si="18"/>
        <v>○</v>
      </c>
      <c r="Q37" s="144" t="str">
        <f t="shared" si="5"/>
        <v/>
      </c>
      <c r="R37" s="144" t="str">
        <f t="shared" si="12"/>
        <v/>
      </c>
      <c r="S37" s="144" t="str">
        <f t="shared" si="13"/>
        <v/>
      </c>
      <c r="T37" s="144" t="str">
        <f t="shared" si="14"/>
        <v/>
      </c>
      <c r="U37" s="142" t="str">
        <f t="shared" si="19"/>
        <v/>
      </c>
      <c r="V37" s="142" t="str">
        <f t="shared" si="19"/>
        <v/>
      </c>
      <c r="W37" s="142" t="str">
        <f t="shared" si="19"/>
        <v/>
      </c>
      <c r="X37" s="142" t="str">
        <f t="shared" si="19"/>
        <v/>
      </c>
      <c r="Y37" s="142" t="str">
        <f t="shared" si="19"/>
        <v/>
      </c>
      <c r="Z37" s="142" t="str">
        <f t="shared" si="19"/>
        <v/>
      </c>
      <c r="AA37" s="142" t="str">
        <f t="shared" si="19"/>
        <v/>
      </c>
      <c r="AB37" s="142" t="str">
        <f t="shared" si="19"/>
        <v/>
      </c>
      <c r="AC37" s="142" t="str">
        <f t="shared" si="19"/>
        <v/>
      </c>
      <c r="AD37" s="142" t="str">
        <f t="shared" si="19"/>
        <v/>
      </c>
      <c r="AE37" s="142" t="str">
        <f t="shared" si="19"/>
        <v/>
      </c>
      <c r="AF37" s="142" t="str">
        <f t="shared" si="19"/>
        <v/>
      </c>
      <c r="AG37" s="275">
        <f t="shared" si="8"/>
        <v>0</v>
      </c>
      <c r="AH37" s="275">
        <f t="shared" si="16"/>
        <v>0</v>
      </c>
      <c r="AI37" s="276">
        <f t="shared" si="9"/>
        <v>0</v>
      </c>
      <c r="AJ37" s="274" t="str">
        <f t="shared" si="10"/>
        <v/>
      </c>
      <c r="AK37" s="274" t="str">
        <f t="shared" si="21"/>
        <v/>
      </c>
      <c r="AL37" s="274" t="str">
        <f t="shared" si="21"/>
        <v/>
      </c>
      <c r="AM37" s="274" t="str">
        <f t="shared" si="21"/>
        <v/>
      </c>
      <c r="AN37" s="274" t="str">
        <f t="shared" si="20"/>
        <v/>
      </c>
      <c r="AO37" s="274" t="str">
        <f t="shared" si="20"/>
        <v/>
      </c>
      <c r="AP37" s="274" t="str">
        <f t="shared" si="20"/>
        <v/>
      </c>
      <c r="AQ37" s="274" t="str">
        <f t="shared" si="20"/>
        <v/>
      </c>
      <c r="AR37" s="274" t="str">
        <f t="shared" si="20"/>
        <v/>
      </c>
      <c r="AS37" s="274" t="str">
        <f t="shared" si="20"/>
        <v/>
      </c>
      <c r="AT37" s="274" t="str">
        <f t="shared" si="20"/>
        <v/>
      </c>
      <c r="AU37" s="274" t="str">
        <f t="shared" si="20"/>
        <v/>
      </c>
      <c r="AV37" s="274" t="str">
        <f t="shared" si="20"/>
        <v/>
      </c>
      <c r="AW37" s="274">
        <f t="shared" si="17"/>
        <v>0</v>
      </c>
    </row>
    <row r="38" spans="1:49" s="202" customFormat="1" ht="23.1" customHeight="1">
      <c r="A38" s="67">
        <v>26</v>
      </c>
      <c r="B38" s="16" t="str">
        <f>IF(③職員名簿【年間実績】!B39="","",③職員名簿【年間実績】!B39)</f>
        <v/>
      </c>
      <c r="C38" s="192" t="str">
        <f>IF(③職員名簿【年間実績】!C39="","",③職員名簿【年間実績】!C39)</f>
        <v/>
      </c>
      <c r="D38" s="193" t="str">
        <f>IF(③職員名簿【年間実績】!D39="","",③職員名簿【年間実績】!D39)</f>
        <v/>
      </c>
      <c r="E38" s="194" t="str">
        <f>IF(③職員名簿【年間実績】!E39="","",③職員名簿【年間実績】!E39)</f>
        <v/>
      </c>
      <c r="F38" s="194" t="str">
        <f>IF(③職員名簿【年間実績】!F39="","",③職員名簿【年間実績】!F39)</f>
        <v/>
      </c>
      <c r="G38" s="194" t="str">
        <f>IF(③職員名簿【年間実績】!G39="","",③職員名簿【年間実績】!G39)</f>
        <v/>
      </c>
      <c r="H38" s="194" t="str">
        <f>IF(③職員名簿【年間実績】!H39="","",③職員名簿【年間実績】!H39)</f>
        <v/>
      </c>
      <c r="I38" s="194" t="str">
        <f>IF(③職員名簿【年間実績】!I39="","",③職員名簿【年間実績】!I39)</f>
        <v/>
      </c>
      <c r="J38" s="194" t="str">
        <f>IF(③職員名簿【年間実績】!J39="","",③職員名簿【年間実績】!J39)</f>
        <v/>
      </c>
      <c r="K38" s="277" t="str">
        <f>IF(③職員名簿【年間実績】!K39="","",③職員名簿【年間実績】!K39)</f>
        <v/>
      </c>
      <c r="L38" s="194" t="str">
        <f>IF(③職員名簿【年間実績】!L39="","",③職員名簿【年間実績】!L39)</f>
        <v/>
      </c>
      <c r="M38" s="194" t="str">
        <f>IF(③職員名簿【年間実績】!M39="","",③職員名簿【年間実績】!M39)</f>
        <v/>
      </c>
      <c r="N38" s="194" t="str">
        <f>IF(③職員名簿【年間実績】!N39="","",③職員名簿【年間実績】!N39)</f>
        <v/>
      </c>
      <c r="O38" s="194" t="str">
        <f>IF(③職員名簿【年間実績】!O39="","",③職員名簿【年間実績】!O39)</f>
        <v/>
      </c>
      <c r="P38" s="271" t="str">
        <f t="shared" si="18"/>
        <v>○</v>
      </c>
      <c r="Q38" s="144" t="str">
        <f t="shared" si="5"/>
        <v/>
      </c>
      <c r="R38" s="144" t="str">
        <f t="shared" si="12"/>
        <v/>
      </c>
      <c r="S38" s="144" t="str">
        <f t="shared" si="13"/>
        <v/>
      </c>
      <c r="T38" s="144" t="str">
        <f t="shared" si="14"/>
        <v/>
      </c>
      <c r="U38" s="142" t="str">
        <f t="shared" si="19"/>
        <v/>
      </c>
      <c r="V38" s="142" t="str">
        <f t="shared" si="19"/>
        <v/>
      </c>
      <c r="W38" s="142" t="str">
        <f t="shared" si="19"/>
        <v/>
      </c>
      <c r="X38" s="142" t="str">
        <f t="shared" si="19"/>
        <v/>
      </c>
      <c r="Y38" s="142" t="str">
        <f t="shared" si="19"/>
        <v/>
      </c>
      <c r="Z38" s="142" t="str">
        <f t="shared" si="19"/>
        <v/>
      </c>
      <c r="AA38" s="142" t="str">
        <f t="shared" si="19"/>
        <v/>
      </c>
      <c r="AB38" s="142" t="str">
        <f t="shared" si="19"/>
        <v/>
      </c>
      <c r="AC38" s="142" t="str">
        <f t="shared" si="19"/>
        <v/>
      </c>
      <c r="AD38" s="142" t="str">
        <f t="shared" si="19"/>
        <v/>
      </c>
      <c r="AE38" s="142" t="str">
        <f t="shared" si="19"/>
        <v/>
      </c>
      <c r="AF38" s="142" t="str">
        <f t="shared" si="19"/>
        <v/>
      </c>
      <c r="AG38" s="275">
        <f t="shared" si="8"/>
        <v>0</v>
      </c>
      <c r="AH38" s="275">
        <f t="shared" si="16"/>
        <v>0</v>
      </c>
      <c r="AI38" s="276">
        <f t="shared" si="9"/>
        <v>0</v>
      </c>
      <c r="AJ38" s="274" t="str">
        <f t="shared" si="10"/>
        <v/>
      </c>
      <c r="AK38" s="274" t="str">
        <f t="shared" si="21"/>
        <v/>
      </c>
      <c r="AL38" s="274" t="str">
        <f t="shared" si="21"/>
        <v/>
      </c>
      <c r="AM38" s="274" t="str">
        <f t="shared" si="21"/>
        <v/>
      </c>
      <c r="AN38" s="274" t="str">
        <f t="shared" si="20"/>
        <v/>
      </c>
      <c r="AO38" s="274" t="str">
        <f t="shared" si="20"/>
        <v/>
      </c>
      <c r="AP38" s="274" t="str">
        <f t="shared" si="20"/>
        <v/>
      </c>
      <c r="AQ38" s="274" t="str">
        <f t="shared" si="20"/>
        <v/>
      </c>
      <c r="AR38" s="274" t="str">
        <f t="shared" si="20"/>
        <v/>
      </c>
      <c r="AS38" s="274" t="str">
        <f t="shared" si="20"/>
        <v/>
      </c>
      <c r="AT38" s="274" t="str">
        <f t="shared" si="20"/>
        <v/>
      </c>
      <c r="AU38" s="274" t="str">
        <f t="shared" si="20"/>
        <v/>
      </c>
      <c r="AV38" s="274" t="str">
        <f t="shared" si="20"/>
        <v/>
      </c>
      <c r="AW38" s="274">
        <f t="shared" si="17"/>
        <v>0</v>
      </c>
    </row>
    <row r="39" spans="1:49" s="202" customFormat="1" ht="23.1" customHeight="1">
      <c r="A39" s="67">
        <v>27</v>
      </c>
      <c r="B39" s="16" t="str">
        <f>IF(③職員名簿【年間実績】!B40="","",③職員名簿【年間実績】!B40)</f>
        <v/>
      </c>
      <c r="C39" s="192" t="str">
        <f>IF(③職員名簿【年間実績】!C40="","",③職員名簿【年間実績】!C40)</f>
        <v/>
      </c>
      <c r="D39" s="193" t="str">
        <f>IF(③職員名簿【年間実績】!D40="","",③職員名簿【年間実績】!D40)</f>
        <v/>
      </c>
      <c r="E39" s="194" t="str">
        <f>IF(③職員名簿【年間実績】!E40="","",③職員名簿【年間実績】!E40)</f>
        <v/>
      </c>
      <c r="F39" s="194" t="str">
        <f>IF(③職員名簿【年間実績】!F40="","",③職員名簿【年間実績】!F40)</f>
        <v/>
      </c>
      <c r="G39" s="194" t="str">
        <f>IF(③職員名簿【年間実績】!G40="","",③職員名簿【年間実績】!G40)</f>
        <v/>
      </c>
      <c r="H39" s="194" t="str">
        <f>IF(③職員名簿【年間実績】!H40="","",③職員名簿【年間実績】!H40)</f>
        <v/>
      </c>
      <c r="I39" s="194" t="str">
        <f>IF(③職員名簿【年間実績】!I40="","",③職員名簿【年間実績】!I40)</f>
        <v/>
      </c>
      <c r="J39" s="194" t="str">
        <f>IF(③職員名簿【年間実績】!J40="","",③職員名簿【年間実績】!J40)</f>
        <v/>
      </c>
      <c r="K39" s="277" t="str">
        <f>IF(③職員名簿【年間実績】!K40="","",③職員名簿【年間実績】!K40)</f>
        <v/>
      </c>
      <c r="L39" s="194" t="str">
        <f>IF(③職員名簿【年間実績】!L40="","",③職員名簿【年間実績】!L40)</f>
        <v/>
      </c>
      <c r="M39" s="194" t="str">
        <f>IF(③職員名簿【年間実績】!M40="","",③職員名簿【年間実績】!M40)</f>
        <v/>
      </c>
      <c r="N39" s="194" t="str">
        <f>IF(③職員名簿【年間実績】!N40="","",③職員名簿【年間実績】!N40)</f>
        <v/>
      </c>
      <c r="O39" s="194" t="str">
        <f>IF(③職員名簿【年間実績】!O40="","",③職員名簿【年間実績】!O40)</f>
        <v/>
      </c>
      <c r="P39" s="271" t="str">
        <f t="shared" si="18"/>
        <v>○</v>
      </c>
      <c r="Q39" s="144" t="str">
        <f t="shared" si="5"/>
        <v/>
      </c>
      <c r="R39" s="144" t="str">
        <f t="shared" si="12"/>
        <v/>
      </c>
      <c r="S39" s="144" t="str">
        <f t="shared" si="13"/>
        <v/>
      </c>
      <c r="T39" s="144" t="str">
        <f t="shared" si="14"/>
        <v/>
      </c>
      <c r="U39" s="142" t="str">
        <f t="shared" si="19"/>
        <v/>
      </c>
      <c r="V39" s="142" t="str">
        <f t="shared" si="19"/>
        <v/>
      </c>
      <c r="W39" s="142" t="str">
        <f t="shared" si="19"/>
        <v/>
      </c>
      <c r="X39" s="142" t="str">
        <f t="shared" si="19"/>
        <v/>
      </c>
      <c r="Y39" s="142" t="str">
        <f t="shared" si="19"/>
        <v/>
      </c>
      <c r="Z39" s="142" t="str">
        <f t="shared" si="19"/>
        <v/>
      </c>
      <c r="AA39" s="142" t="str">
        <f t="shared" si="19"/>
        <v/>
      </c>
      <c r="AB39" s="142" t="str">
        <f t="shared" si="19"/>
        <v/>
      </c>
      <c r="AC39" s="142" t="str">
        <f t="shared" si="19"/>
        <v/>
      </c>
      <c r="AD39" s="142" t="str">
        <f t="shared" si="19"/>
        <v/>
      </c>
      <c r="AE39" s="142" t="str">
        <f t="shared" si="19"/>
        <v/>
      </c>
      <c r="AF39" s="142" t="str">
        <f t="shared" si="19"/>
        <v/>
      </c>
      <c r="AG39" s="275">
        <f t="shared" si="8"/>
        <v>0</v>
      </c>
      <c r="AH39" s="275">
        <f t="shared" si="16"/>
        <v>0</v>
      </c>
      <c r="AI39" s="276">
        <f t="shared" si="9"/>
        <v>0</v>
      </c>
      <c r="AJ39" s="274" t="str">
        <f t="shared" si="10"/>
        <v/>
      </c>
      <c r="AK39" s="274" t="str">
        <f t="shared" si="21"/>
        <v/>
      </c>
      <c r="AL39" s="274" t="str">
        <f t="shared" si="21"/>
        <v/>
      </c>
      <c r="AM39" s="274" t="str">
        <f t="shared" si="21"/>
        <v/>
      </c>
      <c r="AN39" s="274" t="str">
        <f t="shared" si="20"/>
        <v/>
      </c>
      <c r="AO39" s="274" t="str">
        <f t="shared" si="20"/>
        <v/>
      </c>
      <c r="AP39" s="274" t="str">
        <f t="shared" si="20"/>
        <v/>
      </c>
      <c r="AQ39" s="274" t="str">
        <f t="shared" si="20"/>
        <v/>
      </c>
      <c r="AR39" s="274" t="str">
        <f t="shared" si="20"/>
        <v/>
      </c>
      <c r="AS39" s="274" t="str">
        <f t="shared" si="20"/>
        <v/>
      </c>
      <c r="AT39" s="274" t="str">
        <f t="shared" si="20"/>
        <v/>
      </c>
      <c r="AU39" s="274" t="str">
        <f t="shared" si="20"/>
        <v/>
      </c>
      <c r="AV39" s="274" t="str">
        <f t="shared" si="20"/>
        <v/>
      </c>
      <c r="AW39" s="274">
        <f t="shared" si="17"/>
        <v>0</v>
      </c>
    </row>
    <row r="40" spans="1:49" s="202" customFormat="1" ht="23.1" customHeight="1">
      <c r="A40" s="67">
        <v>28</v>
      </c>
      <c r="B40" s="16" t="str">
        <f>IF(③職員名簿【年間実績】!B41="","",③職員名簿【年間実績】!B41)</f>
        <v/>
      </c>
      <c r="C40" s="192" t="str">
        <f>IF(③職員名簿【年間実績】!C41="","",③職員名簿【年間実績】!C41)</f>
        <v/>
      </c>
      <c r="D40" s="193" t="str">
        <f>IF(③職員名簿【年間実績】!D41="","",③職員名簿【年間実績】!D41)</f>
        <v/>
      </c>
      <c r="E40" s="194" t="str">
        <f>IF(③職員名簿【年間実績】!E41="","",③職員名簿【年間実績】!E41)</f>
        <v/>
      </c>
      <c r="F40" s="194" t="str">
        <f>IF(③職員名簿【年間実績】!F41="","",③職員名簿【年間実績】!F41)</f>
        <v/>
      </c>
      <c r="G40" s="194" t="str">
        <f>IF(③職員名簿【年間実績】!G41="","",③職員名簿【年間実績】!G41)</f>
        <v/>
      </c>
      <c r="H40" s="194" t="str">
        <f>IF(③職員名簿【年間実績】!H41="","",③職員名簿【年間実績】!H41)</f>
        <v/>
      </c>
      <c r="I40" s="194" t="str">
        <f>IF(③職員名簿【年間実績】!I41="","",③職員名簿【年間実績】!I41)</f>
        <v/>
      </c>
      <c r="J40" s="194" t="str">
        <f>IF(③職員名簿【年間実績】!J41="","",③職員名簿【年間実績】!J41)</f>
        <v/>
      </c>
      <c r="K40" s="277" t="str">
        <f>IF(③職員名簿【年間実績】!K41="","",③職員名簿【年間実績】!K41)</f>
        <v/>
      </c>
      <c r="L40" s="194" t="str">
        <f>IF(③職員名簿【年間実績】!L41="","",③職員名簿【年間実績】!L41)</f>
        <v/>
      </c>
      <c r="M40" s="194" t="str">
        <f>IF(③職員名簿【年間実績】!M41="","",③職員名簿【年間実績】!M41)</f>
        <v/>
      </c>
      <c r="N40" s="194" t="str">
        <f>IF(③職員名簿【年間実績】!N41="","",③職員名簿【年間実績】!N41)</f>
        <v/>
      </c>
      <c r="O40" s="194" t="str">
        <f>IF(③職員名簿【年間実績】!O41="","",③職員名簿【年間実績】!O41)</f>
        <v/>
      </c>
      <c r="P40" s="271" t="str">
        <f t="shared" si="18"/>
        <v>○</v>
      </c>
      <c r="Q40" s="144" t="str">
        <f t="shared" si="5"/>
        <v/>
      </c>
      <c r="R40" s="144" t="str">
        <f t="shared" si="12"/>
        <v/>
      </c>
      <c r="S40" s="144" t="str">
        <f t="shared" si="13"/>
        <v/>
      </c>
      <c r="T40" s="144" t="str">
        <f t="shared" si="14"/>
        <v/>
      </c>
      <c r="U40" s="142" t="str">
        <f t="shared" si="19"/>
        <v/>
      </c>
      <c r="V40" s="142" t="str">
        <f t="shared" si="19"/>
        <v/>
      </c>
      <c r="W40" s="142" t="str">
        <f t="shared" si="19"/>
        <v/>
      </c>
      <c r="X40" s="142" t="str">
        <f t="shared" si="19"/>
        <v/>
      </c>
      <c r="Y40" s="142" t="str">
        <f t="shared" si="19"/>
        <v/>
      </c>
      <c r="Z40" s="142" t="str">
        <f t="shared" si="19"/>
        <v/>
      </c>
      <c r="AA40" s="142" t="str">
        <f t="shared" si="19"/>
        <v/>
      </c>
      <c r="AB40" s="142" t="str">
        <f t="shared" si="19"/>
        <v/>
      </c>
      <c r="AC40" s="142" t="str">
        <f t="shared" si="19"/>
        <v/>
      </c>
      <c r="AD40" s="142" t="str">
        <f t="shared" si="19"/>
        <v/>
      </c>
      <c r="AE40" s="142" t="str">
        <f t="shared" si="19"/>
        <v/>
      </c>
      <c r="AF40" s="142" t="str">
        <f t="shared" si="19"/>
        <v/>
      </c>
      <c r="AG40" s="275">
        <f t="shared" si="8"/>
        <v>0</v>
      </c>
      <c r="AH40" s="275">
        <f t="shared" si="16"/>
        <v>0</v>
      </c>
      <c r="AI40" s="276">
        <f t="shared" si="9"/>
        <v>0</v>
      </c>
      <c r="AJ40" s="274" t="str">
        <f t="shared" si="10"/>
        <v/>
      </c>
      <c r="AK40" s="274" t="str">
        <f t="shared" si="21"/>
        <v/>
      </c>
      <c r="AL40" s="274" t="str">
        <f t="shared" si="21"/>
        <v/>
      </c>
      <c r="AM40" s="274" t="str">
        <f t="shared" si="21"/>
        <v/>
      </c>
      <c r="AN40" s="274" t="str">
        <f t="shared" si="20"/>
        <v/>
      </c>
      <c r="AO40" s="274" t="str">
        <f t="shared" si="20"/>
        <v/>
      </c>
      <c r="AP40" s="274" t="str">
        <f t="shared" si="20"/>
        <v/>
      </c>
      <c r="AQ40" s="274" t="str">
        <f t="shared" si="20"/>
        <v/>
      </c>
      <c r="AR40" s="274" t="str">
        <f t="shared" si="20"/>
        <v/>
      </c>
      <c r="AS40" s="274" t="str">
        <f t="shared" si="20"/>
        <v/>
      </c>
      <c r="AT40" s="274" t="str">
        <f t="shared" si="20"/>
        <v/>
      </c>
      <c r="AU40" s="274" t="str">
        <f t="shared" si="20"/>
        <v/>
      </c>
      <c r="AV40" s="274" t="str">
        <f t="shared" si="20"/>
        <v/>
      </c>
      <c r="AW40" s="274">
        <f t="shared" si="17"/>
        <v>0</v>
      </c>
    </row>
    <row r="41" spans="1:49" s="202" customFormat="1" ht="23.1" customHeight="1">
      <c r="A41" s="67">
        <v>29</v>
      </c>
      <c r="B41" s="16" t="str">
        <f>IF(③職員名簿【年間実績】!B42="","",③職員名簿【年間実績】!B42)</f>
        <v/>
      </c>
      <c r="C41" s="192" t="str">
        <f>IF(③職員名簿【年間実績】!C42="","",③職員名簿【年間実績】!C42)</f>
        <v/>
      </c>
      <c r="D41" s="193" t="str">
        <f>IF(③職員名簿【年間実績】!D42="","",③職員名簿【年間実績】!D42)</f>
        <v/>
      </c>
      <c r="E41" s="194" t="str">
        <f>IF(③職員名簿【年間実績】!E42="","",③職員名簿【年間実績】!E42)</f>
        <v/>
      </c>
      <c r="F41" s="194" t="str">
        <f>IF(③職員名簿【年間実績】!F42="","",③職員名簿【年間実績】!F42)</f>
        <v/>
      </c>
      <c r="G41" s="194" t="str">
        <f>IF(③職員名簿【年間実績】!G42="","",③職員名簿【年間実績】!G42)</f>
        <v/>
      </c>
      <c r="H41" s="194" t="str">
        <f>IF(③職員名簿【年間実績】!H42="","",③職員名簿【年間実績】!H42)</f>
        <v/>
      </c>
      <c r="I41" s="194" t="str">
        <f>IF(③職員名簿【年間実績】!I42="","",③職員名簿【年間実績】!I42)</f>
        <v/>
      </c>
      <c r="J41" s="194" t="str">
        <f>IF(③職員名簿【年間実績】!J42="","",③職員名簿【年間実績】!J42)</f>
        <v/>
      </c>
      <c r="K41" s="277" t="str">
        <f>IF(③職員名簿【年間実績】!K42="","",③職員名簿【年間実績】!K42)</f>
        <v/>
      </c>
      <c r="L41" s="194" t="str">
        <f>IF(③職員名簿【年間実績】!L42="","",③職員名簿【年間実績】!L42)</f>
        <v/>
      </c>
      <c r="M41" s="194" t="str">
        <f>IF(③職員名簿【年間実績】!M42="","",③職員名簿【年間実績】!M42)</f>
        <v/>
      </c>
      <c r="N41" s="194" t="str">
        <f>IF(③職員名簿【年間実績】!N42="","",③職員名簿【年間実績】!N42)</f>
        <v/>
      </c>
      <c r="O41" s="194" t="str">
        <f>IF(③職員名簿【年間実績】!O42="","",③職員名簿【年間実績】!O42)</f>
        <v/>
      </c>
      <c r="P41" s="271" t="str">
        <f t="shared" si="18"/>
        <v>○</v>
      </c>
      <c r="Q41" s="144" t="str">
        <f t="shared" si="5"/>
        <v/>
      </c>
      <c r="R41" s="144" t="str">
        <f t="shared" si="12"/>
        <v/>
      </c>
      <c r="S41" s="144" t="str">
        <f t="shared" si="13"/>
        <v/>
      </c>
      <c r="T41" s="144" t="str">
        <f t="shared" si="14"/>
        <v/>
      </c>
      <c r="U41" s="142" t="str">
        <f t="shared" si="19"/>
        <v/>
      </c>
      <c r="V41" s="142" t="str">
        <f t="shared" si="19"/>
        <v/>
      </c>
      <c r="W41" s="142" t="str">
        <f t="shared" si="19"/>
        <v/>
      </c>
      <c r="X41" s="142" t="str">
        <f t="shared" si="19"/>
        <v/>
      </c>
      <c r="Y41" s="142" t="str">
        <f t="shared" si="19"/>
        <v/>
      </c>
      <c r="Z41" s="142" t="str">
        <f t="shared" si="19"/>
        <v/>
      </c>
      <c r="AA41" s="142" t="str">
        <f t="shared" si="19"/>
        <v/>
      </c>
      <c r="AB41" s="142" t="str">
        <f t="shared" si="19"/>
        <v/>
      </c>
      <c r="AC41" s="142" t="str">
        <f t="shared" si="19"/>
        <v/>
      </c>
      <c r="AD41" s="142" t="str">
        <f t="shared" si="19"/>
        <v/>
      </c>
      <c r="AE41" s="142" t="str">
        <f t="shared" si="19"/>
        <v/>
      </c>
      <c r="AF41" s="142" t="str">
        <f t="shared" si="19"/>
        <v/>
      </c>
      <c r="AG41" s="275">
        <f t="shared" si="8"/>
        <v>0</v>
      </c>
      <c r="AH41" s="275">
        <f t="shared" si="16"/>
        <v>0</v>
      </c>
      <c r="AI41" s="276">
        <f t="shared" si="9"/>
        <v>0</v>
      </c>
      <c r="AJ41" s="274" t="str">
        <f t="shared" si="10"/>
        <v/>
      </c>
      <c r="AK41" s="274" t="str">
        <f t="shared" si="21"/>
        <v/>
      </c>
      <c r="AL41" s="274" t="str">
        <f t="shared" si="21"/>
        <v/>
      </c>
      <c r="AM41" s="274" t="str">
        <f t="shared" si="21"/>
        <v/>
      </c>
      <c r="AN41" s="274" t="str">
        <f t="shared" si="20"/>
        <v/>
      </c>
      <c r="AO41" s="274" t="str">
        <f t="shared" si="20"/>
        <v/>
      </c>
      <c r="AP41" s="274" t="str">
        <f t="shared" si="20"/>
        <v/>
      </c>
      <c r="AQ41" s="274" t="str">
        <f t="shared" si="20"/>
        <v/>
      </c>
      <c r="AR41" s="274" t="str">
        <f t="shared" si="20"/>
        <v/>
      </c>
      <c r="AS41" s="274" t="str">
        <f t="shared" si="20"/>
        <v/>
      </c>
      <c r="AT41" s="274" t="str">
        <f t="shared" si="20"/>
        <v/>
      </c>
      <c r="AU41" s="274" t="str">
        <f t="shared" si="20"/>
        <v/>
      </c>
      <c r="AV41" s="274" t="str">
        <f t="shared" si="20"/>
        <v/>
      </c>
      <c r="AW41" s="274">
        <f t="shared" si="17"/>
        <v>0</v>
      </c>
    </row>
    <row r="42" spans="1:49" s="202" customFormat="1" ht="23.1" customHeight="1">
      <c r="A42" s="67">
        <v>30</v>
      </c>
      <c r="B42" s="16" t="str">
        <f>IF(③職員名簿【年間実績】!B43="","",③職員名簿【年間実績】!B43)</f>
        <v/>
      </c>
      <c r="C42" s="192" t="str">
        <f>IF(③職員名簿【年間実績】!C43="","",③職員名簿【年間実績】!C43)</f>
        <v/>
      </c>
      <c r="D42" s="193" t="str">
        <f>IF(③職員名簿【年間実績】!D43="","",③職員名簿【年間実績】!D43)</f>
        <v/>
      </c>
      <c r="E42" s="194" t="str">
        <f>IF(③職員名簿【年間実績】!E43="","",③職員名簿【年間実績】!E43)</f>
        <v/>
      </c>
      <c r="F42" s="194" t="str">
        <f>IF(③職員名簿【年間実績】!F43="","",③職員名簿【年間実績】!F43)</f>
        <v/>
      </c>
      <c r="G42" s="194" t="str">
        <f>IF(③職員名簿【年間実績】!G43="","",③職員名簿【年間実績】!G43)</f>
        <v/>
      </c>
      <c r="H42" s="194" t="str">
        <f>IF(③職員名簿【年間実績】!H43="","",③職員名簿【年間実績】!H43)</f>
        <v/>
      </c>
      <c r="I42" s="194" t="str">
        <f>IF(③職員名簿【年間実績】!I43="","",③職員名簿【年間実績】!I43)</f>
        <v/>
      </c>
      <c r="J42" s="194" t="str">
        <f>IF(③職員名簿【年間実績】!J43="","",③職員名簿【年間実績】!J43)</f>
        <v/>
      </c>
      <c r="K42" s="277" t="str">
        <f>IF(③職員名簿【年間実績】!K43="","",③職員名簿【年間実績】!K43)</f>
        <v/>
      </c>
      <c r="L42" s="194" t="str">
        <f>IF(③職員名簿【年間実績】!L43="","",③職員名簿【年間実績】!L43)</f>
        <v/>
      </c>
      <c r="M42" s="194" t="str">
        <f>IF(③職員名簿【年間実績】!M43="","",③職員名簿【年間実績】!M43)</f>
        <v/>
      </c>
      <c r="N42" s="194" t="str">
        <f>IF(③職員名簿【年間実績】!N43="","",③職員名簿【年間実績】!N43)</f>
        <v/>
      </c>
      <c r="O42" s="194" t="str">
        <f>IF(③職員名簿【年間実績】!O43="","",③職員名簿【年間実績】!O43)</f>
        <v/>
      </c>
      <c r="P42" s="271" t="str">
        <f t="shared" si="18"/>
        <v>○</v>
      </c>
      <c r="Q42" s="144" t="str">
        <f t="shared" si="5"/>
        <v/>
      </c>
      <c r="R42" s="144" t="str">
        <f t="shared" si="12"/>
        <v/>
      </c>
      <c r="S42" s="144" t="str">
        <f t="shared" si="13"/>
        <v/>
      </c>
      <c r="T42" s="144" t="str">
        <f t="shared" si="14"/>
        <v/>
      </c>
      <c r="U42" s="142" t="str">
        <f t="shared" si="19"/>
        <v/>
      </c>
      <c r="V42" s="142" t="str">
        <f t="shared" si="19"/>
        <v/>
      </c>
      <c r="W42" s="142" t="str">
        <f t="shared" si="19"/>
        <v/>
      </c>
      <c r="X42" s="142" t="str">
        <f t="shared" si="19"/>
        <v/>
      </c>
      <c r="Y42" s="142" t="str">
        <f t="shared" si="19"/>
        <v/>
      </c>
      <c r="Z42" s="142" t="str">
        <f t="shared" si="19"/>
        <v/>
      </c>
      <c r="AA42" s="142" t="str">
        <f t="shared" si="19"/>
        <v/>
      </c>
      <c r="AB42" s="142" t="str">
        <f t="shared" si="19"/>
        <v/>
      </c>
      <c r="AC42" s="142" t="str">
        <f t="shared" si="19"/>
        <v/>
      </c>
      <c r="AD42" s="142" t="str">
        <f t="shared" si="19"/>
        <v/>
      </c>
      <c r="AE42" s="142" t="str">
        <f t="shared" si="19"/>
        <v/>
      </c>
      <c r="AF42" s="142" t="str">
        <f t="shared" si="19"/>
        <v/>
      </c>
      <c r="AG42" s="275">
        <f t="shared" si="8"/>
        <v>0</v>
      </c>
      <c r="AH42" s="275">
        <f t="shared" si="16"/>
        <v>0</v>
      </c>
      <c r="AI42" s="276">
        <f t="shared" si="9"/>
        <v>0</v>
      </c>
      <c r="AJ42" s="274" t="str">
        <f t="shared" si="10"/>
        <v/>
      </c>
      <c r="AK42" s="274" t="str">
        <f t="shared" si="21"/>
        <v/>
      </c>
      <c r="AL42" s="274" t="str">
        <f t="shared" si="21"/>
        <v/>
      </c>
      <c r="AM42" s="274" t="str">
        <f t="shared" si="21"/>
        <v/>
      </c>
      <c r="AN42" s="274" t="str">
        <f t="shared" si="20"/>
        <v/>
      </c>
      <c r="AO42" s="274" t="str">
        <f t="shared" si="20"/>
        <v/>
      </c>
      <c r="AP42" s="274" t="str">
        <f t="shared" si="20"/>
        <v/>
      </c>
      <c r="AQ42" s="274" t="str">
        <f t="shared" si="20"/>
        <v/>
      </c>
      <c r="AR42" s="274" t="str">
        <f t="shared" si="20"/>
        <v/>
      </c>
      <c r="AS42" s="274" t="str">
        <f t="shared" si="20"/>
        <v/>
      </c>
      <c r="AT42" s="274" t="str">
        <f t="shared" si="20"/>
        <v/>
      </c>
      <c r="AU42" s="274" t="str">
        <f t="shared" si="20"/>
        <v/>
      </c>
      <c r="AV42" s="274" t="str">
        <f t="shared" si="20"/>
        <v/>
      </c>
      <c r="AW42" s="274">
        <f t="shared" si="17"/>
        <v>0</v>
      </c>
    </row>
    <row r="43" spans="1:49" s="202" customFormat="1" ht="23.1" customHeight="1">
      <c r="A43" s="67">
        <v>31</v>
      </c>
      <c r="B43" s="16" t="str">
        <f>IF(③職員名簿【年間実績】!B44="","",③職員名簿【年間実績】!B44)</f>
        <v/>
      </c>
      <c r="C43" s="192" t="str">
        <f>IF(③職員名簿【年間実績】!C44="","",③職員名簿【年間実績】!C44)</f>
        <v/>
      </c>
      <c r="D43" s="193" t="str">
        <f>IF(③職員名簿【年間実績】!D44="","",③職員名簿【年間実績】!D44)</f>
        <v/>
      </c>
      <c r="E43" s="194" t="str">
        <f>IF(③職員名簿【年間実績】!E44="","",③職員名簿【年間実績】!E44)</f>
        <v/>
      </c>
      <c r="F43" s="194" t="str">
        <f>IF(③職員名簿【年間実績】!F44="","",③職員名簿【年間実績】!F44)</f>
        <v/>
      </c>
      <c r="G43" s="194" t="str">
        <f>IF(③職員名簿【年間実績】!G44="","",③職員名簿【年間実績】!G44)</f>
        <v/>
      </c>
      <c r="H43" s="194" t="str">
        <f>IF(③職員名簿【年間実績】!H44="","",③職員名簿【年間実績】!H44)</f>
        <v/>
      </c>
      <c r="I43" s="194" t="str">
        <f>IF(③職員名簿【年間実績】!I44="","",③職員名簿【年間実績】!I44)</f>
        <v/>
      </c>
      <c r="J43" s="194" t="str">
        <f>IF(③職員名簿【年間実績】!J44="","",③職員名簿【年間実績】!J44)</f>
        <v/>
      </c>
      <c r="K43" s="277" t="str">
        <f>IF(③職員名簿【年間実績】!K44="","",③職員名簿【年間実績】!K44)</f>
        <v/>
      </c>
      <c r="L43" s="194" t="str">
        <f>IF(③職員名簿【年間実績】!L44="","",③職員名簿【年間実績】!L44)</f>
        <v/>
      </c>
      <c r="M43" s="194" t="str">
        <f>IF(③職員名簿【年間実績】!M44="","",③職員名簿【年間実績】!M44)</f>
        <v/>
      </c>
      <c r="N43" s="194" t="str">
        <f>IF(③職員名簿【年間実績】!N44="","",③職員名簿【年間実績】!N44)</f>
        <v/>
      </c>
      <c r="O43" s="194" t="str">
        <f>IF(③職員名簿【年間実績】!O44="","",③職員名簿【年間実績】!O44)</f>
        <v/>
      </c>
      <c r="P43" s="271" t="str">
        <f t="shared" si="18"/>
        <v>○</v>
      </c>
      <c r="Q43" s="144" t="str">
        <f t="shared" si="5"/>
        <v/>
      </c>
      <c r="R43" s="144" t="str">
        <f t="shared" si="12"/>
        <v/>
      </c>
      <c r="S43" s="144" t="str">
        <f t="shared" si="13"/>
        <v/>
      </c>
      <c r="T43" s="144" t="str">
        <f t="shared" si="14"/>
        <v/>
      </c>
      <c r="U43" s="142" t="str">
        <f t="shared" si="19"/>
        <v/>
      </c>
      <c r="V43" s="142" t="str">
        <f t="shared" si="19"/>
        <v/>
      </c>
      <c r="W43" s="142" t="str">
        <f t="shared" si="19"/>
        <v/>
      </c>
      <c r="X43" s="142" t="str">
        <f t="shared" si="19"/>
        <v/>
      </c>
      <c r="Y43" s="142" t="str">
        <f t="shared" si="19"/>
        <v/>
      </c>
      <c r="Z43" s="142" t="str">
        <f t="shared" si="19"/>
        <v/>
      </c>
      <c r="AA43" s="142" t="str">
        <f t="shared" si="19"/>
        <v/>
      </c>
      <c r="AB43" s="142" t="str">
        <f t="shared" si="19"/>
        <v/>
      </c>
      <c r="AC43" s="142" t="str">
        <f t="shared" si="19"/>
        <v/>
      </c>
      <c r="AD43" s="142" t="str">
        <f t="shared" si="19"/>
        <v/>
      </c>
      <c r="AE43" s="142" t="str">
        <f t="shared" si="19"/>
        <v/>
      </c>
      <c r="AF43" s="142" t="str">
        <f t="shared" si="19"/>
        <v/>
      </c>
      <c r="AG43" s="275">
        <f t="shared" si="8"/>
        <v>0</v>
      </c>
      <c r="AH43" s="275">
        <f t="shared" si="16"/>
        <v>0</v>
      </c>
      <c r="AI43" s="276">
        <f t="shared" si="9"/>
        <v>0</v>
      </c>
      <c r="AJ43" s="274" t="str">
        <f t="shared" si="10"/>
        <v/>
      </c>
      <c r="AK43" s="274" t="str">
        <f t="shared" si="21"/>
        <v/>
      </c>
      <c r="AL43" s="274" t="str">
        <f t="shared" si="21"/>
        <v/>
      </c>
      <c r="AM43" s="274" t="str">
        <f t="shared" si="21"/>
        <v/>
      </c>
      <c r="AN43" s="274" t="str">
        <f t="shared" si="20"/>
        <v/>
      </c>
      <c r="AO43" s="274" t="str">
        <f t="shared" si="20"/>
        <v/>
      </c>
      <c r="AP43" s="274" t="str">
        <f t="shared" si="20"/>
        <v/>
      </c>
      <c r="AQ43" s="274" t="str">
        <f t="shared" si="20"/>
        <v/>
      </c>
      <c r="AR43" s="274" t="str">
        <f t="shared" si="20"/>
        <v/>
      </c>
      <c r="AS43" s="274" t="str">
        <f t="shared" si="20"/>
        <v/>
      </c>
      <c r="AT43" s="274" t="str">
        <f t="shared" si="20"/>
        <v/>
      </c>
      <c r="AU43" s="274" t="str">
        <f t="shared" si="20"/>
        <v/>
      </c>
      <c r="AV43" s="274" t="str">
        <f t="shared" si="20"/>
        <v/>
      </c>
      <c r="AW43" s="274">
        <f t="shared" si="17"/>
        <v>0</v>
      </c>
    </row>
    <row r="44" spans="1:49" s="202" customFormat="1" ht="23.1" customHeight="1">
      <c r="A44" s="67">
        <v>32</v>
      </c>
      <c r="B44" s="16" t="str">
        <f>IF(③職員名簿【年間実績】!B45="","",③職員名簿【年間実績】!B45)</f>
        <v/>
      </c>
      <c r="C44" s="192" t="str">
        <f>IF(③職員名簿【年間実績】!C45="","",③職員名簿【年間実績】!C45)</f>
        <v/>
      </c>
      <c r="D44" s="193" t="str">
        <f>IF(③職員名簿【年間実績】!D45="","",③職員名簿【年間実績】!D45)</f>
        <v/>
      </c>
      <c r="E44" s="194" t="str">
        <f>IF(③職員名簿【年間実績】!E45="","",③職員名簿【年間実績】!E45)</f>
        <v/>
      </c>
      <c r="F44" s="194" t="str">
        <f>IF(③職員名簿【年間実績】!F45="","",③職員名簿【年間実績】!F45)</f>
        <v/>
      </c>
      <c r="G44" s="194" t="str">
        <f>IF(③職員名簿【年間実績】!G45="","",③職員名簿【年間実績】!G45)</f>
        <v/>
      </c>
      <c r="H44" s="194" t="str">
        <f>IF(③職員名簿【年間実績】!H45="","",③職員名簿【年間実績】!H45)</f>
        <v/>
      </c>
      <c r="I44" s="194" t="str">
        <f>IF(③職員名簿【年間実績】!I45="","",③職員名簿【年間実績】!I45)</f>
        <v/>
      </c>
      <c r="J44" s="194" t="str">
        <f>IF(③職員名簿【年間実績】!J45="","",③職員名簿【年間実績】!J45)</f>
        <v/>
      </c>
      <c r="K44" s="277" t="str">
        <f>IF(③職員名簿【年間実績】!K45="","",③職員名簿【年間実績】!K45)</f>
        <v/>
      </c>
      <c r="L44" s="194" t="str">
        <f>IF(③職員名簿【年間実績】!L45="","",③職員名簿【年間実績】!L45)</f>
        <v/>
      </c>
      <c r="M44" s="194" t="str">
        <f>IF(③職員名簿【年間実績】!M45="","",③職員名簿【年間実績】!M45)</f>
        <v/>
      </c>
      <c r="N44" s="194" t="str">
        <f>IF(③職員名簿【年間実績】!N45="","",③職員名簿【年間実績】!N45)</f>
        <v/>
      </c>
      <c r="O44" s="194" t="str">
        <f>IF(③職員名簿【年間実績】!O45="","",③職員名簿【年間実績】!O45)</f>
        <v/>
      </c>
      <c r="P44" s="271" t="str">
        <f t="shared" si="18"/>
        <v>○</v>
      </c>
      <c r="Q44" s="144" t="str">
        <f t="shared" si="5"/>
        <v/>
      </c>
      <c r="R44" s="144" t="str">
        <f t="shared" si="12"/>
        <v/>
      </c>
      <c r="S44" s="144" t="str">
        <f t="shared" si="13"/>
        <v/>
      </c>
      <c r="T44" s="144" t="str">
        <f t="shared" si="14"/>
        <v/>
      </c>
      <c r="U44" s="142" t="str">
        <f t="shared" si="19"/>
        <v/>
      </c>
      <c r="V44" s="142" t="str">
        <f t="shared" si="19"/>
        <v/>
      </c>
      <c r="W44" s="142" t="str">
        <f t="shared" si="19"/>
        <v/>
      </c>
      <c r="X44" s="142" t="str">
        <f t="shared" si="19"/>
        <v/>
      </c>
      <c r="Y44" s="142" t="str">
        <f t="shared" si="19"/>
        <v/>
      </c>
      <c r="Z44" s="142" t="str">
        <f t="shared" si="19"/>
        <v/>
      </c>
      <c r="AA44" s="142" t="str">
        <f t="shared" si="19"/>
        <v/>
      </c>
      <c r="AB44" s="142" t="str">
        <f t="shared" si="19"/>
        <v/>
      </c>
      <c r="AC44" s="142" t="str">
        <f t="shared" si="19"/>
        <v/>
      </c>
      <c r="AD44" s="142" t="str">
        <f t="shared" si="19"/>
        <v/>
      </c>
      <c r="AE44" s="142" t="str">
        <f t="shared" si="19"/>
        <v/>
      </c>
      <c r="AF44" s="142" t="str">
        <f t="shared" si="19"/>
        <v/>
      </c>
      <c r="AG44" s="275">
        <f t="shared" si="8"/>
        <v>0</v>
      </c>
      <c r="AH44" s="275">
        <f t="shared" si="16"/>
        <v>0</v>
      </c>
      <c r="AI44" s="276">
        <f t="shared" si="9"/>
        <v>0</v>
      </c>
      <c r="AJ44" s="274" t="str">
        <f t="shared" si="10"/>
        <v/>
      </c>
      <c r="AK44" s="274" t="str">
        <f t="shared" si="21"/>
        <v/>
      </c>
      <c r="AL44" s="274" t="str">
        <f t="shared" si="21"/>
        <v/>
      </c>
      <c r="AM44" s="274" t="str">
        <f t="shared" si="21"/>
        <v/>
      </c>
      <c r="AN44" s="274" t="str">
        <f t="shared" si="20"/>
        <v/>
      </c>
      <c r="AO44" s="274" t="str">
        <f t="shared" si="20"/>
        <v/>
      </c>
      <c r="AP44" s="274" t="str">
        <f t="shared" si="20"/>
        <v/>
      </c>
      <c r="AQ44" s="274" t="str">
        <f t="shared" si="20"/>
        <v/>
      </c>
      <c r="AR44" s="274" t="str">
        <f t="shared" si="20"/>
        <v/>
      </c>
      <c r="AS44" s="274" t="str">
        <f t="shared" si="20"/>
        <v/>
      </c>
      <c r="AT44" s="274" t="str">
        <f t="shared" si="20"/>
        <v/>
      </c>
      <c r="AU44" s="274" t="str">
        <f t="shared" si="20"/>
        <v/>
      </c>
      <c r="AV44" s="274" t="str">
        <f t="shared" si="20"/>
        <v/>
      </c>
      <c r="AW44" s="274">
        <f t="shared" si="17"/>
        <v>0</v>
      </c>
    </row>
    <row r="45" spans="1:49" s="202" customFormat="1" ht="23.1" customHeight="1">
      <c r="A45" s="67">
        <v>33</v>
      </c>
      <c r="B45" s="16" t="str">
        <f>IF(③職員名簿【年間実績】!B46="","",③職員名簿【年間実績】!B46)</f>
        <v/>
      </c>
      <c r="C45" s="192" t="str">
        <f>IF(③職員名簿【年間実績】!C46="","",③職員名簿【年間実績】!C46)</f>
        <v/>
      </c>
      <c r="D45" s="193" t="str">
        <f>IF(③職員名簿【年間実績】!D46="","",③職員名簿【年間実績】!D46)</f>
        <v/>
      </c>
      <c r="E45" s="194" t="str">
        <f>IF(③職員名簿【年間実績】!E46="","",③職員名簿【年間実績】!E46)</f>
        <v/>
      </c>
      <c r="F45" s="194" t="str">
        <f>IF(③職員名簿【年間実績】!F46="","",③職員名簿【年間実績】!F46)</f>
        <v/>
      </c>
      <c r="G45" s="194" t="str">
        <f>IF(③職員名簿【年間実績】!G46="","",③職員名簿【年間実績】!G46)</f>
        <v/>
      </c>
      <c r="H45" s="194" t="str">
        <f>IF(③職員名簿【年間実績】!H46="","",③職員名簿【年間実績】!H46)</f>
        <v/>
      </c>
      <c r="I45" s="194" t="str">
        <f>IF(③職員名簿【年間実績】!I46="","",③職員名簿【年間実績】!I46)</f>
        <v/>
      </c>
      <c r="J45" s="194" t="str">
        <f>IF(③職員名簿【年間実績】!J46="","",③職員名簿【年間実績】!J46)</f>
        <v/>
      </c>
      <c r="K45" s="277" t="str">
        <f>IF(③職員名簿【年間実績】!K46="","",③職員名簿【年間実績】!K46)</f>
        <v/>
      </c>
      <c r="L45" s="194" t="str">
        <f>IF(③職員名簿【年間実績】!L46="","",③職員名簿【年間実績】!L46)</f>
        <v/>
      </c>
      <c r="M45" s="194" t="str">
        <f>IF(③職員名簿【年間実績】!M46="","",③職員名簿【年間実績】!M46)</f>
        <v/>
      </c>
      <c r="N45" s="194" t="str">
        <f>IF(③職員名簿【年間実績】!N46="","",③職員名簿【年間実績】!N46)</f>
        <v/>
      </c>
      <c r="O45" s="194" t="str">
        <f>IF(③職員名簿【年間実績】!O46="","",③職員名簿【年間実績】!O46)</f>
        <v/>
      </c>
      <c r="P45" s="271" t="str">
        <f t="shared" si="18"/>
        <v>○</v>
      </c>
      <c r="Q45" s="144" t="str">
        <f t="shared" si="5"/>
        <v/>
      </c>
      <c r="R45" s="144" t="str">
        <f t="shared" si="12"/>
        <v/>
      </c>
      <c r="S45" s="144" t="str">
        <f t="shared" si="13"/>
        <v/>
      </c>
      <c r="T45" s="144" t="str">
        <f t="shared" si="14"/>
        <v/>
      </c>
      <c r="U45" s="142" t="str">
        <f t="shared" si="19"/>
        <v/>
      </c>
      <c r="V45" s="142" t="str">
        <f t="shared" si="19"/>
        <v/>
      </c>
      <c r="W45" s="142" t="str">
        <f t="shared" si="19"/>
        <v/>
      </c>
      <c r="X45" s="142" t="str">
        <f t="shared" si="19"/>
        <v/>
      </c>
      <c r="Y45" s="142" t="str">
        <f t="shared" si="19"/>
        <v/>
      </c>
      <c r="Z45" s="142" t="str">
        <f t="shared" si="19"/>
        <v/>
      </c>
      <c r="AA45" s="142" t="str">
        <f t="shared" si="19"/>
        <v/>
      </c>
      <c r="AB45" s="142" t="str">
        <f t="shared" si="19"/>
        <v/>
      </c>
      <c r="AC45" s="142" t="str">
        <f t="shared" si="19"/>
        <v/>
      </c>
      <c r="AD45" s="142" t="str">
        <f t="shared" si="19"/>
        <v/>
      </c>
      <c r="AE45" s="142" t="str">
        <f t="shared" si="19"/>
        <v/>
      </c>
      <c r="AF45" s="142" t="str">
        <f t="shared" si="19"/>
        <v/>
      </c>
      <c r="AG45" s="275">
        <f t="shared" si="8"/>
        <v>0</v>
      </c>
      <c r="AH45" s="275">
        <f t="shared" si="16"/>
        <v>0</v>
      </c>
      <c r="AI45" s="276">
        <f t="shared" ref="AI45:AI76" si="22">IF(AND(H45="有",N45=""),COUNT(U45:AF45),0)</f>
        <v>0</v>
      </c>
      <c r="AJ45" s="274" t="str">
        <f t="shared" ref="AJ45:AJ76" si="23">IF(E45="","",E45)</f>
        <v/>
      </c>
      <c r="AK45" s="274" t="str">
        <f t="shared" si="21"/>
        <v/>
      </c>
      <c r="AL45" s="274" t="str">
        <f t="shared" si="21"/>
        <v/>
      </c>
      <c r="AM45" s="274" t="str">
        <f t="shared" si="21"/>
        <v/>
      </c>
      <c r="AN45" s="274" t="str">
        <f t="shared" si="20"/>
        <v/>
      </c>
      <c r="AO45" s="274" t="str">
        <f t="shared" si="20"/>
        <v/>
      </c>
      <c r="AP45" s="274" t="str">
        <f t="shared" si="20"/>
        <v/>
      </c>
      <c r="AQ45" s="274" t="str">
        <f t="shared" si="20"/>
        <v/>
      </c>
      <c r="AR45" s="274" t="str">
        <f t="shared" si="20"/>
        <v/>
      </c>
      <c r="AS45" s="274" t="str">
        <f t="shared" si="20"/>
        <v/>
      </c>
      <c r="AT45" s="274" t="str">
        <f t="shared" si="20"/>
        <v/>
      </c>
      <c r="AU45" s="274" t="str">
        <f t="shared" si="20"/>
        <v/>
      </c>
      <c r="AV45" s="274" t="str">
        <f t="shared" si="20"/>
        <v/>
      </c>
      <c r="AW45" s="274">
        <f t="shared" si="17"/>
        <v>0</v>
      </c>
    </row>
    <row r="46" spans="1:49" s="202" customFormat="1" ht="23.1" customHeight="1">
      <c r="A46" s="67">
        <v>34</v>
      </c>
      <c r="B46" s="16" t="str">
        <f>IF(③職員名簿【年間実績】!B47="","",③職員名簿【年間実績】!B47)</f>
        <v/>
      </c>
      <c r="C46" s="192" t="str">
        <f>IF(③職員名簿【年間実績】!C47="","",③職員名簿【年間実績】!C47)</f>
        <v/>
      </c>
      <c r="D46" s="193" t="str">
        <f>IF(③職員名簿【年間実績】!D47="","",③職員名簿【年間実績】!D47)</f>
        <v/>
      </c>
      <c r="E46" s="194" t="str">
        <f>IF(③職員名簿【年間実績】!E47="","",③職員名簿【年間実績】!E47)</f>
        <v/>
      </c>
      <c r="F46" s="194" t="str">
        <f>IF(③職員名簿【年間実績】!F47="","",③職員名簿【年間実績】!F47)</f>
        <v/>
      </c>
      <c r="G46" s="194" t="str">
        <f>IF(③職員名簿【年間実績】!G47="","",③職員名簿【年間実績】!G47)</f>
        <v/>
      </c>
      <c r="H46" s="194" t="str">
        <f>IF(③職員名簿【年間実績】!H47="","",③職員名簿【年間実績】!H47)</f>
        <v/>
      </c>
      <c r="I46" s="194" t="str">
        <f>IF(③職員名簿【年間実績】!I47="","",③職員名簿【年間実績】!I47)</f>
        <v/>
      </c>
      <c r="J46" s="194" t="str">
        <f>IF(③職員名簿【年間実績】!J47="","",③職員名簿【年間実績】!J47)</f>
        <v/>
      </c>
      <c r="K46" s="277" t="str">
        <f>IF(③職員名簿【年間実績】!K47="","",③職員名簿【年間実績】!K47)</f>
        <v/>
      </c>
      <c r="L46" s="194" t="str">
        <f>IF(③職員名簿【年間実績】!L47="","",③職員名簿【年間実績】!L47)</f>
        <v/>
      </c>
      <c r="M46" s="194" t="str">
        <f>IF(③職員名簿【年間実績】!M47="","",③職員名簿【年間実績】!M47)</f>
        <v/>
      </c>
      <c r="N46" s="194" t="str">
        <f>IF(③職員名簿【年間実績】!N47="","",③職員名簿【年間実績】!N47)</f>
        <v/>
      </c>
      <c r="O46" s="194" t="str">
        <f>IF(③職員名簿【年間実績】!O47="","",③職員名簿【年間実績】!O47)</f>
        <v/>
      </c>
      <c r="P46" s="271" t="str">
        <f t="shared" si="18"/>
        <v>○</v>
      </c>
      <c r="Q46" s="144" t="str">
        <f t="shared" si="5"/>
        <v/>
      </c>
      <c r="R46" s="144" t="str">
        <f t="shared" si="12"/>
        <v/>
      </c>
      <c r="S46" s="144" t="str">
        <f t="shared" si="13"/>
        <v/>
      </c>
      <c r="T46" s="144" t="str">
        <f t="shared" si="14"/>
        <v/>
      </c>
      <c r="U46" s="142" t="str">
        <f t="shared" ref="U46:AF61" si="24">IF($T46="",IF($K46="","",IF(U$11&gt;=$K46,IF($L46="",$S46,IF(U$11&gt;$L46,"",$S46)),"")),IF(AND(U$11&gt;=$K46,OR($L46&gt;=U$11,$L46="")),$T46,""))</f>
        <v/>
      </c>
      <c r="V46" s="142" t="str">
        <f t="shared" si="24"/>
        <v/>
      </c>
      <c r="W46" s="142" t="str">
        <f t="shared" si="24"/>
        <v/>
      </c>
      <c r="X46" s="142" t="str">
        <f t="shared" si="24"/>
        <v/>
      </c>
      <c r="Y46" s="142" t="str">
        <f t="shared" si="24"/>
        <v/>
      </c>
      <c r="Z46" s="142" t="str">
        <f t="shared" si="24"/>
        <v/>
      </c>
      <c r="AA46" s="142" t="str">
        <f t="shared" si="24"/>
        <v/>
      </c>
      <c r="AB46" s="142" t="str">
        <f t="shared" si="24"/>
        <v/>
      </c>
      <c r="AC46" s="142" t="str">
        <f t="shared" si="24"/>
        <v/>
      </c>
      <c r="AD46" s="142" t="str">
        <f t="shared" si="24"/>
        <v/>
      </c>
      <c r="AE46" s="142" t="str">
        <f t="shared" si="24"/>
        <v/>
      </c>
      <c r="AF46" s="142" t="str">
        <f t="shared" si="24"/>
        <v/>
      </c>
      <c r="AG46" s="275">
        <f t="shared" si="8"/>
        <v>0</v>
      </c>
      <c r="AH46" s="275">
        <f t="shared" si="16"/>
        <v>0</v>
      </c>
      <c r="AI46" s="276">
        <f t="shared" si="22"/>
        <v>0</v>
      </c>
      <c r="AJ46" s="274" t="str">
        <f t="shared" si="23"/>
        <v/>
      </c>
      <c r="AK46" s="274" t="str">
        <f t="shared" si="21"/>
        <v/>
      </c>
      <c r="AL46" s="274" t="str">
        <f t="shared" si="21"/>
        <v/>
      </c>
      <c r="AM46" s="274" t="str">
        <f t="shared" si="21"/>
        <v/>
      </c>
      <c r="AN46" s="274" t="str">
        <f t="shared" si="20"/>
        <v/>
      </c>
      <c r="AO46" s="274" t="str">
        <f t="shared" si="20"/>
        <v/>
      </c>
      <c r="AP46" s="274" t="str">
        <f t="shared" si="20"/>
        <v/>
      </c>
      <c r="AQ46" s="274" t="str">
        <f t="shared" si="20"/>
        <v/>
      </c>
      <c r="AR46" s="274" t="str">
        <f t="shared" si="20"/>
        <v/>
      </c>
      <c r="AS46" s="274" t="str">
        <f t="shared" si="20"/>
        <v/>
      </c>
      <c r="AT46" s="274" t="str">
        <f t="shared" si="20"/>
        <v/>
      </c>
      <c r="AU46" s="274" t="str">
        <f t="shared" si="20"/>
        <v/>
      </c>
      <c r="AV46" s="274" t="str">
        <f t="shared" si="20"/>
        <v/>
      </c>
      <c r="AW46" s="274">
        <f t="shared" si="17"/>
        <v>0</v>
      </c>
    </row>
    <row r="47" spans="1:49" s="202" customFormat="1" ht="23.1" customHeight="1">
      <c r="A47" s="67">
        <v>35</v>
      </c>
      <c r="B47" s="16" t="str">
        <f>IF(③職員名簿【年間実績】!B48="","",③職員名簿【年間実績】!B48)</f>
        <v/>
      </c>
      <c r="C47" s="192" t="str">
        <f>IF(③職員名簿【年間実績】!C48="","",③職員名簿【年間実績】!C48)</f>
        <v/>
      </c>
      <c r="D47" s="193" t="str">
        <f>IF(③職員名簿【年間実績】!D48="","",③職員名簿【年間実績】!D48)</f>
        <v/>
      </c>
      <c r="E47" s="194" t="str">
        <f>IF(③職員名簿【年間実績】!E48="","",③職員名簿【年間実績】!E48)</f>
        <v/>
      </c>
      <c r="F47" s="194" t="str">
        <f>IF(③職員名簿【年間実績】!F48="","",③職員名簿【年間実績】!F48)</f>
        <v/>
      </c>
      <c r="G47" s="194" t="str">
        <f>IF(③職員名簿【年間実績】!G48="","",③職員名簿【年間実績】!G48)</f>
        <v/>
      </c>
      <c r="H47" s="194" t="str">
        <f>IF(③職員名簿【年間実績】!H48="","",③職員名簿【年間実績】!H48)</f>
        <v/>
      </c>
      <c r="I47" s="194" t="str">
        <f>IF(③職員名簿【年間実績】!I48="","",③職員名簿【年間実績】!I48)</f>
        <v/>
      </c>
      <c r="J47" s="194" t="str">
        <f>IF(③職員名簿【年間実績】!J48="","",③職員名簿【年間実績】!J48)</f>
        <v/>
      </c>
      <c r="K47" s="277" t="str">
        <f>IF(③職員名簿【年間実績】!K48="","",③職員名簿【年間実績】!K48)</f>
        <v/>
      </c>
      <c r="L47" s="194" t="str">
        <f>IF(③職員名簿【年間実績】!L48="","",③職員名簿【年間実績】!L48)</f>
        <v/>
      </c>
      <c r="M47" s="194" t="str">
        <f>IF(③職員名簿【年間実績】!M48="","",③職員名簿【年間実績】!M48)</f>
        <v/>
      </c>
      <c r="N47" s="194" t="str">
        <f>IF(③職員名簿【年間実績】!N48="","",③職員名簿【年間実績】!N48)</f>
        <v/>
      </c>
      <c r="O47" s="194" t="str">
        <f>IF(③職員名簿【年間実績】!O48="","",③職員名簿【年間実績】!O48)</f>
        <v/>
      </c>
      <c r="P47" s="271" t="str">
        <f t="shared" si="18"/>
        <v>○</v>
      </c>
      <c r="Q47" s="144" t="str">
        <f t="shared" si="5"/>
        <v/>
      </c>
      <c r="R47" s="144" t="str">
        <f t="shared" si="12"/>
        <v/>
      </c>
      <c r="S47" s="144" t="str">
        <f t="shared" si="13"/>
        <v/>
      </c>
      <c r="T47" s="144" t="str">
        <f t="shared" si="14"/>
        <v/>
      </c>
      <c r="U47" s="142" t="str">
        <f t="shared" si="24"/>
        <v/>
      </c>
      <c r="V47" s="142" t="str">
        <f t="shared" si="24"/>
        <v/>
      </c>
      <c r="W47" s="142" t="str">
        <f t="shared" si="24"/>
        <v/>
      </c>
      <c r="X47" s="142" t="str">
        <f t="shared" si="24"/>
        <v/>
      </c>
      <c r="Y47" s="142" t="str">
        <f t="shared" si="24"/>
        <v/>
      </c>
      <c r="Z47" s="142" t="str">
        <f t="shared" si="24"/>
        <v/>
      </c>
      <c r="AA47" s="142" t="str">
        <f t="shared" si="24"/>
        <v/>
      </c>
      <c r="AB47" s="142" t="str">
        <f t="shared" si="24"/>
        <v/>
      </c>
      <c r="AC47" s="142" t="str">
        <f t="shared" si="24"/>
        <v/>
      </c>
      <c r="AD47" s="142" t="str">
        <f t="shared" si="24"/>
        <v/>
      </c>
      <c r="AE47" s="142" t="str">
        <f t="shared" si="24"/>
        <v/>
      </c>
      <c r="AF47" s="142" t="str">
        <f t="shared" si="24"/>
        <v/>
      </c>
      <c r="AG47" s="275">
        <f t="shared" si="8"/>
        <v>0</v>
      </c>
      <c r="AH47" s="275">
        <f t="shared" si="16"/>
        <v>0</v>
      </c>
      <c r="AI47" s="276">
        <f t="shared" si="22"/>
        <v>0</v>
      </c>
      <c r="AJ47" s="274" t="str">
        <f t="shared" si="23"/>
        <v/>
      </c>
      <c r="AK47" s="274" t="str">
        <f t="shared" si="21"/>
        <v/>
      </c>
      <c r="AL47" s="274" t="str">
        <f t="shared" si="21"/>
        <v/>
      </c>
      <c r="AM47" s="274" t="str">
        <f t="shared" si="21"/>
        <v/>
      </c>
      <c r="AN47" s="274" t="str">
        <f t="shared" si="20"/>
        <v/>
      </c>
      <c r="AO47" s="274" t="str">
        <f t="shared" si="20"/>
        <v/>
      </c>
      <c r="AP47" s="274" t="str">
        <f t="shared" si="20"/>
        <v/>
      </c>
      <c r="AQ47" s="274" t="str">
        <f t="shared" si="20"/>
        <v/>
      </c>
      <c r="AR47" s="274" t="str">
        <f t="shared" si="20"/>
        <v/>
      </c>
      <c r="AS47" s="274" t="str">
        <f t="shared" si="20"/>
        <v/>
      </c>
      <c r="AT47" s="274" t="str">
        <f t="shared" si="20"/>
        <v/>
      </c>
      <c r="AU47" s="274" t="str">
        <f t="shared" si="20"/>
        <v/>
      </c>
      <c r="AV47" s="274" t="str">
        <f t="shared" si="20"/>
        <v/>
      </c>
      <c r="AW47" s="274">
        <f t="shared" si="17"/>
        <v>0</v>
      </c>
    </row>
    <row r="48" spans="1:49" s="202" customFormat="1" ht="23.1" customHeight="1">
      <c r="A48" s="67">
        <v>36</v>
      </c>
      <c r="B48" s="16" t="str">
        <f>IF(③職員名簿【年間実績】!B49="","",③職員名簿【年間実績】!B49)</f>
        <v/>
      </c>
      <c r="C48" s="192" t="str">
        <f>IF(③職員名簿【年間実績】!C49="","",③職員名簿【年間実績】!C49)</f>
        <v/>
      </c>
      <c r="D48" s="193" t="str">
        <f>IF(③職員名簿【年間実績】!D49="","",③職員名簿【年間実績】!D49)</f>
        <v/>
      </c>
      <c r="E48" s="194" t="str">
        <f>IF(③職員名簿【年間実績】!E49="","",③職員名簿【年間実績】!E49)</f>
        <v/>
      </c>
      <c r="F48" s="194" t="str">
        <f>IF(③職員名簿【年間実績】!F49="","",③職員名簿【年間実績】!F49)</f>
        <v/>
      </c>
      <c r="G48" s="194" t="str">
        <f>IF(③職員名簿【年間実績】!G49="","",③職員名簿【年間実績】!G49)</f>
        <v/>
      </c>
      <c r="H48" s="194" t="str">
        <f>IF(③職員名簿【年間実績】!H49="","",③職員名簿【年間実績】!H49)</f>
        <v/>
      </c>
      <c r="I48" s="194" t="str">
        <f>IF(③職員名簿【年間実績】!I49="","",③職員名簿【年間実績】!I49)</f>
        <v/>
      </c>
      <c r="J48" s="194" t="str">
        <f>IF(③職員名簿【年間実績】!J49="","",③職員名簿【年間実績】!J49)</f>
        <v/>
      </c>
      <c r="K48" s="277" t="str">
        <f>IF(③職員名簿【年間実績】!K49="","",③職員名簿【年間実績】!K49)</f>
        <v/>
      </c>
      <c r="L48" s="194" t="str">
        <f>IF(③職員名簿【年間実績】!L49="","",③職員名簿【年間実績】!L49)</f>
        <v/>
      </c>
      <c r="M48" s="194" t="str">
        <f>IF(③職員名簿【年間実績】!M49="","",③職員名簿【年間実績】!M49)</f>
        <v/>
      </c>
      <c r="N48" s="194" t="str">
        <f>IF(③職員名簿【年間実績】!N49="","",③職員名簿【年間実績】!N49)</f>
        <v/>
      </c>
      <c r="O48" s="194" t="str">
        <f>IF(③職員名簿【年間実績】!O49="","",③職員名簿【年間実績】!O49)</f>
        <v/>
      </c>
      <c r="P48" s="271" t="str">
        <f t="shared" si="18"/>
        <v>○</v>
      </c>
      <c r="Q48" s="144" t="str">
        <f t="shared" si="5"/>
        <v/>
      </c>
      <c r="R48" s="144" t="str">
        <f t="shared" si="12"/>
        <v/>
      </c>
      <c r="S48" s="144" t="str">
        <f t="shared" si="13"/>
        <v/>
      </c>
      <c r="T48" s="144" t="str">
        <f t="shared" si="14"/>
        <v/>
      </c>
      <c r="U48" s="142" t="str">
        <f t="shared" si="24"/>
        <v/>
      </c>
      <c r="V48" s="142" t="str">
        <f t="shared" si="24"/>
        <v/>
      </c>
      <c r="W48" s="142" t="str">
        <f t="shared" si="24"/>
        <v/>
      </c>
      <c r="X48" s="142" t="str">
        <f t="shared" si="24"/>
        <v/>
      </c>
      <c r="Y48" s="142" t="str">
        <f t="shared" si="24"/>
        <v/>
      </c>
      <c r="Z48" s="142" t="str">
        <f t="shared" si="24"/>
        <v/>
      </c>
      <c r="AA48" s="142" t="str">
        <f t="shared" si="24"/>
        <v/>
      </c>
      <c r="AB48" s="142" t="str">
        <f t="shared" si="24"/>
        <v/>
      </c>
      <c r="AC48" s="142" t="str">
        <f t="shared" si="24"/>
        <v/>
      </c>
      <c r="AD48" s="142" t="str">
        <f t="shared" si="24"/>
        <v/>
      </c>
      <c r="AE48" s="142" t="str">
        <f t="shared" si="24"/>
        <v/>
      </c>
      <c r="AF48" s="142" t="str">
        <f t="shared" si="24"/>
        <v/>
      </c>
      <c r="AG48" s="275">
        <f t="shared" si="8"/>
        <v>0</v>
      </c>
      <c r="AH48" s="275">
        <f t="shared" si="16"/>
        <v>0</v>
      </c>
      <c r="AI48" s="276">
        <f t="shared" si="22"/>
        <v>0</v>
      </c>
      <c r="AJ48" s="274" t="str">
        <f t="shared" si="23"/>
        <v/>
      </c>
      <c r="AK48" s="274" t="str">
        <f t="shared" si="21"/>
        <v/>
      </c>
      <c r="AL48" s="274" t="str">
        <f t="shared" si="21"/>
        <v/>
      </c>
      <c r="AM48" s="274" t="str">
        <f t="shared" si="21"/>
        <v/>
      </c>
      <c r="AN48" s="274" t="str">
        <f t="shared" si="20"/>
        <v/>
      </c>
      <c r="AO48" s="274" t="str">
        <f t="shared" si="20"/>
        <v/>
      </c>
      <c r="AP48" s="274" t="str">
        <f t="shared" si="20"/>
        <v/>
      </c>
      <c r="AQ48" s="274" t="str">
        <f t="shared" si="20"/>
        <v/>
      </c>
      <c r="AR48" s="274" t="str">
        <f t="shared" si="20"/>
        <v/>
      </c>
      <c r="AS48" s="274" t="str">
        <f t="shared" si="20"/>
        <v/>
      </c>
      <c r="AT48" s="274" t="str">
        <f t="shared" si="20"/>
        <v/>
      </c>
      <c r="AU48" s="274" t="str">
        <f t="shared" si="20"/>
        <v/>
      </c>
      <c r="AV48" s="274" t="str">
        <f t="shared" si="20"/>
        <v/>
      </c>
      <c r="AW48" s="274">
        <f t="shared" si="17"/>
        <v>0</v>
      </c>
    </row>
    <row r="49" spans="1:49" s="202" customFormat="1" ht="23.1" customHeight="1">
      <c r="A49" s="67">
        <v>37</v>
      </c>
      <c r="B49" s="16" t="str">
        <f>IF(③職員名簿【年間実績】!B50="","",③職員名簿【年間実績】!B50)</f>
        <v/>
      </c>
      <c r="C49" s="192" t="str">
        <f>IF(③職員名簿【年間実績】!C50="","",③職員名簿【年間実績】!C50)</f>
        <v/>
      </c>
      <c r="D49" s="193" t="str">
        <f>IF(③職員名簿【年間実績】!D50="","",③職員名簿【年間実績】!D50)</f>
        <v/>
      </c>
      <c r="E49" s="194" t="str">
        <f>IF(③職員名簿【年間実績】!E50="","",③職員名簿【年間実績】!E50)</f>
        <v/>
      </c>
      <c r="F49" s="194" t="str">
        <f>IF(③職員名簿【年間実績】!F50="","",③職員名簿【年間実績】!F50)</f>
        <v/>
      </c>
      <c r="G49" s="194" t="str">
        <f>IF(③職員名簿【年間実績】!G50="","",③職員名簿【年間実績】!G50)</f>
        <v/>
      </c>
      <c r="H49" s="194" t="str">
        <f>IF(③職員名簿【年間実績】!H50="","",③職員名簿【年間実績】!H50)</f>
        <v/>
      </c>
      <c r="I49" s="194" t="str">
        <f>IF(③職員名簿【年間実績】!I50="","",③職員名簿【年間実績】!I50)</f>
        <v/>
      </c>
      <c r="J49" s="194" t="str">
        <f>IF(③職員名簿【年間実績】!J50="","",③職員名簿【年間実績】!J50)</f>
        <v/>
      </c>
      <c r="K49" s="277" t="str">
        <f>IF(③職員名簿【年間実績】!K50="","",③職員名簿【年間実績】!K50)</f>
        <v/>
      </c>
      <c r="L49" s="194" t="str">
        <f>IF(③職員名簿【年間実績】!L50="","",③職員名簿【年間実績】!L50)</f>
        <v/>
      </c>
      <c r="M49" s="194" t="str">
        <f>IF(③職員名簿【年間実績】!M50="","",③職員名簿【年間実績】!M50)</f>
        <v/>
      </c>
      <c r="N49" s="194" t="str">
        <f>IF(③職員名簿【年間実績】!N50="","",③職員名簿【年間実績】!N50)</f>
        <v/>
      </c>
      <c r="O49" s="194" t="str">
        <f>IF(③職員名簿【年間実績】!O50="","",③職員名簿【年間実績】!O50)</f>
        <v/>
      </c>
      <c r="P49" s="271" t="str">
        <f t="shared" si="18"/>
        <v>○</v>
      </c>
      <c r="Q49" s="144" t="str">
        <f t="shared" si="5"/>
        <v/>
      </c>
      <c r="R49" s="144" t="str">
        <f t="shared" si="12"/>
        <v/>
      </c>
      <c r="S49" s="144" t="str">
        <f t="shared" si="13"/>
        <v/>
      </c>
      <c r="T49" s="144" t="str">
        <f t="shared" si="14"/>
        <v/>
      </c>
      <c r="U49" s="142" t="str">
        <f t="shared" si="24"/>
        <v/>
      </c>
      <c r="V49" s="142" t="str">
        <f t="shared" si="24"/>
        <v/>
      </c>
      <c r="W49" s="142" t="str">
        <f t="shared" si="24"/>
        <v/>
      </c>
      <c r="X49" s="142" t="str">
        <f t="shared" si="24"/>
        <v/>
      </c>
      <c r="Y49" s="142" t="str">
        <f t="shared" si="24"/>
        <v/>
      </c>
      <c r="Z49" s="142" t="str">
        <f t="shared" si="24"/>
        <v/>
      </c>
      <c r="AA49" s="142" t="str">
        <f t="shared" si="24"/>
        <v/>
      </c>
      <c r="AB49" s="142" t="str">
        <f t="shared" si="24"/>
        <v/>
      </c>
      <c r="AC49" s="142" t="str">
        <f t="shared" si="24"/>
        <v/>
      </c>
      <c r="AD49" s="142" t="str">
        <f t="shared" si="24"/>
        <v/>
      </c>
      <c r="AE49" s="142" t="str">
        <f t="shared" si="24"/>
        <v/>
      </c>
      <c r="AF49" s="142" t="str">
        <f t="shared" si="24"/>
        <v/>
      </c>
      <c r="AG49" s="275">
        <f t="shared" si="8"/>
        <v>0</v>
      </c>
      <c r="AH49" s="275">
        <f t="shared" si="16"/>
        <v>0</v>
      </c>
      <c r="AI49" s="276">
        <f t="shared" si="22"/>
        <v>0</v>
      </c>
      <c r="AJ49" s="274" t="str">
        <f t="shared" si="23"/>
        <v/>
      </c>
      <c r="AK49" s="274" t="str">
        <f t="shared" si="21"/>
        <v/>
      </c>
      <c r="AL49" s="274" t="str">
        <f t="shared" si="21"/>
        <v/>
      </c>
      <c r="AM49" s="274" t="str">
        <f t="shared" si="21"/>
        <v/>
      </c>
      <c r="AN49" s="274" t="str">
        <f t="shared" si="20"/>
        <v/>
      </c>
      <c r="AO49" s="274" t="str">
        <f t="shared" si="20"/>
        <v/>
      </c>
      <c r="AP49" s="274" t="str">
        <f t="shared" si="20"/>
        <v/>
      </c>
      <c r="AQ49" s="274" t="str">
        <f t="shared" si="20"/>
        <v/>
      </c>
      <c r="AR49" s="274" t="str">
        <f t="shared" si="20"/>
        <v/>
      </c>
      <c r="AS49" s="274" t="str">
        <f t="shared" si="20"/>
        <v/>
      </c>
      <c r="AT49" s="274" t="str">
        <f t="shared" si="20"/>
        <v/>
      </c>
      <c r="AU49" s="274" t="str">
        <f t="shared" si="20"/>
        <v/>
      </c>
      <c r="AV49" s="274" t="str">
        <f t="shared" si="20"/>
        <v/>
      </c>
      <c r="AW49" s="274">
        <f t="shared" si="17"/>
        <v>0</v>
      </c>
    </row>
    <row r="50" spans="1:49" s="202" customFormat="1" ht="23.1" customHeight="1">
      <c r="A50" s="67">
        <v>38</v>
      </c>
      <c r="B50" s="16" t="str">
        <f>IF(③職員名簿【年間実績】!B51="","",③職員名簿【年間実績】!B51)</f>
        <v/>
      </c>
      <c r="C50" s="192" t="str">
        <f>IF(③職員名簿【年間実績】!C51="","",③職員名簿【年間実績】!C51)</f>
        <v/>
      </c>
      <c r="D50" s="193" t="str">
        <f>IF(③職員名簿【年間実績】!D51="","",③職員名簿【年間実績】!D51)</f>
        <v/>
      </c>
      <c r="E50" s="194" t="str">
        <f>IF(③職員名簿【年間実績】!E51="","",③職員名簿【年間実績】!E51)</f>
        <v/>
      </c>
      <c r="F50" s="194" t="str">
        <f>IF(③職員名簿【年間実績】!F51="","",③職員名簿【年間実績】!F51)</f>
        <v/>
      </c>
      <c r="G50" s="194" t="str">
        <f>IF(③職員名簿【年間実績】!G51="","",③職員名簿【年間実績】!G51)</f>
        <v/>
      </c>
      <c r="H50" s="194" t="str">
        <f>IF(③職員名簿【年間実績】!H51="","",③職員名簿【年間実績】!H51)</f>
        <v/>
      </c>
      <c r="I50" s="194" t="str">
        <f>IF(③職員名簿【年間実績】!I51="","",③職員名簿【年間実績】!I51)</f>
        <v/>
      </c>
      <c r="J50" s="194" t="str">
        <f>IF(③職員名簿【年間実績】!J51="","",③職員名簿【年間実績】!J51)</f>
        <v/>
      </c>
      <c r="K50" s="277" t="str">
        <f>IF(③職員名簿【年間実績】!K51="","",③職員名簿【年間実績】!K51)</f>
        <v/>
      </c>
      <c r="L50" s="194" t="str">
        <f>IF(③職員名簿【年間実績】!L51="","",③職員名簿【年間実績】!L51)</f>
        <v/>
      </c>
      <c r="M50" s="194" t="str">
        <f>IF(③職員名簿【年間実績】!M51="","",③職員名簿【年間実績】!M51)</f>
        <v/>
      </c>
      <c r="N50" s="194" t="str">
        <f>IF(③職員名簿【年間実績】!N51="","",③職員名簿【年間実績】!N51)</f>
        <v/>
      </c>
      <c r="O50" s="194" t="str">
        <f>IF(③職員名簿【年間実績】!O51="","",③職員名簿【年間実績】!O51)</f>
        <v/>
      </c>
      <c r="P50" s="271" t="str">
        <f t="shared" si="18"/>
        <v>○</v>
      </c>
      <c r="Q50" s="144" t="str">
        <f t="shared" si="5"/>
        <v/>
      </c>
      <c r="R50" s="144" t="str">
        <f t="shared" si="12"/>
        <v/>
      </c>
      <c r="S50" s="144" t="str">
        <f t="shared" si="13"/>
        <v/>
      </c>
      <c r="T50" s="144" t="str">
        <f t="shared" si="14"/>
        <v/>
      </c>
      <c r="U50" s="142" t="str">
        <f t="shared" si="24"/>
        <v/>
      </c>
      <c r="V50" s="142" t="str">
        <f t="shared" si="24"/>
        <v/>
      </c>
      <c r="W50" s="142" t="str">
        <f t="shared" si="24"/>
        <v/>
      </c>
      <c r="X50" s="142" t="str">
        <f t="shared" si="24"/>
        <v/>
      </c>
      <c r="Y50" s="142" t="str">
        <f t="shared" si="24"/>
        <v/>
      </c>
      <c r="Z50" s="142" t="str">
        <f t="shared" si="24"/>
        <v/>
      </c>
      <c r="AA50" s="142" t="str">
        <f t="shared" si="24"/>
        <v/>
      </c>
      <c r="AB50" s="142" t="str">
        <f t="shared" si="24"/>
        <v/>
      </c>
      <c r="AC50" s="142" t="str">
        <f t="shared" si="24"/>
        <v/>
      </c>
      <c r="AD50" s="142" t="str">
        <f t="shared" si="24"/>
        <v/>
      </c>
      <c r="AE50" s="142" t="str">
        <f t="shared" si="24"/>
        <v/>
      </c>
      <c r="AF50" s="142" t="str">
        <f t="shared" si="24"/>
        <v/>
      </c>
      <c r="AG50" s="275">
        <f t="shared" si="8"/>
        <v>0</v>
      </c>
      <c r="AH50" s="275">
        <f t="shared" si="16"/>
        <v>0</v>
      </c>
      <c r="AI50" s="276">
        <f t="shared" si="22"/>
        <v>0</v>
      </c>
      <c r="AJ50" s="274" t="str">
        <f t="shared" si="23"/>
        <v/>
      </c>
      <c r="AK50" s="274" t="str">
        <f t="shared" si="21"/>
        <v/>
      </c>
      <c r="AL50" s="274" t="str">
        <f t="shared" si="21"/>
        <v/>
      </c>
      <c r="AM50" s="274" t="str">
        <f t="shared" si="21"/>
        <v/>
      </c>
      <c r="AN50" s="274" t="str">
        <f t="shared" si="20"/>
        <v/>
      </c>
      <c r="AO50" s="274" t="str">
        <f t="shared" si="20"/>
        <v/>
      </c>
      <c r="AP50" s="274" t="str">
        <f t="shared" si="20"/>
        <v/>
      </c>
      <c r="AQ50" s="274" t="str">
        <f t="shared" si="20"/>
        <v/>
      </c>
      <c r="AR50" s="274" t="str">
        <f t="shared" si="20"/>
        <v/>
      </c>
      <c r="AS50" s="274" t="str">
        <f t="shared" si="20"/>
        <v/>
      </c>
      <c r="AT50" s="274" t="str">
        <f t="shared" si="20"/>
        <v/>
      </c>
      <c r="AU50" s="274" t="str">
        <f t="shared" si="20"/>
        <v/>
      </c>
      <c r="AV50" s="274" t="str">
        <f t="shared" si="20"/>
        <v/>
      </c>
      <c r="AW50" s="274">
        <f t="shared" si="17"/>
        <v>0</v>
      </c>
    </row>
    <row r="51" spans="1:49" s="202" customFormat="1" ht="23.1" customHeight="1">
      <c r="A51" s="67">
        <v>39</v>
      </c>
      <c r="B51" s="16" t="str">
        <f>IF(③職員名簿【年間実績】!B52="","",③職員名簿【年間実績】!B52)</f>
        <v/>
      </c>
      <c r="C51" s="192" t="str">
        <f>IF(③職員名簿【年間実績】!C52="","",③職員名簿【年間実績】!C52)</f>
        <v/>
      </c>
      <c r="D51" s="193" t="str">
        <f>IF(③職員名簿【年間実績】!D52="","",③職員名簿【年間実績】!D52)</f>
        <v/>
      </c>
      <c r="E51" s="194" t="str">
        <f>IF(③職員名簿【年間実績】!E52="","",③職員名簿【年間実績】!E52)</f>
        <v/>
      </c>
      <c r="F51" s="194" t="str">
        <f>IF(③職員名簿【年間実績】!F52="","",③職員名簿【年間実績】!F52)</f>
        <v/>
      </c>
      <c r="G51" s="194" t="str">
        <f>IF(③職員名簿【年間実績】!G52="","",③職員名簿【年間実績】!G52)</f>
        <v/>
      </c>
      <c r="H51" s="194" t="str">
        <f>IF(③職員名簿【年間実績】!H52="","",③職員名簿【年間実績】!H52)</f>
        <v/>
      </c>
      <c r="I51" s="194" t="str">
        <f>IF(③職員名簿【年間実績】!I52="","",③職員名簿【年間実績】!I52)</f>
        <v/>
      </c>
      <c r="J51" s="194" t="str">
        <f>IF(③職員名簿【年間実績】!J52="","",③職員名簿【年間実績】!J52)</f>
        <v/>
      </c>
      <c r="K51" s="277" t="str">
        <f>IF(③職員名簿【年間実績】!K52="","",③職員名簿【年間実績】!K52)</f>
        <v/>
      </c>
      <c r="L51" s="194" t="str">
        <f>IF(③職員名簿【年間実績】!L52="","",③職員名簿【年間実績】!L52)</f>
        <v/>
      </c>
      <c r="M51" s="194" t="str">
        <f>IF(③職員名簿【年間実績】!M52="","",③職員名簿【年間実績】!M52)</f>
        <v/>
      </c>
      <c r="N51" s="194" t="str">
        <f>IF(③職員名簿【年間実績】!N52="","",③職員名簿【年間実績】!N52)</f>
        <v/>
      </c>
      <c r="O51" s="194" t="str">
        <f>IF(③職員名簿【年間実績】!O52="","",③職員名簿【年間実績】!O52)</f>
        <v/>
      </c>
      <c r="P51" s="271" t="str">
        <f t="shared" si="18"/>
        <v>○</v>
      </c>
      <c r="Q51" s="144" t="str">
        <f t="shared" si="5"/>
        <v/>
      </c>
      <c r="R51" s="144" t="str">
        <f t="shared" si="12"/>
        <v/>
      </c>
      <c r="S51" s="144" t="str">
        <f t="shared" si="13"/>
        <v/>
      </c>
      <c r="T51" s="144" t="str">
        <f t="shared" si="14"/>
        <v/>
      </c>
      <c r="U51" s="142" t="str">
        <f t="shared" si="24"/>
        <v/>
      </c>
      <c r="V51" s="142" t="str">
        <f t="shared" si="24"/>
        <v/>
      </c>
      <c r="W51" s="142" t="str">
        <f t="shared" si="24"/>
        <v/>
      </c>
      <c r="X51" s="142" t="str">
        <f t="shared" si="24"/>
        <v/>
      </c>
      <c r="Y51" s="142" t="str">
        <f t="shared" si="24"/>
        <v/>
      </c>
      <c r="Z51" s="142" t="str">
        <f t="shared" si="24"/>
        <v/>
      </c>
      <c r="AA51" s="142" t="str">
        <f t="shared" si="24"/>
        <v/>
      </c>
      <c r="AB51" s="142" t="str">
        <f t="shared" si="24"/>
        <v/>
      </c>
      <c r="AC51" s="142" t="str">
        <f t="shared" si="24"/>
        <v/>
      </c>
      <c r="AD51" s="142" t="str">
        <f t="shared" si="24"/>
        <v/>
      </c>
      <c r="AE51" s="142" t="str">
        <f t="shared" si="24"/>
        <v/>
      </c>
      <c r="AF51" s="142" t="str">
        <f t="shared" si="24"/>
        <v/>
      </c>
      <c r="AG51" s="275">
        <f t="shared" si="8"/>
        <v>0</v>
      </c>
      <c r="AH51" s="275">
        <f t="shared" si="16"/>
        <v>0</v>
      </c>
      <c r="AI51" s="276">
        <f t="shared" si="22"/>
        <v>0</v>
      </c>
      <c r="AJ51" s="274" t="str">
        <f t="shared" si="23"/>
        <v/>
      </c>
      <c r="AK51" s="274" t="str">
        <f t="shared" si="21"/>
        <v/>
      </c>
      <c r="AL51" s="274" t="str">
        <f t="shared" si="21"/>
        <v/>
      </c>
      <c r="AM51" s="274" t="str">
        <f t="shared" si="21"/>
        <v/>
      </c>
      <c r="AN51" s="274" t="str">
        <f t="shared" si="20"/>
        <v/>
      </c>
      <c r="AO51" s="274" t="str">
        <f t="shared" si="20"/>
        <v/>
      </c>
      <c r="AP51" s="274" t="str">
        <f t="shared" si="20"/>
        <v/>
      </c>
      <c r="AQ51" s="274" t="str">
        <f t="shared" si="20"/>
        <v/>
      </c>
      <c r="AR51" s="274" t="str">
        <f t="shared" si="20"/>
        <v/>
      </c>
      <c r="AS51" s="274" t="str">
        <f t="shared" si="20"/>
        <v/>
      </c>
      <c r="AT51" s="274" t="str">
        <f t="shared" si="20"/>
        <v/>
      </c>
      <c r="AU51" s="274" t="str">
        <f t="shared" si="20"/>
        <v/>
      </c>
      <c r="AV51" s="274" t="str">
        <f t="shared" si="20"/>
        <v/>
      </c>
      <c r="AW51" s="274">
        <f t="shared" si="17"/>
        <v>0</v>
      </c>
    </row>
    <row r="52" spans="1:49" s="202" customFormat="1" ht="23.1" customHeight="1">
      <c r="A52" s="67">
        <v>40</v>
      </c>
      <c r="B52" s="16" t="str">
        <f>IF(③職員名簿【年間実績】!B53="","",③職員名簿【年間実績】!B53)</f>
        <v/>
      </c>
      <c r="C52" s="192" t="str">
        <f>IF(③職員名簿【年間実績】!C53="","",③職員名簿【年間実績】!C53)</f>
        <v/>
      </c>
      <c r="D52" s="193" t="str">
        <f>IF(③職員名簿【年間実績】!D53="","",③職員名簿【年間実績】!D53)</f>
        <v/>
      </c>
      <c r="E52" s="194" t="str">
        <f>IF(③職員名簿【年間実績】!E53="","",③職員名簿【年間実績】!E53)</f>
        <v/>
      </c>
      <c r="F52" s="194" t="str">
        <f>IF(③職員名簿【年間実績】!F53="","",③職員名簿【年間実績】!F53)</f>
        <v/>
      </c>
      <c r="G52" s="194" t="str">
        <f>IF(③職員名簿【年間実績】!G53="","",③職員名簿【年間実績】!G53)</f>
        <v/>
      </c>
      <c r="H52" s="194" t="str">
        <f>IF(③職員名簿【年間実績】!H53="","",③職員名簿【年間実績】!H53)</f>
        <v/>
      </c>
      <c r="I52" s="194" t="str">
        <f>IF(③職員名簿【年間実績】!I53="","",③職員名簿【年間実績】!I53)</f>
        <v/>
      </c>
      <c r="J52" s="194" t="str">
        <f>IF(③職員名簿【年間実績】!J53="","",③職員名簿【年間実績】!J53)</f>
        <v/>
      </c>
      <c r="K52" s="277" t="str">
        <f>IF(③職員名簿【年間実績】!K53="","",③職員名簿【年間実績】!K53)</f>
        <v/>
      </c>
      <c r="L52" s="194" t="str">
        <f>IF(③職員名簿【年間実績】!L53="","",③職員名簿【年間実績】!L53)</f>
        <v/>
      </c>
      <c r="M52" s="194" t="str">
        <f>IF(③職員名簿【年間実績】!M53="","",③職員名簿【年間実績】!M53)</f>
        <v/>
      </c>
      <c r="N52" s="194" t="str">
        <f>IF(③職員名簿【年間実績】!N53="","",③職員名簿【年間実績】!N53)</f>
        <v/>
      </c>
      <c r="O52" s="194" t="str">
        <f>IF(③職員名簿【年間実績】!O53="","",③職員名簿【年間実績】!O53)</f>
        <v/>
      </c>
      <c r="P52" s="271" t="str">
        <f t="shared" si="18"/>
        <v>○</v>
      </c>
      <c r="Q52" s="144" t="str">
        <f t="shared" si="5"/>
        <v/>
      </c>
      <c r="R52" s="144" t="str">
        <f t="shared" si="12"/>
        <v/>
      </c>
      <c r="S52" s="144" t="str">
        <f t="shared" si="13"/>
        <v/>
      </c>
      <c r="T52" s="144" t="str">
        <f t="shared" si="14"/>
        <v/>
      </c>
      <c r="U52" s="142" t="str">
        <f t="shared" si="24"/>
        <v/>
      </c>
      <c r="V52" s="142" t="str">
        <f t="shared" si="24"/>
        <v/>
      </c>
      <c r="W52" s="142" t="str">
        <f t="shared" si="24"/>
        <v/>
      </c>
      <c r="X52" s="142" t="str">
        <f t="shared" si="24"/>
        <v/>
      </c>
      <c r="Y52" s="142" t="str">
        <f t="shared" si="24"/>
        <v/>
      </c>
      <c r="Z52" s="142" t="str">
        <f t="shared" si="24"/>
        <v/>
      </c>
      <c r="AA52" s="142" t="str">
        <f t="shared" si="24"/>
        <v/>
      </c>
      <c r="AB52" s="142" t="str">
        <f t="shared" si="24"/>
        <v/>
      </c>
      <c r="AC52" s="142" t="str">
        <f t="shared" si="24"/>
        <v/>
      </c>
      <c r="AD52" s="142" t="str">
        <f t="shared" si="24"/>
        <v/>
      </c>
      <c r="AE52" s="142" t="str">
        <f t="shared" si="24"/>
        <v/>
      </c>
      <c r="AF52" s="142" t="str">
        <f t="shared" si="24"/>
        <v/>
      </c>
      <c r="AG52" s="275">
        <f t="shared" si="8"/>
        <v>0</v>
      </c>
      <c r="AH52" s="275">
        <f t="shared" si="16"/>
        <v>0</v>
      </c>
      <c r="AI52" s="276">
        <f t="shared" si="22"/>
        <v>0</v>
      </c>
      <c r="AJ52" s="274" t="str">
        <f t="shared" si="23"/>
        <v/>
      </c>
      <c r="AK52" s="274" t="str">
        <f t="shared" si="21"/>
        <v/>
      </c>
      <c r="AL52" s="274" t="str">
        <f t="shared" si="21"/>
        <v/>
      </c>
      <c r="AM52" s="274" t="str">
        <f t="shared" si="21"/>
        <v/>
      </c>
      <c r="AN52" s="274" t="str">
        <f t="shared" si="20"/>
        <v/>
      </c>
      <c r="AO52" s="274" t="str">
        <f t="shared" si="20"/>
        <v/>
      </c>
      <c r="AP52" s="274" t="str">
        <f t="shared" si="20"/>
        <v/>
      </c>
      <c r="AQ52" s="274" t="str">
        <f t="shared" si="20"/>
        <v/>
      </c>
      <c r="AR52" s="274" t="str">
        <f t="shared" si="20"/>
        <v/>
      </c>
      <c r="AS52" s="274" t="str">
        <f t="shared" si="20"/>
        <v/>
      </c>
      <c r="AT52" s="274" t="str">
        <f t="shared" si="20"/>
        <v/>
      </c>
      <c r="AU52" s="274" t="str">
        <f t="shared" si="20"/>
        <v/>
      </c>
      <c r="AV52" s="274" t="str">
        <f t="shared" si="20"/>
        <v/>
      </c>
      <c r="AW52" s="274">
        <f t="shared" si="17"/>
        <v>0</v>
      </c>
    </row>
    <row r="53" spans="1:49" s="202" customFormat="1" ht="23.1" customHeight="1">
      <c r="A53" s="67">
        <v>41</v>
      </c>
      <c r="B53" s="16" t="str">
        <f>IF(③職員名簿【年間実績】!B54="","",③職員名簿【年間実績】!B54)</f>
        <v/>
      </c>
      <c r="C53" s="192" t="str">
        <f>IF(③職員名簿【年間実績】!C54="","",③職員名簿【年間実績】!C54)</f>
        <v/>
      </c>
      <c r="D53" s="193" t="str">
        <f>IF(③職員名簿【年間実績】!D54="","",③職員名簿【年間実績】!D54)</f>
        <v/>
      </c>
      <c r="E53" s="194" t="str">
        <f>IF(③職員名簿【年間実績】!E54="","",③職員名簿【年間実績】!E54)</f>
        <v/>
      </c>
      <c r="F53" s="194" t="str">
        <f>IF(③職員名簿【年間実績】!F54="","",③職員名簿【年間実績】!F54)</f>
        <v/>
      </c>
      <c r="G53" s="194" t="str">
        <f>IF(③職員名簿【年間実績】!G54="","",③職員名簿【年間実績】!G54)</f>
        <v/>
      </c>
      <c r="H53" s="194" t="str">
        <f>IF(③職員名簿【年間実績】!H54="","",③職員名簿【年間実績】!H54)</f>
        <v/>
      </c>
      <c r="I53" s="194" t="str">
        <f>IF(③職員名簿【年間実績】!I54="","",③職員名簿【年間実績】!I54)</f>
        <v/>
      </c>
      <c r="J53" s="194" t="str">
        <f>IF(③職員名簿【年間実績】!J54="","",③職員名簿【年間実績】!J54)</f>
        <v/>
      </c>
      <c r="K53" s="277" t="str">
        <f>IF(③職員名簿【年間実績】!K54="","",③職員名簿【年間実績】!K54)</f>
        <v/>
      </c>
      <c r="L53" s="194" t="str">
        <f>IF(③職員名簿【年間実績】!L54="","",③職員名簿【年間実績】!L54)</f>
        <v/>
      </c>
      <c r="M53" s="194" t="str">
        <f>IF(③職員名簿【年間実績】!M54="","",③職員名簿【年間実績】!M54)</f>
        <v/>
      </c>
      <c r="N53" s="194" t="str">
        <f>IF(③職員名簿【年間実績】!N54="","",③職員名簿【年間実績】!N54)</f>
        <v/>
      </c>
      <c r="O53" s="194" t="str">
        <f>IF(③職員名簿【年間実績】!O54="","",③職員名簿【年間実績】!O54)</f>
        <v/>
      </c>
      <c r="P53" s="271" t="str">
        <f t="shared" si="18"/>
        <v>○</v>
      </c>
      <c r="Q53" s="144" t="str">
        <f t="shared" si="5"/>
        <v/>
      </c>
      <c r="R53" s="144" t="str">
        <f t="shared" si="12"/>
        <v/>
      </c>
      <c r="S53" s="144" t="str">
        <f t="shared" si="13"/>
        <v/>
      </c>
      <c r="T53" s="144" t="str">
        <f t="shared" si="14"/>
        <v/>
      </c>
      <c r="U53" s="142" t="str">
        <f t="shared" si="24"/>
        <v/>
      </c>
      <c r="V53" s="142" t="str">
        <f t="shared" si="24"/>
        <v/>
      </c>
      <c r="W53" s="142" t="str">
        <f t="shared" si="24"/>
        <v/>
      </c>
      <c r="X53" s="142" t="str">
        <f t="shared" si="24"/>
        <v/>
      </c>
      <c r="Y53" s="142" t="str">
        <f t="shared" si="24"/>
        <v/>
      </c>
      <c r="Z53" s="142" t="str">
        <f t="shared" si="24"/>
        <v/>
      </c>
      <c r="AA53" s="142" t="str">
        <f t="shared" si="24"/>
        <v/>
      </c>
      <c r="AB53" s="142" t="str">
        <f t="shared" si="24"/>
        <v/>
      </c>
      <c r="AC53" s="142" t="str">
        <f t="shared" si="24"/>
        <v/>
      </c>
      <c r="AD53" s="142" t="str">
        <f t="shared" si="24"/>
        <v/>
      </c>
      <c r="AE53" s="142" t="str">
        <f t="shared" si="24"/>
        <v/>
      </c>
      <c r="AF53" s="142" t="str">
        <f t="shared" si="24"/>
        <v/>
      </c>
      <c r="AG53" s="275">
        <f t="shared" si="8"/>
        <v>0</v>
      </c>
      <c r="AH53" s="275">
        <f t="shared" si="16"/>
        <v>0</v>
      </c>
      <c r="AI53" s="276">
        <f t="shared" si="22"/>
        <v>0</v>
      </c>
      <c r="AJ53" s="274" t="str">
        <f t="shared" si="23"/>
        <v/>
      </c>
      <c r="AK53" s="274" t="str">
        <f t="shared" si="21"/>
        <v/>
      </c>
      <c r="AL53" s="274" t="str">
        <f t="shared" si="21"/>
        <v/>
      </c>
      <c r="AM53" s="274" t="str">
        <f t="shared" si="21"/>
        <v/>
      </c>
      <c r="AN53" s="274" t="str">
        <f t="shared" si="20"/>
        <v/>
      </c>
      <c r="AO53" s="274" t="str">
        <f t="shared" si="20"/>
        <v/>
      </c>
      <c r="AP53" s="274" t="str">
        <f t="shared" si="20"/>
        <v/>
      </c>
      <c r="AQ53" s="274" t="str">
        <f t="shared" si="20"/>
        <v/>
      </c>
      <c r="AR53" s="274" t="str">
        <f t="shared" si="20"/>
        <v/>
      </c>
      <c r="AS53" s="274" t="str">
        <f t="shared" si="20"/>
        <v/>
      </c>
      <c r="AT53" s="274" t="str">
        <f t="shared" si="20"/>
        <v/>
      </c>
      <c r="AU53" s="274" t="str">
        <f t="shared" si="20"/>
        <v/>
      </c>
      <c r="AV53" s="274" t="str">
        <f t="shared" si="20"/>
        <v/>
      </c>
      <c r="AW53" s="274">
        <f t="shared" si="17"/>
        <v>0</v>
      </c>
    </row>
    <row r="54" spans="1:49" s="202" customFormat="1" ht="23.1" customHeight="1">
      <c r="A54" s="67">
        <v>42</v>
      </c>
      <c r="B54" s="16" t="str">
        <f>IF(③職員名簿【年間実績】!B55="","",③職員名簿【年間実績】!B55)</f>
        <v/>
      </c>
      <c r="C54" s="192" t="str">
        <f>IF(③職員名簿【年間実績】!C55="","",③職員名簿【年間実績】!C55)</f>
        <v/>
      </c>
      <c r="D54" s="193" t="str">
        <f>IF(③職員名簿【年間実績】!D55="","",③職員名簿【年間実績】!D55)</f>
        <v/>
      </c>
      <c r="E54" s="194" t="str">
        <f>IF(③職員名簿【年間実績】!E55="","",③職員名簿【年間実績】!E55)</f>
        <v/>
      </c>
      <c r="F54" s="194" t="str">
        <f>IF(③職員名簿【年間実績】!F55="","",③職員名簿【年間実績】!F55)</f>
        <v/>
      </c>
      <c r="G54" s="194" t="str">
        <f>IF(③職員名簿【年間実績】!G55="","",③職員名簿【年間実績】!G55)</f>
        <v/>
      </c>
      <c r="H54" s="194" t="str">
        <f>IF(③職員名簿【年間実績】!H55="","",③職員名簿【年間実績】!H55)</f>
        <v/>
      </c>
      <c r="I54" s="194" t="str">
        <f>IF(③職員名簿【年間実績】!I55="","",③職員名簿【年間実績】!I55)</f>
        <v/>
      </c>
      <c r="J54" s="194" t="str">
        <f>IF(③職員名簿【年間実績】!J55="","",③職員名簿【年間実績】!J55)</f>
        <v/>
      </c>
      <c r="K54" s="277" t="str">
        <f>IF(③職員名簿【年間実績】!K55="","",③職員名簿【年間実績】!K55)</f>
        <v/>
      </c>
      <c r="L54" s="194" t="str">
        <f>IF(③職員名簿【年間実績】!L55="","",③職員名簿【年間実績】!L55)</f>
        <v/>
      </c>
      <c r="M54" s="194" t="str">
        <f>IF(③職員名簿【年間実績】!M55="","",③職員名簿【年間実績】!M55)</f>
        <v/>
      </c>
      <c r="N54" s="194" t="str">
        <f>IF(③職員名簿【年間実績】!N55="","",③職員名簿【年間実績】!N55)</f>
        <v/>
      </c>
      <c r="O54" s="194" t="str">
        <f>IF(③職員名簿【年間実績】!O55="","",③職員名簿【年間実績】!O55)</f>
        <v/>
      </c>
      <c r="P54" s="271" t="str">
        <f t="shared" si="18"/>
        <v>○</v>
      </c>
      <c r="Q54" s="144" t="str">
        <f t="shared" si="5"/>
        <v/>
      </c>
      <c r="R54" s="144" t="str">
        <f t="shared" si="12"/>
        <v/>
      </c>
      <c r="S54" s="144" t="str">
        <f t="shared" si="13"/>
        <v/>
      </c>
      <c r="T54" s="144" t="str">
        <f t="shared" si="14"/>
        <v/>
      </c>
      <c r="U54" s="142" t="str">
        <f t="shared" si="24"/>
        <v/>
      </c>
      <c r="V54" s="142" t="str">
        <f t="shared" si="24"/>
        <v/>
      </c>
      <c r="W54" s="142" t="str">
        <f t="shared" si="24"/>
        <v/>
      </c>
      <c r="X54" s="142" t="str">
        <f t="shared" si="24"/>
        <v/>
      </c>
      <c r="Y54" s="142" t="str">
        <f t="shared" si="24"/>
        <v/>
      </c>
      <c r="Z54" s="142" t="str">
        <f t="shared" si="24"/>
        <v/>
      </c>
      <c r="AA54" s="142" t="str">
        <f t="shared" si="24"/>
        <v/>
      </c>
      <c r="AB54" s="142" t="str">
        <f t="shared" si="24"/>
        <v/>
      </c>
      <c r="AC54" s="142" t="str">
        <f t="shared" si="24"/>
        <v/>
      </c>
      <c r="AD54" s="142" t="str">
        <f t="shared" si="24"/>
        <v/>
      </c>
      <c r="AE54" s="142" t="str">
        <f t="shared" si="24"/>
        <v/>
      </c>
      <c r="AF54" s="142" t="str">
        <f t="shared" si="24"/>
        <v/>
      </c>
      <c r="AG54" s="275">
        <f t="shared" si="8"/>
        <v>0</v>
      </c>
      <c r="AH54" s="275">
        <f t="shared" si="16"/>
        <v>0</v>
      </c>
      <c r="AI54" s="276">
        <f t="shared" si="22"/>
        <v>0</v>
      </c>
      <c r="AJ54" s="274" t="str">
        <f t="shared" si="23"/>
        <v/>
      </c>
      <c r="AK54" s="274" t="str">
        <f t="shared" si="21"/>
        <v/>
      </c>
      <c r="AL54" s="274" t="str">
        <f t="shared" si="21"/>
        <v/>
      </c>
      <c r="AM54" s="274" t="str">
        <f t="shared" si="21"/>
        <v/>
      </c>
      <c r="AN54" s="274" t="str">
        <f t="shared" si="20"/>
        <v/>
      </c>
      <c r="AO54" s="274" t="str">
        <f t="shared" si="20"/>
        <v/>
      </c>
      <c r="AP54" s="274" t="str">
        <f t="shared" si="20"/>
        <v/>
      </c>
      <c r="AQ54" s="274" t="str">
        <f t="shared" si="20"/>
        <v/>
      </c>
      <c r="AR54" s="274" t="str">
        <f t="shared" si="20"/>
        <v/>
      </c>
      <c r="AS54" s="274" t="str">
        <f t="shared" si="20"/>
        <v/>
      </c>
      <c r="AT54" s="274" t="str">
        <f t="shared" si="20"/>
        <v/>
      </c>
      <c r="AU54" s="274" t="str">
        <f t="shared" si="20"/>
        <v/>
      </c>
      <c r="AV54" s="274" t="str">
        <f t="shared" si="20"/>
        <v/>
      </c>
      <c r="AW54" s="274">
        <f t="shared" si="17"/>
        <v>0</v>
      </c>
    </row>
    <row r="55" spans="1:49" s="202" customFormat="1" ht="23.1" customHeight="1">
      <c r="A55" s="67">
        <v>43</v>
      </c>
      <c r="B55" s="16" t="str">
        <f>IF(③職員名簿【年間実績】!B56="","",③職員名簿【年間実績】!B56)</f>
        <v/>
      </c>
      <c r="C55" s="192" t="str">
        <f>IF(③職員名簿【年間実績】!C56="","",③職員名簿【年間実績】!C56)</f>
        <v/>
      </c>
      <c r="D55" s="193" t="str">
        <f>IF(③職員名簿【年間実績】!D56="","",③職員名簿【年間実績】!D56)</f>
        <v/>
      </c>
      <c r="E55" s="194" t="str">
        <f>IF(③職員名簿【年間実績】!E56="","",③職員名簿【年間実績】!E56)</f>
        <v/>
      </c>
      <c r="F55" s="194" t="str">
        <f>IF(③職員名簿【年間実績】!F56="","",③職員名簿【年間実績】!F56)</f>
        <v/>
      </c>
      <c r="G55" s="194" t="str">
        <f>IF(③職員名簿【年間実績】!G56="","",③職員名簿【年間実績】!G56)</f>
        <v/>
      </c>
      <c r="H55" s="194" t="str">
        <f>IF(③職員名簿【年間実績】!H56="","",③職員名簿【年間実績】!H56)</f>
        <v/>
      </c>
      <c r="I55" s="194" t="str">
        <f>IF(③職員名簿【年間実績】!I56="","",③職員名簿【年間実績】!I56)</f>
        <v/>
      </c>
      <c r="J55" s="194" t="str">
        <f>IF(③職員名簿【年間実績】!J56="","",③職員名簿【年間実績】!J56)</f>
        <v/>
      </c>
      <c r="K55" s="277" t="str">
        <f>IF(③職員名簿【年間実績】!K56="","",③職員名簿【年間実績】!K56)</f>
        <v/>
      </c>
      <c r="L55" s="194" t="str">
        <f>IF(③職員名簿【年間実績】!L56="","",③職員名簿【年間実績】!L56)</f>
        <v/>
      </c>
      <c r="M55" s="194" t="str">
        <f>IF(③職員名簿【年間実績】!M56="","",③職員名簿【年間実績】!M56)</f>
        <v/>
      </c>
      <c r="N55" s="194" t="str">
        <f>IF(③職員名簿【年間実績】!N56="","",③職員名簿【年間実績】!N56)</f>
        <v/>
      </c>
      <c r="O55" s="194" t="str">
        <f>IF(③職員名簿【年間実績】!O56="","",③職員名簿【年間実績】!O56)</f>
        <v/>
      </c>
      <c r="P55" s="271" t="str">
        <f t="shared" si="18"/>
        <v>○</v>
      </c>
      <c r="Q55" s="144" t="str">
        <f t="shared" si="5"/>
        <v/>
      </c>
      <c r="R55" s="144" t="str">
        <f t="shared" si="12"/>
        <v/>
      </c>
      <c r="S55" s="144" t="str">
        <f t="shared" si="13"/>
        <v/>
      </c>
      <c r="T55" s="144" t="str">
        <f t="shared" si="14"/>
        <v/>
      </c>
      <c r="U55" s="142" t="str">
        <f t="shared" si="24"/>
        <v/>
      </c>
      <c r="V55" s="142" t="str">
        <f t="shared" si="24"/>
        <v/>
      </c>
      <c r="W55" s="142" t="str">
        <f t="shared" si="24"/>
        <v/>
      </c>
      <c r="X55" s="142" t="str">
        <f t="shared" si="24"/>
        <v/>
      </c>
      <c r="Y55" s="142" t="str">
        <f t="shared" si="24"/>
        <v/>
      </c>
      <c r="Z55" s="142" t="str">
        <f t="shared" si="24"/>
        <v/>
      </c>
      <c r="AA55" s="142" t="str">
        <f t="shared" si="24"/>
        <v/>
      </c>
      <c r="AB55" s="142" t="str">
        <f t="shared" si="24"/>
        <v/>
      </c>
      <c r="AC55" s="142" t="str">
        <f t="shared" si="24"/>
        <v/>
      </c>
      <c r="AD55" s="142" t="str">
        <f t="shared" si="24"/>
        <v/>
      </c>
      <c r="AE55" s="142" t="str">
        <f t="shared" si="24"/>
        <v/>
      </c>
      <c r="AF55" s="142" t="str">
        <f t="shared" si="24"/>
        <v/>
      </c>
      <c r="AG55" s="275">
        <f t="shared" si="8"/>
        <v>0</v>
      </c>
      <c r="AH55" s="275">
        <f t="shared" si="16"/>
        <v>0</v>
      </c>
      <c r="AI55" s="276">
        <f t="shared" si="22"/>
        <v>0</v>
      </c>
      <c r="AJ55" s="274" t="str">
        <f t="shared" si="23"/>
        <v/>
      </c>
      <c r="AK55" s="274" t="str">
        <f t="shared" si="21"/>
        <v/>
      </c>
      <c r="AL55" s="274" t="str">
        <f t="shared" si="21"/>
        <v/>
      </c>
      <c r="AM55" s="274" t="str">
        <f t="shared" si="21"/>
        <v/>
      </c>
      <c r="AN55" s="274" t="str">
        <f t="shared" si="20"/>
        <v/>
      </c>
      <c r="AO55" s="274" t="str">
        <f t="shared" si="20"/>
        <v/>
      </c>
      <c r="AP55" s="274" t="str">
        <f t="shared" si="20"/>
        <v/>
      </c>
      <c r="AQ55" s="274" t="str">
        <f t="shared" si="20"/>
        <v/>
      </c>
      <c r="AR55" s="274" t="str">
        <f t="shared" si="20"/>
        <v/>
      </c>
      <c r="AS55" s="274" t="str">
        <f t="shared" si="20"/>
        <v/>
      </c>
      <c r="AT55" s="274" t="str">
        <f t="shared" si="20"/>
        <v/>
      </c>
      <c r="AU55" s="274" t="str">
        <f t="shared" si="20"/>
        <v/>
      </c>
      <c r="AV55" s="274" t="str">
        <f t="shared" si="20"/>
        <v/>
      </c>
      <c r="AW55" s="274">
        <f t="shared" si="17"/>
        <v>0</v>
      </c>
    </row>
    <row r="56" spans="1:49" s="202" customFormat="1" ht="23.1" customHeight="1">
      <c r="A56" s="67">
        <v>44</v>
      </c>
      <c r="B56" s="16" t="str">
        <f>IF(③職員名簿【年間実績】!B57="","",③職員名簿【年間実績】!B57)</f>
        <v/>
      </c>
      <c r="C56" s="192" t="str">
        <f>IF(③職員名簿【年間実績】!C57="","",③職員名簿【年間実績】!C57)</f>
        <v/>
      </c>
      <c r="D56" s="193" t="str">
        <f>IF(③職員名簿【年間実績】!D57="","",③職員名簿【年間実績】!D57)</f>
        <v/>
      </c>
      <c r="E56" s="194" t="str">
        <f>IF(③職員名簿【年間実績】!E57="","",③職員名簿【年間実績】!E57)</f>
        <v/>
      </c>
      <c r="F56" s="194" t="str">
        <f>IF(③職員名簿【年間実績】!F57="","",③職員名簿【年間実績】!F57)</f>
        <v/>
      </c>
      <c r="G56" s="194" t="str">
        <f>IF(③職員名簿【年間実績】!G57="","",③職員名簿【年間実績】!G57)</f>
        <v/>
      </c>
      <c r="H56" s="194" t="str">
        <f>IF(③職員名簿【年間実績】!H57="","",③職員名簿【年間実績】!H57)</f>
        <v/>
      </c>
      <c r="I56" s="194" t="str">
        <f>IF(③職員名簿【年間実績】!I57="","",③職員名簿【年間実績】!I57)</f>
        <v/>
      </c>
      <c r="J56" s="194" t="str">
        <f>IF(③職員名簿【年間実績】!J57="","",③職員名簿【年間実績】!J57)</f>
        <v/>
      </c>
      <c r="K56" s="277" t="str">
        <f>IF(③職員名簿【年間実績】!K57="","",③職員名簿【年間実績】!K57)</f>
        <v/>
      </c>
      <c r="L56" s="194" t="str">
        <f>IF(③職員名簿【年間実績】!L57="","",③職員名簿【年間実績】!L57)</f>
        <v/>
      </c>
      <c r="M56" s="194" t="str">
        <f>IF(③職員名簿【年間実績】!M57="","",③職員名簿【年間実績】!M57)</f>
        <v/>
      </c>
      <c r="N56" s="194" t="str">
        <f>IF(③職員名簿【年間実績】!N57="","",③職員名簿【年間実績】!N57)</f>
        <v/>
      </c>
      <c r="O56" s="194" t="str">
        <f>IF(③職員名簿【年間実績】!O57="","",③職員名簿【年間実績】!O57)</f>
        <v/>
      </c>
      <c r="P56" s="271" t="str">
        <f t="shared" si="18"/>
        <v>○</v>
      </c>
      <c r="Q56" s="144" t="str">
        <f t="shared" si="5"/>
        <v/>
      </c>
      <c r="R56" s="144" t="str">
        <f t="shared" si="12"/>
        <v/>
      </c>
      <c r="S56" s="144" t="str">
        <f t="shared" si="13"/>
        <v/>
      </c>
      <c r="T56" s="144" t="str">
        <f t="shared" si="14"/>
        <v/>
      </c>
      <c r="U56" s="142" t="str">
        <f t="shared" si="24"/>
        <v/>
      </c>
      <c r="V56" s="142" t="str">
        <f t="shared" si="24"/>
        <v/>
      </c>
      <c r="W56" s="142" t="str">
        <f t="shared" si="24"/>
        <v/>
      </c>
      <c r="X56" s="142" t="str">
        <f t="shared" si="24"/>
        <v/>
      </c>
      <c r="Y56" s="142" t="str">
        <f t="shared" si="24"/>
        <v/>
      </c>
      <c r="Z56" s="142" t="str">
        <f t="shared" si="24"/>
        <v/>
      </c>
      <c r="AA56" s="142" t="str">
        <f t="shared" si="24"/>
        <v/>
      </c>
      <c r="AB56" s="142" t="str">
        <f t="shared" si="24"/>
        <v/>
      </c>
      <c r="AC56" s="142" t="str">
        <f t="shared" si="24"/>
        <v/>
      </c>
      <c r="AD56" s="142" t="str">
        <f t="shared" si="24"/>
        <v/>
      </c>
      <c r="AE56" s="142" t="str">
        <f t="shared" si="24"/>
        <v/>
      </c>
      <c r="AF56" s="142" t="str">
        <f t="shared" si="24"/>
        <v/>
      </c>
      <c r="AG56" s="275">
        <f t="shared" si="8"/>
        <v>0</v>
      </c>
      <c r="AH56" s="275">
        <f t="shared" si="16"/>
        <v>0</v>
      </c>
      <c r="AI56" s="276">
        <f t="shared" si="22"/>
        <v>0</v>
      </c>
      <c r="AJ56" s="274" t="str">
        <f t="shared" si="23"/>
        <v/>
      </c>
      <c r="AK56" s="274" t="str">
        <f t="shared" si="21"/>
        <v/>
      </c>
      <c r="AL56" s="274" t="str">
        <f t="shared" si="21"/>
        <v/>
      </c>
      <c r="AM56" s="274" t="str">
        <f t="shared" si="21"/>
        <v/>
      </c>
      <c r="AN56" s="274" t="str">
        <f t="shared" si="20"/>
        <v/>
      </c>
      <c r="AO56" s="274" t="str">
        <f t="shared" si="20"/>
        <v/>
      </c>
      <c r="AP56" s="274" t="str">
        <f t="shared" si="20"/>
        <v/>
      </c>
      <c r="AQ56" s="274" t="str">
        <f t="shared" si="20"/>
        <v/>
      </c>
      <c r="AR56" s="274" t="str">
        <f t="shared" si="20"/>
        <v/>
      </c>
      <c r="AS56" s="274" t="str">
        <f t="shared" si="20"/>
        <v/>
      </c>
      <c r="AT56" s="274" t="str">
        <f t="shared" si="20"/>
        <v/>
      </c>
      <c r="AU56" s="274" t="str">
        <f t="shared" si="20"/>
        <v/>
      </c>
      <c r="AV56" s="274" t="str">
        <f t="shared" si="20"/>
        <v/>
      </c>
      <c r="AW56" s="274">
        <f t="shared" si="17"/>
        <v>0</v>
      </c>
    </row>
    <row r="57" spans="1:49" s="202" customFormat="1" ht="23.1" customHeight="1">
      <c r="A57" s="67">
        <v>45</v>
      </c>
      <c r="B57" s="16" t="str">
        <f>IF(③職員名簿【年間実績】!B58="","",③職員名簿【年間実績】!B58)</f>
        <v/>
      </c>
      <c r="C57" s="192" t="str">
        <f>IF(③職員名簿【年間実績】!C58="","",③職員名簿【年間実績】!C58)</f>
        <v/>
      </c>
      <c r="D57" s="193" t="str">
        <f>IF(③職員名簿【年間実績】!D58="","",③職員名簿【年間実績】!D58)</f>
        <v/>
      </c>
      <c r="E57" s="194" t="str">
        <f>IF(③職員名簿【年間実績】!E58="","",③職員名簿【年間実績】!E58)</f>
        <v/>
      </c>
      <c r="F57" s="194" t="str">
        <f>IF(③職員名簿【年間実績】!F58="","",③職員名簿【年間実績】!F58)</f>
        <v/>
      </c>
      <c r="G57" s="194" t="str">
        <f>IF(③職員名簿【年間実績】!G58="","",③職員名簿【年間実績】!G58)</f>
        <v/>
      </c>
      <c r="H57" s="194" t="str">
        <f>IF(③職員名簿【年間実績】!H58="","",③職員名簿【年間実績】!H58)</f>
        <v/>
      </c>
      <c r="I57" s="194" t="str">
        <f>IF(③職員名簿【年間実績】!I58="","",③職員名簿【年間実績】!I58)</f>
        <v/>
      </c>
      <c r="J57" s="194" t="str">
        <f>IF(③職員名簿【年間実績】!J58="","",③職員名簿【年間実績】!J58)</f>
        <v/>
      </c>
      <c r="K57" s="277" t="str">
        <f>IF(③職員名簿【年間実績】!K58="","",③職員名簿【年間実績】!K58)</f>
        <v/>
      </c>
      <c r="L57" s="194" t="str">
        <f>IF(③職員名簿【年間実績】!L58="","",③職員名簿【年間実績】!L58)</f>
        <v/>
      </c>
      <c r="M57" s="194" t="str">
        <f>IF(③職員名簿【年間実績】!M58="","",③職員名簿【年間実績】!M58)</f>
        <v/>
      </c>
      <c r="N57" s="194" t="str">
        <f>IF(③職員名簿【年間実績】!N58="","",③職員名簿【年間実績】!N58)</f>
        <v/>
      </c>
      <c r="O57" s="194" t="str">
        <f>IF(③職員名簿【年間実績】!O58="","",③職員名簿【年間実績】!O58)</f>
        <v/>
      </c>
      <c r="P57" s="271" t="str">
        <f t="shared" si="18"/>
        <v>○</v>
      </c>
      <c r="Q57" s="144" t="str">
        <f t="shared" si="5"/>
        <v/>
      </c>
      <c r="R57" s="144" t="str">
        <f t="shared" si="12"/>
        <v/>
      </c>
      <c r="S57" s="144" t="str">
        <f t="shared" si="13"/>
        <v/>
      </c>
      <c r="T57" s="144" t="str">
        <f t="shared" si="14"/>
        <v/>
      </c>
      <c r="U57" s="142" t="str">
        <f t="shared" si="24"/>
        <v/>
      </c>
      <c r="V57" s="142" t="str">
        <f t="shared" si="24"/>
        <v/>
      </c>
      <c r="W57" s="142" t="str">
        <f t="shared" si="24"/>
        <v/>
      </c>
      <c r="X57" s="142" t="str">
        <f t="shared" si="24"/>
        <v/>
      </c>
      <c r="Y57" s="142" t="str">
        <f t="shared" si="24"/>
        <v/>
      </c>
      <c r="Z57" s="142" t="str">
        <f t="shared" si="24"/>
        <v/>
      </c>
      <c r="AA57" s="142" t="str">
        <f t="shared" si="24"/>
        <v/>
      </c>
      <c r="AB57" s="142" t="str">
        <f t="shared" si="24"/>
        <v/>
      </c>
      <c r="AC57" s="142" t="str">
        <f t="shared" si="24"/>
        <v/>
      </c>
      <c r="AD57" s="142" t="str">
        <f t="shared" si="24"/>
        <v/>
      </c>
      <c r="AE57" s="142" t="str">
        <f t="shared" si="24"/>
        <v/>
      </c>
      <c r="AF57" s="142" t="str">
        <f t="shared" si="24"/>
        <v/>
      </c>
      <c r="AG57" s="275">
        <f t="shared" si="8"/>
        <v>0</v>
      </c>
      <c r="AH57" s="275">
        <f t="shared" si="16"/>
        <v>0</v>
      </c>
      <c r="AI57" s="276">
        <f t="shared" si="22"/>
        <v>0</v>
      </c>
      <c r="AJ57" s="274" t="str">
        <f t="shared" si="23"/>
        <v/>
      </c>
      <c r="AK57" s="274" t="str">
        <f t="shared" si="21"/>
        <v/>
      </c>
      <c r="AL57" s="274" t="str">
        <f t="shared" si="21"/>
        <v/>
      </c>
      <c r="AM57" s="274" t="str">
        <f t="shared" si="21"/>
        <v/>
      </c>
      <c r="AN57" s="274" t="str">
        <f t="shared" si="20"/>
        <v/>
      </c>
      <c r="AO57" s="274" t="str">
        <f t="shared" si="20"/>
        <v/>
      </c>
      <c r="AP57" s="274" t="str">
        <f t="shared" si="20"/>
        <v/>
      </c>
      <c r="AQ57" s="274" t="str">
        <f t="shared" si="20"/>
        <v/>
      </c>
      <c r="AR57" s="274" t="str">
        <f t="shared" si="20"/>
        <v/>
      </c>
      <c r="AS57" s="274" t="str">
        <f t="shared" si="20"/>
        <v/>
      </c>
      <c r="AT57" s="274" t="str">
        <f t="shared" si="20"/>
        <v/>
      </c>
      <c r="AU57" s="274" t="str">
        <f t="shared" si="20"/>
        <v/>
      </c>
      <c r="AV57" s="274" t="str">
        <f t="shared" si="20"/>
        <v/>
      </c>
      <c r="AW57" s="274">
        <f t="shared" si="17"/>
        <v>0</v>
      </c>
    </row>
    <row r="58" spans="1:49" s="202" customFormat="1" ht="23.1" customHeight="1">
      <c r="A58" s="67">
        <v>46</v>
      </c>
      <c r="B58" s="16" t="str">
        <f>IF(③職員名簿【年間実績】!B59="","",③職員名簿【年間実績】!B59)</f>
        <v/>
      </c>
      <c r="C58" s="192" t="str">
        <f>IF(③職員名簿【年間実績】!C59="","",③職員名簿【年間実績】!C59)</f>
        <v/>
      </c>
      <c r="D58" s="193" t="str">
        <f>IF(③職員名簿【年間実績】!D59="","",③職員名簿【年間実績】!D59)</f>
        <v/>
      </c>
      <c r="E58" s="194" t="str">
        <f>IF(③職員名簿【年間実績】!E59="","",③職員名簿【年間実績】!E59)</f>
        <v/>
      </c>
      <c r="F58" s="194" t="str">
        <f>IF(③職員名簿【年間実績】!F59="","",③職員名簿【年間実績】!F59)</f>
        <v/>
      </c>
      <c r="G58" s="194" t="str">
        <f>IF(③職員名簿【年間実績】!G59="","",③職員名簿【年間実績】!G59)</f>
        <v/>
      </c>
      <c r="H58" s="194" t="str">
        <f>IF(③職員名簿【年間実績】!H59="","",③職員名簿【年間実績】!H59)</f>
        <v/>
      </c>
      <c r="I58" s="194" t="str">
        <f>IF(③職員名簿【年間実績】!I59="","",③職員名簿【年間実績】!I59)</f>
        <v/>
      </c>
      <c r="J58" s="194" t="str">
        <f>IF(③職員名簿【年間実績】!J59="","",③職員名簿【年間実績】!J59)</f>
        <v/>
      </c>
      <c r="K58" s="277" t="str">
        <f>IF(③職員名簿【年間実績】!K59="","",③職員名簿【年間実績】!K59)</f>
        <v/>
      </c>
      <c r="L58" s="194" t="str">
        <f>IF(③職員名簿【年間実績】!L59="","",③職員名簿【年間実績】!L59)</f>
        <v/>
      </c>
      <c r="M58" s="194" t="str">
        <f>IF(③職員名簿【年間実績】!M59="","",③職員名簿【年間実績】!M59)</f>
        <v/>
      </c>
      <c r="N58" s="194" t="str">
        <f>IF(③職員名簿【年間実績】!N59="","",③職員名簿【年間実績】!N59)</f>
        <v/>
      </c>
      <c r="O58" s="194" t="str">
        <f>IF(③職員名簿【年間実績】!O59="","",③職員名簿【年間実績】!O59)</f>
        <v/>
      </c>
      <c r="P58" s="271" t="str">
        <f t="shared" si="18"/>
        <v>○</v>
      </c>
      <c r="Q58" s="144" t="str">
        <f t="shared" si="5"/>
        <v/>
      </c>
      <c r="R58" s="144" t="str">
        <f t="shared" si="12"/>
        <v/>
      </c>
      <c r="S58" s="144" t="str">
        <f t="shared" si="13"/>
        <v/>
      </c>
      <c r="T58" s="144" t="str">
        <f t="shared" si="14"/>
        <v/>
      </c>
      <c r="U58" s="142" t="str">
        <f t="shared" si="24"/>
        <v/>
      </c>
      <c r="V58" s="142" t="str">
        <f t="shared" si="24"/>
        <v/>
      </c>
      <c r="W58" s="142" t="str">
        <f t="shared" si="24"/>
        <v/>
      </c>
      <c r="X58" s="142" t="str">
        <f t="shared" si="24"/>
        <v/>
      </c>
      <c r="Y58" s="142" t="str">
        <f t="shared" si="24"/>
        <v/>
      </c>
      <c r="Z58" s="142" t="str">
        <f t="shared" si="24"/>
        <v/>
      </c>
      <c r="AA58" s="142" t="str">
        <f t="shared" si="24"/>
        <v/>
      </c>
      <c r="AB58" s="142" t="str">
        <f t="shared" si="24"/>
        <v/>
      </c>
      <c r="AC58" s="142" t="str">
        <f t="shared" si="24"/>
        <v/>
      </c>
      <c r="AD58" s="142" t="str">
        <f t="shared" si="24"/>
        <v/>
      </c>
      <c r="AE58" s="142" t="str">
        <f t="shared" si="24"/>
        <v/>
      </c>
      <c r="AF58" s="142" t="str">
        <f t="shared" si="24"/>
        <v/>
      </c>
      <c r="AG58" s="275">
        <f t="shared" si="8"/>
        <v>0</v>
      </c>
      <c r="AH58" s="275">
        <f t="shared" si="16"/>
        <v>0</v>
      </c>
      <c r="AI58" s="276">
        <f t="shared" si="22"/>
        <v>0</v>
      </c>
      <c r="AJ58" s="274" t="str">
        <f t="shared" si="23"/>
        <v/>
      </c>
      <c r="AK58" s="274" t="str">
        <f t="shared" si="21"/>
        <v/>
      </c>
      <c r="AL58" s="274" t="str">
        <f t="shared" si="21"/>
        <v/>
      </c>
      <c r="AM58" s="274" t="str">
        <f t="shared" si="21"/>
        <v/>
      </c>
      <c r="AN58" s="274" t="str">
        <f t="shared" si="20"/>
        <v/>
      </c>
      <c r="AO58" s="274" t="str">
        <f t="shared" si="20"/>
        <v/>
      </c>
      <c r="AP58" s="274" t="str">
        <f t="shared" si="20"/>
        <v/>
      </c>
      <c r="AQ58" s="274" t="str">
        <f t="shared" si="20"/>
        <v/>
      </c>
      <c r="AR58" s="274" t="str">
        <f t="shared" si="20"/>
        <v/>
      </c>
      <c r="AS58" s="274" t="str">
        <f t="shared" si="20"/>
        <v/>
      </c>
      <c r="AT58" s="274" t="str">
        <f t="shared" si="20"/>
        <v/>
      </c>
      <c r="AU58" s="274" t="str">
        <f t="shared" si="20"/>
        <v/>
      </c>
      <c r="AV58" s="274" t="str">
        <f t="shared" si="20"/>
        <v/>
      </c>
      <c r="AW58" s="274">
        <f t="shared" si="17"/>
        <v>0</v>
      </c>
    </row>
    <row r="59" spans="1:49" s="202" customFormat="1" ht="23.1" customHeight="1">
      <c r="A59" s="67">
        <v>47</v>
      </c>
      <c r="B59" s="16" t="str">
        <f>IF(③職員名簿【年間実績】!B60="","",③職員名簿【年間実績】!B60)</f>
        <v/>
      </c>
      <c r="C59" s="192" t="str">
        <f>IF(③職員名簿【年間実績】!C60="","",③職員名簿【年間実績】!C60)</f>
        <v/>
      </c>
      <c r="D59" s="193" t="str">
        <f>IF(③職員名簿【年間実績】!D60="","",③職員名簿【年間実績】!D60)</f>
        <v/>
      </c>
      <c r="E59" s="194" t="str">
        <f>IF(③職員名簿【年間実績】!E60="","",③職員名簿【年間実績】!E60)</f>
        <v/>
      </c>
      <c r="F59" s="194" t="str">
        <f>IF(③職員名簿【年間実績】!F60="","",③職員名簿【年間実績】!F60)</f>
        <v/>
      </c>
      <c r="G59" s="194" t="str">
        <f>IF(③職員名簿【年間実績】!G60="","",③職員名簿【年間実績】!G60)</f>
        <v/>
      </c>
      <c r="H59" s="194" t="str">
        <f>IF(③職員名簿【年間実績】!H60="","",③職員名簿【年間実績】!H60)</f>
        <v/>
      </c>
      <c r="I59" s="194" t="str">
        <f>IF(③職員名簿【年間実績】!I60="","",③職員名簿【年間実績】!I60)</f>
        <v/>
      </c>
      <c r="J59" s="194" t="str">
        <f>IF(③職員名簿【年間実績】!J60="","",③職員名簿【年間実績】!J60)</f>
        <v/>
      </c>
      <c r="K59" s="277" t="str">
        <f>IF(③職員名簿【年間実績】!K60="","",③職員名簿【年間実績】!K60)</f>
        <v/>
      </c>
      <c r="L59" s="194" t="str">
        <f>IF(③職員名簿【年間実績】!L60="","",③職員名簿【年間実績】!L60)</f>
        <v/>
      </c>
      <c r="M59" s="194" t="str">
        <f>IF(③職員名簿【年間実績】!M60="","",③職員名簿【年間実績】!M60)</f>
        <v/>
      </c>
      <c r="N59" s="194" t="str">
        <f>IF(③職員名簿【年間実績】!N60="","",③職員名簿【年間実績】!N60)</f>
        <v/>
      </c>
      <c r="O59" s="194" t="str">
        <f>IF(③職員名簿【年間実績】!O60="","",③職員名簿【年間実績】!O60)</f>
        <v/>
      </c>
      <c r="P59" s="271" t="str">
        <f t="shared" si="18"/>
        <v>○</v>
      </c>
      <c r="Q59" s="144" t="str">
        <f t="shared" si="5"/>
        <v/>
      </c>
      <c r="R59" s="144" t="str">
        <f t="shared" si="12"/>
        <v/>
      </c>
      <c r="S59" s="144" t="str">
        <f t="shared" si="13"/>
        <v/>
      </c>
      <c r="T59" s="144" t="str">
        <f t="shared" si="14"/>
        <v/>
      </c>
      <c r="U59" s="142" t="str">
        <f t="shared" si="24"/>
        <v/>
      </c>
      <c r="V59" s="142" t="str">
        <f t="shared" si="24"/>
        <v/>
      </c>
      <c r="W59" s="142" t="str">
        <f t="shared" si="24"/>
        <v/>
      </c>
      <c r="X59" s="142" t="str">
        <f t="shared" si="24"/>
        <v/>
      </c>
      <c r="Y59" s="142" t="str">
        <f t="shared" si="24"/>
        <v/>
      </c>
      <c r="Z59" s="142" t="str">
        <f t="shared" si="24"/>
        <v/>
      </c>
      <c r="AA59" s="142" t="str">
        <f t="shared" si="24"/>
        <v/>
      </c>
      <c r="AB59" s="142" t="str">
        <f t="shared" si="24"/>
        <v/>
      </c>
      <c r="AC59" s="142" t="str">
        <f t="shared" si="24"/>
        <v/>
      </c>
      <c r="AD59" s="142" t="str">
        <f t="shared" si="24"/>
        <v/>
      </c>
      <c r="AE59" s="142" t="str">
        <f t="shared" si="24"/>
        <v/>
      </c>
      <c r="AF59" s="142" t="str">
        <f t="shared" si="24"/>
        <v/>
      </c>
      <c r="AG59" s="275">
        <f t="shared" si="8"/>
        <v>0</v>
      </c>
      <c r="AH59" s="275">
        <f t="shared" si="16"/>
        <v>0</v>
      </c>
      <c r="AI59" s="276">
        <f t="shared" si="22"/>
        <v>0</v>
      </c>
      <c r="AJ59" s="274" t="str">
        <f t="shared" si="23"/>
        <v/>
      </c>
      <c r="AK59" s="274" t="str">
        <f t="shared" si="21"/>
        <v/>
      </c>
      <c r="AL59" s="274" t="str">
        <f t="shared" si="21"/>
        <v/>
      </c>
      <c r="AM59" s="274" t="str">
        <f t="shared" si="21"/>
        <v/>
      </c>
      <c r="AN59" s="274" t="str">
        <f t="shared" si="20"/>
        <v/>
      </c>
      <c r="AO59" s="274" t="str">
        <f t="shared" si="20"/>
        <v/>
      </c>
      <c r="AP59" s="274" t="str">
        <f t="shared" si="20"/>
        <v/>
      </c>
      <c r="AQ59" s="274" t="str">
        <f t="shared" si="20"/>
        <v/>
      </c>
      <c r="AR59" s="274" t="str">
        <f t="shared" si="20"/>
        <v/>
      </c>
      <c r="AS59" s="274" t="str">
        <f t="shared" si="20"/>
        <v/>
      </c>
      <c r="AT59" s="274" t="str">
        <f t="shared" si="20"/>
        <v/>
      </c>
      <c r="AU59" s="274" t="str">
        <f t="shared" si="20"/>
        <v/>
      </c>
      <c r="AV59" s="274" t="str">
        <f t="shared" si="20"/>
        <v/>
      </c>
      <c r="AW59" s="274">
        <f t="shared" si="17"/>
        <v>0</v>
      </c>
    </row>
    <row r="60" spans="1:49" s="202" customFormat="1" ht="23.1" customHeight="1">
      <c r="A60" s="67">
        <v>48</v>
      </c>
      <c r="B60" s="16" t="str">
        <f>IF(③職員名簿【年間実績】!B61="","",③職員名簿【年間実績】!B61)</f>
        <v/>
      </c>
      <c r="C60" s="192" t="str">
        <f>IF(③職員名簿【年間実績】!C61="","",③職員名簿【年間実績】!C61)</f>
        <v/>
      </c>
      <c r="D60" s="193" t="str">
        <f>IF(③職員名簿【年間実績】!D61="","",③職員名簿【年間実績】!D61)</f>
        <v/>
      </c>
      <c r="E60" s="194" t="str">
        <f>IF(③職員名簿【年間実績】!E61="","",③職員名簿【年間実績】!E61)</f>
        <v/>
      </c>
      <c r="F60" s="194" t="str">
        <f>IF(③職員名簿【年間実績】!F61="","",③職員名簿【年間実績】!F61)</f>
        <v/>
      </c>
      <c r="G60" s="194" t="str">
        <f>IF(③職員名簿【年間実績】!G61="","",③職員名簿【年間実績】!G61)</f>
        <v/>
      </c>
      <c r="H60" s="194" t="str">
        <f>IF(③職員名簿【年間実績】!H61="","",③職員名簿【年間実績】!H61)</f>
        <v/>
      </c>
      <c r="I60" s="194" t="str">
        <f>IF(③職員名簿【年間実績】!I61="","",③職員名簿【年間実績】!I61)</f>
        <v/>
      </c>
      <c r="J60" s="194" t="str">
        <f>IF(③職員名簿【年間実績】!J61="","",③職員名簿【年間実績】!J61)</f>
        <v/>
      </c>
      <c r="K60" s="277" t="str">
        <f>IF(③職員名簿【年間実績】!K61="","",③職員名簿【年間実績】!K61)</f>
        <v/>
      </c>
      <c r="L60" s="194" t="str">
        <f>IF(③職員名簿【年間実績】!L61="","",③職員名簿【年間実績】!L61)</f>
        <v/>
      </c>
      <c r="M60" s="194" t="str">
        <f>IF(③職員名簿【年間実績】!M61="","",③職員名簿【年間実績】!M61)</f>
        <v/>
      </c>
      <c r="N60" s="194" t="str">
        <f>IF(③職員名簿【年間実績】!N61="","",③職員名簿【年間実績】!N61)</f>
        <v/>
      </c>
      <c r="O60" s="194" t="str">
        <f>IF(③職員名簿【年間実績】!O61="","",③職員名簿【年間実績】!O61)</f>
        <v/>
      </c>
      <c r="P60" s="271" t="str">
        <f t="shared" si="18"/>
        <v>○</v>
      </c>
      <c r="Q60" s="144" t="str">
        <f t="shared" si="5"/>
        <v/>
      </c>
      <c r="R60" s="144" t="str">
        <f t="shared" si="12"/>
        <v/>
      </c>
      <c r="S60" s="144" t="str">
        <f t="shared" si="13"/>
        <v/>
      </c>
      <c r="T60" s="144" t="str">
        <f t="shared" si="14"/>
        <v/>
      </c>
      <c r="U60" s="142" t="str">
        <f t="shared" si="24"/>
        <v/>
      </c>
      <c r="V60" s="142" t="str">
        <f t="shared" si="24"/>
        <v/>
      </c>
      <c r="W60" s="142" t="str">
        <f t="shared" si="24"/>
        <v/>
      </c>
      <c r="X60" s="142" t="str">
        <f t="shared" si="24"/>
        <v/>
      </c>
      <c r="Y60" s="142" t="str">
        <f t="shared" si="24"/>
        <v/>
      </c>
      <c r="Z60" s="142" t="str">
        <f t="shared" si="24"/>
        <v/>
      </c>
      <c r="AA60" s="142" t="str">
        <f t="shared" si="24"/>
        <v/>
      </c>
      <c r="AB60" s="142" t="str">
        <f t="shared" si="24"/>
        <v/>
      </c>
      <c r="AC60" s="142" t="str">
        <f t="shared" si="24"/>
        <v/>
      </c>
      <c r="AD60" s="142" t="str">
        <f t="shared" si="24"/>
        <v/>
      </c>
      <c r="AE60" s="142" t="str">
        <f t="shared" si="24"/>
        <v/>
      </c>
      <c r="AF60" s="142" t="str">
        <f t="shared" si="24"/>
        <v/>
      </c>
      <c r="AG60" s="275">
        <f t="shared" si="8"/>
        <v>0</v>
      </c>
      <c r="AH60" s="275">
        <f t="shared" si="16"/>
        <v>0</v>
      </c>
      <c r="AI60" s="276">
        <f t="shared" si="22"/>
        <v>0</v>
      </c>
      <c r="AJ60" s="274" t="str">
        <f t="shared" si="23"/>
        <v/>
      </c>
      <c r="AK60" s="274" t="str">
        <f t="shared" si="21"/>
        <v/>
      </c>
      <c r="AL60" s="274" t="str">
        <f t="shared" si="21"/>
        <v/>
      </c>
      <c r="AM60" s="274" t="str">
        <f t="shared" si="21"/>
        <v/>
      </c>
      <c r="AN60" s="274" t="str">
        <f t="shared" si="20"/>
        <v/>
      </c>
      <c r="AO60" s="274" t="str">
        <f t="shared" si="20"/>
        <v/>
      </c>
      <c r="AP60" s="274" t="str">
        <f t="shared" si="20"/>
        <v/>
      </c>
      <c r="AQ60" s="274" t="str">
        <f t="shared" si="20"/>
        <v/>
      </c>
      <c r="AR60" s="274" t="str">
        <f t="shared" si="20"/>
        <v/>
      </c>
      <c r="AS60" s="274" t="str">
        <f t="shared" si="20"/>
        <v/>
      </c>
      <c r="AT60" s="274" t="str">
        <f t="shared" si="20"/>
        <v/>
      </c>
      <c r="AU60" s="274" t="str">
        <f t="shared" si="20"/>
        <v/>
      </c>
      <c r="AV60" s="274" t="str">
        <f t="shared" si="20"/>
        <v/>
      </c>
      <c r="AW60" s="274">
        <f t="shared" si="17"/>
        <v>0</v>
      </c>
    </row>
    <row r="61" spans="1:49" s="202" customFormat="1" ht="23.1" customHeight="1">
      <c r="A61" s="67">
        <v>49</v>
      </c>
      <c r="B61" s="16" t="str">
        <f>IF(③職員名簿【年間実績】!B62="","",③職員名簿【年間実績】!B62)</f>
        <v/>
      </c>
      <c r="C61" s="192" t="str">
        <f>IF(③職員名簿【年間実績】!C62="","",③職員名簿【年間実績】!C62)</f>
        <v/>
      </c>
      <c r="D61" s="193" t="str">
        <f>IF(③職員名簿【年間実績】!D62="","",③職員名簿【年間実績】!D62)</f>
        <v/>
      </c>
      <c r="E61" s="194" t="str">
        <f>IF(③職員名簿【年間実績】!E62="","",③職員名簿【年間実績】!E62)</f>
        <v/>
      </c>
      <c r="F61" s="194" t="str">
        <f>IF(③職員名簿【年間実績】!F62="","",③職員名簿【年間実績】!F62)</f>
        <v/>
      </c>
      <c r="G61" s="194" t="str">
        <f>IF(③職員名簿【年間実績】!G62="","",③職員名簿【年間実績】!G62)</f>
        <v/>
      </c>
      <c r="H61" s="194" t="str">
        <f>IF(③職員名簿【年間実績】!H62="","",③職員名簿【年間実績】!H62)</f>
        <v/>
      </c>
      <c r="I61" s="194" t="str">
        <f>IF(③職員名簿【年間実績】!I62="","",③職員名簿【年間実績】!I62)</f>
        <v/>
      </c>
      <c r="J61" s="194" t="str">
        <f>IF(③職員名簿【年間実績】!J62="","",③職員名簿【年間実績】!J62)</f>
        <v/>
      </c>
      <c r="K61" s="277" t="str">
        <f>IF(③職員名簿【年間実績】!K62="","",③職員名簿【年間実績】!K62)</f>
        <v/>
      </c>
      <c r="L61" s="194" t="str">
        <f>IF(③職員名簿【年間実績】!L62="","",③職員名簿【年間実績】!L62)</f>
        <v/>
      </c>
      <c r="M61" s="194" t="str">
        <f>IF(③職員名簿【年間実績】!M62="","",③職員名簿【年間実績】!M62)</f>
        <v/>
      </c>
      <c r="N61" s="194" t="str">
        <f>IF(③職員名簿【年間実績】!N62="","",③職員名簿【年間実績】!N62)</f>
        <v/>
      </c>
      <c r="O61" s="194" t="str">
        <f>IF(③職員名簿【年間実績】!O62="","",③職員名簿【年間実績】!O62)</f>
        <v/>
      </c>
      <c r="P61" s="271" t="str">
        <f t="shared" si="18"/>
        <v>○</v>
      </c>
      <c r="Q61" s="144" t="str">
        <f t="shared" si="5"/>
        <v/>
      </c>
      <c r="R61" s="144" t="str">
        <f t="shared" si="12"/>
        <v/>
      </c>
      <c r="S61" s="144" t="str">
        <f t="shared" si="13"/>
        <v/>
      </c>
      <c r="T61" s="144" t="str">
        <f t="shared" si="14"/>
        <v/>
      </c>
      <c r="U61" s="142" t="str">
        <f t="shared" si="24"/>
        <v/>
      </c>
      <c r="V61" s="142" t="str">
        <f t="shared" si="24"/>
        <v/>
      </c>
      <c r="W61" s="142" t="str">
        <f t="shared" si="24"/>
        <v/>
      </c>
      <c r="X61" s="142" t="str">
        <f t="shared" si="24"/>
        <v/>
      </c>
      <c r="Y61" s="142" t="str">
        <f t="shared" si="24"/>
        <v/>
      </c>
      <c r="Z61" s="142" t="str">
        <f t="shared" si="24"/>
        <v/>
      </c>
      <c r="AA61" s="142" t="str">
        <f t="shared" si="24"/>
        <v/>
      </c>
      <c r="AB61" s="142" t="str">
        <f t="shared" si="24"/>
        <v/>
      </c>
      <c r="AC61" s="142" t="str">
        <f t="shared" si="24"/>
        <v/>
      </c>
      <c r="AD61" s="142" t="str">
        <f t="shared" si="24"/>
        <v/>
      </c>
      <c r="AE61" s="142" t="str">
        <f t="shared" si="24"/>
        <v/>
      </c>
      <c r="AF61" s="142" t="str">
        <f t="shared" si="24"/>
        <v/>
      </c>
      <c r="AG61" s="275">
        <f t="shared" si="8"/>
        <v>0</v>
      </c>
      <c r="AH61" s="275">
        <f t="shared" si="16"/>
        <v>0</v>
      </c>
      <c r="AI61" s="276">
        <f t="shared" si="22"/>
        <v>0</v>
      </c>
      <c r="AJ61" s="274" t="str">
        <f t="shared" si="23"/>
        <v/>
      </c>
      <c r="AK61" s="274" t="str">
        <f t="shared" si="21"/>
        <v/>
      </c>
      <c r="AL61" s="274" t="str">
        <f t="shared" si="21"/>
        <v/>
      </c>
      <c r="AM61" s="274" t="str">
        <f t="shared" si="21"/>
        <v/>
      </c>
      <c r="AN61" s="274" t="str">
        <f t="shared" si="20"/>
        <v/>
      </c>
      <c r="AO61" s="274" t="str">
        <f t="shared" si="20"/>
        <v/>
      </c>
      <c r="AP61" s="274" t="str">
        <f t="shared" si="20"/>
        <v/>
      </c>
      <c r="AQ61" s="274" t="str">
        <f t="shared" si="20"/>
        <v/>
      </c>
      <c r="AR61" s="274" t="str">
        <f t="shared" si="20"/>
        <v/>
      </c>
      <c r="AS61" s="274" t="str">
        <f t="shared" si="20"/>
        <v/>
      </c>
      <c r="AT61" s="274" t="str">
        <f t="shared" si="20"/>
        <v/>
      </c>
      <c r="AU61" s="274" t="str">
        <f t="shared" si="20"/>
        <v/>
      </c>
      <c r="AV61" s="274" t="str">
        <f t="shared" si="20"/>
        <v/>
      </c>
      <c r="AW61" s="274">
        <f t="shared" si="17"/>
        <v>0</v>
      </c>
    </row>
    <row r="62" spans="1:49" s="202" customFormat="1" ht="23.1" customHeight="1">
      <c r="A62" s="67">
        <v>50</v>
      </c>
      <c r="B62" s="16" t="str">
        <f>IF(③職員名簿【年間実績】!B63="","",③職員名簿【年間実績】!B63)</f>
        <v/>
      </c>
      <c r="C62" s="192" t="str">
        <f>IF(③職員名簿【年間実績】!C63="","",③職員名簿【年間実績】!C63)</f>
        <v/>
      </c>
      <c r="D62" s="193" t="str">
        <f>IF(③職員名簿【年間実績】!D63="","",③職員名簿【年間実績】!D63)</f>
        <v/>
      </c>
      <c r="E62" s="194" t="str">
        <f>IF(③職員名簿【年間実績】!E63="","",③職員名簿【年間実績】!E63)</f>
        <v/>
      </c>
      <c r="F62" s="194" t="str">
        <f>IF(③職員名簿【年間実績】!F63="","",③職員名簿【年間実績】!F63)</f>
        <v/>
      </c>
      <c r="G62" s="194" t="str">
        <f>IF(③職員名簿【年間実績】!G63="","",③職員名簿【年間実績】!G63)</f>
        <v/>
      </c>
      <c r="H62" s="194" t="str">
        <f>IF(③職員名簿【年間実績】!H63="","",③職員名簿【年間実績】!H63)</f>
        <v/>
      </c>
      <c r="I62" s="194" t="str">
        <f>IF(③職員名簿【年間実績】!I63="","",③職員名簿【年間実績】!I63)</f>
        <v/>
      </c>
      <c r="J62" s="194" t="str">
        <f>IF(③職員名簿【年間実績】!J63="","",③職員名簿【年間実績】!J63)</f>
        <v/>
      </c>
      <c r="K62" s="277" t="str">
        <f>IF(③職員名簿【年間実績】!K63="","",③職員名簿【年間実績】!K63)</f>
        <v/>
      </c>
      <c r="L62" s="194" t="str">
        <f>IF(③職員名簿【年間実績】!L63="","",③職員名簿【年間実績】!L63)</f>
        <v/>
      </c>
      <c r="M62" s="194" t="str">
        <f>IF(③職員名簿【年間実績】!M63="","",③職員名簿【年間実績】!M63)</f>
        <v/>
      </c>
      <c r="N62" s="194" t="str">
        <f>IF(③職員名簿【年間実績】!N63="","",③職員名簿【年間実績】!N63)</f>
        <v/>
      </c>
      <c r="O62" s="194" t="str">
        <f>IF(③職員名簿【年間実績】!O63="","",③職員名簿【年間実績】!O63)</f>
        <v/>
      </c>
      <c r="P62" s="271" t="str">
        <f t="shared" si="18"/>
        <v>○</v>
      </c>
      <c r="Q62" s="144" t="str">
        <f t="shared" si="5"/>
        <v/>
      </c>
      <c r="R62" s="144" t="str">
        <f t="shared" si="12"/>
        <v/>
      </c>
      <c r="S62" s="144" t="str">
        <f t="shared" si="13"/>
        <v/>
      </c>
      <c r="T62" s="144" t="str">
        <f t="shared" si="14"/>
        <v/>
      </c>
      <c r="U62" s="142" t="str">
        <f t="shared" ref="U62:AF77" si="25">IF($T62="",IF($K62="","",IF(U$11&gt;=$K62,IF($L62="",$S62,IF(U$11&gt;$L62,"",$S62)),"")),IF(AND(U$11&gt;=$K62,OR($L62&gt;=U$11,$L62="")),$T62,""))</f>
        <v/>
      </c>
      <c r="V62" s="142" t="str">
        <f t="shared" si="25"/>
        <v/>
      </c>
      <c r="W62" s="142" t="str">
        <f t="shared" si="25"/>
        <v/>
      </c>
      <c r="X62" s="142" t="str">
        <f t="shared" si="25"/>
        <v/>
      </c>
      <c r="Y62" s="142" t="str">
        <f t="shared" si="25"/>
        <v/>
      </c>
      <c r="Z62" s="142" t="str">
        <f t="shared" si="25"/>
        <v/>
      </c>
      <c r="AA62" s="142" t="str">
        <f t="shared" si="25"/>
        <v/>
      </c>
      <c r="AB62" s="142" t="str">
        <f t="shared" si="25"/>
        <v/>
      </c>
      <c r="AC62" s="142" t="str">
        <f t="shared" si="25"/>
        <v/>
      </c>
      <c r="AD62" s="142" t="str">
        <f t="shared" si="25"/>
        <v/>
      </c>
      <c r="AE62" s="142" t="str">
        <f t="shared" si="25"/>
        <v/>
      </c>
      <c r="AF62" s="142" t="str">
        <f t="shared" si="25"/>
        <v/>
      </c>
      <c r="AG62" s="275">
        <f t="shared" si="8"/>
        <v>0</v>
      </c>
      <c r="AH62" s="275">
        <f t="shared" si="16"/>
        <v>0</v>
      </c>
      <c r="AI62" s="276">
        <f t="shared" si="22"/>
        <v>0</v>
      </c>
      <c r="AJ62" s="274" t="str">
        <f t="shared" si="23"/>
        <v/>
      </c>
      <c r="AK62" s="274" t="str">
        <f t="shared" si="21"/>
        <v/>
      </c>
      <c r="AL62" s="274" t="str">
        <f t="shared" si="21"/>
        <v/>
      </c>
      <c r="AM62" s="274" t="str">
        <f t="shared" si="21"/>
        <v/>
      </c>
      <c r="AN62" s="274" t="str">
        <f t="shared" si="20"/>
        <v/>
      </c>
      <c r="AO62" s="274" t="str">
        <f t="shared" si="20"/>
        <v/>
      </c>
      <c r="AP62" s="274" t="str">
        <f t="shared" si="20"/>
        <v/>
      </c>
      <c r="AQ62" s="274" t="str">
        <f t="shared" ref="AQ62:AV93" si="26">IF(AA62="","","○")</f>
        <v/>
      </c>
      <c r="AR62" s="274" t="str">
        <f t="shared" si="26"/>
        <v/>
      </c>
      <c r="AS62" s="274" t="str">
        <f t="shared" si="26"/>
        <v/>
      </c>
      <c r="AT62" s="274" t="str">
        <f t="shared" si="26"/>
        <v/>
      </c>
      <c r="AU62" s="274" t="str">
        <f t="shared" si="26"/>
        <v/>
      </c>
      <c r="AV62" s="274" t="str">
        <f t="shared" si="26"/>
        <v/>
      </c>
      <c r="AW62" s="274">
        <f t="shared" si="17"/>
        <v>0</v>
      </c>
    </row>
    <row r="63" spans="1:49" s="202" customFormat="1" ht="23.1" customHeight="1">
      <c r="A63" s="67">
        <v>51</v>
      </c>
      <c r="B63" s="16" t="str">
        <f>IF(③職員名簿【年間実績】!B64="","",③職員名簿【年間実績】!B64)</f>
        <v/>
      </c>
      <c r="C63" s="192" t="str">
        <f>IF(③職員名簿【年間実績】!C64="","",③職員名簿【年間実績】!C64)</f>
        <v/>
      </c>
      <c r="D63" s="193" t="str">
        <f>IF(③職員名簿【年間実績】!D64="","",③職員名簿【年間実績】!D64)</f>
        <v/>
      </c>
      <c r="E63" s="194" t="str">
        <f>IF(③職員名簿【年間実績】!E64="","",③職員名簿【年間実績】!E64)</f>
        <v/>
      </c>
      <c r="F63" s="194" t="str">
        <f>IF(③職員名簿【年間実績】!F64="","",③職員名簿【年間実績】!F64)</f>
        <v/>
      </c>
      <c r="G63" s="194" t="str">
        <f>IF(③職員名簿【年間実績】!G64="","",③職員名簿【年間実績】!G64)</f>
        <v/>
      </c>
      <c r="H63" s="194" t="str">
        <f>IF(③職員名簿【年間実績】!H64="","",③職員名簿【年間実績】!H64)</f>
        <v/>
      </c>
      <c r="I63" s="194" t="str">
        <f>IF(③職員名簿【年間実績】!I64="","",③職員名簿【年間実績】!I64)</f>
        <v/>
      </c>
      <c r="J63" s="194" t="str">
        <f>IF(③職員名簿【年間実績】!J64="","",③職員名簿【年間実績】!J64)</f>
        <v/>
      </c>
      <c r="K63" s="277" t="str">
        <f>IF(③職員名簿【年間実績】!K64="","",③職員名簿【年間実績】!K64)</f>
        <v/>
      </c>
      <c r="L63" s="194" t="str">
        <f>IF(③職員名簿【年間実績】!L64="","",③職員名簿【年間実績】!L64)</f>
        <v/>
      </c>
      <c r="M63" s="194" t="str">
        <f>IF(③職員名簿【年間実績】!M64="","",③職員名簿【年間実績】!M64)</f>
        <v/>
      </c>
      <c r="N63" s="194" t="str">
        <f>IF(③職員名簿【年間実績】!N64="","",③職員名簿【年間実績】!N64)</f>
        <v/>
      </c>
      <c r="O63" s="194" t="str">
        <f>IF(③職員名簿【年間実績】!O64="","",③職員名簿【年間実績】!O64)</f>
        <v/>
      </c>
      <c r="P63" s="271" t="str">
        <f t="shared" si="18"/>
        <v>○</v>
      </c>
      <c r="Q63" s="144" t="str">
        <f t="shared" si="5"/>
        <v/>
      </c>
      <c r="R63" s="144" t="str">
        <f t="shared" si="12"/>
        <v/>
      </c>
      <c r="S63" s="144" t="str">
        <f t="shared" si="13"/>
        <v/>
      </c>
      <c r="T63" s="144" t="str">
        <f t="shared" si="14"/>
        <v/>
      </c>
      <c r="U63" s="142" t="str">
        <f t="shared" si="25"/>
        <v/>
      </c>
      <c r="V63" s="142" t="str">
        <f t="shared" si="25"/>
        <v/>
      </c>
      <c r="W63" s="142" t="str">
        <f t="shared" si="25"/>
        <v/>
      </c>
      <c r="X63" s="142" t="str">
        <f t="shared" si="25"/>
        <v/>
      </c>
      <c r="Y63" s="142" t="str">
        <f t="shared" si="25"/>
        <v/>
      </c>
      <c r="Z63" s="142" t="str">
        <f t="shared" si="25"/>
        <v/>
      </c>
      <c r="AA63" s="142" t="str">
        <f t="shared" si="25"/>
        <v/>
      </c>
      <c r="AB63" s="142" t="str">
        <f t="shared" si="25"/>
        <v/>
      </c>
      <c r="AC63" s="142" t="str">
        <f t="shared" si="25"/>
        <v/>
      </c>
      <c r="AD63" s="142" t="str">
        <f t="shared" si="25"/>
        <v/>
      </c>
      <c r="AE63" s="142" t="str">
        <f t="shared" si="25"/>
        <v/>
      </c>
      <c r="AF63" s="142" t="str">
        <f t="shared" si="25"/>
        <v/>
      </c>
      <c r="AG63" s="275">
        <f t="shared" si="8"/>
        <v>0</v>
      </c>
      <c r="AH63" s="275">
        <f t="shared" si="16"/>
        <v>0</v>
      </c>
      <c r="AI63" s="276">
        <f t="shared" si="22"/>
        <v>0</v>
      </c>
      <c r="AJ63" s="274" t="str">
        <f t="shared" si="23"/>
        <v/>
      </c>
      <c r="AK63" s="274" t="str">
        <f t="shared" si="21"/>
        <v/>
      </c>
      <c r="AL63" s="274" t="str">
        <f t="shared" si="21"/>
        <v/>
      </c>
      <c r="AM63" s="274" t="str">
        <f t="shared" si="21"/>
        <v/>
      </c>
      <c r="AN63" s="274" t="str">
        <f t="shared" si="21"/>
        <v/>
      </c>
      <c r="AO63" s="274" t="str">
        <f t="shared" si="21"/>
        <v/>
      </c>
      <c r="AP63" s="274" t="str">
        <f t="shared" si="21"/>
        <v/>
      </c>
      <c r="AQ63" s="274" t="str">
        <f t="shared" si="26"/>
        <v/>
      </c>
      <c r="AR63" s="274" t="str">
        <f t="shared" si="26"/>
        <v/>
      </c>
      <c r="AS63" s="274" t="str">
        <f t="shared" si="26"/>
        <v/>
      </c>
      <c r="AT63" s="274" t="str">
        <f t="shared" si="26"/>
        <v/>
      </c>
      <c r="AU63" s="274" t="str">
        <f t="shared" si="26"/>
        <v/>
      </c>
      <c r="AV63" s="274" t="str">
        <f t="shared" si="26"/>
        <v/>
      </c>
      <c r="AW63" s="274">
        <f t="shared" si="17"/>
        <v>0</v>
      </c>
    </row>
    <row r="64" spans="1:49" s="202" customFormat="1" ht="23.1" customHeight="1">
      <c r="A64" s="67">
        <v>52</v>
      </c>
      <c r="B64" s="16" t="str">
        <f>IF(③職員名簿【年間実績】!B65="","",③職員名簿【年間実績】!B65)</f>
        <v/>
      </c>
      <c r="C64" s="192" t="str">
        <f>IF(③職員名簿【年間実績】!C65="","",③職員名簿【年間実績】!C65)</f>
        <v/>
      </c>
      <c r="D64" s="193" t="str">
        <f>IF(③職員名簿【年間実績】!D65="","",③職員名簿【年間実績】!D65)</f>
        <v/>
      </c>
      <c r="E64" s="194" t="str">
        <f>IF(③職員名簿【年間実績】!E65="","",③職員名簿【年間実績】!E65)</f>
        <v/>
      </c>
      <c r="F64" s="194" t="str">
        <f>IF(③職員名簿【年間実績】!F65="","",③職員名簿【年間実績】!F65)</f>
        <v/>
      </c>
      <c r="G64" s="194" t="str">
        <f>IF(③職員名簿【年間実績】!G65="","",③職員名簿【年間実績】!G65)</f>
        <v/>
      </c>
      <c r="H64" s="194" t="str">
        <f>IF(③職員名簿【年間実績】!H65="","",③職員名簿【年間実績】!H65)</f>
        <v/>
      </c>
      <c r="I64" s="194" t="str">
        <f>IF(③職員名簿【年間実績】!I65="","",③職員名簿【年間実績】!I65)</f>
        <v/>
      </c>
      <c r="J64" s="194" t="str">
        <f>IF(③職員名簿【年間実績】!J65="","",③職員名簿【年間実績】!J65)</f>
        <v/>
      </c>
      <c r="K64" s="277" t="str">
        <f>IF(③職員名簿【年間実績】!K65="","",③職員名簿【年間実績】!K65)</f>
        <v/>
      </c>
      <c r="L64" s="194" t="str">
        <f>IF(③職員名簿【年間実績】!L65="","",③職員名簿【年間実績】!L65)</f>
        <v/>
      </c>
      <c r="M64" s="194" t="str">
        <f>IF(③職員名簿【年間実績】!M65="","",③職員名簿【年間実績】!M65)</f>
        <v/>
      </c>
      <c r="N64" s="194" t="str">
        <f>IF(③職員名簿【年間実績】!N65="","",③職員名簿【年間実績】!N65)</f>
        <v/>
      </c>
      <c r="O64" s="194" t="str">
        <f>IF(③職員名簿【年間実績】!O65="","",③職員名簿【年間実績】!O65)</f>
        <v/>
      </c>
      <c r="P64" s="271" t="str">
        <f t="shared" si="18"/>
        <v>○</v>
      </c>
      <c r="Q64" s="144" t="str">
        <f t="shared" si="5"/>
        <v/>
      </c>
      <c r="R64" s="144" t="str">
        <f t="shared" si="12"/>
        <v/>
      </c>
      <c r="S64" s="144" t="str">
        <f t="shared" si="13"/>
        <v/>
      </c>
      <c r="T64" s="144" t="str">
        <f t="shared" si="14"/>
        <v/>
      </c>
      <c r="U64" s="142" t="str">
        <f t="shared" si="25"/>
        <v/>
      </c>
      <c r="V64" s="142" t="str">
        <f t="shared" si="25"/>
        <v/>
      </c>
      <c r="W64" s="142" t="str">
        <f t="shared" si="25"/>
        <v/>
      </c>
      <c r="X64" s="142" t="str">
        <f t="shared" si="25"/>
        <v/>
      </c>
      <c r="Y64" s="142" t="str">
        <f t="shared" si="25"/>
        <v/>
      </c>
      <c r="Z64" s="142" t="str">
        <f t="shared" si="25"/>
        <v/>
      </c>
      <c r="AA64" s="142" t="str">
        <f t="shared" si="25"/>
        <v/>
      </c>
      <c r="AB64" s="142" t="str">
        <f t="shared" si="25"/>
        <v/>
      </c>
      <c r="AC64" s="142" t="str">
        <f t="shared" si="25"/>
        <v/>
      </c>
      <c r="AD64" s="142" t="str">
        <f t="shared" si="25"/>
        <v/>
      </c>
      <c r="AE64" s="142" t="str">
        <f t="shared" si="25"/>
        <v/>
      </c>
      <c r="AF64" s="142" t="str">
        <f t="shared" si="25"/>
        <v/>
      </c>
      <c r="AG64" s="275">
        <f t="shared" si="8"/>
        <v>0</v>
      </c>
      <c r="AH64" s="275">
        <f t="shared" si="16"/>
        <v>0</v>
      </c>
      <c r="AI64" s="276">
        <f t="shared" si="22"/>
        <v>0</v>
      </c>
      <c r="AJ64" s="274" t="str">
        <f t="shared" si="23"/>
        <v/>
      </c>
      <c r="AK64" s="274" t="str">
        <f t="shared" si="21"/>
        <v/>
      </c>
      <c r="AL64" s="274" t="str">
        <f t="shared" si="21"/>
        <v/>
      </c>
      <c r="AM64" s="274" t="str">
        <f t="shared" si="21"/>
        <v/>
      </c>
      <c r="AN64" s="274" t="str">
        <f t="shared" si="21"/>
        <v/>
      </c>
      <c r="AO64" s="274" t="str">
        <f t="shared" si="21"/>
        <v/>
      </c>
      <c r="AP64" s="274" t="str">
        <f t="shared" si="21"/>
        <v/>
      </c>
      <c r="AQ64" s="274" t="str">
        <f t="shared" si="26"/>
        <v/>
      </c>
      <c r="AR64" s="274" t="str">
        <f t="shared" si="26"/>
        <v/>
      </c>
      <c r="AS64" s="274" t="str">
        <f t="shared" si="26"/>
        <v/>
      </c>
      <c r="AT64" s="274" t="str">
        <f t="shared" si="26"/>
        <v/>
      </c>
      <c r="AU64" s="274" t="str">
        <f t="shared" si="26"/>
        <v/>
      </c>
      <c r="AV64" s="274" t="str">
        <f t="shared" si="26"/>
        <v/>
      </c>
      <c r="AW64" s="274">
        <f t="shared" si="17"/>
        <v>0</v>
      </c>
    </row>
    <row r="65" spans="1:49" s="202" customFormat="1" ht="23.1" customHeight="1">
      <c r="A65" s="67">
        <v>53</v>
      </c>
      <c r="B65" s="16" t="str">
        <f>IF(③職員名簿【年間実績】!B66="","",③職員名簿【年間実績】!B66)</f>
        <v/>
      </c>
      <c r="C65" s="192" t="str">
        <f>IF(③職員名簿【年間実績】!C66="","",③職員名簿【年間実績】!C66)</f>
        <v/>
      </c>
      <c r="D65" s="193" t="str">
        <f>IF(③職員名簿【年間実績】!D66="","",③職員名簿【年間実績】!D66)</f>
        <v/>
      </c>
      <c r="E65" s="194" t="str">
        <f>IF(③職員名簿【年間実績】!E66="","",③職員名簿【年間実績】!E66)</f>
        <v/>
      </c>
      <c r="F65" s="194" t="str">
        <f>IF(③職員名簿【年間実績】!F66="","",③職員名簿【年間実績】!F66)</f>
        <v/>
      </c>
      <c r="G65" s="194" t="str">
        <f>IF(③職員名簿【年間実績】!G66="","",③職員名簿【年間実績】!G66)</f>
        <v/>
      </c>
      <c r="H65" s="194" t="str">
        <f>IF(③職員名簿【年間実績】!H66="","",③職員名簿【年間実績】!H66)</f>
        <v/>
      </c>
      <c r="I65" s="194" t="str">
        <f>IF(③職員名簿【年間実績】!I66="","",③職員名簿【年間実績】!I66)</f>
        <v/>
      </c>
      <c r="J65" s="194" t="str">
        <f>IF(③職員名簿【年間実績】!J66="","",③職員名簿【年間実績】!J66)</f>
        <v/>
      </c>
      <c r="K65" s="277" t="str">
        <f>IF(③職員名簿【年間実績】!K66="","",③職員名簿【年間実績】!K66)</f>
        <v/>
      </c>
      <c r="L65" s="194" t="str">
        <f>IF(③職員名簿【年間実績】!L66="","",③職員名簿【年間実績】!L66)</f>
        <v/>
      </c>
      <c r="M65" s="194" t="str">
        <f>IF(③職員名簿【年間実績】!M66="","",③職員名簿【年間実績】!M66)</f>
        <v/>
      </c>
      <c r="N65" s="194" t="str">
        <f>IF(③職員名簿【年間実績】!N66="","",③職員名簿【年間実績】!N66)</f>
        <v/>
      </c>
      <c r="O65" s="194" t="str">
        <f>IF(③職員名簿【年間実績】!O66="","",③職員名簿【年間実績】!O66)</f>
        <v/>
      </c>
      <c r="P65" s="271" t="str">
        <f t="shared" si="18"/>
        <v>○</v>
      </c>
      <c r="Q65" s="144" t="str">
        <f t="shared" si="5"/>
        <v/>
      </c>
      <c r="R65" s="144" t="str">
        <f t="shared" si="12"/>
        <v/>
      </c>
      <c r="S65" s="144" t="str">
        <f t="shared" si="13"/>
        <v/>
      </c>
      <c r="T65" s="144" t="str">
        <f t="shared" si="14"/>
        <v/>
      </c>
      <c r="U65" s="142" t="str">
        <f t="shared" si="25"/>
        <v/>
      </c>
      <c r="V65" s="142" t="str">
        <f t="shared" si="25"/>
        <v/>
      </c>
      <c r="W65" s="142" t="str">
        <f t="shared" si="25"/>
        <v/>
      </c>
      <c r="X65" s="142" t="str">
        <f t="shared" si="25"/>
        <v/>
      </c>
      <c r="Y65" s="142" t="str">
        <f t="shared" si="25"/>
        <v/>
      </c>
      <c r="Z65" s="142" t="str">
        <f t="shared" si="25"/>
        <v/>
      </c>
      <c r="AA65" s="142" t="str">
        <f t="shared" si="25"/>
        <v/>
      </c>
      <c r="AB65" s="142" t="str">
        <f t="shared" si="25"/>
        <v/>
      </c>
      <c r="AC65" s="142" t="str">
        <f t="shared" si="25"/>
        <v/>
      </c>
      <c r="AD65" s="142" t="str">
        <f t="shared" si="25"/>
        <v/>
      </c>
      <c r="AE65" s="142" t="str">
        <f t="shared" si="25"/>
        <v/>
      </c>
      <c r="AF65" s="142" t="str">
        <f t="shared" si="25"/>
        <v/>
      </c>
      <c r="AG65" s="275">
        <f t="shared" si="8"/>
        <v>0</v>
      </c>
      <c r="AH65" s="275">
        <f t="shared" si="16"/>
        <v>0</v>
      </c>
      <c r="AI65" s="276">
        <f t="shared" si="22"/>
        <v>0</v>
      </c>
      <c r="AJ65" s="274" t="str">
        <f t="shared" si="23"/>
        <v/>
      </c>
      <c r="AK65" s="274" t="str">
        <f t="shared" si="21"/>
        <v/>
      </c>
      <c r="AL65" s="274" t="str">
        <f t="shared" si="21"/>
        <v/>
      </c>
      <c r="AM65" s="274" t="str">
        <f t="shared" si="21"/>
        <v/>
      </c>
      <c r="AN65" s="274" t="str">
        <f t="shared" si="21"/>
        <v/>
      </c>
      <c r="AO65" s="274" t="str">
        <f t="shared" si="21"/>
        <v/>
      </c>
      <c r="AP65" s="274" t="str">
        <f t="shared" si="21"/>
        <v/>
      </c>
      <c r="AQ65" s="274" t="str">
        <f t="shared" si="26"/>
        <v/>
      </c>
      <c r="AR65" s="274" t="str">
        <f t="shared" si="26"/>
        <v/>
      </c>
      <c r="AS65" s="274" t="str">
        <f t="shared" si="26"/>
        <v/>
      </c>
      <c r="AT65" s="274" t="str">
        <f t="shared" si="26"/>
        <v/>
      </c>
      <c r="AU65" s="274" t="str">
        <f t="shared" si="26"/>
        <v/>
      </c>
      <c r="AV65" s="274" t="str">
        <f t="shared" si="26"/>
        <v/>
      </c>
      <c r="AW65" s="274">
        <f t="shared" si="17"/>
        <v>0</v>
      </c>
    </row>
    <row r="66" spans="1:49" s="202" customFormat="1" ht="23.1" customHeight="1">
      <c r="A66" s="67">
        <v>54</v>
      </c>
      <c r="B66" s="16" t="str">
        <f>IF(③職員名簿【年間実績】!B67="","",③職員名簿【年間実績】!B67)</f>
        <v/>
      </c>
      <c r="C66" s="192" t="str">
        <f>IF(③職員名簿【年間実績】!C67="","",③職員名簿【年間実績】!C67)</f>
        <v/>
      </c>
      <c r="D66" s="193" t="str">
        <f>IF(③職員名簿【年間実績】!D67="","",③職員名簿【年間実績】!D67)</f>
        <v/>
      </c>
      <c r="E66" s="194" t="str">
        <f>IF(③職員名簿【年間実績】!E67="","",③職員名簿【年間実績】!E67)</f>
        <v/>
      </c>
      <c r="F66" s="194" t="str">
        <f>IF(③職員名簿【年間実績】!F67="","",③職員名簿【年間実績】!F67)</f>
        <v/>
      </c>
      <c r="G66" s="194" t="str">
        <f>IF(③職員名簿【年間実績】!G67="","",③職員名簿【年間実績】!G67)</f>
        <v/>
      </c>
      <c r="H66" s="194" t="str">
        <f>IF(③職員名簿【年間実績】!H67="","",③職員名簿【年間実績】!H67)</f>
        <v/>
      </c>
      <c r="I66" s="194" t="str">
        <f>IF(③職員名簿【年間実績】!I67="","",③職員名簿【年間実績】!I67)</f>
        <v/>
      </c>
      <c r="J66" s="194" t="str">
        <f>IF(③職員名簿【年間実績】!J67="","",③職員名簿【年間実績】!J67)</f>
        <v/>
      </c>
      <c r="K66" s="277" t="str">
        <f>IF(③職員名簿【年間実績】!K67="","",③職員名簿【年間実績】!K67)</f>
        <v/>
      </c>
      <c r="L66" s="194" t="str">
        <f>IF(③職員名簿【年間実績】!L67="","",③職員名簿【年間実績】!L67)</f>
        <v/>
      </c>
      <c r="M66" s="194" t="str">
        <f>IF(③職員名簿【年間実績】!M67="","",③職員名簿【年間実績】!M67)</f>
        <v/>
      </c>
      <c r="N66" s="194" t="str">
        <f>IF(③職員名簿【年間実績】!N67="","",③職員名簿【年間実績】!N67)</f>
        <v/>
      </c>
      <c r="O66" s="194" t="str">
        <f>IF(③職員名簿【年間実績】!O67="","",③職員名簿【年間実績】!O67)</f>
        <v/>
      </c>
      <c r="P66" s="271" t="str">
        <f t="shared" si="18"/>
        <v>○</v>
      </c>
      <c r="Q66" s="144" t="str">
        <f t="shared" si="5"/>
        <v/>
      </c>
      <c r="R66" s="144" t="str">
        <f t="shared" si="12"/>
        <v/>
      </c>
      <c r="S66" s="144" t="str">
        <f t="shared" si="13"/>
        <v/>
      </c>
      <c r="T66" s="144" t="str">
        <f t="shared" si="14"/>
        <v/>
      </c>
      <c r="U66" s="142" t="str">
        <f t="shared" si="25"/>
        <v/>
      </c>
      <c r="V66" s="142" t="str">
        <f t="shared" si="25"/>
        <v/>
      </c>
      <c r="W66" s="142" t="str">
        <f t="shared" si="25"/>
        <v/>
      </c>
      <c r="X66" s="142" t="str">
        <f t="shared" si="25"/>
        <v/>
      </c>
      <c r="Y66" s="142" t="str">
        <f t="shared" si="25"/>
        <v/>
      </c>
      <c r="Z66" s="142" t="str">
        <f t="shared" si="25"/>
        <v/>
      </c>
      <c r="AA66" s="142" t="str">
        <f t="shared" si="25"/>
        <v/>
      </c>
      <c r="AB66" s="142" t="str">
        <f t="shared" si="25"/>
        <v/>
      </c>
      <c r="AC66" s="142" t="str">
        <f t="shared" si="25"/>
        <v/>
      </c>
      <c r="AD66" s="142" t="str">
        <f t="shared" si="25"/>
        <v/>
      </c>
      <c r="AE66" s="142" t="str">
        <f t="shared" si="25"/>
        <v/>
      </c>
      <c r="AF66" s="142" t="str">
        <f t="shared" si="25"/>
        <v/>
      </c>
      <c r="AG66" s="275">
        <f t="shared" si="8"/>
        <v>0</v>
      </c>
      <c r="AH66" s="275">
        <f t="shared" si="16"/>
        <v>0</v>
      </c>
      <c r="AI66" s="276">
        <f t="shared" si="22"/>
        <v>0</v>
      </c>
      <c r="AJ66" s="274" t="str">
        <f t="shared" si="23"/>
        <v/>
      </c>
      <c r="AK66" s="274" t="str">
        <f t="shared" si="21"/>
        <v/>
      </c>
      <c r="AL66" s="274" t="str">
        <f t="shared" si="21"/>
        <v/>
      </c>
      <c r="AM66" s="274" t="str">
        <f t="shared" si="21"/>
        <v/>
      </c>
      <c r="AN66" s="274" t="str">
        <f t="shared" si="21"/>
        <v/>
      </c>
      <c r="AO66" s="274" t="str">
        <f t="shared" si="21"/>
        <v/>
      </c>
      <c r="AP66" s="274" t="str">
        <f t="shared" si="21"/>
        <v/>
      </c>
      <c r="AQ66" s="274" t="str">
        <f t="shared" si="26"/>
        <v/>
      </c>
      <c r="AR66" s="274" t="str">
        <f t="shared" si="26"/>
        <v/>
      </c>
      <c r="AS66" s="274" t="str">
        <f t="shared" si="26"/>
        <v/>
      </c>
      <c r="AT66" s="274" t="str">
        <f t="shared" si="26"/>
        <v/>
      </c>
      <c r="AU66" s="274" t="str">
        <f t="shared" si="26"/>
        <v/>
      </c>
      <c r="AV66" s="274" t="str">
        <f t="shared" si="26"/>
        <v/>
      </c>
      <c r="AW66" s="274">
        <f t="shared" si="17"/>
        <v>0</v>
      </c>
    </row>
    <row r="67" spans="1:49" s="202" customFormat="1" ht="23.1" customHeight="1">
      <c r="A67" s="67">
        <v>55</v>
      </c>
      <c r="B67" s="16" t="str">
        <f>IF(③職員名簿【年間実績】!B68="","",③職員名簿【年間実績】!B68)</f>
        <v/>
      </c>
      <c r="C67" s="192" t="str">
        <f>IF(③職員名簿【年間実績】!C68="","",③職員名簿【年間実績】!C68)</f>
        <v/>
      </c>
      <c r="D67" s="193" t="str">
        <f>IF(③職員名簿【年間実績】!D68="","",③職員名簿【年間実績】!D68)</f>
        <v/>
      </c>
      <c r="E67" s="194" t="str">
        <f>IF(③職員名簿【年間実績】!E68="","",③職員名簿【年間実績】!E68)</f>
        <v/>
      </c>
      <c r="F67" s="194" t="str">
        <f>IF(③職員名簿【年間実績】!F68="","",③職員名簿【年間実績】!F68)</f>
        <v/>
      </c>
      <c r="G67" s="194" t="str">
        <f>IF(③職員名簿【年間実績】!G68="","",③職員名簿【年間実績】!G68)</f>
        <v/>
      </c>
      <c r="H67" s="194" t="str">
        <f>IF(③職員名簿【年間実績】!H68="","",③職員名簿【年間実績】!H68)</f>
        <v/>
      </c>
      <c r="I67" s="194" t="str">
        <f>IF(③職員名簿【年間実績】!I68="","",③職員名簿【年間実績】!I68)</f>
        <v/>
      </c>
      <c r="J67" s="194" t="str">
        <f>IF(③職員名簿【年間実績】!J68="","",③職員名簿【年間実績】!J68)</f>
        <v/>
      </c>
      <c r="K67" s="277" t="str">
        <f>IF(③職員名簿【年間実績】!K68="","",③職員名簿【年間実績】!K68)</f>
        <v/>
      </c>
      <c r="L67" s="194" t="str">
        <f>IF(③職員名簿【年間実績】!L68="","",③職員名簿【年間実績】!L68)</f>
        <v/>
      </c>
      <c r="M67" s="194" t="str">
        <f>IF(③職員名簿【年間実績】!M68="","",③職員名簿【年間実績】!M68)</f>
        <v/>
      </c>
      <c r="N67" s="194" t="str">
        <f>IF(③職員名簿【年間実績】!N68="","",③職員名簿【年間実績】!N68)</f>
        <v/>
      </c>
      <c r="O67" s="194" t="str">
        <f>IF(③職員名簿【年間実績】!O68="","",③職員名簿【年間実績】!O68)</f>
        <v/>
      </c>
      <c r="P67" s="271" t="str">
        <f t="shared" si="18"/>
        <v>○</v>
      </c>
      <c r="Q67" s="144" t="str">
        <f t="shared" si="5"/>
        <v/>
      </c>
      <c r="R67" s="144" t="str">
        <f t="shared" si="12"/>
        <v/>
      </c>
      <c r="S67" s="144" t="str">
        <f t="shared" si="13"/>
        <v/>
      </c>
      <c r="T67" s="144" t="str">
        <f t="shared" si="14"/>
        <v/>
      </c>
      <c r="U67" s="142" t="str">
        <f t="shared" si="25"/>
        <v/>
      </c>
      <c r="V67" s="142" t="str">
        <f t="shared" si="25"/>
        <v/>
      </c>
      <c r="W67" s="142" t="str">
        <f t="shared" si="25"/>
        <v/>
      </c>
      <c r="X67" s="142" t="str">
        <f t="shared" si="25"/>
        <v/>
      </c>
      <c r="Y67" s="142" t="str">
        <f t="shared" si="25"/>
        <v/>
      </c>
      <c r="Z67" s="142" t="str">
        <f t="shared" si="25"/>
        <v/>
      </c>
      <c r="AA67" s="142" t="str">
        <f t="shared" si="25"/>
        <v/>
      </c>
      <c r="AB67" s="142" t="str">
        <f t="shared" si="25"/>
        <v/>
      </c>
      <c r="AC67" s="142" t="str">
        <f t="shared" si="25"/>
        <v/>
      </c>
      <c r="AD67" s="142" t="str">
        <f t="shared" si="25"/>
        <v/>
      </c>
      <c r="AE67" s="142" t="str">
        <f t="shared" si="25"/>
        <v/>
      </c>
      <c r="AF67" s="142" t="str">
        <f t="shared" si="25"/>
        <v/>
      </c>
      <c r="AG67" s="275">
        <f t="shared" si="8"/>
        <v>0</v>
      </c>
      <c r="AH67" s="275">
        <f t="shared" si="16"/>
        <v>0</v>
      </c>
      <c r="AI67" s="276">
        <f t="shared" si="22"/>
        <v>0</v>
      </c>
      <c r="AJ67" s="274" t="str">
        <f t="shared" si="23"/>
        <v/>
      </c>
      <c r="AK67" s="274" t="str">
        <f t="shared" ref="AK67:AV98" si="27">IF(U67="","","○")</f>
        <v/>
      </c>
      <c r="AL67" s="274" t="str">
        <f t="shared" si="27"/>
        <v/>
      </c>
      <c r="AM67" s="274" t="str">
        <f t="shared" si="27"/>
        <v/>
      </c>
      <c r="AN67" s="274" t="str">
        <f t="shared" si="27"/>
        <v/>
      </c>
      <c r="AO67" s="274" t="str">
        <f t="shared" si="27"/>
        <v/>
      </c>
      <c r="AP67" s="274" t="str">
        <f t="shared" si="27"/>
        <v/>
      </c>
      <c r="AQ67" s="274" t="str">
        <f t="shared" si="26"/>
        <v/>
      </c>
      <c r="AR67" s="274" t="str">
        <f t="shared" si="26"/>
        <v/>
      </c>
      <c r="AS67" s="274" t="str">
        <f t="shared" si="26"/>
        <v/>
      </c>
      <c r="AT67" s="274" t="str">
        <f t="shared" si="26"/>
        <v/>
      </c>
      <c r="AU67" s="274" t="str">
        <f t="shared" si="26"/>
        <v/>
      </c>
      <c r="AV67" s="274" t="str">
        <f t="shared" si="26"/>
        <v/>
      </c>
      <c r="AW67" s="274">
        <f t="shared" si="17"/>
        <v>0</v>
      </c>
    </row>
    <row r="68" spans="1:49" s="202" customFormat="1" ht="23.1" customHeight="1">
      <c r="A68" s="67">
        <v>56</v>
      </c>
      <c r="B68" s="16" t="str">
        <f>IF(③職員名簿【年間実績】!B69="","",③職員名簿【年間実績】!B69)</f>
        <v/>
      </c>
      <c r="C68" s="192" t="str">
        <f>IF(③職員名簿【年間実績】!C69="","",③職員名簿【年間実績】!C69)</f>
        <v/>
      </c>
      <c r="D68" s="193" t="str">
        <f>IF(③職員名簿【年間実績】!D69="","",③職員名簿【年間実績】!D69)</f>
        <v/>
      </c>
      <c r="E68" s="194" t="str">
        <f>IF(③職員名簿【年間実績】!E69="","",③職員名簿【年間実績】!E69)</f>
        <v/>
      </c>
      <c r="F68" s="194" t="str">
        <f>IF(③職員名簿【年間実績】!F69="","",③職員名簿【年間実績】!F69)</f>
        <v/>
      </c>
      <c r="G68" s="194" t="str">
        <f>IF(③職員名簿【年間実績】!G69="","",③職員名簿【年間実績】!G69)</f>
        <v/>
      </c>
      <c r="H68" s="194" t="str">
        <f>IF(③職員名簿【年間実績】!H69="","",③職員名簿【年間実績】!H69)</f>
        <v/>
      </c>
      <c r="I68" s="194" t="str">
        <f>IF(③職員名簿【年間実績】!I69="","",③職員名簿【年間実績】!I69)</f>
        <v/>
      </c>
      <c r="J68" s="194" t="str">
        <f>IF(③職員名簿【年間実績】!J69="","",③職員名簿【年間実績】!J69)</f>
        <v/>
      </c>
      <c r="K68" s="277" t="str">
        <f>IF(③職員名簿【年間実績】!K69="","",③職員名簿【年間実績】!K69)</f>
        <v/>
      </c>
      <c r="L68" s="194" t="str">
        <f>IF(③職員名簿【年間実績】!L69="","",③職員名簿【年間実績】!L69)</f>
        <v/>
      </c>
      <c r="M68" s="194" t="str">
        <f>IF(③職員名簿【年間実績】!M69="","",③職員名簿【年間実績】!M69)</f>
        <v/>
      </c>
      <c r="N68" s="194" t="str">
        <f>IF(③職員名簿【年間実績】!N69="","",③職員名簿【年間実績】!N69)</f>
        <v/>
      </c>
      <c r="O68" s="194" t="str">
        <f>IF(③職員名簿【年間実績】!O69="","",③職員名簿【年間実績】!O69)</f>
        <v/>
      </c>
      <c r="P68" s="271" t="str">
        <f t="shared" si="18"/>
        <v>○</v>
      </c>
      <c r="Q68" s="144" t="str">
        <f t="shared" si="5"/>
        <v/>
      </c>
      <c r="R68" s="144" t="str">
        <f t="shared" si="12"/>
        <v/>
      </c>
      <c r="S68" s="144" t="str">
        <f t="shared" si="13"/>
        <v/>
      </c>
      <c r="T68" s="144" t="str">
        <f t="shared" si="14"/>
        <v/>
      </c>
      <c r="U68" s="142" t="str">
        <f t="shared" si="25"/>
        <v/>
      </c>
      <c r="V68" s="142" t="str">
        <f t="shared" si="25"/>
        <v/>
      </c>
      <c r="W68" s="142" t="str">
        <f t="shared" si="25"/>
        <v/>
      </c>
      <c r="X68" s="142" t="str">
        <f t="shared" si="25"/>
        <v/>
      </c>
      <c r="Y68" s="142" t="str">
        <f t="shared" si="25"/>
        <v/>
      </c>
      <c r="Z68" s="142" t="str">
        <f t="shared" si="25"/>
        <v/>
      </c>
      <c r="AA68" s="142" t="str">
        <f t="shared" si="25"/>
        <v/>
      </c>
      <c r="AB68" s="142" t="str">
        <f t="shared" si="25"/>
        <v/>
      </c>
      <c r="AC68" s="142" t="str">
        <f t="shared" si="25"/>
        <v/>
      </c>
      <c r="AD68" s="142" t="str">
        <f t="shared" si="25"/>
        <v/>
      </c>
      <c r="AE68" s="142" t="str">
        <f t="shared" si="25"/>
        <v/>
      </c>
      <c r="AF68" s="142" t="str">
        <f t="shared" si="25"/>
        <v/>
      </c>
      <c r="AG68" s="275">
        <f t="shared" si="8"/>
        <v>0</v>
      </c>
      <c r="AH68" s="275">
        <f t="shared" si="16"/>
        <v>0</v>
      </c>
      <c r="AI68" s="276">
        <f t="shared" si="22"/>
        <v>0</v>
      </c>
      <c r="AJ68" s="274" t="str">
        <f t="shared" si="23"/>
        <v/>
      </c>
      <c r="AK68" s="274" t="str">
        <f t="shared" si="27"/>
        <v/>
      </c>
      <c r="AL68" s="274" t="str">
        <f t="shared" si="27"/>
        <v/>
      </c>
      <c r="AM68" s="274" t="str">
        <f t="shared" si="27"/>
        <v/>
      </c>
      <c r="AN68" s="274" t="str">
        <f t="shared" si="27"/>
        <v/>
      </c>
      <c r="AO68" s="274" t="str">
        <f t="shared" si="27"/>
        <v/>
      </c>
      <c r="AP68" s="274" t="str">
        <f t="shared" si="27"/>
        <v/>
      </c>
      <c r="AQ68" s="274" t="str">
        <f t="shared" si="26"/>
        <v/>
      </c>
      <c r="AR68" s="274" t="str">
        <f t="shared" si="26"/>
        <v/>
      </c>
      <c r="AS68" s="274" t="str">
        <f t="shared" si="26"/>
        <v/>
      </c>
      <c r="AT68" s="274" t="str">
        <f t="shared" si="26"/>
        <v/>
      </c>
      <c r="AU68" s="274" t="str">
        <f t="shared" si="26"/>
        <v/>
      </c>
      <c r="AV68" s="274" t="str">
        <f t="shared" si="26"/>
        <v/>
      </c>
      <c r="AW68" s="274">
        <f t="shared" si="17"/>
        <v>0</v>
      </c>
    </row>
    <row r="69" spans="1:49" s="202" customFormat="1" ht="23.1" customHeight="1">
      <c r="A69" s="67">
        <v>57</v>
      </c>
      <c r="B69" s="16" t="str">
        <f>IF(③職員名簿【年間実績】!B70="","",③職員名簿【年間実績】!B70)</f>
        <v/>
      </c>
      <c r="C69" s="192" t="str">
        <f>IF(③職員名簿【年間実績】!C70="","",③職員名簿【年間実績】!C70)</f>
        <v/>
      </c>
      <c r="D69" s="193" t="str">
        <f>IF(③職員名簿【年間実績】!D70="","",③職員名簿【年間実績】!D70)</f>
        <v/>
      </c>
      <c r="E69" s="194" t="str">
        <f>IF(③職員名簿【年間実績】!E70="","",③職員名簿【年間実績】!E70)</f>
        <v/>
      </c>
      <c r="F69" s="194" t="str">
        <f>IF(③職員名簿【年間実績】!F70="","",③職員名簿【年間実績】!F70)</f>
        <v/>
      </c>
      <c r="G69" s="194" t="str">
        <f>IF(③職員名簿【年間実績】!G70="","",③職員名簿【年間実績】!G70)</f>
        <v/>
      </c>
      <c r="H69" s="194" t="str">
        <f>IF(③職員名簿【年間実績】!H70="","",③職員名簿【年間実績】!H70)</f>
        <v/>
      </c>
      <c r="I69" s="194" t="str">
        <f>IF(③職員名簿【年間実績】!I70="","",③職員名簿【年間実績】!I70)</f>
        <v/>
      </c>
      <c r="J69" s="194" t="str">
        <f>IF(③職員名簿【年間実績】!J70="","",③職員名簿【年間実績】!J70)</f>
        <v/>
      </c>
      <c r="K69" s="277" t="str">
        <f>IF(③職員名簿【年間実績】!K70="","",③職員名簿【年間実績】!K70)</f>
        <v/>
      </c>
      <c r="L69" s="194" t="str">
        <f>IF(③職員名簿【年間実績】!L70="","",③職員名簿【年間実績】!L70)</f>
        <v/>
      </c>
      <c r="M69" s="194" t="str">
        <f>IF(③職員名簿【年間実績】!M70="","",③職員名簿【年間実績】!M70)</f>
        <v/>
      </c>
      <c r="N69" s="194" t="str">
        <f>IF(③職員名簿【年間実績】!N70="","",③職員名簿【年間実績】!N70)</f>
        <v/>
      </c>
      <c r="O69" s="194" t="str">
        <f>IF(③職員名簿【年間実績】!O70="","",③職員名簿【年間実績】!O70)</f>
        <v/>
      </c>
      <c r="P69" s="271" t="str">
        <f t="shared" si="18"/>
        <v>○</v>
      </c>
      <c r="Q69" s="144" t="str">
        <f t="shared" si="5"/>
        <v/>
      </c>
      <c r="R69" s="144" t="str">
        <f t="shared" si="12"/>
        <v/>
      </c>
      <c r="S69" s="144" t="str">
        <f t="shared" si="13"/>
        <v/>
      </c>
      <c r="T69" s="144" t="str">
        <f t="shared" si="14"/>
        <v/>
      </c>
      <c r="U69" s="142" t="str">
        <f t="shared" si="25"/>
        <v/>
      </c>
      <c r="V69" s="142" t="str">
        <f t="shared" si="25"/>
        <v/>
      </c>
      <c r="W69" s="142" t="str">
        <f t="shared" si="25"/>
        <v/>
      </c>
      <c r="X69" s="142" t="str">
        <f t="shared" si="25"/>
        <v/>
      </c>
      <c r="Y69" s="142" t="str">
        <f t="shared" si="25"/>
        <v/>
      </c>
      <c r="Z69" s="142" t="str">
        <f t="shared" si="25"/>
        <v/>
      </c>
      <c r="AA69" s="142" t="str">
        <f t="shared" si="25"/>
        <v/>
      </c>
      <c r="AB69" s="142" t="str">
        <f t="shared" si="25"/>
        <v/>
      </c>
      <c r="AC69" s="142" t="str">
        <f t="shared" si="25"/>
        <v/>
      </c>
      <c r="AD69" s="142" t="str">
        <f t="shared" si="25"/>
        <v/>
      </c>
      <c r="AE69" s="142" t="str">
        <f t="shared" si="25"/>
        <v/>
      </c>
      <c r="AF69" s="142" t="str">
        <f t="shared" si="25"/>
        <v/>
      </c>
      <c r="AG69" s="275">
        <f t="shared" si="8"/>
        <v>0</v>
      </c>
      <c r="AH69" s="275">
        <f t="shared" si="16"/>
        <v>0</v>
      </c>
      <c r="AI69" s="276">
        <f t="shared" si="22"/>
        <v>0</v>
      </c>
      <c r="AJ69" s="274" t="str">
        <f t="shared" si="23"/>
        <v/>
      </c>
      <c r="AK69" s="274" t="str">
        <f t="shared" si="27"/>
        <v/>
      </c>
      <c r="AL69" s="274" t="str">
        <f t="shared" si="27"/>
        <v/>
      </c>
      <c r="AM69" s="274" t="str">
        <f t="shared" si="27"/>
        <v/>
      </c>
      <c r="AN69" s="274" t="str">
        <f t="shared" si="27"/>
        <v/>
      </c>
      <c r="AO69" s="274" t="str">
        <f t="shared" si="27"/>
        <v/>
      </c>
      <c r="AP69" s="274" t="str">
        <f t="shared" si="27"/>
        <v/>
      </c>
      <c r="AQ69" s="274" t="str">
        <f t="shared" si="26"/>
        <v/>
      </c>
      <c r="AR69" s="274" t="str">
        <f t="shared" si="26"/>
        <v/>
      </c>
      <c r="AS69" s="274" t="str">
        <f t="shared" si="26"/>
        <v/>
      </c>
      <c r="AT69" s="274" t="str">
        <f t="shared" si="26"/>
        <v/>
      </c>
      <c r="AU69" s="274" t="str">
        <f t="shared" si="26"/>
        <v/>
      </c>
      <c r="AV69" s="274" t="str">
        <f t="shared" si="26"/>
        <v/>
      </c>
      <c r="AW69" s="274">
        <f t="shared" si="17"/>
        <v>0</v>
      </c>
    </row>
    <row r="70" spans="1:49" s="202" customFormat="1" ht="23.1" customHeight="1">
      <c r="A70" s="67">
        <v>58</v>
      </c>
      <c r="B70" s="16" t="str">
        <f>IF(③職員名簿【年間実績】!B71="","",③職員名簿【年間実績】!B71)</f>
        <v/>
      </c>
      <c r="C70" s="192" t="str">
        <f>IF(③職員名簿【年間実績】!C71="","",③職員名簿【年間実績】!C71)</f>
        <v/>
      </c>
      <c r="D70" s="193" t="str">
        <f>IF(③職員名簿【年間実績】!D71="","",③職員名簿【年間実績】!D71)</f>
        <v/>
      </c>
      <c r="E70" s="194" t="str">
        <f>IF(③職員名簿【年間実績】!E71="","",③職員名簿【年間実績】!E71)</f>
        <v/>
      </c>
      <c r="F70" s="194" t="str">
        <f>IF(③職員名簿【年間実績】!F71="","",③職員名簿【年間実績】!F71)</f>
        <v/>
      </c>
      <c r="G70" s="194" t="str">
        <f>IF(③職員名簿【年間実績】!G71="","",③職員名簿【年間実績】!G71)</f>
        <v/>
      </c>
      <c r="H70" s="194" t="str">
        <f>IF(③職員名簿【年間実績】!H71="","",③職員名簿【年間実績】!H71)</f>
        <v/>
      </c>
      <c r="I70" s="194" t="str">
        <f>IF(③職員名簿【年間実績】!I71="","",③職員名簿【年間実績】!I71)</f>
        <v/>
      </c>
      <c r="J70" s="194" t="str">
        <f>IF(③職員名簿【年間実績】!J71="","",③職員名簿【年間実績】!J71)</f>
        <v/>
      </c>
      <c r="K70" s="277" t="str">
        <f>IF(③職員名簿【年間実績】!K71="","",③職員名簿【年間実績】!K71)</f>
        <v/>
      </c>
      <c r="L70" s="194" t="str">
        <f>IF(③職員名簿【年間実績】!L71="","",③職員名簿【年間実績】!L71)</f>
        <v/>
      </c>
      <c r="M70" s="194" t="str">
        <f>IF(③職員名簿【年間実績】!M71="","",③職員名簿【年間実績】!M71)</f>
        <v/>
      </c>
      <c r="N70" s="194" t="str">
        <f>IF(③職員名簿【年間実績】!N71="","",③職員名簿【年間実績】!N71)</f>
        <v/>
      </c>
      <c r="O70" s="194" t="str">
        <f>IF(③職員名簿【年間実績】!O71="","",③職員名簿【年間実績】!O71)</f>
        <v/>
      </c>
      <c r="P70" s="271" t="str">
        <f t="shared" si="18"/>
        <v>○</v>
      </c>
      <c r="Q70" s="144" t="str">
        <f t="shared" si="5"/>
        <v/>
      </c>
      <c r="R70" s="144" t="str">
        <f t="shared" si="12"/>
        <v/>
      </c>
      <c r="S70" s="144" t="str">
        <f t="shared" si="13"/>
        <v/>
      </c>
      <c r="T70" s="144" t="str">
        <f t="shared" si="14"/>
        <v/>
      </c>
      <c r="U70" s="142" t="str">
        <f t="shared" si="25"/>
        <v/>
      </c>
      <c r="V70" s="142" t="str">
        <f t="shared" si="25"/>
        <v/>
      </c>
      <c r="W70" s="142" t="str">
        <f t="shared" si="25"/>
        <v/>
      </c>
      <c r="X70" s="142" t="str">
        <f t="shared" si="25"/>
        <v/>
      </c>
      <c r="Y70" s="142" t="str">
        <f t="shared" si="25"/>
        <v/>
      </c>
      <c r="Z70" s="142" t="str">
        <f t="shared" si="25"/>
        <v/>
      </c>
      <c r="AA70" s="142" t="str">
        <f t="shared" si="25"/>
        <v/>
      </c>
      <c r="AB70" s="142" t="str">
        <f t="shared" si="25"/>
        <v/>
      </c>
      <c r="AC70" s="142" t="str">
        <f t="shared" si="25"/>
        <v/>
      </c>
      <c r="AD70" s="142" t="str">
        <f t="shared" si="25"/>
        <v/>
      </c>
      <c r="AE70" s="142" t="str">
        <f t="shared" si="25"/>
        <v/>
      </c>
      <c r="AF70" s="142" t="str">
        <f t="shared" si="25"/>
        <v/>
      </c>
      <c r="AG70" s="275">
        <f t="shared" si="8"/>
        <v>0</v>
      </c>
      <c r="AH70" s="275">
        <f t="shared" si="16"/>
        <v>0</v>
      </c>
      <c r="AI70" s="276">
        <f t="shared" si="22"/>
        <v>0</v>
      </c>
      <c r="AJ70" s="274" t="str">
        <f t="shared" si="23"/>
        <v/>
      </c>
      <c r="AK70" s="274" t="str">
        <f t="shared" si="27"/>
        <v/>
      </c>
      <c r="AL70" s="274" t="str">
        <f t="shared" si="27"/>
        <v/>
      </c>
      <c r="AM70" s="274" t="str">
        <f t="shared" si="27"/>
        <v/>
      </c>
      <c r="AN70" s="274" t="str">
        <f t="shared" si="27"/>
        <v/>
      </c>
      <c r="AO70" s="274" t="str">
        <f t="shared" si="27"/>
        <v/>
      </c>
      <c r="AP70" s="274" t="str">
        <f t="shared" si="27"/>
        <v/>
      </c>
      <c r="AQ70" s="274" t="str">
        <f t="shared" si="26"/>
        <v/>
      </c>
      <c r="AR70" s="274" t="str">
        <f t="shared" si="26"/>
        <v/>
      </c>
      <c r="AS70" s="274" t="str">
        <f t="shared" si="26"/>
        <v/>
      </c>
      <c r="AT70" s="274" t="str">
        <f t="shared" si="26"/>
        <v/>
      </c>
      <c r="AU70" s="274" t="str">
        <f t="shared" si="26"/>
        <v/>
      </c>
      <c r="AV70" s="274" t="str">
        <f t="shared" si="26"/>
        <v/>
      </c>
      <c r="AW70" s="274">
        <f t="shared" si="17"/>
        <v>0</v>
      </c>
    </row>
    <row r="71" spans="1:49" s="202" customFormat="1" ht="23.1" customHeight="1">
      <c r="A71" s="67">
        <v>59</v>
      </c>
      <c r="B71" s="16" t="str">
        <f>IF(③職員名簿【年間実績】!B72="","",③職員名簿【年間実績】!B72)</f>
        <v/>
      </c>
      <c r="C71" s="192" t="str">
        <f>IF(③職員名簿【年間実績】!C72="","",③職員名簿【年間実績】!C72)</f>
        <v/>
      </c>
      <c r="D71" s="193" t="str">
        <f>IF(③職員名簿【年間実績】!D72="","",③職員名簿【年間実績】!D72)</f>
        <v/>
      </c>
      <c r="E71" s="194" t="str">
        <f>IF(③職員名簿【年間実績】!E72="","",③職員名簿【年間実績】!E72)</f>
        <v/>
      </c>
      <c r="F71" s="194" t="str">
        <f>IF(③職員名簿【年間実績】!F72="","",③職員名簿【年間実績】!F72)</f>
        <v/>
      </c>
      <c r="G71" s="194" t="str">
        <f>IF(③職員名簿【年間実績】!G72="","",③職員名簿【年間実績】!G72)</f>
        <v/>
      </c>
      <c r="H71" s="194" t="str">
        <f>IF(③職員名簿【年間実績】!H72="","",③職員名簿【年間実績】!H72)</f>
        <v/>
      </c>
      <c r="I71" s="194" t="str">
        <f>IF(③職員名簿【年間実績】!I72="","",③職員名簿【年間実績】!I72)</f>
        <v/>
      </c>
      <c r="J71" s="194" t="str">
        <f>IF(③職員名簿【年間実績】!J72="","",③職員名簿【年間実績】!J72)</f>
        <v/>
      </c>
      <c r="K71" s="277" t="str">
        <f>IF(③職員名簿【年間実績】!K72="","",③職員名簿【年間実績】!K72)</f>
        <v/>
      </c>
      <c r="L71" s="194" t="str">
        <f>IF(③職員名簿【年間実績】!L72="","",③職員名簿【年間実績】!L72)</f>
        <v/>
      </c>
      <c r="M71" s="194" t="str">
        <f>IF(③職員名簿【年間実績】!M72="","",③職員名簿【年間実績】!M72)</f>
        <v/>
      </c>
      <c r="N71" s="194" t="str">
        <f>IF(③職員名簿【年間実績】!N72="","",③職員名簿【年間実績】!N72)</f>
        <v/>
      </c>
      <c r="O71" s="194" t="str">
        <f>IF(③職員名簿【年間実績】!O72="","",③職員名簿【年間実績】!O72)</f>
        <v/>
      </c>
      <c r="P71" s="271" t="str">
        <f t="shared" si="18"/>
        <v>○</v>
      </c>
      <c r="Q71" s="144" t="str">
        <f t="shared" si="5"/>
        <v/>
      </c>
      <c r="R71" s="144" t="str">
        <f t="shared" si="12"/>
        <v/>
      </c>
      <c r="S71" s="144" t="str">
        <f t="shared" si="13"/>
        <v/>
      </c>
      <c r="T71" s="144" t="str">
        <f t="shared" si="14"/>
        <v/>
      </c>
      <c r="U71" s="142" t="str">
        <f t="shared" si="25"/>
        <v/>
      </c>
      <c r="V71" s="142" t="str">
        <f t="shared" si="25"/>
        <v/>
      </c>
      <c r="W71" s="142" t="str">
        <f t="shared" si="25"/>
        <v/>
      </c>
      <c r="X71" s="142" t="str">
        <f t="shared" si="25"/>
        <v/>
      </c>
      <c r="Y71" s="142" t="str">
        <f t="shared" si="25"/>
        <v/>
      </c>
      <c r="Z71" s="142" t="str">
        <f t="shared" si="25"/>
        <v/>
      </c>
      <c r="AA71" s="142" t="str">
        <f t="shared" si="25"/>
        <v/>
      </c>
      <c r="AB71" s="142" t="str">
        <f t="shared" si="25"/>
        <v/>
      </c>
      <c r="AC71" s="142" t="str">
        <f t="shared" si="25"/>
        <v/>
      </c>
      <c r="AD71" s="142" t="str">
        <f t="shared" si="25"/>
        <v/>
      </c>
      <c r="AE71" s="142" t="str">
        <f t="shared" si="25"/>
        <v/>
      </c>
      <c r="AF71" s="142" t="str">
        <f t="shared" si="25"/>
        <v/>
      </c>
      <c r="AG71" s="275">
        <f t="shared" si="8"/>
        <v>0</v>
      </c>
      <c r="AH71" s="275">
        <f t="shared" si="16"/>
        <v>0</v>
      </c>
      <c r="AI71" s="276">
        <f t="shared" si="22"/>
        <v>0</v>
      </c>
      <c r="AJ71" s="274" t="str">
        <f t="shared" si="23"/>
        <v/>
      </c>
      <c r="AK71" s="274" t="str">
        <f t="shared" si="27"/>
        <v/>
      </c>
      <c r="AL71" s="274" t="str">
        <f t="shared" si="27"/>
        <v/>
      </c>
      <c r="AM71" s="274" t="str">
        <f t="shared" si="27"/>
        <v/>
      </c>
      <c r="AN71" s="274" t="str">
        <f t="shared" si="27"/>
        <v/>
      </c>
      <c r="AO71" s="274" t="str">
        <f t="shared" si="27"/>
        <v/>
      </c>
      <c r="AP71" s="274" t="str">
        <f t="shared" si="27"/>
        <v/>
      </c>
      <c r="AQ71" s="274" t="str">
        <f t="shared" si="26"/>
        <v/>
      </c>
      <c r="AR71" s="274" t="str">
        <f t="shared" si="26"/>
        <v/>
      </c>
      <c r="AS71" s="274" t="str">
        <f t="shared" si="26"/>
        <v/>
      </c>
      <c r="AT71" s="274" t="str">
        <f t="shared" si="26"/>
        <v/>
      </c>
      <c r="AU71" s="274" t="str">
        <f t="shared" si="26"/>
        <v/>
      </c>
      <c r="AV71" s="274" t="str">
        <f t="shared" si="26"/>
        <v/>
      </c>
      <c r="AW71" s="274">
        <f t="shared" si="17"/>
        <v>0</v>
      </c>
    </row>
    <row r="72" spans="1:49" s="202" customFormat="1" ht="23.1" customHeight="1">
      <c r="A72" s="67">
        <v>60</v>
      </c>
      <c r="B72" s="16" t="str">
        <f>IF(③職員名簿【年間実績】!B73="","",③職員名簿【年間実績】!B73)</f>
        <v/>
      </c>
      <c r="C72" s="192" t="str">
        <f>IF(③職員名簿【年間実績】!C73="","",③職員名簿【年間実績】!C73)</f>
        <v/>
      </c>
      <c r="D72" s="193" t="str">
        <f>IF(③職員名簿【年間実績】!D73="","",③職員名簿【年間実績】!D73)</f>
        <v/>
      </c>
      <c r="E72" s="194" t="str">
        <f>IF(③職員名簿【年間実績】!E73="","",③職員名簿【年間実績】!E73)</f>
        <v/>
      </c>
      <c r="F72" s="194" t="str">
        <f>IF(③職員名簿【年間実績】!F73="","",③職員名簿【年間実績】!F73)</f>
        <v/>
      </c>
      <c r="G72" s="194" t="str">
        <f>IF(③職員名簿【年間実績】!G73="","",③職員名簿【年間実績】!G73)</f>
        <v/>
      </c>
      <c r="H72" s="194" t="str">
        <f>IF(③職員名簿【年間実績】!H73="","",③職員名簿【年間実績】!H73)</f>
        <v/>
      </c>
      <c r="I72" s="194" t="str">
        <f>IF(③職員名簿【年間実績】!I73="","",③職員名簿【年間実績】!I73)</f>
        <v/>
      </c>
      <c r="J72" s="194" t="str">
        <f>IF(③職員名簿【年間実績】!J73="","",③職員名簿【年間実績】!J73)</f>
        <v/>
      </c>
      <c r="K72" s="277" t="str">
        <f>IF(③職員名簿【年間実績】!K73="","",③職員名簿【年間実績】!K73)</f>
        <v/>
      </c>
      <c r="L72" s="194" t="str">
        <f>IF(③職員名簿【年間実績】!L73="","",③職員名簿【年間実績】!L73)</f>
        <v/>
      </c>
      <c r="M72" s="194" t="str">
        <f>IF(③職員名簿【年間実績】!M73="","",③職員名簿【年間実績】!M73)</f>
        <v/>
      </c>
      <c r="N72" s="194" t="str">
        <f>IF(③職員名簿【年間実績】!N73="","",③職員名簿【年間実績】!N73)</f>
        <v/>
      </c>
      <c r="O72" s="194" t="str">
        <f>IF(③職員名簿【年間実績】!O73="","",③職員名簿【年間実績】!O73)</f>
        <v/>
      </c>
      <c r="P72" s="271" t="str">
        <f t="shared" si="18"/>
        <v>○</v>
      </c>
      <c r="Q72" s="144" t="str">
        <f t="shared" si="5"/>
        <v/>
      </c>
      <c r="R72" s="144" t="str">
        <f t="shared" si="12"/>
        <v/>
      </c>
      <c r="S72" s="144" t="str">
        <f t="shared" si="13"/>
        <v/>
      </c>
      <c r="T72" s="144" t="str">
        <f t="shared" si="14"/>
        <v/>
      </c>
      <c r="U72" s="142" t="str">
        <f t="shared" si="25"/>
        <v/>
      </c>
      <c r="V72" s="142" t="str">
        <f t="shared" si="25"/>
        <v/>
      </c>
      <c r="W72" s="142" t="str">
        <f t="shared" si="25"/>
        <v/>
      </c>
      <c r="X72" s="142" t="str">
        <f t="shared" si="25"/>
        <v/>
      </c>
      <c r="Y72" s="142" t="str">
        <f t="shared" si="25"/>
        <v/>
      </c>
      <c r="Z72" s="142" t="str">
        <f t="shared" si="25"/>
        <v/>
      </c>
      <c r="AA72" s="142" t="str">
        <f t="shared" si="25"/>
        <v/>
      </c>
      <c r="AB72" s="142" t="str">
        <f t="shared" si="25"/>
        <v/>
      </c>
      <c r="AC72" s="142" t="str">
        <f t="shared" si="25"/>
        <v/>
      </c>
      <c r="AD72" s="142" t="str">
        <f t="shared" si="25"/>
        <v/>
      </c>
      <c r="AE72" s="142" t="str">
        <f t="shared" si="25"/>
        <v/>
      </c>
      <c r="AF72" s="142" t="str">
        <f t="shared" si="25"/>
        <v/>
      </c>
      <c r="AG72" s="275">
        <f t="shared" si="8"/>
        <v>0</v>
      </c>
      <c r="AH72" s="275">
        <f t="shared" si="16"/>
        <v>0</v>
      </c>
      <c r="AI72" s="276">
        <f t="shared" si="22"/>
        <v>0</v>
      </c>
      <c r="AJ72" s="274" t="str">
        <f t="shared" si="23"/>
        <v/>
      </c>
      <c r="AK72" s="274" t="str">
        <f t="shared" si="27"/>
        <v/>
      </c>
      <c r="AL72" s="274" t="str">
        <f t="shared" si="27"/>
        <v/>
      </c>
      <c r="AM72" s="274" t="str">
        <f t="shared" si="27"/>
        <v/>
      </c>
      <c r="AN72" s="274" t="str">
        <f t="shared" si="27"/>
        <v/>
      </c>
      <c r="AO72" s="274" t="str">
        <f t="shared" si="27"/>
        <v/>
      </c>
      <c r="AP72" s="274" t="str">
        <f t="shared" si="27"/>
        <v/>
      </c>
      <c r="AQ72" s="274" t="str">
        <f t="shared" si="26"/>
        <v/>
      </c>
      <c r="AR72" s="274" t="str">
        <f t="shared" si="26"/>
        <v/>
      </c>
      <c r="AS72" s="274" t="str">
        <f t="shared" si="26"/>
        <v/>
      </c>
      <c r="AT72" s="274" t="str">
        <f t="shared" si="26"/>
        <v/>
      </c>
      <c r="AU72" s="274" t="str">
        <f t="shared" si="26"/>
        <v/>
      </c>
      <c r="AV72" s="274" t="str">
        <f t="shared" si="26"/>
        <v/>
      </c>
      <c r="AW72" s="274">
        <f t="shared" si="17"/>
        <v>0</v>
      </c>
    </row>
    <row r="73" spans="1:49" s="202" customFormat="1" ht="23.1" customHeight="1">
      <c r="A73" s="67">
        <v>61</v>
      </c>
      <c r="B73" s="16" t="str">
        <f>IF(③職員名簿【年間実績】!B74="","",③職員名簿【年間実績】!B74)</f>
        <v/>
      </c>
      <c r="C73" s="192" t="str">
        <f>IF(③職員名簿【年間実績】!C74="","",③職員名簿【年間実績】!C74)</f>
        <v/>
      </c>
      <c r="D73" s="193" t="str">
        <f>IF(③職員名簿【年間実績】!D74="","",③職員名簿【年間実績】!D74)</f>
        <v/>
      </c>
      <c r="E73" s="194" t="str">
        <f>IF(③職員名簿【年間実績】!E74="","",③職員名簿【年間実績】!E74)</f>
        <v/>
      </c>
      <c r="F73" s="194" t="str">
        <f>IF(③職員名簿【年間実績】!F74="","",③職員名簿【年間実績】!F74)</f>
        <v/>
      </c>
      <c r="G73" s="194" t="str">
        <f>IF(③職員名簿【年間実績】!G74="","",③職員名簿【年間実績】!G74)</f>
        <v/>
      </c>
      <c r="H73" s="194" t="str">
        <f>IF(③職員名簿【年間実績】!H74="","",③職員名簿【年間実績】!H74)</f>
        <v/>
      </c>
      <c r="I73" s="194" t="str">
        <f>IF(③職員名簿【年間実績】!I74="","",③職員名簿【年間実績】!I74)</f>
        <v/>
      </c>
      <c r="J73" s="194" t="str">
        <f>IF(③職員名簿【年間実績】!J74="","",③職員名簿【年間実績】!J74)</f>
        <v/>
      </c>
      <c r="K73" s="277" t="str">
        <f>IF(③職員名簿【年間実績】!K74="","",③職員名簿【年間実績】!K74)</f>
        <v/>
      </c>
      <c r="L73" s="194" t="str">
        <f>IF(③職員名簿【年間実績】!L74="","",③職員名簿【年間実績】!L74)</f>
        <v/>
      </c>
      <c r="M73" s="194" t="str">
        <f>IF(③職員名簿【年間実績】!M74="","",③職員名簿【年間実績】!M74)</f>
        <v/>
      </c>
      <c r="N73" s="194" t="str">
        <f>IF(③職員名簿【年間実績】!N74="","",③職員名簿【年間実績】!N74)</f>
        <v/>
      </c>
      <c r="O73" s="194" t="str">
        <f>IF(③職員名簿【年間実績】!O74="","",③職員名簿【年間実績】!O74)</f>
        <v/>
      </c>
      <c r="P73" s="271" t="str">
        <f t="shared" si="18"/>
        <v>○</v>
      </c>
      <c r="Q73" s="144" t="str">
        <f t="shared" si="5"/>
        <v/>
      </c>
      <c r="R73" s="144" t="str">
        <f t="shared" si="12"/>
        <v/>
      </c>
      <c r="S73" s="144" t="str">
        <f t="shared" si="13"/>
        <v/>
      </c>
      <c r="T73" s="144" t="str">
        <f t="shared" si="14"/>
        <v/>
      </c>
      <c r="U73" s="142" t="str">
        <f t="shared" si="25"/>
        <v/>
      </c>
      <c r="V73" s="142" t="str">
        <f t="shared" si="25"/>
        <v/>
      </c>
      <c r="W73" s="142" t="str">
        <f t="shared" si="25"/>
        <v/>
      </c>
      <c r="X73" s="142" t="str">
        <f t="shared" si="25"/>
        <v/>
      </c>
      <c r="Y73" s="142" t="str">
        <f t="shared" si="25"/>
        <v/>
      </c>
      <c r="Z73" s="142" t="str">
        <f t="shared" si="25"/>
        <v/>
      </c>
      <c r="AA73" s="142" t="str">
        <f t="shared" si="25"/>
        <v/>
      </c>
      <c r="AB73" s="142" t="str">
        <f t="shared" si="25"/>
        <v/>
      </c>
      <c r="AC73" s="142" t="str">
        <f t="shared" si="25"/>
        <v/>
      </c>
      <c r="AD73" s="142" t="str">
        <f t="shared" si="25"/>
        <v/>
      </c>
      <c r="AE73" s="142" t="str">
        <f t="shared" si="25"/>
        <v/>
      </c>
      <c r="AF73" s="142" t="str">
        <f t="shared" si="25"/>
        <v/>
      </c>
      <c r="AG73" s="275">
        <f t="shared" si="8"/>
        <v>0</v>
      </c>
      <c r="AH73" s="275">
        <f t="shared" si="16"/>
        <v>0</v>
      </c>
      <c r="AI73" s="276">
        <f t="shared" si="22"/>
        <v>0</v>
      </c>
      <c r="AJ73" s="274" t="str">
        <f t="shared" si="23"/>
        <v/>
      </c>
      <c r="AK73" s="274" t="str">
        <f t="shared" si="27"/>
        <v/>
      </c>
      <c r="AL73" s="274" t="str">
        <f t="shared" si="27"/>
        <v/>
      </c>
      <c r="AM73" s="274" t="str">
        <f t="shared" si="27"/>
        <v/>
      </c>
      <c r="AN73" s="274" t="str">
        <f t="shared" si="27"/>
        <v/>
      </c>
      <c r="AO73" s="274" t="str">
        <f t="shared" si="27"/>
        <v/>
      </c>
      <c r="AP73" s="274" t="str">
        <f t="shared" si="27"/>
        <v/>
      </c>
      <c r="AQ73" s="274" t="str">
        <f t="shared" si="26"/>
        <v/>
      </c>
      <c r="AR73" s="274" t="str">
        <f t="shared" si="26"/>
        <v/>
      </c>
      <c r="AS73" s="274" t="str">
        <f t="shared" si="26"/>
        <v/>
      </c>
      <c r="AT73" s="274" t="str">
        <f t="shared" si="26"/>
        <v/>
      </c>
      <c r="AU73" s="274" t="str">
        <f t="shared" si="26"/>
        <v/>
      </c>
      <c r="AV73" s="274" t="str">
        <f t="shared" si="26"/>
        <v/>
      </c>
      <c r="AW73" s="274">
        <f t="shared" si="17"/>
        <v>0</v>
      </c>
    </row>
    <row r="74" spans="1:49" s="202" customFormat="1" ht="23.1" customHeight="1">
      <c r="A74" s="67">
        <v>62</v>
      </c>
      <c r="B74" s="16" t="str">
        <f>IF(③職員名簿【年間実績】!B75="","",③職員名簿【年間実績】!B75)</f>
        <v/>
      </c>
      <c r="C74" s="192" t="str">
        <f>IF(③職員名簿【年間実績】!C75="","",③職員名簿【年間実績】!C75)</f>
        <v/>
      </c>
      <c r="D74" s="193" t="str">
        <f>IF(③職員名簿【年間実績】!D75="","",③職員名簿【年間実績】!D75)</f>
        <v/>
      </c>
      <c r="E74" s="194" t="str">
        <f>IF(③職員名簿【年間実績】!E75="","",③職員名簿【年間実績】!E75)</f>
        <v/>
      </c>
      <c r="F74" s="194" t="str">
        <f>IF(③職員名簿【年間実績】!F75="","",③職員名簿【年間実績】!F75)</f>
        <v/>
      </c>
      <c r="G74" s="194" t="str">
        <f>IF(③職員名簿【年間実績】!G75="","",③職員名簿【年間実績】!G75)</f>
        <v/>
      </c>
      <c r="H74" s="194" t="str">
        <f>IF(③職員名簿【年間実績】!H75="","",③職員名簿【年間実績】!H75)</f>
        <v/>
      </c>
      <c r="I74" s="194" t="str">
        <f>IF(③職員名簿【年間実績】!I75="","",③職員名簿【年間実績】!I75)</f>
        <v/>
      </c>
      <c r="J74" s="194" t="str">
        <f>IF(③職員名簿【年間実績】!J75="","",③職員名簿【年間実績】!J75)</f>
        <v/>
      </c>
      <c r="K74" s="277" t="str">
        <f>IF(③職員名簿【年間実績】!K75="","",③職員名簿【年間実績】!K75)</f>
        <v/>
      </c>
      <c r="L74" s="194" t="str">
        <f>IF(③職員名簿【年間実績】!L75="","",③職員名簿【年間実績】!L75)</f>
        <v/>
      </c>
      <c r="M74" s="194" t="str">
        <f>IF(③職員名簿【年間実績】!M75="","",③職員名簿【年間実績】!M75)</f>
        <v/>
      </c>
      <c r="N74" s="194" t="str">
        <f>IF(③職員名簿【年間実績】!N75="","",③職員名簿【年間実績】!N75)</f>
        <v/>
      </c>
      <c r="O74" s="194" t="str">
        <f>IF(③職員名簿【年間実績】!O75="","",③職員名簿【年間実績】!O75)</f>
        <v/>
      </c>
      <c r="P74" s="271" t="str">
        <f t="shared" si="18"/>
        <v>○</v>
      </c>
      <c r="Q74" s="144" t="str">
        <f t="shared" si="5"/>
        <v/>
      </c>
      <c r="R74" s="144" t="str">
        <f t="shared" si="12"/>
        <v/>
      </c>
      <c r="S74" s="144" t="str">
        <f t="shared" si="13"/>
        <v/>
      </c>
      <c r="T74" s="144" t="str">
        <f t="shared" si="14"/>
        <v/>
      </c>
      <c r="U74" s="142" t="str">
        <f t="shared" si="25"/>
        <v/>
      </c>
      <c r="V74" s="142" t="str">
        <f t="shared" si="25"/>
        <v/>
      </c>
      <c r="W74" s="142" t="str">
        <f t="shared" si="25"/>
        <v/>
      </c>
      <c r="X74" s="142" t="str">
        <f t="shared" si="25"/>
        <v/>
      </c>
      <c r="Y74" s="142" t="str">
        <f t="shared" si="25"/>
        <v/>
      </c>
      <c r="Z74" s="142" t="str">
        <f t="shared" si="25"/>
        <v/>
      </c>
      <c r="AA74" s="142" t="str">
        <f t="shared" si="25"/>
        <v/>
      </c>
      <c r="AB74" s="142" t="str">
        <f t="shared" si="25"/>
        <v/>
      </c>
      <c r="AC74" s="142" t="str">
        <f t="shared" si="25"/>
        <v/>
      </c>
      <c r="AD74" s="142" t="str">
        <f t="shared" si="25"/>
        <v/>
      </c>
      <c r="AE74" s="142" t="str">
        <f t="shared" si="25"/>
        <v/>
      </c>
      <c r="AF74" s="142" t="str">
        <f t="shared" si="25"/>
        <v/>
      </c>
      <c r="AG74" s="275">
        <f t="shared" si="8"/>
        <v>0</v>
      </c>
      <c r="AH74" s="275">
        <f t="shared" si="16"/>
        <v>0</v>
      </c>
      <c r="AI74" s="276">
        <f t="shared" si="22"/>
        <v>0</v>
      </c>
      <c r="AJ74" s="274" t="str">
        <f t="shared" si="23"/>
        <v/>
      </c>
      <c r="AK74" s="274" t="str">
        <f t="shared" si="27"/>
        <v/>
      </c>
      <c r="AL74" s="274" t="str">
        <f t="shared" si="27"/>
        <v/>
      </c>
      <c r="AM74" s="274" t="str">
        <f t="shared" si="27"/>
        <v/>
      </c>
      <c r="AN74" s="274" t="str">
        <f t="shared" si="27"/>
        <v/>
      </c>
      <c r="AO74" s="274" t="str">
        <f t="shared" si="27"/>
        <v/>
      </c>
      <c r="AP74" s="274" t="str">
        <f t="shared" si="27"/>
        <v/>
      </c>
      <c r="AQ74" s="274" t="str">
        <f t="shared" si="26"/>
        <v/>
      </c>
      <c r="AR74" s="274" t="str">
        <f t="shared" si="26"/>
        <v/>
      </c>
      <c r="AS74" s="274" t="str">
        <f t="shared" si="26"/>
        <v/>
      </c>
      <c r="AT74" s="274" t="str">
        <f t="shared" si="26"/>
        <v/>
      </c>
      <c r="AU74" s="274" t="str">
        <f t="shared" si="26"/>
        <v/>
      </c>
      <c r="AV74" s="274" t="str">
        <f t="shared" si="26"/>
        <v/>
      </c>
      <c r="AW74" s="274">
        <f t="shared" si="17"/>
        <v>0</v>
      </c>
    </row>
    <row r="75" spans="1:49" s="202" customFormat="1" ht="23.1" customHeight="1">
      <c r="A75" s="67">
        <v>63</v>
      </c>
      <c r="B75" s="16" t="str">
        <f>IF(③職員名簿【年間実績】!B76="","",③職員名簿【年間実績】!B76)</f>
        <v/>
      </c>
      <c r="C75" s="192" t="str">
        <f>IF(③職員名簿【年間実績】!C76="","",③職員名簿【年間実績】!C76)</f>
        <v/>
      </c>
      <c r="D75" s="193" t="str">
        <f>IF(③職員名簿【年間実績】!D76="","",③職員名簿【年間実績】!D76)</f>
        <v/>
      </c>
      <c r="E75" s="194" t="str">
        <f>IF(③職員名簿【年間実績】!E76="","",③職員名簿【年間実績】!E76)</f>
        <v/>
      </c>
      <c r="F75" s="194" t="str">
        <f>IF(③職員名簿【年間実績】!F76="","",③職員名簿【年間実績】!F76)</f>
        <v/>
      </c>
      <c r="G75" s="194" t="str">
        <f>IF(③職員名簿【年間実績】!G76="","",③職員名簿【年間実績】!G76)</f>
        <v/>
      </c>
      <c r="H75" s="194" t="str">
        <f>IF(③職員名簿【年間実績】!H76="","",③職員名簿【年間実績】!H76)</f>
        <v/>
      </c>
      <c r="I75" s="194" t="str">
        <f>IF(③職員名簿【年間実績】!I76="","",③職員名簿【年間実績】!I76)</f>
        <v/>
      </c>
      <c r="J75" s="194" t="str">
        <f>IF(③職員名簿【年間実績】!J76="","",③職員名簿【年間実績】!J76)</f>
        <v/>
      </c>
      <c r="K75" s="277" t="str">
        <f>IF(③職員名簿【年間実績】!K76="","",③職員名簿【年間実績】!K76)</f>
        <v/>
      </c>
      <c r="L75" s="194" t="str">
        <f>IF(③職員名簿【年間実績】!L76="","",③職員名簿【年間実績】!L76)</f>
        <v/>
      </c>
      <c r="M75" s="194" t="str">
        <f>IF(③職員名簿【年間実績】!M76="","",③職員名簿【年間実績】!M76)</f>
        <v/>
      </c>
      <c r="N75" s="194" t="str">
        <f>IF(③職員名簿【年間実績】!N76="","",③職員名簿【年間実績】!N76)</f>
        <v/>
      </c>
      <c r="O75" s="194" t="str">
        <f>IF(③職員名簿【年間実績】!O76="","",③職員名簿【年間実績】!O76)</f>
        <v/>
      </c>
      <c r="P75" s="271" t="str">
        <f t="shared" si="18"/>
        <v>○</v>
      </c>
      <c r="Q75" s="144" t="str">
        <f t="shared" si="5"/>
        <v/>
      </c>
      <c r="R75" s="144" t="str">
        <f t="shared" si="12"/>
        <v/>
      </c>
      <c r="S75" s="144" t="str">
        <f t="shared" si="13"/>
        <v/>
      </c>
      <c r="T75" s="144" t="str">
        <f t="shared" si="14"/>
        <v/>
      </c>
      <c r="U75" s="142" t="str">
        <f t="shared" si="25"/>
        <v/>
      </c>
      <c r="V75" s="142" t="str">
        <f t="shared" si="25"/>
        <v/>
      </c>
      <c r="W75" s="142" t="str">
        <f t="shared" si="25"/>
        <v/>
      </c>
      <c r="X75" s="142" t="str">
        <f t="shared" si="25"/>
        <v/>
      </c>
      <c r="Y75" s="142" t="str">
        <f t="shared" si="25"/>
        <v/>
      </c>
      <c r="Z75" s="142" t="str">
        <f t="shared" si="25"/>
        <v/>
      </c>
      <c r="AA75" s="142" t="str">
        <f t="shared" si="25"/>
        <v/>
      </c>
      <c r="AB75" s="142" t="str">
        <f t="shared" si="25"/>
        <v/>
      </c>
      <c r="AC75" s="142" t="str">
        <f t="shared" si="25"/>
        <v/>
      </c>
      <c r="AD75" s="142" t="str">
        <f t="shared" si="25"/>
        <v/>
      </c>
      <c r="AE75" s="142" t="str">
        <f t="shared" si="25"/>
        <v/>
      </c>
      <c r="AF75" s="142" t="str">
        <f t="shared" si="25"/>
        <v/>
      </c>
      <c r="AG75" s="275">
        <f t="shared" si="8"/>
        <v>0</v>
      </c>
      <c r="AH75" s="275">
        <f t="shared" si="16"/>
        <v>0</v>
      </c>
      <c r="AI75" s="276">
        <f t="shared" si="22"/>
        <v>0</v>
      </c>
      <c r="AJ75" s="274" t="str">
        <f t="shared" si="23"/>
        <v/>
      </c>
      <c r="AK75" s="274" t="str">
        <f t="shared" si="27"/>
        <v/>
      </c>
      <c r="AL75" s="274" t="str">
        <f t="shared" si="27"/>
        <v/>
      </c>
      <c r="AM75" s="274" t="str">
        <f t="shared" si="27"/>
        <v/>
      </c>
      <c r="AN75" s="274" t="str">
        <f t="shared" si="27"/>
        <v/>
      </c>
      <c r="AO75" s="274" t="str">
        <f t="shared" si="27"/>
        <v/>
      </c>
      <c r="AP75" s="274" t="str">
        <f t="shared" si="27"/>
        <v/>
      </c>
      <c r="AQ75" s="274" t="str">
        <f t="shared" si="26"/>
        <v/>
      </c>
      <c r="AR75" s="274" t="str">
        <f t="shared" si="26"/>
        <v/>
      </c>
      <c r="AS75" s="274" t="str">
        <f t="shared" si="26"/>
        <v/>
      </c>
      <c r="AT75" s="274" t="str">
        <f t="shared" si="26"/>
        <v/>
      </c>
      <c r="AU75" s="274" t="str">
        <f t="shared" si="26"/>
        <v/>
      </c>
      <c r="AV75" s="274" t="str">
        <f t="shared" si="26"/>
        <v/>
      </c>
      <c r="AW75" s="274">
        <f t="shared" si="17"/>
        <v>0</v>
      </c>
    </row>
    <row r="76" spans="1:49" s="202" customFormat="1" ht="23.1" customHeight="1">
      <c r="A76" s="67">
        <v>64</v>
      </c>
      <c r="B76" s="16" t="str">
        <f>IF(③職員名簿【年間実績】!B77="","",③職員名簿【年間実績】!B77)</f>
        <v/>
      </c>
      <c r="C76" s="192" t="str">
        <f>IF(③職員名簿【年間実績】!C77="","",③職員名簿【年間実績】!C77)</f>
        <v/>
      </c>
      <c r="D76" s="193" t="str">
        <f>IF(③職員名簿【年間実績】!D77="","",③職員名簿【年間実績】!D77)</f>
        <v/>
      </c>
      <c r="E76" s="194" t="str">
        <f>IF(③職員名簿【年間実績】!E77="","",③職員名簿【年間実績】!E77)</f>
        <v/>
      </c>
      <c r="F76" s="194" t="str">
        <f>IF(③職員名簿【年間実績】!F77="","",③職員名簿【年間実績】!F77)</f>
        <v/>
      </c>
      <c r="G76" s="194" t="str">
        <f>IF(③職員名簿【年間実績】!G77="","",③職員名簿【年間実績】!G77)</f>
        <v/>
      </c>
      <c r="H76" s="194" t="str">
        <f>IF(③職員名簿【年間実績】!H77="","",③職員名簿【年間実績】!H77)</f>
        <v/>
      </c>
      <c r="I76" s="194" t="str">
        <f>IF(③職員名簿【年間実績】!I77="","",③職員名簿【年間実績】!I77)</f>
        <v/>
      </c>
      <c r="J76" s="194" t="str">
        <f>IF(③職員名簿【年間実績】!J77="","",③職員名簿【年間実績】!J77)</f>
        <v/>
      </c>
      <c r="K76" s="277" t="str">
        <f>IF(③職員名簿【年間実績】!K77="","",③職員名簿【年間実績】!K77)</f>
        <v/>
      </c>
      <c r="L76" s="194" t="str">
        <f>IF(③職員名簿【年間実績】!L77="","",③職員名簿【年間実績】!L77)</f>
        <v/>
      </c>
      <c r="M76" s="194" t="str">
        <f>IF(③職員名簿【年間実績】!M77="","",③職員名簿【年間実績】!M77)</f>
        <v/>
      </c>
      <c r="N76" s="194" t="str">
        <f>IF(③職員名簿【年間実績】!N77="","",③職員名簿【年間実績】!N77)</f>
        <v/>
      </c>
      <c r="O76" s="194" t="str">
        <f>IF(③職員名簿【年間実績】!O77="","",③職員名簿【年間実績】!O77)</f>
        <v/>
      </c>
      <c r="P76" s="271" t="str">
        <f t="shared" si="18"/>
        <v>○</v>
      </c>
      <c r="Q76" s="144" t="str">
        <f t="shared" si="5"/>
        <v/>
      </c>
      <c r="R76" s="144" t="str">
        <f t="shared" si="12"/>
        <v/>
      </c>
      <c r="S76" s="144" t="str">
        <f t="shared" si="13"/>
        <v/>
      </c>
      <c r="T76" s="144" t="str">
        <f t="shared" si="14"/>
        <v/>
      </c>
      <c r="U76" s="142" t="str">
        <f t="shared" si="25"/>
        <v/>
      </c>
      <c r="V76" s="142" t="str">
        <f t="shared" si="25"/>
        <v/>
      </c>
      <c r="W76" s="142" t="str">
        <f t="shared" si="25"/>
        <v/>
      </c>
      <c r="X76" s="142" t="str">
        <f t="shared" si="25"/>
        <v/>
      </c>
      <c r="Y76" s="142" t="str">
        <f t="shared" si="25"/>
        <v/>
      </c>
      <c r="Z76" s="142" t="str">
        <f t="shared" si="25"/>
        <v/>
      </c>
      <c r="AA76" s="142" t="str">
        <f t="shared" si="25"/>
        <v/>
      </c>
      <c r="AB76" s="142" t="str">
        <f t="shared" si="25"/>
        <v/>
      </c>
      <c r="AC76" s="142" t="str">
        <f t="shared" si="25"/>
        <v/>
      </c>
      <c r="AD76" s="142" t="str">
        <f t="shared" si="25"/>
        <v/>
      </c>
      <c r="AE76" s="142" t="str">
        <f t="shared" si="25"/>
        <v/>
      </c>
      <c r="AF76" s="142" t="str">
        <f t="shared" si="25"/>
        <v/>
      </c>
      <c r="AG76" s="275">
        <f t="shared" si="8"/>
        <v>0</v>
      </c>
      <c r="AH76" s="275">
        <f t="shared" si="16"/>
        <v>0</v>
      </c>
      <c r="AI76" s="276">
        <f t="shared" si="22"/>
        <v>0</v>
      </c>
      <c r="AJ76" s="274" t="str">
        <f t="shared" si="23"/>
        <v/>
      </c>
      <c r="AK76" s="274" t="str">
        <f t="shared" si="27"/>
        <v/>
      </c>
      <c r="AL76" s="274" t="str">
        <f t="shared" si="27"/>
        <v/>
      </c>
      <c r="AM76" s="274" t="str">
        <f t="shared" si="27"/>
        <v/>
      </c>
      <c r="AN76" s="274" t="str">
        <f t="shared" si="27"/>
        <v/>
      </c>
      <c r="AO76" s="274" t="str">
        <f t="shared" si="27"/>
        <v/>
      </c>
      <c r="AP76" s="274" t="str">
        <f t="shared" si="27"/>
        <v/>
      </c>
      <c r="AQ76" s="274" t="str">
        <f t="shared" si="26"/>
        <v/>
      </c>
      <c r="AR76" s="274" t="str">
        <f t="shared" si="26"/>
        <v/>
      </c>
      <c r="AS76" s="274" t="str">
        <f t="shared" si="26"/>
        <v/>
      </c>
      <c r="AT76" s="274" t="str">
        <f t="shared" si="26"/>
        <v/>
      </c>
      <c r="AU76" s="274" t="str">
        <f t="shared" si="26"/>
        <v/>
      </c>
      <c r="AV76" s="274" t="str">
        <f t="shared" si="26"/>
        <v/>
      </c>
      <c r="AW76" s="274">
        <f t="shared" si="17"/>
        <v>0</v>
      </c>
    </row>
    <row r="77" spans="1:49" s="202" customFormat="1" ht="23.1" customHeight="1">
      <c r="A77" s="67">
        <v>65</v>
      </c>
      <c r="B77" s="16" t="str">
        <f>IF(③職員名簿【年間実績】!B78="","",③職員名簿【年間実績】!B78)</f>
        <v/>
      </c>
      <c r="C77" s="192" t="str">
        <f>IF(③職員名簿【年間実績】!C78="","",③職員名簿【年間実績】!C78)</f>
        <v/>
      </c>
      <c r="D77" s="193" t="str">
        <f>IF(③職員名簿【年間実績】!D78="","",③職員名簿【年間実績】!D78)</f>
        <v/>
      </c>
      <c r="E77" s="194" t="str">
        <f>IF(③職員名簿【年間実績】!E78="","",③職員名簿【年間実績】!E78)</f>
        <v/>
      </c>
      <c r="F77" s="194" t="str">
        <f>IF(③職員名簿【年間実績】!F78="","",③職員名簿【年間実績】!F78)</f>
        <v/>
      </c>
      <c r="G77" s="194" t="str">
        <f>IF(③職員名簿【年間実績】!G78="","",③職員名簿【年間実績】!G78)</f>
        <v/>
      </c>
      <c r="H77" s="194" t="str">
        <f>IF(③職員名簿【年間実績】!H78="","",③職員名簿【年間実績】!H78)</f>
        <v/>
      </c>
      <c r="I77" s="194" t="str">
        <f>IF(③職員名簿【年間実績】!I78="","",③職員名簿【年間実績】!I78)</f>
        <v/>
      </c>
      <c r="J77" s="194" t="str">
        <f>IF(③職員名簿【年間実績】!J78="","",③職員名簿【年間実績】!J78)</f>
        <v/>
      </c>
      <c r="K77" s="277" t="str">
        <f>IF(③職員名簿【年間実績】!K78="","",③職員名簿【年間実績】!K78)</f>
        <v/>
      </c>
      <c r="L77" s="194" t="str">
        <f>IF(③職員名簿【年間実績】!L78="","",③職員名簿【年間実績】!L78)</f>
        <v/>
      </c>
      <c r="M77" s="194" t="str">
        <f>IF(③職員名簿【年間実績】!M78="","",③職員名簿【年間実績】!M78)</f>
        <v/>
      </c>
      <c r="N77" s="194" t="str">
        <f>IF(③職員名簿【年間実績】!N78="","",③職員名簿【年間実績】!N78)</f>
        <v/>
      </c>
      <c r="O77" s="194" t="str">
        <f>IF(③職員名簿【年間実績】!O78="","",③職員名簿【年間実績】!O78)</f>
        <v/>
      </c>
      <c r="P77" s="271" t="str">
        <f t="shared" si="18"/>
        <v>○</v>
      </c>
      <c r="Q77" s="144" t="str">
        <f t="shared" ref="Q77:Q112" si="28">IF(H77="有",IF(OR(B77="園長",B77="施設長",B77="管理者",B77="主任保育士",B77="保育士",B77="家庭的保育者"),1,IF(OR(B77="準保育士",B77="短時間保育士"),2,0)),IF(H77="無",IF(OR(B77="要件緩和対象",B77="保健師（みなし保育士）",B77="看護師（みなし保育士）",B77="准看護師（みなし保育士）"),3,""),""))</f>
        <v/>
      </c>
      <c r="R77" s="144" t="str">
        <f t="shared" si="12"/>
        <v/>
      </c>
      <c r="S77" s="144" t="str">
        <f t="shared" si="13"/>
        <v/>
      </c>
      <c r="T77" s="144" t="str">
        <f t="shared" si="14"/>
        <v/>
      </c>
      <c r="U77" s="142" t="str">
        <f t="shared" si="25"/>
        <v/>
      </c>
      <c r="V77" s="142" t="str">
        <f t="shared" si="25"/>
        <v/>
      </c>
      <c r="W77" s="142" t="str">
        <f t="shared" si="25"/>
        <v/>
      </c>
      <c r="X77" s="142" t="str">
        <f t="shared" si="25"/>
        <v/>
      </c>
      <c r="Y77" s="142" t="str">
        <f t="shared" si="25"/>
        <v/>
      </c>
      <c r="Z77" s="142" t="str">
        <f t="shared" si="25"/>
        <v/>
      </c>
      <c r="AA77" s="142" t="str">
        <f t="shared" si="25"/>
        <v/>
      </c>
      <c r="AB77" s="142" t="str">
        <f t="shared" si="25"/>
        <v/>
      </c>
      <c r="AC77" s="142" t="str">
        <f t="shared" si="25"/>
        <v/>
      </c>
      <c r="AD77" s="142" t="str">
        <f t="shared" si="25"/>
        <v/>
      </c>
      <c r="AE77" s="142" t="str">
        <f t="shared" si="25"/>
        <v/>
      </c>
      <c r="AF77" s="142" t="str">
        <f t="shared" si="25"/>
        <v/>
      </c>
      <c r="AG77" s="275">
        <f t="shared" ref="AG77:AG112" si="29">COUNT(U77:AF77)</f>
        <v>0</v>
      </c>
      <c r="AH77" s="275">
        <f t="shared" si="16"/>
        <v>0</v>
      </c>
      <c r="AI77" s="276">
        <f t="shared" ref="AI77:AI112" si="30">IF(AND(H77="有",N77=""),COUNT(U77:AF77),0)</f>
        <v>0</v>
      </c>
      <c r="AJ77" s="274" t="str">
        <f t="shared" ref="AJ77:AJ112" si="31">IF(E77="","",E77)</f>
        <v/>
      </c>
      <c r="AK77" s="274" t="str">
        <f t="shared" si="27"/>
        <v/>
      </c>
      <c r="AL77" s="274" t="str">
        <f t="shared" si="27"/>
        <v/>
      </c>
      <c r="AM77" s="274" t="str">
        <f t="shared" si="27"/>
        <v/>
      </c>
      <c r="AN77" s="274" t="str">
        <f t="shared" si="27"/>
        <v/>
      </c>
      <c r="AO77" s="274" t="str">
        <f t="shared" si="27"/>
        <v/>
      </c>
      <c r="AP77" s="274" t="str">
        <f t="shared" si="27"/>
        <v/>
      </c>
      <c r="AQ77" s="274" t="str">
        <f t="shared" si="26"/>
        <v/>
      </c>
      <c r="AR77" s="274" t="str">
        <f t="shared" si="26"/>
        <v/>
      </c>
      <c r="AS77" s="274" t="str">
        <f t="shared" si="26"/>
        <v/>
      </c>
      <c r="AT77" s="274" t="str">
        <f t="shared" si="26"/>
        <v/>
      </c>
      <c r="AU77" s="274" t="str">
        <f t="shared" si="26"/>
        <v/>
      </c>
      <c r="AV77" s="274" t="str">
        <f t="shared" si="26"/>
        <v/>
      </c>
      <c r="AW77" s="274">
        <f t="shared" si="17"/>
        <v>0</v>
      </c>
    </row>
    <row r="78" spans="1:49" s="202" customFormat="1" ht="23.1" customHeight="1">
      <c r="A78" s="67">
        <v>66</v>
      </c>
      <c r="B78" s="16" t="str">
        <f>IF(③職員名簿【年間実績】!B79="","",③職員名簿【年間実績】!B79)</f>
        <v/>
      </c>
      <c r="C78" s="192" t="str">
        <f>IF(③職員名簿【年間実績】!C79="","",③職員名簿【年間実績】!C79)</f>
        <v/>
      </c>
      <c r="D78" s="193" t="str">
        <f>IF(③職員名簿【年間実績】!D79="","",③職員名簿【年間実績】!D79)</f>
        <v/>
      </c>
      <c r="E78" s="194" t="str">
        <f>IF(③職員名簿【年間実績】!E79="","",③職員名簿【年間実績】!E79)</f>
        <v/>
      </c>
      <c r="F78" s="194" t="str">
        <f>IF(③職員名簿【年間実績】!F79="","",③職員名簿【年間実績】!F79)</f>
        <v/>
      </c>
      <c r="G78" s="194" t="str">
        <f>IF(③職員名簿【年間実績】!G79="","",③職員名簿【年間実績】!G79)</f>
        <v/>
      </c>
      <c r="H78" s="194" t="str">
        <f>IF(③職員名簿【年間実績】!H79="","",③職員名簿【年間実績】!H79)</f>
        <v/>
      </c>
      <c r="I78" s="194" t="str">
        <f>IF(③職員名簿【年間実績】!I79="","",③職員名簿【年間実績】!I79)</f>
        <v/>
      </c>
      <c r="J78" s="194" t="str">
        <f>IF(③職員名簿【年間実績】!J79="","",③職員名簿【年間実績】!J79)</f>
        <v/>
      </c>
      <c r="K78" s="277" t="str">
        <f>IF(③職員名簿【年間実績】!K79="","",③職員名簿【年間実績】!K79)</f>
        <v/>
      </c>
      <c r="L78" s="194" t="str">
        <f>IF(③職員名簿【年間実績】!L79="","",③職員名簿【年間実績】!L79)</f>
        <v/>
      </c>
      <c r="M78" s="194" t="str">
        <f>IF(③職員名簿【年間実績】!M79="","",③職員名簿【年間実績】!M79)</f>
        <v/>
      </c>
      <c r="N78" s="194" t="str">
        <f>IF(③職員名簿【年間実績】!N79="","",③職員名簿【年間実績】!N79)</f>
        <v/>
      </c>
      <c r="O78" s="194" t="str">
        <f>IF(③職員名簿【年間実績】!O79="","",③職員名簿【年間実績】!O79)</f>
        <v/>
      </c>
      <c r="P78" s="271" t="str">
        <f t="shared" si="18"/>
        <v>○</v>
      </c>
      <c r="Q78" s="144" t="str">
        <f t="shared" si="28"/>
        <v/>
      </c>
      <c r="R78" s="144" t="str">
        <f t="shared" ref="R78:R112" si="32">IF(AND(C78="正",D78="常"),1,IF(AND(C78="パート",D78="常"),2,""))</f>
        <v/>
      </c>
      <c r="S78" s="144" t="str">
        <f t="shared" ref="S78:S112" si="33">IF(AND(Q78=1,R78=1),1,IF(AND(Q78=2,R78=2),2,IF(AND(Q78=3,R78=1),3,IF(AND(Q78=3,R78=2),3,IF(AND(Q78=1,R78=2),1,"")))))</f>
        <v/>
      </c>
      <c r="T78" s="144" t="str">
        <f t="shared" ref="T78:T112" si="34">IF(AND(R78=2,N78="派遣"),4,IF(R78=1,"",""))</f>
        <v/>
      </c>
      <c r="U78" s="142" t="str">
        <f t="shared" ref="U78:AF93" si="35">IF($T78="",IF($K78="","",IF(U$11&gt;=$K78,IF($L78="",$S78,IF(U$11&gt;$L78,"",$S78)),"")),IF(AND(U$11&gt;=$K78,OR($L78&gt;=U$11,$L78="")),$T78,""))</f>
        <v/>
      </c>
      <c r="V78" s="142" t="str">
        <f t="shared" si="35"/>
        <v/>
      </c>
      <c r="W78" s="142" t="str">
        <f t="shared" si="35"/>
        <v/>
      </c>
      <c r="X78" s="142" t="str">
        <f t="shared" si="35"/>
        <v/>
      </c>
      <c r="Y78" s="142" t="str">
        <f t="shared" si="35"/>
        <v/>
      </c>
      <c r="Z78" s="142" t="str">
        <f t="shared" si="35"/>
        <v/>
      </c>
      <c r="AA78" s="142" t="str">
        <f t="shared" si="35"/>
        <v/>
      </c>
      <c r="AB78" s="142" t="str">
        <f t="shared" si="35"/>
        <v/>
      </c>
      <c r="AC78" s="142" t="str">
        <f t="shared" si="35"/>
        <v/>
      </c>
      <c r="AD78" s="142" t="str">
        <f t="shared" si="35"/>
        <v/>
      </c>
      <c r="AE78" s="142" t="str">
        <f t="shared" si="35"/>
        <v/>
      </c>
      <c r="AF78" s="142" t="str">
        <f t="shared" si="35"/>
        <v/>
      </c>
      <c r="AG78" s="275">
        <f t="shared" si="29"/>
        <v>0</v>
      </c>
      <c r="AH78" s="275">
        <f t="shared" ref="AH78:AH112" si="36">$L$5</f>
        <v>0</v>
      </c>
      <c r="AI78" s="276">
        <f t="shared" si="30"/>
        <v>0</v>
      </c>
      <c r="AJ78" s="274" t="str">
        <f t="shared" si="31"/>
        <v/>
      </c>
      <c r="AK78" s="274" t="str">
        <f t="shared" si="27"/>
        <v/>
      </c>
      <c r="AL78" s="274" t="str">
        <f t="shared" si="27"/>
        <v/>
      </c>
      <c r="AM78" s="274" t="str">
        <f t="shared" si="27"/>
        <v/>
      </c>
      <c r="AN78" s="274" t="str">
        <f t="shared" si="27"/>
        <v/>
      </c>
      <c r="AO78" s="274" t="str">
        <f t="shared" si="27"/>
        <v/>
      </c>
      <c r="AP78" s="274" t="str">
        <f t="shared" si="27"/>
        <v/>
      </c>
      <c r="AQ78" s="274" t="str">
        <f t="shared" si="26"/>
        <v/>
      </c>
      <c r="AR78" s="274" t="str">
        <f t="shared" si="26"/>
        <v/>
      </c>
      <c r="AS78" s="274" t="str">
        <f t="shared" si="26"/>
        <v/>
      </c>
      <c r="AT78" s="274" t="str">
        <f t="shared" si="26"/>
        <v/>
      </c>
      <c r="AU78" s="274" t="str">
        <f t="shared" si="26"/>
        <v/>
      </c>
      <c r="AV78" s="274" t="str">
        <f t="shared" si="26"/>
        <v/>
      </c>
      <c r="AW78" s="274">
        <f t="shared" ref="AW78:AW112" si="37">COUNTIF(AK78:AV78,"○")</f>
        <v>0</v>
      </c>
    </row>
    <row r="79" spans="1:49" s="202" customFormat="1" ht="23.1" customHeight="1">
      <c r="A79" s="67">
        <v>67</v>
      </c>
      <c r="B79" s="16" t="str">
        <f>IF(③職員名簿【年間実績】!B80="","",③職員名簿【年間実績】!B80)</f>
        <v/>
      </c>
      <c r="C79" s="192" t="str">
        <f>IF(③職員名簿【年間実績】!C80="","",③職員名簿【年間実績】!C80)</f>
        <v/>
      </c>
      <c r="D79" s="193" t="str">
        <f>IF(③職員名簿【年間実績】!D80="","",③職員名簿【年間実績】!D80)</f>
        <v/>
      </c>
      <c r="E79" s="194" t="str">
        <f>IF(③職員名簿【年間実績】!E80="","",③職員名簿【年間実績】!E80)</f>
        <v/>
      </c>
      <c r="F79" s="194" t="str">
        <f>IF(③職員名簿【年間実績】!F80="","",③職員名簿【年間実績】!F80)</f>
        <v/>
      </c>
      <c r="G79" s="194" t="str">
        <f>IF(③職員名簿【年間実績】!G80="","",③職員名簿【年間実績】!G80)</f>
        <v/>
      </c>
      <c r="H79" s="194" t="str">
        <f>IF(③職員名簿【年間実績】!H80="","",③職員名簿【年間実績】!H80)</f>
        <v/>
      </c>
      <c r="I79" s="194" t="str">
        <f>IF(③職員名簿【年間実績】!I80="","",③職員名簿【年間実績】!I80)</f>
        <v/>
      </c>
      <c r="J79" s="194" t="str">
        <f>IF(③職員名簿【年間実績】!J80="","",③職員名簿【年間実績】!J80)</f>
        <v/>
      </c>
      <c r="K79" s="277" t="str">
        <f>IF(③職員名簿【年間実績】!K80="","",③職員名簿【年間実績】!K80)</f>
        <v/>
      </c>
      <c r="L79" s="194" t="str">
        <f>IF(③職員名簿【年間実績】!L80="","",③職員名簿【年間実績】!L80)</f>
        <v/>
      </c>
      <c r="M79" s="194" t="str">
        <f>IF(③職員名簿【年間実績】!M80="","",③職員名簿【年間実績】!M80)</f>
        <v/>
      </c>
      <c r="N79" s="194" t="str">
        <f>IF(③職員名簿【年間実績】!N80="","",③職員名簿【年間実績】!N80)</f>
        <v/>
      </c>
      <c r="O79" s="194" t="str">
        <f>IF(③職員名簿【年間実績】!O80="","",③職員名簿【年間実績】!O80)</f>
        <v/>
      </c>
      <c r="P79" s="271" t="str">
        <f t="shared" ref="P79:P112" si="38">IF(AND(X79="",Y79="",Z79="",AA79="",AB79="",AC79="",AD79="",AE79="",AF79="",AG79="",AH79="",AI79=""),"","○")</f>
        <v>○</v>
      </c>
      <c r="Q79" s="144" t="str">
        <f t="shared" si="28"/>
        <v/>
      </c>
      <c r="R79" s="144" t="str">
        <f t="shared" si="32"/>
        <v/>
      </c>
      <c r="S79" s="144" t="str">
        <f t="shared" si="33"/>
        <v/>
      </c>
      <c r="T79" s="144" t="str">
        <f t="shared" si="34"/>
        <v/>
      </c>
      <c r="U79" s="142" t="str">
        <f t="shared" si="35"/>
        <v/>
      </c>
      <c r="V79" s="142" t="str">
        <f t="shared" si="35"/>
        <v/>
      </c>
      <c r="W79" s="142" t="str">
        <f t="shared" si="35"/>
        <v/>
      </c>
      <c r="X79" s="142" t="str">
        <f t="shared" si="35"/>
        <v/>
      </c>
      <c r="Y79" s="142" t="str">
        <f t="shared" si="35"/>
        <v/>
      </c>
      <c r="Z79" s="142" t="str">
        <f t="shared" si="35"/>
        <v/>
      </c>
      <c r="AA79" s="142" t="str">
        <f t="shared" si="35"/>
        <v/>
      </c>
      <c r="AB79" s="142" t="str">
        <f t="shared" si="35"/>
        <v/>
      </c>
      <c r="AC79" s="142" t="str">
        <f t="shared" si="35"/>
        <v/>
      </c>
      <c r="AD79" s="142" t="str">
        <f t="shared" si="35"/>
        <v/>
      </c>
      <c r="AE79" s="142" t="str">
        <f t="shared" si="35"/>
        <v/>
      </c>
      <c r="AF79" s="142" t="str">
        <f t="shared" si="35"/>
        <v/>
      </c>
      <c r="AG79" s="275">
        <f t="shared" si="29"/>
        <v>0</v>
      </c>
      <c r="AH79" s="275">
        <f t="shared" si="36"/>
        <v>0</v>
      </c>
      <c r="AI79" s="276">
        <f t="shared" si="30"/>
        <v>0</v>
      </c>
      <c r="AJ79" s="274" t="str">
        <f t="shared" si="31"/>
        <v/>
      </c>
      <c r="AK79" s="274" t="str">
        <f t="shared" si="27"/>
        <v/>
      </c>
      <c r="AL79" s="274" t="str">
        <f t="shared" si="27"/>
        <v/>
      </c>
      <c r="AM79" s="274" t="str">
        <f t="shared" si="27"/>
        <v/>
      </c>
      <c r="AN79" s="274" t="str">
        <f t="shared" si="27"/>
        <v/>
      </c>
      <c r="AO79" s="274" t="str">
        <f t="shared" si="27"/>
        <v/>
      </c>
      <c r="AP79" s="274" t="str">
        <f t="shared" si="27"/>
        <v/>
      </c>
      <c r="AQ79" s="274" t="str">
        <f t="shared" si="26"/>
        <v/>
      </c>
      <c r="AR79" s="274" t="str">
        <f t="shared" si="26"/>
        <v/>
      </c>
      <c r="AS79" s="274" t="str">
        <f t="shared" si="26"/>
        <v/>
      </c>
      <c r="AT79" s="274" t="str">
        <f t="shared" si="26"/>
        <v/>
      </c>
      <c r="AU79" s="274" t="str">
        <f t="shared" si="26"/>
        <v/>
      </c>
      <c r="AV79" s="274" t="str">
        <f t="shared" si="26"/>
        <v/>
      </c>
      <c r="AW79" s="274">
        <f t="shared" si="37"/>
        <v>0</v>
      </c>
    </row>
    <row r="80" spans="1:49" s="202" customFormat="1" ht="23.1" customHeight="1">
      <c r="A80" s="67">
        <v>68</v>
      </c>
      <c r="B80" s="16" t="str">
        <f>IF(③職員名簿【年間実績】!B81="","",③職員名簿【年間実績】!B81)</f>
        <v/>
      </c>
      <c r="C80" s="192" t="str">
        <f>IF(③職員名簿【年間実績】!C81="","",③職員名簿【年間実績】!C81)</f>
        <v/>
      </c>
      <c r="D80" s="193" t="str">
        <f>IF(③職員名簿【年間実績】!D81="","",③職員名簿【年間実績】!D81)</f>
        <v/>
      </c>
      <c r="E80" s="194" t="str">
        <f>IF(③職員名簿【年間実績】!E81="","",③職員名簿【年間実績】!E81)</f>
        <v/>
      </c>
      <c r="F80" s="194" t="str">
        <f>IF(③職員名簿【年間実績】!F81="","",③職員名簿【年間実績】!F81)</f>
        <v/>
      </c>
      <c r="G80" s="194" t="str">
        <f>IF(③職員名簿【年間実績】!G81="","",③職員名簿【年間実績】!G81)</f>
        <v/>
      </c>
      <c r="H80" s="194" t="str">
        <f>IF(③職員名簿【年間実績】!H81="","",③職員名簿【年間実績】!H81)</f>
        <v/>
      </c>
      <c r="I80" s="194" t="str">
        <f>IF(③職員名簿【年間実績】!I81="","",③職員名簿【年間実績】!I81)</f>
        <v/>
      </c>
      <c r="J80" s="194" t="str">
        <f>IF(③職員名簿【年間実績】!J81="","",③職員名簿【年間実績】!J81)</f>
        <v/>
      </c>
      <c r="K80" s="277" t="str">
        <f>IF(③職員名簿【年間実績】!K81="","",③職員名簿【年間実績】!K81)</f>
        <v/>
      </c>
      <c r="L80" s="194" t="str">
        <f>IF(③職員名簿【年間実績】!L81="","",③職員名簿【年間実績】!L81)</f>
        <v/>
      </c>
      <c r="M80" s="194" t="str">
        <f>IF(③職員名簿【年間実績】!M81="","",③職員名簿【年間実績】!M81)</f>
        <v/>
      </c>
      <c r="N80" s="194" t="str">
        <f>IF(③職員名簿【年間実績】!N81="","",③職員名簿【年間実績】!N81)</f>
        <v/>
      </c>
      <c r="O80" s="194" t="str">
        <f>IF(③職員名簿【年間実績】!O81="","",③職員名簿【年間実績】!O81)</f>
        <v/>
      </c>
      <c r="P80" s="271" t="str">
        <f t="shared" si="38"/>
        <v>○</v>
      </c>
      <c r="Q80" s="144" t="str">
        <f t="shared" si="28"/>
        <v/>
      </c>
      <c r="R80" s="144" t="str">
        <f t="shared" si="32"/>
        <v/>
      </c>
      <c r="S80" s="144" t="str">
        <f t="shared" si="33"/>
        <v/>
      </c>
      <c r="T80" s="144" t="str">
        <f t="shared" si="34"/>
        <v/>
      </c>
      <c r="U80" s="142" t="str">
        <f t="shared" si="35"/>
        <v/>
      </c>
      <c r="V80" s="142" t="str">
        <f t="shared" si="35"/>
        <v/>
      </c>
      <c r="W80" s="142" t="str">
        <f t="shared" si="35"/>
        <v/>
      </c>
      <c r="X80" s="142" t="str">
        <f t="shared" si="35"/>
        <v/>
      </c>
      <c r="Y80" s="142" t="str">
        <f t="shared" si="35"/>
        <v/>
      </c>
      <c r="Z80" s="142" t="str">
        <f t="shared" si="35"/>
        <v/>
      </c>
      <c r="AA80" s="142" t="str">
        <f t="shared" si="35"/>
        <v/>
      </c>
      <c r="AB80" s="142" t="str">
        <f t="shared" si="35"/>
        <v/>
      </c>
      <c r="AC80" s="142" t="str">
        <f t="shared" si="35"/>
        <v/>
      </c>
      <c r="AD80" s="142" t="str">
        <f t="shared" si="35"/>
        <v/>
      </c>
      <c r="AE80" s="142" t="str">
        <f t="shared" si="35"/>
        <v/>
      </c>
      <c r="AF80" s="142" t="str">
        <f t="shared" si="35"/>
        <v/>
      </c>
      <c r="AG80" s="275">
        <f t="shared" si="29"/>
        <v>0</v>
      </c>
      <c r="AH80" s="275">
        <f t="shared" si="36"/>
        <v>0</v>
      </c>
      <c r="AI80" s="276">
        <f t="shared" si="30"/>
        <v>0</v>
      </c>
      <c r="AJ80" s="274" t="str">
        <f t="shared" si="31"/>
        <v/>
      </c>
      <c r="AK80" s="274" t="str">
        <f t="shared" si="27"/>
        <v/>
      </c>
      <c r="AL80" s="274" t="str">
        <f t="shared" si="27"/>
        <v/>
      </c>
      <c r="AM80" s="274" t="str">
        <f t="shared" si="27"/>
        <v/>
      </c>
      <c r="AN80" s="274" t="str">
        <f t="shared" si="27"/>
        <v/>
      </c>
      <c r="AO80" s="274" t="str">
        <f t="shared" si="27"/>
        <v/>
      </c>
      <c r="AP80" s="274" t="str">
        <f t="shared" si="27"/>
        <v/>
      </c>
      <c r="AQ80" s="274" t="str">
        <f t="shared" si="26"/>
        <v/>
      </c>
      <c r="AR80" s="274" t="str">
        <f t="shared" si="26"/>
        <v/>
      </c>
      <c r="AS80" s="274" t="str">
        <f t="shared" si="26"/>
        <v/>
      </c>
      <c r="AT80" s="274" t="str">
        <f t="shared" si="26"/>
        <v/>
      </c>
      <c r="AU80" s="274" t="str">
        <f t="shared" si="26"/>
        <v/>
      </c>
      <c r="AV80" s="274" t="str">
        <f t="shared" si="26"/>
        <v/>
      </c>
      <c r="AW80" s="274">
        <f t="shared" si="37"/>
        <v>0</v>
      </c>
    </row>
    <row r="81" spans="1:49" s="202" customFormat="1" ht="23.1" customHeight="1">
      <c r="A81" s="67">
        <v>69</v>
      </c>
      <c r="B81" s="16" t="str">
        <f>IF(③職員名簿【年間実績】!B82="","",③職員名簿【年間実績】!B82)</f>
        <v/>
      </c>
      <c r="C81" s="192" t="str">
        <f>IF(③職員名簿【年間実績】!C82="","",③職員名簿【年間実績】!C82)</f>
        <v/>
      </c>
      <c r="D81" s="193" t="str">
        <f>IF(③職員名簿【年間実績】!D82="","",③職員名簿【年間実績】!D82)</f>
        <v/>
      </c>
      <c r="E81" s="194" t="str">
        <f>IF(③職員名簿【年間実績】!E82="","",③職員名簿【年間実績】!E82)</f>
        <v/>
      </c>
      <c r="F81" s="194" t="str">
        <f>IF(③職員名簿【年間実績】!F82="","",③職員名簿【年間実績】!F82)</f>
        <v/>
      </c>
      <c r="G81" s="194" t="str">
        <f>IF(③職員名簿【年間実績】!G82="","",③職員名簿【年間実績】!G82)</f>
        <v/>
      </c>
      <c r="H81" s="194" t="str">
        <f>IF(③職員名簿【年間実績】!H82="","",③職員名簿【年間実績】!H82)</f>
        <v/>
      </c>
      <c r="I81" s="194" t="str">
        <f>IF(③職員名簿【年間実績】!I82="","",③職員名簿【年間実績】!I82)</f>
        <v/>
      </c>
      <c r="J81" s="194" t="str">
        <f>IF(③職員名簿【年間実績】!J82="","",③職員名簿【年間実績】!J82)</f>
        <v/>
      </c>
      <c r="K81" s="277" t="str">
        <f>IF(③職員名簿【年間実績】!K82="","",③職員名簿【年間実績】!K82)</f>
        <v/>
      </c>
      <c r="L81" s="194" t="str">
        <f>IF(③職員名簿【年間実績】!L82="","",③職員名簿【年間実績】!L82)</f>
        <v/>
      </c>
      <c r="M81" s="194" t="str">
        <f>IF(③職員名簿【年間実績】!M82="","",③職員名簿【年間実績】!M82)</f>
        <v/>
      </c>
      <c r="N81" s="194" t="str">
        <f>IF(③職員名簿【年間実績】!N82="","",③職員名簿【年間実績】!N82)</f>
        <v/>
      </c>
      <c r="O81" s="194" t="str">
        <f>IF(③職員名簿【年間実績】!O82="","",③職員名簿【年間実績】!O82)</f>
        <v/>
      </c>
      <c r="P81" s="271" t="str">
        <f t="shared" si="38"/>
        <v>○</v>
      </c>
      <c r="Q81" s="144" t="str">
        <f t="shared" si="28"/>
        <v/>
      </c>
      <c r="R81" s="144" t="str">
        <f t="shared" si="32"/>
        <v/>
      </c>
      <c r="S81" s="144" t="str">
        <f t="shared" si="33"/>
        <v/>
      </c>
      <c r="T81" s="144" t="str">
        <f t="shared" si="34"/>
        <v/>
      </c>
      <c r="U81" s="142" t="str">
        <f t="shared" si="35"/>
        <v/>
      </c>
      <c r="V81" s="142" t="str">
        <f t="shared" si="35"/>
        <v/>
      </c>
      <c r="W81" s="142" t="str">
        <f t="shared" si="35"/>
        <v/>
      </c>
      <c r="X81" s="142" t="str">
        <f t="shared" si="35"/>
        <v/>
      </c>
      <c r="Y81" s="142" t="str">
        <f t="shared" si="35"/>
        <v/>
      </c>
      <c r="Z81" s="142" t="str">
        <f t="shared" si="35"/>
        <v/>
      </c>
      <c r="AA81" s="142" t="str">
        <f t="shared" si="35"/>
        <v/>
      </c>
      <c r="AB81" s="142" t="str">
        <f t="shared" si="35"/>
        <v/>
      </c>
      <c r="AC81" s="142" t="str">
        <f t="shared" si="35"/>
        <v/>
      </c>
      <c r="AD81" s="142" t="str">
        <f t="shared" si="35"/>
        <v/>
      </c>
      <c r="AE81" s="142" t="str">
        <f t="shared" si="35"/>
        <v/>
      </c>
      <c r="AF81" s="142" t="str">
        <f t="shared" si="35"/>
        <v/>
      </c>
      <c r="AG81" s="275">
        <f t="shared" si="29"/>
        <v>0</v>
      </c>
      <c r="AH81" s="275">
        <f t="shared" si="36"/>
        <v>0</v>
      </c>
      <c r="AI81" s="276">
        <f t="shared" si="30"/>
        <v>0</v>
      </c>
      <c r="AJ81" s="274" t="str">
        <f t="shared" si="31"/>
        <v/>
      </c>
      <c r="AK81" s="274" t="str">
        <f t="shared" si="27"/>
        <v/>
      </c>
      <c r="AL81" s="274" t="str">
        <f t="shared" si="27"/>
        <v/>
      </c>
      <c r="AM81" s="274" t="str">
        <f t="shared" si="27"/>
        <v/>
      </c>
      <c r="AN81" s="274" t="str">
        <f t="shared" si="27"/>
        <v/>
      </c>
      <c r="AO81" s="274" t="str">
        <f t="shared" si="27"/>
        <v/>
      </c>
      <c r="AP81" s="274" t="str">
        <f t="shared" si="27"/>
        <v/>
      </c>
      <c r="AQ81" s="274" t="str">
        <f t="shared" si="26"/>
        <v/>
      </c>
      <c r="AR81" s="274" t="str">
        <f t="shared" si="26"/>
        <v/>
      </c>
      <c r="AS81" s="274" t="str">
        <f t="shared" si="26"/>
        <v/>
      </c>
      <c r="AT81" s="274" t="str">
        <f t="shared" si="26"/>
        <v/>
      </c>
      <c r="AU81" s="274" t="str">
        <f t="shared" si="26"/>
        <v/>
      </c>
      <c r="AV81" s="274" t="str">
        <f t="shared" si="26"/>
        <v/>
      </c>
      <c r="AW81" s="274">
        <f t="shared" si="37"/>
        <v>0</v>
      </c>
    </row>
    <row r="82" spans="1:49" s="202" customFormat="1" ht="23.1" customHeight="1">
      <c r="A82" s="67">
        <v>70</v>
      </c>
      <c r="B82" s="16" t="str">
        <f>IF(③職員名簿【年間実績】!B83="","",③職員名簿【年間実績】!B83)</f>
        <v/>
      </c>
      <c r="C82" s="192" t="str">
        <f>IF(③職員名簿【年間実績】!C83="","",③職員名簿【年間実績】!C83)</f>
        <v/>
      </c>
      <c r="D82" s="193" t="str">
        <f>IF(③職員名簿【年間実績】!D83="","",③職員名簿【年間実績】!D83)</f>
        <v/>
      </c>
      <c r="E82" s="194" t="str">
        <f>IF(③職員名簿【年間実績】!E83="","",③職員名簿【年間実績】!E83)</f>
        <v/>
      </c>
      <c r="F82" s="194" t="str">
        <f>IF(③職員名簿【年間実績】!F83="","",③職員名簿【年間実績】!F83)</f>
        <v/>
      </c>
      <c r="G82" s="194" t="str">
        <f>IF(③職員名簿【年間実績】!G83="","",③職員名簿【年間実績】!G83)</f>
        <v/>
      </c>
      <c r="H82" s="194" t="str">
        <f>IF(③職員名簿【年間実績】!H83="","",③職員名簿【年間実績】!H83)</f>
        <v/>
      </c>
      <c r="I82" s="194" t="str">
        <f>IF(③職員名簿【年間実績】!I83="","",③職員名簿【年間実績】!I83)</f>
        <v/>
      </c>
      <c r="J82" s="194" t="str">
        <f>IF(③職員名簿【年間実績】!J83="","",③職員名簿【年間実績】!J83)</f>
        <v/>
      </c>
      <c r="K82" s="277" t="str">
        <f>IF(③職員名簿【年間実績】!K83="","",③職員名簿【年間実績】!K83)</f>
        <v/>
      </c>
      <c r="L82" s="194" t="str">
        <f>IF(③職員名簿【年間実績】!L83="","",③職員名簿【年間実績】!L83)</f>
        <v/>
      </c>
      <c r="M82" s="194" t="str">
        <f>IF(③職員名簿【年間実績】!M83="","",③職員名簿【年間実績】!M83)</f>
        <v/>
      </c>
      <c r="N82" s="194" t="str">
        <f>IF(③職員名簿【年間実績】!N83="","",③職員名簿【年間実績】!N83)</f>
        <v/>
      </c>
      <c r="O82" s="194" t="str">
        <f>IF(③職員名簿【年間実績】!O83="","",③職員名簿【年間実績】!O83)</f>
        <v/>
      </c>
      <c r="P82" s="271" t="str">
        <f t="shared" si="38"/>
        <v>○</v>
      </c>
      <c r="Q82" s="144" t="str">
        <f t="shared" si="28"/>
        <v/>
      </c>
      <c r="R82" s="144" t="str">
        <f t="shared" si="32"/>
        <v/>
      </c>
      <c r="S82" s="144" t="str">
        <f t="shared" si="33"/>
        <v/>
      </c>
      <c r="T82" s="144" t="str">
        <f t="shared" si="34"/>
        <v/>
      </c>
      <c r="U82" s="142" t="str">
        <f t="shared" si="35"/>
        <v/>
      </c>
      <c r="V82" s="142" t="str">
        <f t="shared" si="35"/>
        <v/>
      </c>
      <c r="W82" s="142" t="str">
        <f t="shared" si="35"/>
        <v/>
      </c>
      <c r="X82" s="142" t="str">
        <f t="shared" si="35"/>
        <v/>
      </c>
      <c r="Y82" s="142" t="str">
        <f t="shared" si="35"/>
        <v/>
      </c>
      <c r="Z82" s="142" t="str">
        <f t="shared" si="35"/>
        <v/>
      </c>
      <c r="AA82" s="142" t="str">
        <f t="shared" si="35"/>
        <v/>
      </c>
      <c r="AB82" s="142" t="str">
        <f t="shared" si="35"/>
        <v/>
      </c>
      <c r="AC82" s="142" t="str">
        <f t="shared" si="35"/>
        <v/>
      </c>
      <c r="AD82" s="142" t="str">
        <f t="shared" si="35"/>
        <v/>
      </c>
      <c r="AE82" s="142" t="str">
        <f t="shared" si="35"/>
        <v/>
      </c>
      <c r="AF82" s="142" t="str">
        <f t="shared" si="35"/>
        <v/>
      </c>
      <c r="AG82" s="275">
        <f t="shared" si="29"/>
        <v>0</v>
      </c>
      <c r="AH82" s="275">
        <f t="shared" si="36"/>
        <v>0</v>
      </c>
      <c r="AI82" s="276">
        <f t="shared" si="30"/>
        <v>0</v>
      </c>
      <c r="AJ82" s="274" t="str">
        <f t="shared" si="31"/>
        <v/>
      </c>
      <c r="AK82" s="274" t="str">
        <f t="shared" si="27"/>
        <v/>
      </c>
      <c r="AL82" s="274" t="str">
        <f t="shared" si="27"/>
        <v/>
      </c>
      <c r="AM82" s="274" t="str">
        <f t="shared" si="27"/>
        <v/>
      </c>
      <c r="AN82" s="274" t="str">
        <f t="shared" si="27"/>
        <v/>
      </c>
      <c r="AO82" s="274" t="str">
        <f t="shared" si="27"/>
        <v/>
      </c>
      <c r="AP82" s="274" t="str">
        <f t="shared" si="27"/>
        <v/>
      </c>
      <c r="AQ82" s="274" t="str">
        <f t="shared" si="26"/>
        <v/>
      </c>
      <c r="AR82" s="274" t="str">
        <f t="shared" si="26"/>
        <v/>
      </c>
      <c r="AS82" s="274" t="str">
        <f t="shared" si="26"/>
        <v/>
      </c>
      <c r="AT82" s="274" t="str">
        <f t="shared" si="26"/>
        <v/>
      </c>
      <c r="AU82" s="274" t="str">
        <f t="shared" si="26"/>
        <v/>
      </c>
      <c r="AV82" s="274" t="str">
        <f t="shared" si="26"/>
        <v/>
      </c>
      <c r="AW82" s="274">
        <f t="shared" si="37"/>
        <v>0</v>
      </c>
    </row>
    <row r="83" spans="1:49" s="202" customFormat="1" ht="23.1" customHeight="1">
      <c r="A83" s="67">
        <v>71</v>
      </c>
      <c r="B83" s="16" t="str">
        <f>IF(③職員名簿【年間実績】!B84="","",③職員名簿【年間実績】!B84)</f>
        <v/>
      </c>
      <c r="C83" s="192" t="str">
        <f>IF(③職員名簿【年間実績】!C84="","",③職員名簿【年間実績】!C84)</f>
        <v/>
      </c>
      <c r="D83" s="193" t="str">
        <f>IF(③職員名簿【年間実績】!D84="","",③職員名簿【年間実績】!D84)</f>
        <v/>
      </c>
      <c r="E83" s="194" t="str">
        <f>IF(③職員名簿【年間実績】!E84="","",③職員名簿【年間実績】!E84)</f>
        <v/>
      </c>
      <c r="F83" s="194" t="str">
        <f>IF(③職員名簿【年間実績】!F84="","",③職員名簿【年間実績】!F84)</f>
        <v/>
      </c>
      <c r="G83" s="194" t="str">
        <f>IF(③職員名簿【年間実績】!G84="","",③職員名簿【年間実績】!G84)</f>
        <v/>
      </c>
      <c r="H83" s="194" t="str">
        <f>IF(③職員名簿【年間実績】!H84="","",③職員名簿【年間実績】!H84)</f>
        <v/>
      </c>
      <c r="I83" s="194" t="str">
        <f>IF(③職員名簿【年間実績】!I84="","",③職員名簿【年間実績】!I84)</f>
        <v/>
      </c>
      <c r="J83" s="194" t="str">
        <f>IF(③職員名簿【年間実績】!J84="","",③職員名簿【年間実績】!J84)</f>
        <v/>
      </c>
      <c r="K83" s="277" t="str">
        <f>IF(③職員名簿【年間実績】!K84="","",③職員名簿【年間実績】!K84)</f>
        <v/>
      </c>
      <c r="L83" s="194" t="str">
        <f>IF(③職員名簿【年間実績】!L84="","",③職員名簿【年間実績】!L84)</f>
        <v/>
      </c>
      <c r="M83" s="194" t="str">
        <f>IF(③職員名簿【年間実績】!M84="","",③職員名簿【年間実績】!M84)</f>
        <v/>
      </c>
      <c r="N83" s="194" t="str">
        <f>IF(③職員名簿【年間実績】!N84="","",③職員名簿【年間実績】!N84)</f>
        <v/>
      </c>
      <c r="O83" s="194" t="str">
        <f>IF(③職員名簿【年間実績】!O84="","",③職員名簿【年間実績】!O84)</f>
        <v/>
      </c>
      <c r="P83" s="271" t="str">
        <f t="shared" si="38"/>
        <v>○</v>
      </c>
      <c r="Q83" s="144" t="str">
        <f t="shared" si="28"/>
        <v/>
      </c>
      <c r="R83" s="144" t="str">
        <f t="shared" si="32"/>
        <v/>
      </c>
      <c r="S83" s="144" t="str">
        <f t="shared" si="33"/>
        <v/>
      </c>
      <c r="T83" s="144" t="str">
        <f t="shared" si="34"/>
        <v/>
      </c>
      <c r="U83" s="142" t="str">
        <f t="shared" si="35"/>
        <v/>
      </c>
      <c r="V83" s="142" t="str">
        <f t="shared" si="35"/>
        <v/>
      </c>
      <c r="W83" s="142" t="str">
        <f t="shared" si="35"/>
        <v/>
      </c>
      <c r="X83" s="142" t="str">
        <f t="shared" si="35"/>
        <v/>
      </c>
      <c r="Y83" s="142" t="str">
        <f t="shared" si="35"/>
        <v/>
      </c>
      <c r="Z83" s="142" t="str">
        <f t="shared" si="35"/>
        <v/>
      </c>
      <c r="AA83" s="142" t="str">
        <f t="shared" si="35"/>
        <v/>
      </c>
      <c r="AB83" s="142" t="str">
        <f t="shared" si="35"/>
        <v/>
      </c>
      <c r="AC83" s="142" t="str">
        <f t="shared" si="35"/>
        <v/>
      </c>
      <c r="AD83" s="142" t="str">
        <f t="shared" si="35"/>
        <v/>
      </c>
      <c r="AE83" s="142" t="str">
        <f t="shared" si="35"/>
        <v/>
      </c>
      <c r="AF83" s="142" t="str">
        <f t="shared" si="35"/>
        <v/>
      </c>
      <c r="AG83" s="275">
        <f t="shared" si="29"/>
        <v>0</v>
      </c>
      <c r="AH83" s="275">
        <f t="shared" si="36"/>
        <v>0</v>
      </c>
      <c r="AI83" s="276">
        <f t="shared" si="30"/>
        <v>0</v>
      </c>
      <c r="AJ83" s="274" t="str">
        <f t="shared" si="31"/>
        <v/>
      </c>
      <c r="AK83" s="274" t="str">
        <f t="shared" si="27"/>
        <v/>
      </c>
      <c r="AL83" s="274" t="str">
        <f t="shared" si="27"/>
        <v/>
      </c>
      <c r="AM83" s="274" t="str">
        <f t="shared" si="27"/>
        <v/>
      </c>
      <c r="AN83" s="274" t="str">
        <f t="shared" si="27"/>
        <v/>
      </c>
      <c r="AO83" s="274" t="str">
        <f t="shared" si="27"/>
        <v/>
      </c>
      <c r="AP83" s="274" t="str">
        <f t="shared" si="27"/>
        <v/>
      </c>
      <c r="AQ83" s="274" t="str">
        <f t="shared" si="26"/>
        <v/>
      </c>
      <c r="AR83" s="274" t="str">
        <f t="shared" si="26"/>
        <v/>
      </c>
      <c r="AS83" s="274" t="str">
        <f t="shared" si="26"/>
        <v/>
      </c>
      <c r="AT83" s="274" t="str">
        <f t="shared" si="26"/>
        <v/>
      </c>
      <c r="AU83" s="274" t="str">
        <f t="shared" si="26"/>
        <v/>
      </c>
      <c r="AV83" s="274" t="str">
        <f t="shared" si="26"/>
        <v/>
      </c>
      <c r="AW83" s="274">
        <f t="shared" si="37"/>
        <v>0</v>
      </c>
    </row>
    <row r="84" spans="1:49" s="202" customFormat="1" ht="23.1" customHeight="1">
      <c r="A84" s="67">
        <v>72</v>
      </c>
      <c r="B84" s="16" t="str">
        <f>IF(③職員名簿【年間実績】!B85="","",③職員名簿【年間実績】!B85)</f>
        <v/>
      </c>
      <c r="C84" s="192" t="str">
        <f>IF(③職員名簿【年間実績】!C85="","",③職員名簿【年間実績】!C85)</f>
        <v/>
      </c>
      <c r="D84" s="193" t="str">
        <f>IF(③職員名簿【年間実績】!D85="","",③職員名簿【年間実績】!D85)</f>
        <v/>
      </c>
      <c r="E84" s="194" t="str">
        <f>IF(③職員名簿【年間実績】!E85="","",③職員名簿【年間実績】!E85)</f>
        <v/>
      </c>
      <c r="F84" s="194" t="str">
        <f>IF(③職員名簿【年間実績】!F85="","",③職員名簿【年間実績】!F85)</f>
        <v/>
      </c>
      <c r="G84" s="194" t="str">
        <f>IF(③職員名簿【年間実績】!G85="","",③職員名簿【年間実績】!G85)</f>
        <v/>
      </c>
      <c r="H84" s="194" t="str">
        <f>IF(③職員名簿【年間実績】!H85="","",③職員名簿【年間実績】!H85)</f>
        <v/>
      </c>
      <c r="I84" s="194" t="str">
        <f>IF(③職員名簿【年間実績】!I85="","",③職員名簿【年間実績】!I85)</f>
        <v/>
      </c>
      <c r="J84" s="194" t="str">
        <f>IF(③職員名簿【年間実績】!J85="","",③職員名簿【年間実績】!J85)</f>
        <v/>
      </c>
      <c r="K84" s="277" t="str">
        <f>IF(③職員名簿【年間実績】!K85="","",③職員名簿【年間実績】!K85)</f>
        <v/>
      </c>
      <c r="L84" s="194" t="str">
        <f>IF(③職員名簿【年間実績】!L85="","",③職員名簿【年間実績】!L85)</f>
        <v/>
      </c>
      <c r="M84" s="194" t="str">
        <f>IF(③職員名簿【年間実績】!M85="","",③職員名簿【年間実績】!M85)</f>
        <v/>
      </c>
      <c r="N84" s="194" t="str">
        <f>IF(③職員名簿【年間実績】!N85="","",③職員名簿【年間実績】!N85)</f>
        <v/>
      </c>
      <c r="O84" s="194" t="str">
        <f>IF(③職員名簿【年間実績】!O85="","",③職員名簿【年間実績】!O85)</f>
        <v/>
      </c>
      <c r="P84" s="271" t="str">
        <f t="shared" si="38"/>
        <v>○</v>
      </c>
      <c r="Q84" s="144" t="str">
        <f t="shared" si="28"/>
        <v/>
      </c>
      <c r="R84" s="144" t="str">
        <f t="shared" si="32"/>
        <v/>
      </c>
      <c r="S84" s="144" t="str">
        <f t="shared" si="33"/>
        <v/>
      </c>
      <c r="T84" s="144" t="str">
        <f t="shared" si="34"/>
        <v/>
      </c>
      <c r="U84" s="142" t="str">
        <f t="shared" si="35"/>
        <v/>
      </c>
      <c r="V84" s="142" t="str">
        <f t="shared" si="35"/>
        <v/>
      </c>
      <c r="W84" s="142" t="str">
        <f t="shared" si="35"/>
        <v/>
      </c>
      <c r="X84" s="142" t="str">
        <f t="shared" si="35"/>
        <v/>
      </c>
      <c r="Y84" s="142" t="str">
        <f t="shared" si="35"/>
        <v/>
      </c>
      <c r="Z84" s="142" t="str">
        <f t="shared" si="35"/>
        <v/>
      </c>
      <c r="AA84" s="142" t="str">
        <f t="shared" si="35"/>
        <v/>
      </c>
      <c r="AB84" s="142" t="str">
        <f t="shared" si="35"/>
        <v/>
      </c>
      <c r="AC84" s="142" t="str">
        <f t="shared" si="35"/>
        <v/>
      </c>
      <c r="AD84" s="142" t="str">
        <f t="shared" si="35"/>
        <v/>
      </c>
      <c r="AE84" s="142" t="str">
        <f t="shared" si="35"/>
        <v/>
      </c>
      <c r="AF84" s="142" t="str">
        <f t="shared" si="35"/>
        <v/>
      </c>
      <c r="AG84" s="275">
        <f t="shared" si="29"/>
        <v>0</v>
      </c>
      <c r="AH84" s="275">
        <f t="shared" si="36"/>
        <v>0</v>
      </c>
      <c r="AI84" s="276">
        <f t="shared" si="30"/>
        <v>0</v>
      </c>
      <c r="AJ84" s="274" t="str">
        <f t="shared" si="31"/>
        <v/>
      </c>
      <c r="AK84" s="274" t="str">
        <f t="shared" si="27"/>
        <v/>
      </c>
      <c r="AL84" s="274" t="str">
        <f t="shared" si="27"/>
        <v/>
      </c>
      <c r="AM84" s="274" t="str">
        <f t="shared" si="27"/>
        <v/>
      </c>
      <c r="AN84" s="274" t="str">
        <f t="shared" si="27"/>
        <v/>
      </c>
      <c r="AO84" s="274" t="str">
        <f t="shared" si="27"/>
        <v/>
      </c>
      <c r="AP84" s="274" t="str">
        <f t="shared" si="27"/>
        <v/>
      </c>
      <c r="AQ84" s="274" t="str">
        <f t="shared" si="26"/>
        <v/>
      </c>
      <c r="AR84" s="274" t="str">
        <f t="shared" si="26"/>
        <v/>
      </c>
      <c r="AS84" s="274" t="str">
        <f t="shared" si="26"/>
        <v/>
      </c>
      <c r="AT84" s="274" t="str">
        <f t="shared" si="26"/>
        <v/>
      </c>
      <c r="AU84" s="274" t="str">
        <f t="shared" si="26"/>
        <v/>
      </c>
      <c r="AV84" s="274" t="str">
        <f t="shared" si="26"/>
        <v/>
      </c>
      <c r="AW84" s="274">
        <f t="shared" si="37"/>
        <v>0</v>
      </c>
    </row>
    <row r="85" spans="1:49" s="202" customFormat="1" ht="23.1" customHeight="1">
      <c r="A85" s="67">
        <v>73</v>
      </c>
      <c r="B85" s="16" t="str">
        <f>IF(③職員名簿【年間実績】!B86="","",③職員名簿【年間実績】!B86)</f>
        <v/>
      </c>
      <c r="C85" s="192" t="str">
        <f>IF(③職員名簿【年間実績】!C86="","",③職員名簿【年間実績】!C86)</f>
        <v/>
      </c>
      <c r="D85" s="193" t="str">
        <f>IF(③職員名簿【年間実績】!D86="","",③職員名簿【年間実績】!D86)</f>
        <v/>
      </c>
      <c r="E85" s="194" t="str">
        <f>IF(③職員名簿【年間実績】!E86="","",③職員名簿【年間実績】!E86)</f>
        <v/>
      </c>
      <c r="F85" s="194" t="str">
        <f>IF(③職員名簿【年間実績】!F86="","",③職員名簿【年間実績】!F86)</f>
        <v/>
      </c>
      <c r="G85" s="194" t="str">
        <f>IF(③職員名簿【年間実績】!G86="","",③職員名簿【年間実績】!G86)</f>
        <v/>
      </c>
      <c r="H85" s="194" t="str">
        <f>IF(③職員名簿【年間実績】!H86="","",③職員名簿【年間実績】!H86)</f>
        <v/>
      </c>
      <c r="I85" s="194" t="str">
        <f>IF(③職員名簿【年間実績】!I86="","",③職員名簿【年間実績】!I86)</f>
        <v/>
      </c>
      <c r="J85" s="194" t="str">
        <f>IF(③職員名簿【年間実績】!J86="","",③職員名簿【年間実績】!J86)</f>
        <v/>
      </c>
      <c r="K85" s="277" t="str">
        <f>IF(③職員名簿【年間実績】!K86="","",③職員名簿【年間実績】!K86)</f>
        <v/>
      </c>
      <c r="L85" s="194" t="str">
        <f>IF(③職員名簿【年間実績】!L86="","",③職員名簿【年間実績】!L86)</f>
        <v/>
      </c>
      <c r="M85" s="194" t="str">
        <f>IF(③職員名簿【年間実績】!M86="","",③職員名簿【年間実績】!M86)</f>
        <v/>
      </c>
      <c r="N85" s="194" t="str">
        <f>IF(③職員名簿【年間実績】!N86="","",③職員名簿【年間実績】!N86)</f>
        <v/>
      </c>
      <c r="O85" s="194" t="str">
        <f>IF(③職員名簿【年間実績】!O86="","",③職員名簿【年間実績】!O86)</f>
        <v/>
      </c>
      <c r="P85" s="271" t="str">
        <f t="shared" si="38"/>
        <v>○</v>
      </c>
      <c r="Q85" s="144" t="str">
        <f t="shared" si="28"/>
        <v/>
      </c>
      <c r="R85" s="144" t="str">
        <f t="shared" si="32"/>
        <v/>
      </c>
      <c r="S85" s="144" t="str">
        <f t="shared" si="33"/>
        <v/>
      </c>
      <c r="T85" s="144" t="str">
        <f t="shared" si="34"/>
        <v/>
      </c>
      <c r="U85" s="142" t="str">
        <f t="shared" si="35"/>
        <v/>
      </c>
      <c r="V85" s="142" t="str">
        <f t="shared" si="35"/>
        <v/>
      </c>
      <c r="W85" s="142" t="str">
        <f t="shared" si="35"/>
        <v/>
      </c>
      <c r="X85" s="142" t="str">
        <f t="shared" si="35"/>
        <v/>
      </c>
      <c r="Y85" s="142" t="str">
        <f t="shared" si="35"/>
        <v/>
      </c>
      <c r="Z85" s="142" t="str">
        <f t="shared" si="35"/>
        <v/>
      </c>
      <c r="AA85" s="142" t="str">
        <f t="shared" si="35"/>
        <v/>
      </c>
      <c r="AB85" s="142" t="str">
        <f t="shared" si="35"/>
        <v/>
      </c>
      <c r="AC85" s="142" t="str">
        <f t="shared" si="35"/>
        <v/>
      </c>
      <c r="AD85" s="142" t="str">
        <f t="shared" si="35"/>
        <v/>
      </c>
      <c r="AE85" s="142" t="str">
        <f t="shared" si="35"/>
        <v/>
      </c>
      <c r="AF85" s="142" t="str">
        <f t="shared" si="35"/>
        <v/>
      </c>
      <c r="AG85" s="275">
        <f t="shared" si="29"/>
        <v>0</v>
      </c>
      <c r="AH85" s="275">
        <f t="shared" si="36"/>
        <v>0</v>
      </c>
      <c r="AI85" s="276">
        <f t="shared" si="30"/>
        <v>0</v>
      </c>
      <c r="AJ85" s="274" t="str">
        <f t="shared" si="31"/>
        <v/>
      </c>
      <c r="AK85" s="274" t="str">
        <f t="shared" si="27"/>
        <v/>
      </c>
      <c r="AL85" s="274" t="str">
        <f t="shared" si="27"/>
        <v/>
      </c>
      <c r="AM85" s="274" t="str">
        <f t="shared" si="27"/>
        <v/>
      </c>
      <c r="AN85" s="274" t="str">
        <f t="shared" si="27"/>
        <v/>
      </c>
      <c r="AO85" s="274" t="str">
        <f t="shared" si="27"/>
        <v/>
      </c>
      <c r="AP85" s="274" t="str">
        <f t="shared" si="27"/>
        <v/>
      </c>
      <c r="AQ85" s="274" t="str">
        <f t="shared" si="26"/>
        <v/>
      </c>
      <c r="AR85" s="274" t="str">
        <f t="shared" si="26"/>
        <v/>
      </c>
      <c r="AS85" s="274" t="str">
        <f t="shared" si="26"/>
        <v/>
      </c>
      <c r="AT85" s="274" t="str">
        <f t="shared" si="26"/>
        <v/>
      </c>
      <c r="AU85" s="274" t="str">
        <f t="shared" si="26"/>
        <v/>
      </c>
      <c r="AV85" s="274" t="str">
        <f t="shared" si="26"/>
        <v/>
      </c>
      <c r="AW85" s="274">
        <f t="shared" si="37"/>
        <v>0</v>
      </c>
    </row>
    <row r="86" spans="1:49" s="202" customFormat="1" ht="23.1" customHeight="1">
      <c r="A86" s="67">
        <v>74</v>
      </c>
      <c r="B86" s="16" t="str">
        <f>IF(③職員名簿【年間実績】!B87="","",③職員名簿【年間実績】!B87)</f>
        <v/>
      </c>
      <c r="C86" s="192" t="str">
        <f>IF(③職員名簿【年間実績】!C87="","",③職員名簿【年間実績】!C87)</f>
        <v/>
      </c>
      <c r="D86" s="193" t="str">
        <f>IF(③職員名簿【年間実績】!D87="","",③職員名簿【年間実績】!D87)</f>
        <v/>
      </c>
      <c r="E86" s="194" t="str">
        <f>IF(③職員名簿【年間実績】!E87="","",③職員名簿【年間実績】!E87)</f>
        <v/>
      </c>
      <c r="F86" s="194" t="str">
        <f>IF(③職員名簿【年間実績】!F87="","",③職員名簿【年間実績】!F87)</f>
        <v/>
      </c>
      <c r="G86" s="194" t="str">
        <f>IF(③職員名簿【年間実績】!G87="","",③職員名簿【年間実績】!G87)</f>
        <v/>
      </c>
      <c r="H86" s="194" t="str">
        <f>IF(③職員名簿【年間実績】!H87="","",③職員名簿【年間実績】!H87)</f>
        <v/>
      </c>
      <c r="I86" s="194" t="str">
        <f>IF(③職員名簿【年間実績】!I87="","",③職員名簿【年間実績】!I87)</f>
        <v/>
      </c>
      <c r="J86" s="194" t="str">
        <f>IF(③職員名簿【年間実績】!J87="","",③職員名簿【年間実績】!J87)</f>
        <v/>
      </c>
      <c r="K86" s="277" t="str">
        <f>IF(③職員名簿【年間実績】!K87="","",③職員名簿【年間実績】!K87)</f>
        <v/>
      </c>
      <c r="L86" s="194" t="str">
        <f>IF(③職員名簿【年間実績】!L87="","",③職員名簿【年間実績】!L87)</f>
        <v/>
      </c>
      <c r="M86" s="194" t="str">
        <f>IF(③職員名簿【年間実績】!M87="","",③職員名簿【年間実績】!M87)</f>
        <v/>
      </c>
      <c r="N86" s="194" t="str">
        <f>IF(③職員名簿【年間実績】!N87="","",③職員名簿【年間実績】!N87)</f>
        <v/>
      </c>
      <c r="O86" s="194" t="str">
        <f>IF(③職員名簿【年間実績】!O87="","",③職員名簿【年間実績】!O87)</f>
        <v/>
      </c>
      <c r="P86" s="271" t="str">
        <f t="shared" si="38"/>
        <v>○</v>
      </c>
      <c r="Q86" s="144" t="str">
        <f t="shared" si="28"/>
        <v/>
      </c>
      <c r="R86" s="144" t="str">
        <f t="shared" si="32"/>
        <v/>
      </c>
      <c r="S86" s="144" t="str">
        <f t="shared" si="33"/>
        <v/>
      </c>
      <c r="T86" s="144" t="str">
        <f t="shared" si="34"/>
        <v/>
      </c>
      <c r="U86" s="142" t="str">
        <f t="shared" si="35"/>
        <v/>
      </c>
      <c r="V86" s="142" t="str">
        <f t="shared" si="35"/>
        <v/>
      </c>
      <c r="W86" s="142" t="str">
        <f t="shared" si="35"/>
        <v/>
      </c>
      <c r="X86" s="142" t="str">
        <f t="shared" si="35"/>
        <v/>
      </c>
      <c r="Y86" s="142" t="str">
        <f t="shared" si="35"/>
        <v/>
      </c>
      <c r="Z86" s="142" t="str">
        <f t="shared" si="35"/>
        <v/>
      </c>
      <c r="AA86" s="142" t="str">
        <f t="shared" si="35"/>
        <v/>
      </c>
      <c r="AB86" s="142" t="str">
        <f t="shared" si="35"/>
        <v/>
      </c>
      <c r="AC86" s="142" t="str">
        <f t="shared" si="35"/>
        <v/>
      </c>
      <c r="AD86" s="142" t="str">
        <f t="shared" si="35"/>
        <v/>
      </c>
      <c r="AE86" s="142" t="str">
        <f t="shared" si="35"/>
        <v/>
      </c>
      <c r="AF86" s="142" t="str">
        <f t="shared" si="35"/>
        <v/>
      </c>
      <c r="AG86" s="275">
        <f t="shared" si="29"/>
        <v>0</v>
      </c>
      <c r="AH86" s="275">
        <f t="shared" si="36"/>
        <v>0</v>
      </c>
      <c r="AI86" s="276">
        <f t="shared" si="30"/>
        <v>0</v>
      </c>
      <c r="AJ86" s="274" t="str">
        <f t="shared" si="31"/>
        <v/>
      </c>
      <c r="AK86" s="274" t="str">
        <f t="shared" si="27"/>
        <v/>
      </c>
      <c r="AL86" s="274" t="str">
        <f t="shared" si="27"/>
        <v/>
      </c>
      <c r="AM86" s="274" t="str">
        <f t="shared" si="27"/>
        <v/>
      </c>
      <c r="AN86" s="274" t="str">
        <f t="shared" si="27"/>
        <v/>
      </c>
      <c r="AO86" s="274" t="str">
        <f t="shared" si="27"/>
        <v/>
      </c>
      <c r="AP86" s="274" t="str">
        <f t="shared" si="27"/>
        <v/>
      </c>
      <c r="AQ86" s="274" t="str">
        <f t="shared" si="26"/>
        <v/>
      </c>
      <c r="AR86" s="274" t="str">
        <f t="shared" si="26"/>
        <v/>
      </c>
      <c r="AS86" s="274" t="str">
        <f t="shared" si="26"/>
        <v/>
      </c>
      <c r="AT86" s="274" t="str">
        <f t="shared" si="26"/>
        <v/>
      </c>
      <c r="AU86" s="274" t="str">
        <f t="shared" si="26"/>
        <v/>
      </c>
      <c r="AV86" s="274" t="str">
        <f t="shared" si="26"/>
        <v/>
      </c>
      <c r="AW86" s="274">
        <f t="shared" si="37"/>
        <v>0</v>
      </c>
    </row>
    <row r="87" spans="1:49" s="202" customFormat="1" ht="23.1" customHeight="1">
      <c r="A87" s="67">
        <v>75</v>
      </c>
      <c r="B87" s="16" t="str">
        <f>IF(③職員名簿【年間実績】!B88="","",③職員名簿【年間実績】!B88)</f>
        <v/>
      </c>
      <c r="C87" s="192" t="str">
        <f>IF(③職員名簿【年間実績】!C88="","",③職員名簿【年間実績】!C88)</f>
        <v/>
      </c>
      <c r="D87" s="193" t="str">
        <f>IF(③職員名簿【年間実績】!D88="","",③職員名簿【年間実績】!D88)</f>
        <v/>
      </c>
      <c r="E87" s="194" t="str">
        <f>IF(③職員名簿【年間実績】!E88="","",③職員名簿【年間実績】!E88)</f>
        <v/>
      </c>
      <c r="F87" s="194" t="str">
        <f>IF(③職員名簿【年間実績】!F88="","",③職員名簿【年間実績】!F88)</f>
        <v/>
      </c>
      <c r="G87" s="194" t="str">
        <f>IF(③職員名簿【年間実績】!G88="","",③職員名簿【年間実績】!G88)</f>
        <v/>
      </c>
      <c r="H87" s="194" t="str">
        <f>IF(③職員名簿【年間実績】!H88="","",③職員名簿【年間実績】!H88)</f>
        <v/>
      </c>
      <c r="I87" s="194" t="str">
        <f>IF(③職員名簿【年間実績】!I88="","",③職員名簿【年間実績】!I88)</f>
        <v/>
      </c>
      <c r="J87" s="194" t="str">
        <f>IF(③職員名簿【年間実績】!J88="","",③職員名簿【年間実績】!J88)</f>
        <v/>
      </c>
      <c r="K87" s="277" t="str">
        <f>IF(③職員名簿【年間実績】!K88="","",③職員名簿【年間実績】!K88)</f>
        <v/>
      </c>
      <c r="L87" s="194" t="str">
        <f>IF(③職員名簿【年間実績】!L88="","",③職員名簿【年間実績】!L88)</f>
        <v/>
      </c>
      <c r="M87" s="194" t="str">
        <f>IF(③職員名簿【年間実績】!M88="","",③職員名簿【年間実績】!M88)</f>
        <v/>
      </c>
      <c r="N87" s="194" t="str">
        <f>IF(③職員名簿【年間実績】!N88="","",③職員名簿【年間実績】!N88)</f>
        <v/>
      </c>
      <c r="O87" s="194" t="str">
        <f>IF(③職員名簿【年間実績】!O88="","",③職員名簿【年間実績】!O88)</f>
        <v/>
      </c>
      <c r="P87" s="271" t="str">
        <f t="shared" si="38"/>
        <v>○</v>
      </c>
      <c r="Q87" s="144" t="str">
        <f t="shared" si="28"/>
        <v/>
      </c>
      <c r="R87" s="144" t="str">
        <f t="shared" si="32"/>
        <v/>
      </c>
      <c r="S87" s="144" t="str">
        <f t="shared" si="33"/>
        <v/>
      </c>
      <c r="T87" s="144" t="str">
        <f t="shared" si="34"/>
        <v/>
      </c>
      <c r="U87" s="142" t="str">
        <f t="shared" si="35"/>
        <v/>
      </c>
      <c r="V87" s="142" t="str">
        <f t="shared" si="35"/>
        <v/>
      </c>
      <c r="W87" s="142" t="str">
        <f t="shared" si="35"/>
        <v/>
      </c>
      <c r="X87" s="142" t="str">
        <f t="shared" si="35"/>
        <v/>
      </c>
      <c r="Y87" s="142" t="str">
        <f t="shared" si="35"/>
        <v/>
      </c>
      <c r="Z87" s="142" t="str">
        <f t="shared" si="35"/>
        <v/>
      </c>
      <c r="AA87" s="142" t="str">
        <f t="shared" si="35"/>
        <v/>
      </c>
      <c r="AB87" s="142" t="str">
        <f t="shared" si="35"/>
        <v/>
      </c>
      <c r="AC87" s="142" t="str">
        <f t="shared" si="35"/>
        <v/>
      </c>
      <c r="AD87" s="142" t="str">
        <f t="shared" si="35"/>
        <v/>
      </c>
      <c r="AE87" s="142" t="str">
        <f t="shared" si="35"/>
        <v/>
      </c>
      <c r="AF87" s="142" t="str">
        <f t="shared" si="35"/>
        <v/>
      </c>
      <c r="AG87" s="275">
        <f t="shared" si="29"/>
        <v>0</v>
      </c>
      <c r="AH87" s="275">
        <f t="shared" si="36"/>
        <v>0</v>
      </c>
      <c r="AI87" s="276">
        <f t="shared" si="30"/>
        <v>0</v>
      </c>
      <c r="AJ87" s="274" t="str">
        <f t="shared" si="31"/>
        <v/>
      </c>
      <c r="AK87" s="274" t="str">
        <f t="shared" si="27"/>
        <v/>
      </c>
      <c r="AL87" s="274" t="str">
        <f t="shared" si="27"/>
        <v/>
      </c>
      <c r="AM87" s="274" t="str">
        <f t="shared" si="27"/>
        <v/>
      </c>
      <c r="AN87" s="274" t="str">
        <f t="shared" si="27"/>
        <v/>
      </c>
      <c r="AO87" s="274" t="str">
        <f t="shared" si="27"/>
        <v/>
      </c>
      <c r="AP87" s="274" t="str">
        <f t="shared" si="27"/>
        <v/>
      </c>
      <c r="AQ87" s="274" t="str">
        <f t="shared" si="26"/>
        <v/>
      </c>
      <c r="AR87" s="274" t="str">
        <f t="shared" si="26"/>
        <v/>
      </c>
      <c r="AS87" s="274" t="str">
        <f t="shared" si="26"/>
        <v/>
      </c>
      <c r="AT87" s="274" t="str">
        <f t="shared" si="26"/>
        <v/>
      </c>
      <c r="AU87" s="274" t="str">
        <f t="shared" si="26"/>
        <v/>
      </c>
      <c r="AV87" s="274" t="str">
        <f t="shared" si="26"/>
        <v/>
      </c>
      <c r="AW87" s="274">
        <f t="shared" si="37"/>
        <v>0</v>
      </c>
    </row>
    <row r="88" spans="1:49" s="202" customFormat="1" ht="23.1" customHeight="1">
      <c r="A88" s="67">
        <v>76</v>
      </c>
      <c r="B88" s="16" t="str">
        <f>IF(③職員名簿【年間実績】!B89="","",③職員名簿【年間実績】!B89)</f>
        <v/>
      </c>
      <c r="C88" s="192" t="str">
        <f>IF(③職員名簿【年間実績】!C89="","",③職員名簿【年間実績】!C89)</f>
        <v/>
      </c>
      <c r="D88" s="193" t="str">
        <f>IF(③職員名簿【年間実績】!D89="","",③職員名簿【年間実績】!D89)</f>
        <v/>
      </c>
      <c r="E88" s="194" t="str">
        <f>IF(③職員名簿【年間実績】!E89="","",③職員名簿【年間実績】!E89)</f>
        <v/>
      </c>
      <c r="F88" s="194" t="str">
        <f>IF(③職員名簿【年間実績】!F89="","",③職員名簿【年間実績】!F89)</f>
        <v/>
      </c>
      <c r="G88" s="194" t="str">
        <f>IF(③職員名簿【年間実績】!G89="","",③職員名簿【年間実績】!G89)</f>
        <v/>
      </c>
      <c r="H88" s="194" t="str">
        <f>IF(③職員名簿【年間実績】!H89="","",③職員名簿【年間実績】!H89)</f>
        <v/>
      </c>
      <c r="I88" s="194" t="str">
        <f>IF(③職員名簿【年間実績】!I89="","",③職員名簿【年間実績】!I89)</f>
        <v/>
      </c>
      <c r="J88" s="194" t="str">
        <f>IF(③職員名簿【年間実績】!J89="","",③職員名簿【年間実績】!J89)</f>
        <v/>
      </c>
      <c r="K88" s="277" t="str">
        <f>IF(③職員名簿【年間実績】!K89="","",③職員名簿【年間実績】!K89)</f>
        <v/>
      </c>
      <c r="L88" s="194" t="str">
        <f>IF(③職員名簿【年間実績】!L89="","",③職員名簿【年間実績】!L89)</f>
        <v/>
      </c>
      <c r="M88" s="194" t="str">
        <f>IF(③職員名簿【年間実績】!M89="","",③職員名簿【年間実績】!M89)</f>
        <v/>
      </c>
      <c r="N88" s="194" t="str">
        <f>IF(③職員名簿【年間実績】!N89="","",③職員名簿【年間実績】!N89)</f>
        <v/>
      </c>
      <c r="O88" s="194" t="str">
        <f>IF(③職員名簿【年間実績】!O89="","",③職員名簿【年間実績】!O89)</f>
        <v/>
      </c>
      <c r="P88" s="271" t="str">
        <f t="shared" si="38"/>
        <v>○</v>
      </c>
      <c r="Q88" s="144" t="str">
        <f t="shared" si="28"/>
        <v/>
      </c>
      <c r="R88" s="144" t="str">
        <f t="shared" si="32"/>
        <v/>
      </c>
      <c r="S88" s="144" t="str">
        <f t="shared" si="33"/>
        <v/>
      </c>
      <c r="T88" s="144" t="str">
        <f t="shared" si="34"/>
        <v/>
      </c>
      <c r="U88" s="142" t="str">
        <f t="shared" si="35"/>
        <v/>
      </c>
      <c r="V88" s="142" t="str">
        <f t="shared" si="35"/>
        <v/>
      </c>
      <c r="W88" s="142" t="str">
        <f t="shared" si="35"/>
        <v/>
      </c>
      <c r="X88" s="142" t="str">
        <f t="shared" si="35"/>
        <v/>
      </c>
      <c r="Y88" s="142" t="str">
        <f t="shared" si="35"/>
        <v/>
      </c>
      <c r="Z88" s="142" t="str">
        <f t="shared" si="35"/>
        <v/>
      </c>
      <c r="AA88" s="142" t="str">
        <f t="shared" si="35"/>
        <v/>
      </c>
      <c r="AB88" s="142" t="str">
        <f t="shared" si="35"/>
        <v/>
      </c>
      <c r="AC88" s="142" t="str">
        <f t="shared" si="35"/>
        <v/>
      </c>
      <c r="AD88" s="142" t="str">
        <f t="shared" si="35"/>
        <v/>
      </c>
      <c r="AE88" s="142" t="str">
        <f t="shared" si="35"/>
        <v/>
      </c>
      <c r="AF88" s="142" t="str">
        <f t="shared" si="35"/>
        <v/>
      </c>
      <c r="AG88" s="275">
        <f t="shared" si="29"/>
        <v>0</v>
      </c>
      <c r="AH88" s="275">
        <f t="shared" si="36"/>
        <v>0</v>
      </c>
      <c r="AI88" s="276">
        <f t="shared" si="30"/>
        <v>0</v>
      </c>
      <c r="AJ88" s="274" t="str">
        <f t="shared" si="31"/>
        <v/>
      </c>
      <c r="AK88" s="274" t="str">
        <f t="shared" si="27"/>
        <v/>
      </c>
      <c r="AL88" s="274" t="str">
        <f t="shared" si="27"/>
        <v/>
      </c>
      <c r="AM88" s="274" t="str">
        <f t="shared" si="27"/>
        <v/>
      </c>
      <c r="AN88" s="274" t="str">
        <f t="shared" si="27"/>
        <v/>
      </c>
      <c r="AO88" s="274" t="str">
        <f t="shared" si="27"/>
        <v/>
      </c>
      <c r="AP88" s="274" t="str">
        <f t="shared" si="27"/>
        <v/>
      </c>
      <c r="AQ88" s="274" t="str">
        <f t="shared" si="26"/>
        <v/>
      </c>
      <c r="AR88" s="274" t="str">
        <f t="shared" si="26"/>
        <v/>
      </c>
      <c r="AS88" s="274" t="str">
        <f t="shared" si="26"/>
        <v/>
      </c>
      <c r="AT88" s="274" t="str">
        <f t="shared" si="26"/>
        <v/>
      </c>
      <c r="AU88" s="274" t="str">
        <f t="shared" si="26"/>
        <v/>
      </c>
      <c r="AV88" s="274" t="str">
        <f t="shared" si="26"/>
        <v/>
      </c>
      <c r="AW88" s="274">
        <f t="shared" si="37"/>
        <v>0</v>
      </c>
    </row>
    <row r="89" spans="1:49" s="202" customFormat="1" ht="23.1" customHeight="1">
      <c r="A89" s="67">
        <v>77</v>
      </c>
      <c r="B89" s="16" t="str">
        <f>IF(③職員名簿【年間実績】!B90="","",③職員名簿【年間実績】!B90)</f>
        <v/>
      </c>
      <c r="C89" s="192" t="str">
        <f>IF(③職員名簿【年間実績】!C90="","",③職員名簿【年間実績】!C90)</f>
        <v/>
      </c>
      <c r="D89" s="193" t="str">
        <f>IF(③職員名簿【年間実績】!D90="","",③職員名簿【年間実績】!D90)</f>
        <v/>
      </c>
      <c r="E89" s="194" t="str">
        <f>IF(③職員名簿【年間実績】!E90="","",③職員名簿【年間実績】!E90)</f>
        <v/>
      </c>
      <c r="F89" s="194" t="str">
        <f>IF(③職員名簿【年間実績】!F90="","",③職員名簿【年間実績】!F90)</f>
        <v/>
      </c>
      <c r="G89" s="194" t="str">
        <f>IF(③職員名簿【年間実績】!G90="","",③職員名簿【年間実績】!G90)</f>
        <v/>
      </c>
      <c r="H89" s="194" t="str">
        <f>IF(③職員名簿【年間実績】!H90="","",③職員名簿【年間実績】!H90)</f>
        <v/>
      </c>
      <c r="I89" s="194" t="str">
        <f>IF(③職員名簿【年間実績】!I90="","",③職員名簿【年間実績】!I90)</f>
        <v/>
      </c>
      <c r="J89" s="194" t="str">
        <f>IF(③職員名簿【年間実績】!J90="","",③職員名簿【年間実績】!J90)</f>
        <v/>
      </c>
      <c r="K89" s="277" t="str">
        <f>IF(③職員名簿【年間実績】!K90="","",③職員名簿【年間実績】!K90)</f>
        <v/>
      </c>
      <c r="L89" s="194" t="str">
        <f>IF(③職員名簿【年間実績】!L90="","",③職員名簿【年間実績】!L90)</f>
        <v/>
      </c>
      <c r="M89" s="194" t="str">
        <f>IF(③職員名簿【年間実績】!M90="","",③職員名簿【年間実績】!M90)</f>
        <v/>
      </c>
      <c r="N89" s="194" t="str">
        <f>IF(③職員名簿【年間実績】!N90="","",③職員名簿【年間実績】!N90)</f>
        <v/>
      </c>
      <c r="O89" s="194" t="str">
        <f>IF(③職員名簿【年間実績】!O90="","",③職員名簿【年間実績】!O90)</f>
        <v/>
      </c>
      <c r="P89" s="271" t="str">
        <f t="shared" si="38"/>
        <v>○</v>
      </c>
      <c r="Q89" s="144" t="str">
        <f t="shared" si="28"/>
        <v/>
      </c>
      <c r="R89" s="144" t="str">
        <f t="shared" si="32"/>
        <v/>
      </c>
      <c r="S89" s="144" t="str">
        <f t="shared" si="33"/>
        <v/>
      </c>
      <c r="T89" s="144" t="str">
        <f t="shared" si="34"/>
        <v/>
      </c>
      <c r="U89" s="142" t="str">
        <f t="shared" si="35"/>
        <v/>
      </c>
      <c r="V89" s="142" t="str">
        <f t="shared" si="35"/>
        <v/>
      </c>
      <c r="W89" s="142" t="str">
        <f t="shared" si="35"/>
        <v/>
      </c>
      <c r="X89" s="142" t="str">
        <f t="shared" si="35"/>
        <v/>
      </c>
      <c r="Y89" s="142" t="str">
        <f t="shared" si="35"/>
        <v/>
      </c>
      <c r="Z89" s="142" t="str">
        <f t="shared" si="35"/>
        <v/>
      </c>
      <c r="AA89" s="142" t="str">
        <f t="shared" si="35"/>
        <v/>
      </c>
      <c r="AB89" s="142" t="str">
        <f t="shared" si="35"/>
        <v/>
      </c>
      <c r="AC89" s="142" t="str">
        <f t="shared" si="35"/>
        <v/>
      </c>
      <c r="AD89" s="142" t="str">
        <f t="shared" si="35"/>
        <v/>
      </c>
      <c r="AE89" s="142" t="str">
        <f t="shared" si="35"/>
        <v/>
      </c>
      <c r="AF89" s="142" t="str">
        <f t="shared" si="35"/>
        <v/>
      </c>
      <c r="AG89" s="275">
        <f t="shared" si="29"/>
        <v>0</v>
      </c>
      <c r="AH89" s="275">
        <f t="shared" si="36"/>
        <v>0</v>
      </c>
      <c r="AI89" s="276">
        <f t="shared" si="30"/>
        <v>0</v>
      </c>
      <c r="AJ89" s="274" t="str">
        <f t="shared" si="31"/>
        <v/>
      </c>
      <c r="AK89" s="274" t="str">
        <f t="shared" si="27"/>
        <v/>
      </c>
      <c r="AL89" s="274" t="str">
        <f t="shared" si="27"/>
        <v/>
      </c>
      <c r="AM89" s="274" t="str">
        <f t="shared" si="27"/>
        <v/>
      </c>
      <c r="AN89" s="274" t="str">
        <f t="shared" si="27"/>
        <v/>
      </c>
      <c r="AO89" s="274" t="str">
        <f t="shared" si="27"/>
        <v/>
      </c>
      <c r="AP89" s="274" t="str">
        <f t="shared" si="27"/>
        <v/>
      </c>
      <c r="AQ89" s="274" t="str">
        <f t="shared" si="26"/>
        <v/>
      </c>
      <c r="AR89" s="274" t="str">
        <f t="shared" si="26"/>
        <v/>
      </c>
      <c r="AS89" s="274" t="str">
        <f t="shared" si="26"/>
        <v/>
      </c>
      <c r="AT89" s="274" t="str">
        <f t="shared" si="26"/>
        <v/>
      </c>
      <c r="AU89" s="274" t="str">
        <f t="shared" si="26"/>
        <v/>
      </c>
      <c r="AV89" s="274" t="str">
        <f t="shared" si="26"/>
        <v/>
      </c>
      <c r="AW89" s="274">
        <f t="shared" si="37"/>
        <v>0</v>
      </c>
    </row>
    <row r="90" spans="1:49" s="202" customFormat="1" ht="23.1" customHeight="1">
      <c r="A90" s="67">
        <v>78</v>
      </c>
      <c r="B90" s="16" t="str">
        <f>IF(③職員名簿【年間実績】!B91="","",③職員名簿【年間実績】!B91)</f>
        <v/>
      </c>
      <c r="C90" s="192" t="str">
        <f>IF(③職員名簿【年間実績】!C91="","",③職員名簿【年間実績】!C91)</f>
        <v/>
      </c>
      <c r="D90" s="193" t="str">
        <f>IF(③職員名簿【年間実績】!D91="","",③職員名簿【年間実績】!D91)</f>
        <v/>
      </c>
      <c r="E90" s="194" t="str">
        <f>IF(③職員名簿【年間実績】!E91="","",③職員名簿【年間実績】!E91)</f>
        <v/>
      </c>
      <c r="F90" s="194" t="str">
        <f>IF(③職員名簿【年間実績】!F91="","",③職員名簿【年間実績】!F91)</f>
        <v/>
      </c>
      <c r="G90" s="194" t="str">
        <f>IF(③職員名簿【年間実績】!G91="","",③職員名簿【年間実績】!G91)</f>
        <v/>
      </c>
      <c r="H90" s="194" t="str">
        <f>IF(③職員名簿【年間実績】!H91="","",③職員名簿【年間実績】!H91)</f>
        <v/>
      </c>
      <c r="I90" s="194" t="str">
        <f>IF(③職員名簿【年間実績】!I91="","",③職員名簿【年間実績】!I91)</f>
        <v/>
      </c>
      <c r="J90" s="194" t="str">
        <f>IF(③職員名簿【年間実績】!J91="","",③職員名簿【年間実績】!J91)</f>
        <v/>
      </c>
      <c r="K90" s="277" t="str">
        <f>IF(③職員名簿【年間実績】!K91="","",③職員名簿【年間実績】!K91)</f>
        <v/>
      </c>
      <c r="L90" s="194" t="str">
        <f>IF(③職員名簿【年間実績】!L91="","",③職員名簿【年間実績】!L91)</f>
        <v/>
      </c>
      <c r="M90" s="194" t="str">
        <f>IF(③職員名簿【年間実績】!M91="","",③職員名簿【年間実績】!M91)</f>
        <v/>
      </c>
      <c r="N90" s="194" t="str">
        <f>IF(③職員名簿【年間実績】!N91="","",③職員名簿【年間実績】!N91)</f>
        <v/>
      </c>
      <c r="O90" s="194" t="str">
        <f>IF(③職員名簿【年間実績】!O91="","",③職員名簿【年間実績】!O91)</f>
        <v/>
      </c>
      <c r="P90" s="271" t="str">
        <f t="shared" si="38"/>
        <v>○</v>
      </c>
      <c r="Q90" s="144" t="str">
        <f t="shared" si="28"/>
        <v/>
      </c>
      <c r="R90" s="144" t="str">
        <f t="shared" si="32"/>
        <v/>
      </c>
      <c r="S90" s="144" t="str">
        <f t="shared" si="33"/>
        <v/>
      </c>
      <c r="T90" s="144" t="str">
        <f t="shared" si="34"/>
        <v/>
      </c>
      <c r="U90" s="142" t="str">
        <f t="shared" si="35"/>
        <v/>
      </c>
      <c r="V90" s="142" t="str">
        <f t="shared" si="35"/>
        <v/>
      </c>
      <c r="W90" s="142" t="str">
        <f t="shared" si="35"/>
        <v/>
      </c>
      <c r="X90" s="142" t="str">
        <f t="shared" si="35"/>
        <v/>
      </c>
      <c r="Y90" s="142" t="str">
        <f t="shared" si="35"/>
        <v/>
      </c>
      <c r="Z90" s="142" t="str">
        <f t="shared" si="35"/>
        <v/>
      </c>
      <c r="AA90" s="142" t="str">
        <f t="shared" si="35"/>
        <v/>
      </c>
      <c r="AB90" s="142" t="str">
        <f t="shared" si="35"/>
        <v/>
      </c>
      <c r="AC90" s="142" t="str">
        <f t="shared" si="35"/>
        <v/>
      </c>
      <c r="AD90" s="142" t="str">
        <f t="shared" si="35"/>
        <v/>
      </c>
      <c r="AE90" s="142" t="str">
        <f t="shared" si="35"/>
        <v/>
      </c>
      <c r="AF90" s="142" t="str">
        <f t="shared" si="35"/>
        <v/>
      </c>
      <c r="AG90" s="275">
        <f t="shared" si="29"/>
        <v>0</v>
      </c>
      <c r="AH90" s="275">
        <f t="shared" si="36"/>
        <v>0</v>
      </c>
      <c r="AI90" s="276">
        <f t="shared" si="30"/>
        <v>0</v>
      </c>
      <c r="AJ90" s="274" t="str">
        <f t="shared" si="31"/>
        <v/>
      </c>
      <c r="AK90" s="274" t="str">
        <f t="shared" si="27"/>
        <v/>
      </c>
      <c r="AL90" s="274" t="str">
        <f t="shared" si="27"/>
        <v/>
      </c>
      <c r="AM90" s="274" t="str">
        <f t="shared" si="27"/>
        <v/>
      </c>
      <c r="AN90" s="274" t="str">
        <f t="shared" si="27"/>
        <v/>
      </c>
      <c r="AO90" s="274" t="str">
        <f t="shared" si="27"/>
        <v/>
      </c>
      <c r="AP90" s="274" t="str">
        <f t="shared" si="27"/>
        <v/>
      </c>
      <c r="AQ90" s="274" t="str">
        <f t="shared" si="26"/>
        <v/>
      </c>
      <c r="AR90" s="274" t="str">
        <f t="shared" si="26"/>
        <v/>
      </c>
      <c r="AS90" s="274" t="str">
        <f t="shared" si="26"/>
        <v/>
      </c>
      <c r="AT90" s="274" t="str">
        <f t="shared" si="26"/>
        <v/>
      </c>
      <c r="AU90" s="274" t="str">
        <f t="shared" si="26"/>
        <v/>
      </c>
      <c r="AV90" s="274" t="str">
        <f t="shared" si="26"/>
        <v/>
      </c>
      <c r="AW90" s="274">
        <f t="shared" si="37"/>
        <v>0</v>
      </c>
    </row>
    <row r="91" spans="1:49" s="202" customFormat="1" ht="23.1" customHeight="1">
      <c r="A91" s="67">
        <v>79</v>
      </c>
      <c r="B91" s="16" t="str">
        <f>IF(③職員名簿【年間実績】!B92="","",③職員名簿【年間実績】!B92)</f>
        <v/>
      </c>
      <c r="C91" s="192" t="str">
        <f>IF(③職員名簿【年間実績】!C92="","",③職員名簿【年間実績】!C92)</f>
        <v/>
      </c>
      <c r="D91" s="193" t="str">
        <f>IF(③職員名簿【年間実績】!D92="","",③職員名簿【年間実績】!D92)</f>
        <v/>
      </c>
      <c r="E91" s="194" t="str">
        <f>IF(③職員名簿【年間実績】!E92="","",③職員名簿【年間実績】!E92)</f>
        <v/>
      </c>
      <c r="F91" s="194" t="str">
        <f>IF(③職員名簿【年間実績】!F92="","",③職員名簿【年間実績】!F92)</f>
        <v/>
      </c>
      <c r="G91" s="194" t="str">
        <f>IF(③職員名簿【年間実績】!G92="","",③職員名簿【年間実績】!G92)</f>
        <v/>
      </c>
      <c r="H91" s="194" t="str">
        <f>IF(③職員名簿【年間実績】!H92="","",③職員名簿【年間実績】!H92)</f>
        <v/>
      </c>
      <c r="I91" s="194" t="str">
        <f>IF(③職員名簿【年間実績】!I92="","",③職員名簿【年間実績】!I92)</f>
        <v/>
      </c>
      <c r="J91" s="194" t="str">
        <f>IF(③職員名簿【年間実績】!J92="","",③職員名簿【年間実績】!J92)</f>
        <v/>
      </c>
      <c r="K91" s="277" t="str">
        <f>IF(③職員名簿【年間実績】!K92="","",③職員名簿【年間実績】!K92)</f>
        <v/>
      </c>
      <c r="L91" s="194" t="str">
        <f>IF(③職員名簿【年間実績】!L92="","",③職員名簿【年間実績】!L92)</f>
        <v/>
      </c>
      <c r="M91" s="194" t="str">
        <f>IF(③職員名簿【年間実績】!M92="","",③職員名簿【年間実績】!M92)</f>
        <v/>
      </c>
      <c r="N91" s="194" t="str">
        <f>IF(③職員名簿【年間実績】!N92="","",③職員名簿【年間実績】!N92)</f>
        <v/>
      </c>
      <c r="O91" s="194" t="str">
        <f>IF(③職員名簿【年間実績】!O92="","",③職員名簿【年間実績】!O92)</f>
        <v/>
      </c>
      <c r="P91" s="271" t="str">
        <f t="shared" si="38"/>
        <v>○</v>
      </c>
      <c r="Q91" s="144" t="str">
        <f t="shared" si="28"/>
        <v/>
      </c>
      <c r="R91" s="144" t="str">
        <f t="shared" si="32"/>
        <v/>
      </c>
      <c r="S91" s="144" t="str">
        <f t="shared" si="33"/>
        <v/>
      </c>
      <c r="T91" s="144" t="str">
        <f t="shared" si="34"/>
        <v/>
      </c>
      <c r="U91" s="142" t="str">
        <f t="shared" si="35"/>
        <v/>
      </c>
      <c r="V91" s="142" t="str">
        <f t="shared" si="35"/>
        <v/>
      </c>
      <c r="W91" s="142" t="str">
        <f t="shared" si="35"/>
        <v/>
      </c>
      <c r="X91" s="142" t="str">
        <f t="shared" si="35"/>
        <v/>
      </c>
      <c r="Y91" s="142" t="str">
        <f t="shared" si="35"/>
        <v/>
      </c>
      <c r="Z91" s="142" t="str">
        <f t="shared" si="35"/>
        <v/>
      </c>
      <c r="AA91" s="142" t="str">
        <f t="shared" si="35"/>
        <v/>
      </c>
      <c r="AB91" s="142" t="str">
        <f t="shared" si="35"/>
        <v/>
      </c>
      <c r="AC91" s="142" t="str">
        <f t="shared" si="35"/>
        <v/>
      </c>
      <c r="AD91" s="142" t="str">
        <f t="shared" si="35"/>
        <v/>
      </c>
      <c r="AE91" s="142" t="str">
        <f t="shared" si="35"/>
        <v/>
      </c>
      <c r="AF91" s="142" t="str">
        <f t="shared" si="35"/>
        <v/>
      </c>
      <c r="AG91" s="275">
        <f t="shared" si="29"/>
        <v>0</v>
      </c>
      <c r="AH91" s="275">
        <f t="shared" si="36"/>
        <v>0</v>
      </c>
      <c r="AI91" s="276">
        <f t="shared" si="30"/>
        <v>0</v>
      </c>
      <c r="AJ91" s="274" t="str">
        <f t="shared" si="31"/>
        <v/>
      </c>
      <c r="AK91" s="274" t="str">
        <f t="shared" si="27"/>
        <v/>
      </c>
      <c r="AL91" s="274" t="str">
        <f t="shared" si="27"/>
        <v/>
      </c>
      <c r="AM91" s="274" t="str">
        <f t="shared" si="27"/>
        <v/>
      </c>
      <c r="AN91" s="274" t="str">
        <f t="shared" si="27"/>
        <v/>
      </c>
      <c r="AO91" s="274" t="str">
        <f t="shared" si="27"/>
        <v/>
      </c>
      <c r="AP91" s="274" t="str">
        <f t="shared" si="27"/>
        <v/>
      </c>
      <c r="AQ91" s="274" t="str">
        <f t="shared" si="26"/>
        <v/>
      </c>
      <c r="AR91" s="274" t="str">
        <f t="shared" si="26"/>
        <v/>
      </c>
      <c r="AS91" s="274" t="str">
        <f t="shared" si="26"/>
        <v/>
      </c>
      <c r="AT91" s="274" t="str">
        <f t="shared" si="26"/>
        <v/>
      </c>
      <c r="AU91" s="274" t="str">
        <f t="shared" si="26"/>
        <v/>
      </c>
      <c r="AV91" s="274" t="str">
        <f t="shared" si="26"/>
        <v/>
      </c>
      <c r="AW91" s="274">
        <f t="shared" si="37"/>
        <v>0</v>
      </c>
    </row>
    <row r="92" spans="1:49" s="202" customFormat="1" ht="23.1" customHeight="1">
      <c r="A92" s="67">
        <v>80</v>
      </c>
      <c r="B92" s="16" t="str">
        <f>IF(③職員名簿【年間実績】!B93="","",③職員名簿【年間実績】!B93)</f>
        <v/>
      </c>
      <c r="C92" s="192" t="str">
        <f>IF(③職員名簿【年間実績】!C93="","",③職員名簿【年間実績】!C93)</f>
        <v/>
      </c>
      <c r="D92" s="193" t="str">
        <f>IF(③職員名簿【年間実績】!D93="","",③職員名簿【年間実績】!D93)</f>
        <v/>
      </c>
      <c r="E92" s="194" t="str">
        <f>IF(③職員名簿【年間実績】!E93="","",③職員名簿【年間実績】!E93)</f>
        <v/>
      </c>
      <c r="F92" s="194" t="str">
        <f>IF(③職員名簿【年間実績】!F93="","",③職員名簿【年間実績】!F93)</f>
        <v/>
      </c>
      <c r="G92" s="194" t="str">
        <f>IF(③職員名簿【年間実績】!G93="","",③職員名簿【年間実績】!G93)</f>
        <v/>
      </c>
      <c r="H92" s="194" t="str">
        <f>IF(③職員名簿【年間実績】!H93="","",③職員名簿【年間実績】!H93)</f>
        <v/>
      </c>
      <c r="I92" s="194" t="str">
        <f>IF(③職員名簿【年間実績】!I93="","",③職員名簿【年間実績】!I93)</f>
        <v/>
      </c>
      <c r="J92" s="194" t="str">
        <f>IF(③職員名簿【年間実績】!J93="","",③職員名簿【年間実績】!J93)</f>
        <v/>
      </c>
      <c r="K92" s="277" t="str">
        <f>IF(③職員名簿【年間実績】!K93="","",③職員名簿【年間実績】!K93)</f>
        <v/>
      </c>
      <c r="L92" s="194" t="str">
        <f>IF(③職員名簿【年間実績】!L93="","",③職員名簿【年間実績】!L93)</f>
        <v/>
      </c>
      <c r="M92" s="194" t="str">
        <f>IF(③職員名簿【年間実績】!M93="","",③職員名簿【年間実績】!M93)</f>
        <v/>
      </c>
      <c r="N92" s="194" t="str">
        <f>IF(③職員名簿【年間実績】!N93="","",③職員名簿【年間実績】!N93)</f>
        <v/>
      </c>
      <c r="O92" s="194" t="str">
        <f>IF(③職員名簿【年間実績】!O93="","",③職員名簿【年間実績】!O93)</f>
        <v/>
      </c>
      <c r="P92" s="271" t="str">
        <f t="shared" si="38"/>
        <v>○</v>
      </c>
      <c r="Q92" s="144" t="str">
        <f t="shared" si="28"/>
        <v/>
      </c>
      <c r="R92" s="144" t="str">
        <f t="shared" si="32"/>
        <v/>
      </c>
      <c r="S92" s="144" t="str">
        <f t="shared" si="33"/>
        <v/>
      </c>
      <c r="T92" s="144" t="str">
        <f t="shared" si="34"/>
        <v/>
      </c>
      <c r="U92" s="142" t="str">
        <f t="shared" si="35"/>
        <v/>
      </c>
      <c r="V92" s="142" t="str">
        <f t="shared" si="35"/>
        <v/>
      </c>
      <c r="W92" s="142" t="str">
        <f t="shared" si="35"/>
        <v/>
      </c>
      <c r="X92" s="142" t="str">
        <f t="shared" si="35"/>
        <v/>
      </c>
      <c r="Y92" s="142" t="str">
        <f t="shared" si="35"/>
        <v/>
      </c>
      <c r="Z92" s="142" t="str">
        <f t="shared" si="35"/>
        <v/>
      </c>
      <c r="AA92" s="142" t="str">
        <f t="shared" si="35"/>
        <v/>
      </c>
      <c r="AB92" s="142" t="str">
        <f t="shared" si="35"/>
        <v/>
      </c>
      <c r="AC92" s="142" t="str">
        <f t="shared" si="35"/>
        <v/>
      </c>
      <c r="AD92" s="142" t="str">
        <f t="shared" si="35"/>
        <v/>
      </c>
      <c r="AE92" s="142" t="str">
        <f t="shared" si="35"/>
        <v/>
      </c>
      <c r="AF92" s="142" t="str">
        <f t="shared" si="35"/>
        <v/>
      </c>
      <c r="AG92" s="275">
        <f t="shared" si="29"/>
        <v>0</v>
      </c>
      <c r="AH92" s="275">
        <f t="shared" si="36"/>
        <v>0</v>
      </c>
      <c r="AI92" s="276">
        <f t="shared" si="30"/>
        <v>0</v>
      </c>
      <c r="AJ92" s="274" t="str">
        <f t="shared" si="31"/>
        <v/>
      </c>
      <c r="AK92" s="274" t="str">
        <f t="shared" si="27"/>
        <v/>
      </c>
      <c r="AL92" s="274" t="str">
        <f t="shared" si="27"/>
        <v/>
      </c>
      <c r="AM92" s="274" t="str">
        <f t="shared" si="27"/>
        <v/>
      </c>
      <c r="AN92" s="274" t="str">
        <f t="shared" si="27"/>
        <v/>
      </c>
      <c r="AO92" s="274" t="str">
        <f t="shared" si="27"/>
        <v/>
      </c>
      <c r="AP92" s="274" t="str">
        <f t="shared" si="27"/>
        <v/>
      </c>
      <c r="AQ92" s="274" t="str">
        <f t="shared" si="26"/>
        <v/>
      </c>
      <c r="AR92" s="274" t="str">
        <f t="shared" si="26"/>
        <v/>
      </c>
      <c r="AS92" s="274" t="str">
        <f t="shared" si="26"/>
        <v/>
      </c>
      <c r="AT92" s="274" t="str">
        <f t="shared" si="26"/>
        <v/>
      </c>
      <c r="AU92" s="274" t="str">
        <f t="shared" si="26"/>
        <v/>
      </c>
      <c r="AV92" s="274" t="str">
        <f t="shared" si="26"/>
        <v/>
      </c>
      <c r="AW92" s="274">
        <f t="shared" si="37"/>
        <v>0</v>
      </c>
    </row>
    <row r="93" spans="1:49" s="202" customFormat="1" ht="23.1" customHeight="1">
      <c r="A93" s="67">
        <v>81</v>
      </c>
      <c r="B93" s="16" t="str">
        <f>IF(③職員名簿【年間実績】!B94="","",③職員名簿【年間実績】!B94)</f>
        <v/>
      </c>
      <c r="C93" s="192" t="str">
        <f>IF(③職員名簿【年間実績】!C94="","",③職員名簿【年間実績】!C94)</f>
        <v/>
      </c>
      <c r="D93" s="193" t="str">
        <f>IF(③職員名簿【年間実績】!D94="","",③職員名簿【年間実績】!D94)</f>
        <v/>
      </c>
      <c r="E93" s="194" t="str">
        <f>IF(③職員名簿【年間実績】!E94="","",③職員名簿【年間実績】!E94)</f>
        <v/>
      </c>
      <c r="F93" s="194" t="str">
        <f>IF(③職員名簿【年間実績】!F94="","",③職員名簿【年間実績】!F94)</f>
        <v/>
      </c>
      <c r="G93" s="194" t="str">
        <f>IF(③職員名簿【年間実績】!G94="","",③職員名簿【年間実績】!G94)</f>
        <v/>
      </c>
      <c r="H93" s="194" t="str">
        <f>IF(③職員名簿【年間実績】!H94="","",③職員名簿【年間実績】!H94)</f>
        <v/>
      </c>
      <c r="I93" s="194" t="str">
        <f>IF(③職員名簿【年間実績】!I94="","",③職員名簿【年間実績】!I94)</f>
        <v/>
      </c>
      <c r="J93" s="194" t="str">
        <f>IF(③職員名簿【年間実績】!J94="","",③職員名簿【年間実績】!J94)</f>
        <v/>
      </c>
      <c r="K93" s="277" t="str">
        <f>IF(③職員名簿【年間実績】!K94="","",③職員名簿【年間実績】!K94)</f>
        <v/>
      </c>
      <c r="L93" s="194" t="str">
        <f>IF(③職員名簿【年間実績】!L94="","",③職員名簿【年間実績】!L94)</f>
        <v/>
      </c>
      <c r="M93" s="194" t="str">
        <f>IF(③職員名簿【年間実績】!M94="","",③職員名簿【年間実績】!M94)</f>
        <v/>
      </c>
      <c r="N93" s="194" t="str">
        <f>IF(③職員名簿【年間実績】!N94="","",③職員名簿【年間実績】!N94)</f>
        <v/>
      </c>
      <c r="O93" s="194" t="str">
        <f>IF(③職員名簿【年間実績】!O94="","",③職員名簿【年間実績】!O94)</f>
        <v/>
      </c>
      <c r="P93" s="271" t="str">
        <f t="shared" si="38"/>
        <v>○</v>
      </c>
      <c r="Q93" s="144" t="str">
        <f t="shared" si="28"/>
        <v/>
      </c>
      <c r="R93" s="144" t="str">
        <f t="shared" si="32"/>
        <v/>
      </c>
      <c r="S93" s="144" t="str">
        <f t="shared" si="33"/>
        <v/>
      </c>
      <c r="T93" s="144" t="str">
        <f t="shared" si="34"/>
        <v/>
      </c>
      <c r="U93" s="142" t="str">
        <f t="shared" si="35"/>
        <v/>
      </c>
      <c r="V93" s="142" t="str">
        <f t="shared" si="35"/>
        <v/>
      </c>
      <c r="W93" s="142" t="str">
        <f t="shared" si="35"/>
        <v/>
      </c>
      <c r="X93" s="142" t="str">
        <f t="shared" si="35"/>
        <v/>
      </c>
      <c r="Y93" s="142" t="str">
        <f t="shared" si="35"/>
        <v/>
      </c>
      <c r="Z93" s="142" t="str">
        <f t="shared" si="35"/>
        <v/>
      </c>
      <c r="AA93" s="142" t="str">
        <f t="shared" si="35"/>
        <v/>
      </c>
      <c r="AB93" s="142" t="str">
        <f t="shared" si="35"/>
        <v/>
      </c>
      <c r="AC93" s="142" t="str">
        <f t="shared" si="35"/>
        <v/>
      </c>
      <c r="AD93" s="142" t="str">
        <f t="shared" si="35"/>
        <v/>
      </c>
      <c r="AE93" s="142" t="str">
        <f t="shared" si="35"/>
        <v/>
      </c>
      <c r="AF93" s="142" t="str">
        <f t="shared" si="35"/>
        <v/>
      </c>
      <c r="AG93" s="275">
        <f t="shared" si="29"/>
        <v>0</v>
      </c>
      <c r="AH93" s="275">
        <f t="shared" si="36"/>
        <v>0</v>
      </c>
      <c r="AI93" s="276">
        <f t="shared" si="30"/>
        <v>0</v>
      </c>
      <c r="AJ93" s="274" t="str">
        <f t="shared" si="31"/>
        <v/>
      </c>
      <c r="AK93" s="274" t="str">
        <f t="shared" si="27"/>
        <v/>
      </c>
      <c r="AL93" s="274" t="str">
        <f t="shared" si="27"/>
        <v/>
      </c>
      <c r="AM93" s="274" t="str">
        <f t="shared" si="27"/>
        <v/>
      </c>
      <c r="AN93" s="274" t="str">
        <f t="shared" si="27"/>
        <v/>
      </c>
      <c r="AO93" s="274" t="str">
        <f t="shared" si="27"/>
        <v/>
      </c>
      <c r="AP93" s="274" t="str">
        <f t="shared" si="27"/>
        <v/>
      </c>
      <c r="AQ93" s="274" t="str">
        <f t="shared" si="26"/>
        <v/>
      </c>
      <c r="AR93" s="274" t="str">
        <f t="shared" si="26"/>
        <v/>
      </c>
      <c r="AS93" s="274" t="str">
        <f t="shared" si="26"/>
        <v/>
      </c>
      <c r="AT93" s="274" t="str">
        <f t="shared" si="26"/>
        <v/>
      </c>
      <c r="AU93" s="274" t="str">
        <f t="shared" si="26"/>
        <v/>
      </c>
      <c r="AV93" s="274" t="str">
        <f t="shared" si="26"/>
        <v/>
      </c>
      <c r="AW93" s="274">
        <f t="shared" si="37"/>
        <v>0</v>
      </c>
    </row>
    <row r="94" spans="1:49" s="202" customFormat="1" ht="23.1" customHeight="1">
      <c r="A94" s="67">
        <v>82</v>
      </c>
      <c r="B94" s="16" t="str">
        <f>IF(③職員名簿【年間実績】!B95="","",③職員名簿【年間実績】!B95)</f>
        <v/>
      </c>
      <c r="C94" s="192" t="str">
        <f>IF(③職員名簿【年間実績】!C95="","",③職員名簿【年間実績】!C95)</f>
        <v/>
      </c>
      <c r="D94" s="193" t="str">
        <f>IF(③職員名簿【年間実績】!D95="","",③職員名簿【年間実績】!D95)</f>
        <v/>
      </c>
      <c r="E94" s="194" t="str">
        <f>IF(③職員名簿【年間実績】!E95="","",③職員名簿【年間実績】!E95)</f>
        <v/>
      </c>
      <c r="F94" s="194" t="str">
        <f>IF(③職員名簿【年間実績】!F95="","",③職員名簿【年間実績】!F95)</f>
        <v/>
      </c>
      <c r="G94" s="194" t="str">
        <f>IF(③職員名簿【年間実績】!G95="","",③職員名簿【年間実績】!G95)</f>
        <v/>
      </c>
      <c r="H94" s="194" t="str">
        <f>IF(③職員名簿【年間実績】!H95="","",③職員名簿【年間実績】!H95)</f>
        <v/>
      </c>
      <c r="I94" s="194" t="str">
        <f>IF(③職員名簿【年間実績】!I95="","",③職員名簿【年間実績】!I95)</f>
        <v/>
      </c>
      <c r="J94" s="194" t="str">
        <f>IF(③職員名簿【年間実績】!J95="","",③職員名簿【年間実績】!J95)</f>
        <v/>
      </c>
      <c r="K94" s="277" t="str">
        <f>IF(③職員名簿【年間実績】!K95="","",③職員名簿【年間実績】!K95)</f>
        <v/>
      </c>
      <c r="L94" s="194" t="str">
        <f>IF(③職員名簿【年間実績】!L95="","",③職員名簿【年間実績】!L95)</f>
        <v/>
      </c>
      <c r="M94" s="194" t="str">
        <f>IF(③職員名簿【年間実績】!M95="","",③職員名簿【年間実績】!M95)</f>
        <v/>
      </c>
      <c r="N94" s="194" t="str">
        <f>IF(③職員名簿【年間実績】!N95="","",③職員名簿【年間実績】!N95)</f>
        <v/>
      </c>
      <c r="O94" s="194" t="str">
        <f>IF(③職員名簿【年間実績】!O95="","",③職員名簿【年間実績】!O95)</f>
        <v/>
      </c>
      <c r="P94" s="271" t="str">
        <f t="shared" si="38"/>
        <v>○</v>
      </c>
      <c r="Q94" s="144" t="str">
        <f t="shared" si="28"/>
        <v/>
      </c>
      <c r="R94" s="144" t="str">
        <f t="shared" si="32"/>
        <v/>
      </c>
      <c r="S94" s="144" t="str">
        <f t="shared" si="33"/>
        <v/>
      </c>
      <c r="T94" s="144" t="str">
        <f t="shared" si="34"/>
        <v/>
      </c>
      <c r="U94" s="142" t="str">
        <f t="shared" ref="U94:AF109" si="39">IF($T94="",IF($K94="","",IF(U$11&gt;=$K94,IF($L94="",$S94,IF(U$11&gt;$L94,"",$S94)),"")),IF(AND(U$11&gt;=$K94,OR($L94&gt;=U$11,$L94="")),$T94,""))</f>
        <v/>
      </c>
      <c r="V94" s="142" t="str">
        <f t="shared" si="39"/>
        <v/>
      </c>
      <c r="W94" s="142" t="str">
        <f t="shared" si="39"/>
        <v/>
      </c>
      <c r="X94" s="142" t="str">
        <f t="shared" si="39"/>
        <v/>
      </c>
      <c r="Y94" s="142" t="str">
        <f t="shared" si="39"/>
        <v/>
      </c>
      <c r="Z94" s="142" t="str">
        <f t="shared" si="39"/>
        <v/>
      </c>
      <c r="AA94" s="142" t="str">
        <f t="shared" si="39"/>
        <v/>
      </c>
      <c r="AB94" s="142" t="str">
        <f t="shared" si="39"/>
        <v/>
      </c>
      <c r="AC94" s="142" t="str">
        <f t="shared" si="39"/>
        <v/>
      </c>
      <c r="AD94" s="142" t="str">
        <f t="shared" si="39"/>
        <v/>
      </c>
      <c r="AE94" s="142" t="str">
        <f t="shared" si="39"/>
        <v/>
      </c>
      <c r="AF94" s="142" t="str">
        <f t="shared" si="39"/>
        <v/>
      </c>
      <c r="AG94" s="275">
        <f t="shared" si="29"/>
        <v>0</v>
      </c>
      <c r="AH94" s="275">
        <f t="shared" si="36"/>
        <v>0</v>
      </c>
      <c r="AI94" s="276">
        <f t="shared" si="30"/>
        <v>0</v>
      </c>
      <c r="AJ94" s="274" t="str">
        <f t="shared" si="31"/>
        <v/>
      </c>
      <c r="AK94" s="274" t="str">
        <f t="shared" si="27"/>
        <v/>
      </c>
      <c r="AL94" s="274" t="str">
        <f t="shared" si="27"/>
        <v/>
      </c>
      <c r="AM94" s="274" t="str">
        <f t="shared" si="27"/>
        <v/>
      </c>
      <c r="AN94" s="274" t="str">
        <f t="shared" si="27"/>
        <v/>
      </c>
      <c r="AO94" s="274" t="str">
        <f t="shared" si="27"/>
        <v/>
      </c>
      <c r="AP94" s="274" t="str">
        <f t="shared" si="27"/>
        <v/>
      </c>
      <c r="AQ94" s="274" t="str">
        <f t="shared" si="27"/>
        <v/>
      </c>
      <c r="AR94" s="274" t="str">
        <f t="shared" si="27"/>
        <v/>
      </c>
      <c r="AS94" s="274" t="str">
        <f t="shared" si="27"/>
        <v/>
      </c>
      <c r="AT94" s="274" t="str">
        <f t="shared" si="27"/>
        <v/>
      </c>
      <c r="AU94" s="274" t="str">
        <f t="shared" si="27"/>
        <v/>
      </c>
      <c r="AV94" s="274" t="str">
        <f t="shared" si="27"/>
        <v/>
      </c>
      <c r="AW94" s="274">
        <f t="shared" si="37"/>
        <v>0</v>
      </c>
    </row>
    <row r="95" spans="1:49" s="202" customFormat="1" ht="23.1" customHeight="1">
      <c r="A95" s="67">
        <v>83</v>
      </c>
      <c r="B95" s="16" t="str">
        <f>IF(③職員名簿【年間実績】!B96="","",③職員名簿【年間実績】!B96)</f>
        <v/>
      </c>
      <c r="C95" s="192" t="str">
        <f>IF(③職員名簿【年間実績】!C96="","",③職員名簿【年間実績】!C96)</f>
        <v/>
      </c>
      <c r="D95" s="193" t="str">
        <f>IF(③職員名簿【年間実績】!D96="","",③職員名簿【年間実績】!D96)</f>
        <v/>
      </c>
      <c r="E95" s="194" t="str">
        <f>IF(③職員名簿【年間実績】!E96="","",③職員名簿【年間実績】!E96)</f>
        <v/>
      </c>
      <c r="F95" s="194" t="str">
        <f>IF(③職員名簿【年間実績】!F96="","",③職員名簿【年間実績】!F96)</f>
        <v/>
      </c>
      <c r="G95" s="194" t="str">
        <f>IF(③職員名簿【年間実績】!G96="","",③職員名簿【年間実績】!G96)</f>
        <v/>
      </c>
      <c r="H95" s="194" t="str">
        <f>IF(③職員名簿【年間実績】!H96="","",③職員名簿【年間実績】!H96)</f>
        <v/>
      </c>
      <c r="I95" s="194" t="str">
        <f>IF(③職員名簿【年間実績】!I96="","",③職員名簿【年間実績】!I96)</f>
        <v/>
      </c>
      <c r="J95" s="194" t="str">
        <f>IF(③職員名簿【年間実績】!J96="","",③職員名簿【年間実績】!J96)</f>
        <v/>
      </c>
      <c r="K95" s="277" t="str">
        <f>IF(③職員名簿【年間実績】!K96="","",③職員名簿【年間実績】!K96)</f>
        <v/>
      </c>
      <c r="L95" s="194" t="str">
        <f>IF(③職員名簿【年間実績】!L96="","",③職員名簿【年間実績】!L96)</f>
        <v/>
      </c>
      <c r="M95" s="194" t="str">
        <f>IF(③職員名簿【年間実績】!M96="","",③職員名簿【年間実績】!M96)</f>
        <v/>
      </c>
      <c r="N95" s="194" t="str">
        <f>IF(③職員名簿【年間実績】!N96="","",③職員名簿【年間実績】!N96)</f>
        <v/>
      </c>
      <c r="O95" s="194" t="str">
        <f>IF(③職員名簿【年間実績】!O96="","",③職員名簿【年間実績】!O96)</f>
        <v/>
      </c>
      <c r="P95" s="271" t="str">
        <f t="shared" si="38"/>
        <v>○</v>
      </c>
      <c r="Q95" s="144" t="str">
        <f t="shared" si="28"/>
        <v/>
      </c>
      <c r="R95" s="144" t="str">
        <f t="shared" si="32"/>
        <v/>
      </c>
      <c r="S95" s="144" t="str">
        <f t="shared" si="33"/>
        <v/>
      </c>
      <c r="T95" s="144" t="str">
        <f t="shared" si="34"/>
        <v/>
      </c>
      <c r="U95" s="142" t="str">
        <f t="shared" si="39"/>
        <v/>
      </c>
      <c r="V95" s="142" t="str">
        <f t="shared" si="39"/>
        <v/>
      </c>
      <c r="W95" s="142" t="str">
        <f t="shared" si="39"/>
        <v/>
      </c>
      <c r="X95" s="142" t="str">
        <f t="shared" si="39"/>
        <v/>
      </c>
      <c r="Y95" s="142" t="str">
        <f t="shared" si="39"/>
        <v/>
      </c>
      <c r="Z95" s="142" t="str">
        <f t="shared" si="39"/>
        <v/>
      </c>
      <c r="AA95" s="142" t="str">
        <f t="shared" si="39"/>
        <v/>
      </c>
      <c r="AB95" s="142" t="str">
        <f t="shared" si="39"/>
        <v/>
      </c>
      <c r="AC95" s="142" t="str">
        <f t="shared" si="39"/>
        <v/>
      </c>
      <c r="AD95" s="142" t="str">
        <f t="shared" si="39"/>
        <v/>
      </c>
      <c r="AE95" s="142" t="str">
        <f t="shared" si="39"/>
        <v/>
      </c>
      <c r="AF95" s="142" t="str">
        <f t="shared" si="39"/>
        <v/>
      </c>
      <c r="AG95" s="275">
        <f t="shared" si="29"/>
        <v>0</v>
      </c>
      <c r="AH95" s="275">
        <f t="shared" si="36"/>
        <v>0</v>
      </c>
      <c r="AI95" s="276">
        <f t="shared" si="30"/>
        <v>0</v>
      </c>
      <c r="AJ95" s="274" t="str">
        <f t="shared" si="31"/>
        <v/>
      </c>
      <c r="AK95" s="274" t="str">
        <f t="shared" si="27"/>
        <v/>
      </c>
      <c r="AL95" s="274" t="str">
        <f t="shared" si="27"/>
        <v/>
      </c>
      <c r="AM95" s="274" t="str">
        <f t="shared" si="27"/>
        <v/>
      </c>
      <c r="AN95" s="274" t="str">
        <f t="shared" si="27"/>
        <v/>
      </c>
      <c r="AO95" s="274" t="str">
        <f t="shared" si="27"/>
        <v/>
      </c>
      <c r="AP95" s="274" t="str">
        <f t="shared" si="27"/>
        <v/>
      </c>
      <c r="AQ95" s="274" t="str">
        <f t="shared" si="27"/>
        <v/>
      </c>
      <c r="AR95" s="274" t="str">
        <f t="shared" si="27"/>
        <v/>
      </c>
      <c r="AS95" s="274" t="str">
        <f t="shared" si="27"/>
        <v/>
      </c>
      <c r="AT95" s="274" t="str">
        <f t="shared" si="27"/>
        <v/>
      </c>
      <c r="AU95" s="274" t="str">
        <f t="shared" si="27"/>
        <v/>
      </c>
      <c r="AV95" s="274" t="str">
        <f t="shared" si="27"/>
        <v/>
      </c>
      <c r="AW95" s="274">
        <f t="shared" si="37"/>
        <v>0</v>
      </c>
    </row>
    <row r="96" spans="1:49" s="202" customFormat="1" ht="23.1" customHeight="1">
      <c r="A96" s="67">
        <v>84</v>
      </c>
      <c r="B96" s="16" t="str">
        <f>IF(③職員名簿【年間実績】!B97="","",③職員名簿【年間実績】!B97)</f>
        <v/>
      </c>
      <c r="C96" s="192" t="str">
        <f>IF(③職員名簿【年間実績】!C97="","",③職員名簿【年間実績】!C97)</f>
        <v/>
      </c>
      <c r="D96" s="193" t="str">
        <f>IF(③職員名簿【年間実績】!D97="","",③職員名簿【年間実績】!D97)</f>
        <v/>
      </c>
      <c r="E96" s="194" t="str">
        <f>IF(③職員名簿【年間実績】!E97="","",③職員名簿【年間実績】!E97)</f>
        <v/>
      </c>
      <c r="F96" s="194" t="str">
        <f>IF(③職員名簿【年間実績】!F97="","",③職員名簿【年間実績】!F97)</f>
        <v/>
      </c>
      <c r="G96" s="194" t="str">
        <f>IF(③職員名簿【年間実績】!G97="","",③職員名簿【年間実績】!G97)</f>
        <v/>
      </c>
      <c r="H96" s="194" t="str">
        <f>IF(③職員名簿【年間実績】!H97="","",③職員名簿【年間実績】!H97)</f>
        <v/>
      </c>
      <c r="I96" s="194" t="str">
        <f>IF(③職員名簿【年間実績】!I97="","",③職員名簿【年間実績】!I97)</f>
        <v/>
      </c>
      <c r="J96" s="194" t="str">
        <f>IF(③職員名簿【年間実績】!J97="","",③職員名簿【年間実績】!J97)</f>
        <v/>
      </c>
      <c r="K96" s="277" t="str">
        <f>IF(③職員名簿【年間実績】!K97="","",③職員名簿【年間実績】!K97)</f>
        <v/>
      </c>
      <c r="L96" s="194" t="str">
        <f>IF(③職員名簿【年間実績】!L97="","",③職員名簿【年間実績】!L97)</f>
        <v/>
      </c>
      <c r="M96" s="194" t="str">
        <f>IF(③職員名簿【年間実績】!M97="","",③職員名簿【年間実績】!M97)</f>
        <v/>
      </c>
      <c r="N96" s="194" t="str">
        <f>IF(③職員名簿【年間実績】!N97="","",③職員名簿【年間実績】!N97)</f>
        <v/>
      </c>
      <c r="O96" s="194" t="str">
        <f>IF(③職員名簿【年間実績】!O97="","",③職員名簿【年間実績】!O97)</f>
        <v/>
      </c>
      <c r="P96" s="271" t="str">
        <f t="shared" si="38"/>
        <v>○</v>
      </c>
      <c r="Q96" s="144" t="str">
        <f t="shared" si="28"/>
        <v/>
      </c>
      <c r="R96" s="144" t="str">
        <f t="shared" si="32"/>
        <v/>
      </c>
      <c r="S96" s="144" t="str">
        <f t="shared" si="33"/>
        <v/>
      </c>
      <c r="T96" s="144" t="str">
        <f t="shared" si="34"/>
        <v/>
      </c>
      <c r="U96" s="142" t="str">
        <f t="shared" si="39"/>
        <v/>
      </c>
      <c r="V96" s="142" t="str">
        <f t="shared" si="39"/>
        <v/>
      </c>
      <c r="W96" s="142" t="str">
        <f t="shared" si="39"/>
        <v/>
      </c>
      <c r="X96" s="142" t="str">
        <f t="shared" si="39"/>
        <v/>
      </c>
      <c r="Y96" s="142" t="str">
        <f t="shared" si="39"/>
        <v/>
      </c>
      <c r="Z96" s="142" t="str">
        <f t="shared" si="39"/>
        <v/>
      </c>
      <c r="AA96" s="142" t="str">
        <f t="shared" si="39"/>
        <v/>
      </c>
      <c r="AB96" s="142" t="str">
        <f t="shared" si="39"/>
        <v/>
      </c>
      <c r="AC96" s="142" t="str">
        <f t="shared" si="39"/>
        <v/>
      </c>
      <c r="AD96" s="142" t="str">
        <f t="shared" si="39"/>
        <v/>
      </c>
      <c r="AE96" s="142" t="str">
        <f t="shared" si="39"/>
        <v/>
      </c>
      <c r="AF96" s="142" t="str">
        <f t="shared" si="39"/>
        <v/>
      </c>
      <c r="AG96" s="275">
        <f t="shared" si="29"/>
        <v>0</v>
      </c>
      <c r="AH96" s="275">
        <f t="shared" si="36"/>
        <v>0</v>
      </c>
      <c r="AI96" s="276">
        <f t="shared" si="30"/>
        <v>0</v>
      </c>
      <c r="AJ96" s="274" t="str">
        <f t="shared" si="31"/>
        <v/>
      </c>
      <c r="AK96" s="274" t="str">
        <f t="shared" si="27"/>
        <v/>
      </c>
      <c r="AL96" s="274" t="str">
        <f t="shared" si="27"/>
        <v/>
      </c>
      <c r="AM96" s="274" t="str">
        <f t="shared" si="27"/>
        <v/>
      </c>
      <c r="AN96" s="274" t="str">
        <f t="shared" si="27"/>
        <v/>
      </c>
      <c r="AO96" s="274" t="str">
        <f t="shared" si="27"/>
        <v/>
      </c>
      <c r="AP96" s="274" t="str">
        <f t="shared" si="27"/>
        <v/>
      </c>
      <c r="AQ96" s="274" t="str">
        <f t="shared" si="27"/>
        <v/>
      </c>
      <c r="AR96" s="274" t="str">
        <f t="shared" si="27"/>
        <v/>
      </c>
      <c r="AS96" s="274" t="str">
        <f t="shared" si="27"/>
        <v/>
      </c>
      <c r="AT96" s="274" t="str">
        <f t="shared" si="27"/>
        <v/>
      </c>
      <c r="AU96" s="274" t="str">
        <f t="shared" si="27"/>
        <v/>
      </c>
      <c r="AV96" s="274" t="str">
        <f t="shared" si="27"/>
        <v/>
      </c>
      <c r="AW96" s="274">
        <f t="shared" si="37"/>
        <v>0</v>
      </c>
    </row>
    <row r="97" spans="1:49" s="202" customFormat="1" ht="23.1" customHeight="1">
      <c r="A97" s="67">
        <v>85</v>
      </c>
      <c r="B97" s="16" t="str">
        <f>IF(③職員名簿【年間実績】!B98="","",③職員名簿【年間実績】!B98)</f>
        <v/>
      </c>
      <c r="C97" s="192" t="str">
        <f>IF(③職員名簿【年間実績】!C98="","",③職員名簿【年間実績】!C98)</f>
        <v/>
      </c>
      <c r="D97" s="193" t="str">
        <f>IF(③職員名簿【年間実績】!D98="","",③職員名簿【年間実績】!D98)</f>
        <v/>
      </c>
      <c r="E97" s="194" t="str">
        <f>IF(③職員名簿【年間実績】!E98="","",③職員名簿【年間実績】!E98)</f>
        <v/>
      </c>
      <c r="F97" s="194" t="str">
        <f>IF(③職員名簿【年間実績】!F98="","",③職員名簿【年間実績】!F98)</f>
        <v/>
      </c>
      <c r="G97" s="194" t="str">
        <f>IF(③職員名簿【年間実績】!G98="","",③職員名簿【年間実績】!G98)</f>
        <v/>
      </c>
      <c r="H97" s="194" t="str">
        <f>IF(③職員名簿【年間実績】!H98="","",③職員名簿【年間実績】!H98)</f>
        <v/>
      </c>
      <c r="I97" s="194" t="str">
        <f>IF(③職員名簿【年間実績】!I98="","",③職員名簿【年間実績】!I98)</f>
        <v/>
      </c>
      <c r="J97" s="194" t="str">
        <f>IF(③職員名簿【年間実績】!J98="","",③職員名簿【年間実績】!J98)</f>
        <v/>
      </c>
      <c r="K97" s="277" t="str">
        <f>IF(③職員名簿【年間実績】!K98="","",③職員名簿【年間実績】!K98)</f>
        <v/>
      </c>
      <c r="L97" s="194" t="str">
        <f>IF(③職員名簿【年間実績】!L98="","",③職員名簿【年間実績】!L98)</f>
        <v/>
      </c>
      <c r="M97" s="194" t="str">
        <f>IF(③職員名簿【年間実績】!M98="","",③職員名簿【年間実績】!M98)</f>
        <v/>
      </c>
      <c r="N97" s="194" t="str">
        <f>IF(③職員名簿【年間実績】!N98="","",③職員名簿【年間実績】!N98)</f>
        <v/>
      </c>
      <c r="O97" s="194" t="str">
        <f>IF(③職員名簿【年間実績】!O98="","",③職員名簿【年間実績】!O98)</f>
        <v/>
      </c>
      <c r="P97" s="271" t="str">
        <f t="shared" si="38"/>
        <v>○</v>
      </c>
      <c r="Q97" s="144" t="str">
        <f t="shared" si="28"/>
        <v/>
      </c>
      <c r="R97" s="144" t="str">
        <f t="shared" si="32"/>
        <v/>
      </c>
      <c r="S97" s="144" t="str">
        <f t="shared" si="33"/>
        <v/>
      </c>
      <c r="T97" s="144" t="str">
        <f t="shared" si="34"/>
        <v/>
      </c>
      <c r="U97" s="142" t="str">
        <f t="shared" si="39"/>
        <v/>
      </c>
      <c r="V97" s="142" t="str">
        <f t="shared" si="39"/>
        <v/>
      </c>
      <c r="W97" s="142" t="str">
        <f t="shared" si="39"/>
        <v/>
      </c>
      <c r="X97" s="142" t="str">
        <f t="shared" si="39"/>
        <v/>
      </c>
      <c r="Y97" s="142" t="str">
        <f t="shared" si="39"/>
        <v/>
      </c>
      <c r="Z97" s="142" t="str">
        <f t="shared" si="39"/>
        <v/>
      </c>
      <c r="AA97" s="142" t="str">
        <f t="shared" si="39"/>
        <v/>
      </c>
      <c r="AB97" s="142" t="str">
        <f t="shared" si="39"/>
        <v/>
      </c>
      <c r="AC97" s="142" t="str">
        <f t="shared" si="39"/>
        <v/>
      </c>
      <c r="AD97" s="142" t="str">
        <f t="shared" si="39"/>
        <v/>
      </c>
      <c r="AE97" s="142" t="str">
        <f t="shared" si="39"/>
        <v/>
      </c>
      <c r="AF97" s="142" t="str">
        <f t="shared" si="39"/>
        <v/>
      </c>
      <c r="AG97" s="275">
        <f t="shared" si="29"/>
        <v>0</v>
      </c>
      <c r="AH97" s="275">
        <f t="shared" si="36"/>
        <v>0</v>
      </c>
      <c r="AI97" s="276">
        <f t="shared" si="30"/>
        <v>0</v>
      </c>
      <c r="AJ97" s="274" t="str">
        <f t="shared" si="31"/>
        <v/>
      </c>
      <c r="AK97" s="274" t="str">
        <f t="shared" si="27"/>
        <v/>
      </c>
      <c r="AL97" s="274" t="str">
        <f t="shared" si="27"/>
        <v/>
      </c>
      <c r="AM97" s="274" t="str">
        <f t="shared" si="27"/>
        <v/>
      </c>
      <c r="AN97" s="274" t="str">
        <f t="shared" si="27"/>
        <v/>
      </c>
      <c r="AO97" s="274" t="str">
        <f t="shared" si="27"/>
        <v/>
      </c>
      <c r="AP97" s="274" t="str">
        <f t="shared" si="27"/>
        <v/>
      </c>
      <c r="AQ97" s="274" t="str">
        <f t="shared" si="27"/>
        <v/>
      </c>
      <c r="AR97" s="274" t="str">
        <f t="shared" si="27"/>
        <v/>
      </c>
      <c r="AS97" s="274" t="str">
        <f t="shared" si="27"/>
        <v/>
      </c>
      <c r="AT97" s="274" t="str">
        <f t="shared" si="27"/>
        <v/>
      </c>
      <c r="AU97" s="274" t="str">
        <f t="shared" si="27"/>
        <v/>
      </c>
      <c r="AV97" s="274" t="str">
        <f t="shared" si="27"/>
        <v/>
      </c>
      <c r="AW97" s="274">
        <f t="shared" si="37"/>
        <v>0</v>
      </c>
    </row>
    <row r="98" spans="1:49" s="202" customFormat="1" ht="23.1" customHeight="1">
      <c r="A98" s="67">
        <v>86</v>
      </c>
      <c r="B98" s="16" t="str">
        <f>IF(③職員名簿【年間実績】!B99="","",③職員名簿【年間実績】!B99)</f>
        <v/>
      </c>
      <c r="C98" s="192" t="str">
        <f>IF(③職員名簿【年間実績】!C99="","",③職員名簿【年間実績】!C99)</f>
        <v/>
      </c>
      <c r="D98" s="193" t="str">
        <f>IF(③職員名簿【年間実績】!D99="","",③職員名簿【年間実績】!D99)</f>
        <v/>
      </c>
      <c r="E98" s="194" t="str">
        <f>IF(③職員名簿【年間実績】!E99="","",③職員名簿【年間実績】!E99)</f>
        <v/>
      </c>
      <c r="F98" s="194" t="str">
        <f>IF(③職員名簿【年間実績】!F99="","",③職員名簿【年間実績】!F99)</f>
        <v/>
      </c>
      <c r="G98" s="194" t="str">
        <f>IF(③職員名簿【年間実績】!G99="","",③職員名簿【年間実績】!G99)</f>
        <v/>
      </c>
      <c r="H98" s="194" t="str">
        <f>IF(③職員名簿【年間実績】!H99="","",③職員名簿【年間実績】!H99)</f>
        <v/>
      </c>
      <c r="I98" s="194" t="str">
        <f>IF(③職員名簿【年間実績】!I99="","",③職員名簿【年間実績】!I99)</f>
        <v/>
      </c>
      <c r="J98" s="194" t="str">
        <f>IF(③職員名簿【年間実績】!J99="","",③職員名簿【年間実績】!J99)</f>
        <v/>
      </c>
      <c r="K98" s="277" t="str">
        <f>IF(③職員名簿【年間実績】!K99="","",③職員名簿【年間実績】!K99)</f>
        <v/>
      </c>
      <c r="L98" s="194" t="str">
        <f>IF(③職員名簿【年間実績】!L99="","",③職員名簿【年間実績】!L99)</f>
        <v/>
      </c>
      <c r="M98" s="194" t="str">
        <f>IF(③職員名簿【年間実績】!M99="","",③職員名簿【年間実績】!M99)</f>
        <v/>
      </c>
      <c r="N98" s="194" t="str">
        <f>IF(③職員名簿【年間実績】!N99="","",③職員名簿【年間実績】!N99)</f>
        <v/>
      </c>
      <c r="O98" s="194" t="str">
        <f>IF(③職員名簿【年間実績】!O99="","",③職員名簿【年間実績】!O99)</f>
        <v/>
      </c>
      <c r="P98" s="271" t="str">
        <f t="shared" si="38"/>
        <v>○</v>
      </c>
      <c r="Q98" s="144" t="str">
        <f t="shared" si="28"/>
        <v/>
      </c>
      <c r="R98" s="144" t="str">
        <f t="shared" si="32"/>
        <v/>
      </c>
      <c r="S98" s="144" t="str">
        <f t="shared" si="33"/>
        <v/>
      </c>
      <c r="T98" s="144" t="str">
        <f t="shared" si="34"/>
        <v/>
      </c>
      <c r="U98" s="142" t="str">
        <f t="shared" si="39"/>
        <v/>
      </c>
      <c r="V98" s="142" t="str">
        <f t="shared" si="39"/>
        <v/>
      </c>
      <c r="W98" s="142" t="str">
        <f t="shared" si="39"/>
        <v/>
      </c>
      <c r="X98" s="142" t="str">
        <f t="shared" si="39"/>
        <v/>
      </c>
      <c r="Y98" s="142" t="str">
        <f t="shared" si="39"/>
        <v/>
      </c>
      <c r="Z98" s="142" t="str">
        <f t="shared" si="39"/>
        <v/>
      </c>
      <c r="AA98" s="142" t="str">
        <f t="shared" si="39"/>
        <v/>
      </c>
      <c r="AB98" s="142" t="str">
        <f t="shared" si="39"/>
        <v/>
      </c>
      <c r="AC98" s="142" t="str">
        <f t="shared" si="39"/>
        <v/>
      </c>
      <c r="AD98" s="142" t="str">
        <f t="shared" si="39"/>
        <v/>
      </c>
      <c r="AE98" s="142" t="str">
        <f t="shared" si="39"/>
        <v/>
      </c>
      <c r="AF98" s="142" t="str">
        <f t="shared" si="39"/>
        <v/>
      </c>
      <c r="AG98" s="275">
        <f t="shared" si="29"/>
        <v>0</v>
      </c>
      <c r="AH98" s="275">
        <f t="shared" si="36"/>
        <v>0</v>
      </c>
      <c r="AI98" s="276">
        <f t="shared" si="30"/>
        <v>0</v>
      </c>
      <c r="AJ98" s="274" t="str">
        <f t="shared" si="31"/>
        <v/>
      </c>
      <c r="AK98" s="274" t="str">
        <f t="shared" si="27"/>
        <v/>
      </c>
      <c r="AL98" s="274" t="str">
        <f t="shared" si="27"/>
        <v/>
      </c>
      <c r="AM98" s="274" t="str">
        <f t="shared" si="27"/>
        <v/>
      </c>
      <c r="AN98" s="274" t="str">
        <f t="shared" si="27"/>
        <v/>
      </c>
      <c r="AO98" s="274" t="str">
        <f t="shared" si="27"/>
        <v/>
      </c>
      <c r="AP98" s="274" t="str">
        <f t="shared" si="27"/>
        <v/>
      </c>
      <c r="AQ98" s="274" t="str">
        <f t="shared" si="27"/>
        <v/>
      </c>
      <c r="AR98" s="274" t="str">
        <f t="shared" si="27"/>
        <v/>
      </c>
      <c r="AS98" s="274" t="str">
        <f t="shared" si="27"/>
        <v/>
      </c>
      <c r="AT98" s="274" t="str">
        <f t="shared" si="27"/>
        <v/>
      </c>
      <c r="AU98" s="274" t="str">
        <f t="shared" si="27"/>
        <v/>
      </c>
      <c r="AV98" s="274" t="str">
        <f t="shared" si="27"/>
        <v/>
      </c>
      <c r="AW98" s="274">
        <f t="shared" si="37"/>
        <v>0</v>
      </c>
    </row>
    <row r="99" spans="1:49" s="202" customFormat="1" ht="23.1" customHeight="1">
      <c r="A99" s="67">
        <v>87</v>
      </c>
      <c r="B99" s="16" t="str">
        <f>IF(③職員名簿【年間実績】!B100="","",③職員名簿【年間実績】!B100)</f>
        <v/>
      </c>
      <c r="C99" s="192" t="str">
        <f>IF(③職員名簿【年間実績】!C100="","",③職員名簿【年間実績】!C100)</f>
        <v/>
      </c>
      <c r="D99" s="193" t="str">
        <f>IF(③職員名簿【年間実績】!D100="","",③職員名簿【年間実績】!D100)</f>
        <v/>
      </c>
      <c r="E99" s="194" t="str">
        <f>IF(③職員名簿【年間実績】!E100="","",③職員名簿【年間実績】!E100)</f>
        <v/>
      </c>
      <c r="F99" s="194" t="str">
        <f>IF(③職員名簿【年間実績】!F100="","",③職員名簿【年間実績】!F100)</f>
        <v/>
      </c>
      <c r="G99" s="194" t="str">
        <f>IF(③職員名簿【年間実績】!G100="","",③職員名簿【年間実績】!G100)</f>
        <v/>
      </c>
      <c r="H99" s="194" t="str">
        <f>IF(③職員名簿【年間実績】!H100="","",③職員名簿【年間実績】!H100)</f>
        <v/>
      </c>
      <c r="I99" s="194" t="str">
        <f>IF(③職員名簿【年間実績】!I100="","",③職員名簿【年間実績】!I100)</f>
        <v/>
      </c>
      <c r="J99" s="194" t="str">
        <f>IF(③職員名簿【年間実績】!J100="","",③職員名簿【年間実績】!J100)</f>
        <v/>
      </c>
      <c r="K99" s="277" t="str">
        <f>IF(③職員名簿【年間実績】!K100="","",③職員名簿【年間実績】!K100)</f>
        <v/>
      </c>
      <c r="L99" s="194" t="str">
        <f>IF(③職員名簿【年間実績】!L100="","",③職員名簿【年間実績】!L100)</f>
        <v/>
      </c>
      <c r="M99" s="194" t="str">
        <f>IF(③職員名簿【年間実績】!M100="","",③職員名簿【年間実績】!M100)</f>
        <v/>
      </c>
      <c r="N99" s="194" t="str">
        <f>IF(③職員名簿【年間実績】!N100="","",③職員名簿【年間実績】!N100)</f>
        <v/>
      </c>
      <c r="O99" s="194" t="str">
        <f>IF(③職員名簿【年間実績】!O100="","",③職員名簿【年間実績】!O100)</f>
        <v/>
      </c>
      <c r="P99" s="271" t="str">
        <f t="shared" si="38"/>
        <v>○</v>
      </c>
      <c r="Q99" s="144" t="str">
        <f t="shared" si="28"/>
        <v/>
      </c>
      <c r="R99" s="144" t="str">
        <f t="shared" si="32"/>
        <v/>
      </c>
      <c r="S99" s="144" t="str">
        <f t="shared" si="33"/>
        <v/>
      </c>
      <c r="T99" s="144" t="str">
        <f t="shared" si="34"/>
        <v/>
      </c>
      <c r="U99" s="142" t="str">
        <f t="shared" si="39"/>
        <v/>
      </c>
      <c r="V99" s="142" t="str">
        <f t="shared" si="39"/>
        <v/>
      </c>
      <c r="W99" s="142" t="str">
        <f t="shared" si="39"/>
        <v/>
      </c>
      <c r="X99" s="142" t="str">
        <f t="shared" si="39"/>
        <v/>
      </c>
      <c r="Y99" s="142" t="str">
        <f t="shared" si="39"/>
        <v/>
      </c>
      <c r="Z99" s="142" t="str">
        <f t="shared" si="39"/>
        <v/>
      </c>
      <c r="AA99" s="142" t="str">
        <f t="shared" si="39"/>
        <v/>
      </c>
      <c r="AB99" s="142" t="str">
        <f t="shared" si="39"/>
        <v/>
      </c>
      <c r="AC99" s="142" t="str">
        <f t="shared" si="39"/>
        <v/>
      </c>
      <c r="AD99" s="142" t="str">
        <f t="shared" si="39"/>
        <v/>
      </c>
      <c r="AE99" s="142" t="str">
        <f t="shared" si="39"/>
        <v/>
      </c>
      <c r="AF99" s="142" t="str">
        <f t="shared" si="39"/>
        <v/>
      </c>
      <c r="AG99" s="275">
        <f t="shared" si="29"/>
        <v>0</v>
      </c>
      <c r="AH99" s="275">
        <f t="shared" si="36"/>
        <v>0</v>
      </c>
      <c r="AI99" s="276">
        <f t="shared" si="30"/>
        <v>0</v>
      </c>
      <c r="AJ99" s="274" t="str">
        <f t="shared" si="31"/>
        <v/>
      </c>
      <c r="AK99" s="274" t="str">
        <f t="shared" ref="AK99:AV112" si="40">IF(U99="","","○")</f>
        <v/>
      </c>
      <c r="AL99" s="274" t="str">
        <f t="shared" si="40"/>
        <v/>
      </c>
      <c r="AM99" s="274" t="str">
        <f t="shared" si="40"/>
        <v/>
      </c>
      <c r="AN99" s="274" t="str">
        <f t="shared" si="40"/>
        <v/>
      </c>
      <c r="AO99" s="274" t="str">
        <f t="shared" si="40"/>
        <v/>
      </c>
      <c r="AP99" s="274" t="str">
        <f t="shared" si="40"/>
        <v/>
      </c>
      <c r="AQ99" s="274" t="str">
        <f t="shared" si="40"/>
        <v/>
      </c>
      <c r="AR99" s="274" t="str">
        <f t="shared" si="40"/>
        <v/>
      </c>
      <c r="AS99" s="274" t="str">
        <f t="shared" si="40"/>
        <v/>
      </c>
      <c r="AT99" s="274" t="str">
        <f t="shared" si="40"/>
        <v/>
      </c>
      <c r="AU99" s="274" t="str">
        <f t="shared" si="40"/>
        <v/>
      </c>
      <c r="AV99" s="274" t="str">
        <f t="shared" si="40"/>
        <v/>
      </c>
      <c r="AW99" s="274">
        <f t="shared" si="37"/>
        <v>0</v>
      </c>
    </row>
    <row r="100" spans="1:49" s="202" customFormat="1" ht="23.1" customHeight="1">
      <c r="A100" s="67">
        <v>88</v>
      </c>
      <c r="B100" s="16" t="str">
        <f>IF(③職員名簿【年間実績】!B101="","",③職員名簿【年間実績】!B101)</f>
        <v/>
      </c>
      <c r="C100" s="192" t="str">
        <f>IF(③職員名簿【年間実績】!C101="","",③職員名簿【年間実績】!C101)</f>
        <v/>
      </c>
      <c r="D100" s="193" t="str">
        <f>IF(③職員名簿【年間実績】!D101="","",③職員名簿【年間実績】!D101)</f>
        <v/>
      </c>
      <c r="E100" s="194" t="str">
        <f>IF(③職員名簿【年間実績】!E101="","",③職員名簿【年間実績】!E101)</f>
        <v/>
      </c>
      <c r="F100" s="194" t="str">
        <f>IF(③職員名簿【年間実績】!F101="","",③職員名簿【年間実績】!F101)</f>
        <v/>
      </c>
      <c r="G100" s="194" t="str">
        <f>IF(③職員名簿【年間実績】!G101="","",③職員名簿【年間実績】!G101)</f>
        <v/>
      </c>
      <c r="H100" s="194" t="str">
        <f>IF(③職員名簿【年間実績】!H101="","",③職員名簿【年間実績】!H101)</f>
        <v/>
      </c>
      <c r="I100" s="194" t="str">
        <f>IF(③職員名簿【年間実績】!I101="","",③職員名簿【年間実績】!I101)</f>
        <v/>
      </c>
      <c r="J100" s="194" t="str">
        <f>IF(③職員名簿【年間実績】!J101="","",③職員名簿【年間実績】!J101)</f>
        <v/>
      </c>
      <c r="K100" s="277" t="str">
        <f>IF(③職員名簿【年間実績】!K101="","",③職員名簿【年間実績】!K101)</f>
        <v/>
      </c>
      <c r="L100" s="194" t="str">
        <f>IF(③職員名簿【年間実績】!L101="","",③職員名簿【年間実績】!L101)</f>
        <v/>
      </c>
      <c r="M100" s="194" t="str">
        <f>IF(③職員名簿【年間実績】!M101="","",③職員名簿【年間実績】!M101)</f>
        <v/>
      </c>
      <c r="N100" s="194" t="str">
        <f>IF(③職員名簿【年間実績】!N101="","",③職員名簿【年間実績】!N101)</f>
        <v/>
      </c>
      <c r="O100" s="194" t="str">
        <f>IF(③職員名簿【年間実績】!O101="","",③職員名簿【年間実績】!O101)</f>
        <v/>
      </c>
      <c r="P100" s="271" t="str">
        <f t="shared" si="38"/>
        <v>○</v>
      </c>
      <c r="Q100" s="144" t="str">
        <f t="shared" si="28"/>
        <v/>
      </c>
      <c r="R100" s="144" t="str">
        <f t="shared" si="32"/>
        <v/>
      </c>
      <c r="S100" s="144" t="str">
        <f t="shared" si="33"/>
        <v/>
      </c>
      <c r="T100" s="144" t="str">
        <f t="shared" si="34"/>
        <v/>
      </c>
      <c r="U100" s="142" t="str">
        <f t="shared" si="39"/>
        <v/>
      </c>
      <c r="V100" s="142" t="str">
        <f t="shared" si="39"/>
        <v/>
      </c>
      <c r="W100" s="142" t="str">
        <f t="shared" si="39"/>
        <v/>
      </c>
      <c r="X100" s="142" t="str">
        <f t="shared" si="39"/>
        <v/>
      </c>
      <c r="Y100" s="142" t="str">
        <f t="shared" si="39"/>
        <v/>
      </c>
      <c r="Z100" s="142" t="str">
        <f t="shared" si="39"/>
        <v/>
      </c>
      <c r="AA100" s="142" t="str">
        <f t="shared" si="39"/>
        <v/>
      </c>
      <c r="AB100" s="142" t="str">
        <f t="shared" si="39"/>
        <v/>
      </c>
      <c r="AC100" s="142" t="str">
        <f t="shared" si="39"/>
        <v/>
      </c>
      <c r="AD100" s="142" t="str">
        <f t="shared" si="39"/>
        <v/>
      </c>
      <c r="AE100" s="142" t="str">
        <f t="shared" si="39"/>
        <v/>
      </c>
      <c r="AF100" s="142" t="str">
        <f t="shared" si="39"/>
        <v/>
      </c>
      <c r="AG100" s="275">
        <f t="shared" si="29"/>
        <v>0</v>
      </c>
      <c r="AH100" s="275">
        <f t="shared" si="36"/>
        <v>0</v>
      </c>
      <c r="AI100" s="276">
        <f t="shared" si="30"/>
        <v>0</v>
      </c>
      <c r="AJ100" s="274" t="str">
        <f t="shared" si="31"/>
        <v/>
      </c>
      <c r="AK100" s="274" t="str">
        <f t="shared" si="40"/>
        <v/>
      </c>
      <c r="AL100" s="274" t="str">
        <f t="shared" si="40"/>
        <v/>
      </c>
      <c r="AM100" s="274" t="str">
        <f t="shared" si="40"/>
        <v/>
      </c>
      <c r="AN100" s="274" t="str">
        <f t="shared" si="40"/>
        <v/>
      </c>
      <c r="AO100" s="274" t="str">
        <f t="shared" si="40"/>
        <v/>
      </c>
      <c r="AP100" s="274" t="str">
        <f t="shared" si="40"/>
        <v/>
      </c>
      <c r="AQ100" s="274" t="str">
        <f t="shared" si="40"/>
        <v/>
      </c>
      <c r="AR100" s="274" t="str">
        <f t="shared" si="40"/>
        <v/>
      </c>
      <c r="AS100" s="274" t="str">
        <f t="shared" si="40"/>
        <v/>
      </c>
      <c r="AT100" s="274" t="str">
        <f t="shared" si="40"/>
        <v/>
      </c>
      <c r="AU100" s="274" t="str">
        <f t="shared" si="40"/>
        <v/>
      </c>
      <c r="AV100" s="274" t="str">
        <f t="shared" si="40"/>
        <v/>
      </c>
      <c r="AW100" s="274">
        <f t="shared" si="37"/>
        <v>0</v>
      </c>
    </row>
    <row r="101" spans="1:49" s="202" customFormat="1" ht="23.1" customHeight="1">
      <c r="A101" s="67">
        <v>89</v>
      </c>
      <c r="B101" s="16" t="str">
        <f>IF(③職員名簿【年間実績】!B102="","",③職員名簿【年間実績】!B102)</f>
        <v/>
      </c>
      <c r="C101" s="192" t="str">
        <f>IF(③職員名簿【年間実績】!C102="","",③職員名簿【年間実績】!C102)</f>
        <v/>
      </c>
      <c r="D101" s="193" t="str">
        <f>IF(③職員名簿【年間実績】!D102="","",③職員名簿【年間実績】!D102)</f>
        <v/>
      </c>
      <c r="E101" s="194" t="str">
        <f>IF(③職員名簿【年間実績】!E102="","",③職員名簿【年間実績】!E102)</f>
        <v/>
      </c>
      <c r="F101" s="194" t="str">
        <f>IF(③職員名簿【年間実績】!F102="","",③職員名簿【年間実績】!F102)</f>
        <v/>
      </c>
      <c r="G101" s="194" t="str">
        <f>IF(③職員名簿【年間実績】!G102="","",③職員名簿【年間実績】!G102)</f>
        <v/>
      </c>
      <c r="H101" s="194" t="str">
        <f>IF(③職員名簿【年間実績】!H102="","",③職員名簿【年間実績】!H102)</f>
        <v/>
      </c>
      <c r="I101" s="194" t="str">
        <f>IF(③職員名簿【年間実績】!I102="","",③職員名簿【年間実績】!I102)</f>
        <v/>
      </c>
      <c r="J101" s="194" t="str">
        <f>IF(③職員名簿【年間実績】!J102="","",③職員名簿【年間実績】!J102)</f>
        <v/>
      </c>
      <c r="K101" s="277" t="str">
        <f>IF(③職員名簿【年間実績】!K102="","",③職員名簿【年間実績】!K102)</f>
        <v/>
      </c>
      <c r="L101" s="194" t="str">
        <f>IF(③職員名簿【年間実績】!L102="","",③職員名簿【年間実績】!L102)</f>
        <v/>
      </c>
      <c r="M101" s="194" t="str">
        <f>IF(③職員名簿【年間実績】!M102="","",③職員名簿【年間実績】!M102)</f>
        <v/>
      </c>
      <c r="N101" s="194" t="str">
        <f>IF(③職員名簿【年間実績】!N102="","",③職員名簿【年間実績】!N102)</f>
        <v/>
      </c>
      <c r="O101" s="194" t="str">
        <f>IF(③職員名簿【年間実績】!O102="","",③職員名簿【年間実績】!O102)</f>
        <v/>
      </c>
      <c r="P101" s="271" t="str">
        <f t="shared" si="38"/>
        <v>○</v>
      </c>
      <c r="Q101" s="144" t="str">
        <f t="shared" si="28"/>
        <v/>
      </c>
      <c r="R101" s="144" t="str">
        <f t="shared" si="32"/>
        <v/>
      </c>
      <c r="S101" s="144" t="str">
        <f t="shared" si="33"/>
        <v/>
      </c>
      <c r="T101" s="144" t="str">
        <f t="shared" si="34"/>
        <v/>
      </c>
      <c r="U101" s="142" t="str">
        <f t="shared" si="39"/>
        <v/>
      </c>
      <c r="V101" s="142" t="str">
        <f t="shared" si="39"/>
        <v/>
      </c>
      <c r="W101" s="142" t="str">
        <f t="shared" si="39"/>
        <v/>
      </c>
      <c r="X101" s="142" t="str">
        <f t="shared" si="39"/>
        <v/>
      </c>
      <c r="Y101" s="142" t="str">
        <f t="shared" si="39"/>
        <v/>
      </c>
      <c r="Z101" s="142" t="str">
        <f t="shared" si="39"/>
        <v/>
      </c>
      <c r="AA101" s="142" t="str">
        <f t="shared" si="39"/>
        <v/>
      </c>
      <c r="AB101" s="142" t="str">
        <f t="shared" si="39"/>
        <v/>
      </c>
      <c r="AC101" s="142" t="str">
        <f t="shared" si="39"/>
        <v/>
      </c>
      <c r="AD101" s="142" t="str">
        <f t="shared" si="39"/>
        <v/>
      </c>
      <c r="AE101" s="142" t="str">
        <f t="shared" si="39"/>
        <v/>
      </c>
      <c r="AF101" s="142" t="str">
        <f t="shared" si="39"/>
        <v/>
      </c>
      <c r="AG101" s="275">
        <f t="shared" si="29"/>
        <v>0</v>
      </c>
      <c r="AH101" s="275">
        <f t="shared" si="36"/>
        <v>0</v>
      </c>
      <c r="AI101" s="276">
        <f t="shared" si="30"/>
        <v>0</v>
      </c>
      <c r="AJ101" s="274" t="str">
        <f t="shared" si="31"/>
        <v/>
      </c>
      <c r="AK101" s="274" t="str">
        <f t="shared" si="40"/>
        <v/>
      </c>
      <c r="AL101" s="274" t="str">
        <f t="shared" si="40"/>
        <v/>
      </c>
      <c r="AM101" s="274" t="str">
        <f t="shared" si="40"/>
        <v/>
      </c>
      <c r="AN101" s="274" t="str">
        <f t="shared" si="40"/>
        <v/>
      </c>
      <c r="AO101" s="274" t="str">
        <f t="shared" si="40"/>
        <v/>
      </c>
      <c r="AP101" s="274" t="str">
        <f t="shared" si="40"/>
        <v/>
      </c>
      <c r="AQ101" s="274" t="str">
        <f t="shared" si="40"/>
        <v/>
      </c>
      <c r="AR101" s="274" t="str">
        <f t="shared" si="40"/>
        <v/>
      </c>
      <c r="AS101" s="274" t="str">
        <f t="shared" si="40"/>
        <v/>
      </c>
      <c r="AT101" s="274" t="str">
        <f t="shared" si="40"/>
        <v/>
      </c>
      <c r="AU101" s="274" t="str">
        <f t="shared" si="40"/>
        <v/>
      </c>
      <c r="AV101" s="274" t="str">
        <f t="shared" si="40"/>
        <v/>
      </c>
      <c r="AW101" s="274">
        <f t="shared" si="37"/>
        <v>0</v>
      </c>
    </row>
    <row r="102" spans="1:49" s="202" customFormat="1" ht="23.1" customHeight="1">
      <c r="A102" s="67">
        <v>90</v>
      </c>
      <c r="B102" s="16" t="str">
        <f>IF(③職員名簿【年間実績】!B103="","",③職員名簿【年間実績】!B103)</f>
        <v/>
      </c>
      <c r="C102" s="192" t="str">
        <f>IF(③職員名簿【年間実績】!C103="","",③職員名簿【年間実績】!C103)</f>
        <v/>
      </c>
      <c r="D102" s="193" t="str">
        <f>IF(③職員名簿【年間実績】!D103="","",③職員名簿【年間実績】!D103)</f>
        <v/>
      </c>
      <c r="E102" s="194" t="str">
        <f>IF(③職員名簿【年間実績】!E103="","",③職員名簿【年間実績】!E103)</f>
        <v/>
      </c>
      <c r="F102" s="194" t="str">
        <f>IF(③職員名簿【年間実績】!F103="","",③職員名簿【年間実績】!F103)</f>
        <v/>
      </c>
      <c r="G102" s="194" t="str">
        <f>IF(③職員名簿【年間実績】!G103="","",③職員名簿【年間実績】!G103)</f>
        <v/>
      </c>
      <c r="H102" s="194" t="str">
        <f>IF(③職員名簿【年間実績】!H103="","",③職員名簿【年間実績】!H103)</f>
        <v/>
      </c>
      <c r="I102" s="194" t="str">
        <f>IF(③職員名簿【年間実績】!I103="","",③職員名簿【年間実績】!I103)</f>
        <v/>
      </c>
      <c r="J102" s="194" t="str">
        <f>IF(③職員名簿【年間実績】!J103="","",③職員名簿【年間実績】!J103)</f>
        <v/>
      </c>
      <c r="K102" s="277" t="str">
        <f>IF(③職員名簿【年間実績】!K103="","",③職員名簿【年間実績】!K103)</f>
        <v/>
      </c>
      <c r="L102" s="194" t="str">
        <f>IF(③職員名簿【年間実績】!L103="","",③職員名簿【年間実績】!L103)</f>
        <v/>
      </c>
      <c r="M102" s="194" t="str">
        <f>IF(③職員名簿【年間実績】!M103="","",③職員名簿【年間実績】!M103)</f>
        <v/>
      </c>
      <c r="N102" s="194" t="str">
        <f>IF(③職員名簿【年間実績】!N103="","",③職員名簿【年間実績】!N103)</f>
        <v/>
      </c>
      <c r="O102" s="194" t="str">
        <f>IF(③職員名簿【年間実績】!O103="","",③職員名簿【年間実績】!O103)</f>
        <v/>
      </c>
      <c r="P102" s="271" t="str">
        <f t="shared" si="38"/>
        <v>○</v>
      </c>
      <c r="Q102" s="144" t="str">
        <f t="shared" si="28"/>
        <v/>
      </c>
      <c r="R102" s="144" t="str">
        <f t="shared" si="32"/>
        <v/>
      </c>
      <c r="S102" s="144" t="str">
        <f t="shared" si="33"/>
        <v/>
      </c>
      <c r="T102" s="144" t="str">
        <f t="shared" si="34"/>
        <v/>
      </c>
      <c r="U102" s="142" t="str">
        <f t="shared" si="39"/>
        <v/>
      </c>
      <c r="V102" s="142" t="str">
        <f t="shared" si="39"/>
        <v/>
      </c>
      <c r="W102" s="142" t="str">
        <f t="shared" si="39"/>
        <v/>
      </c>
      <c r="X102" s="142" t="str">
        <f t="shared" si="39"/>
        <v/>
      </c>
      <c r="Y102" s="142" t="str">
        <f t="shared" si="39"/>
        <v/>
      </c>
      <c r="Z102" s="142" t="str">
        <f t="shared" si="39"/>
        <v/>
      </c>
      <c r="AA102" s="142" t="str">
        <f t="shared" si="39"/>
        <v/>
      </c>
      <c r="AB102" s="142" t="str">
        <f t="shared" si="39"/>
        <v/>
      </c>
      <c r="AC102" s="142" t="str">
        <f t="shared" si="39"/>
        <v/>
      </c>
      <c r="AD102" s="142" t="str">
        <f t="shared" si="39"/>
        <v/>
      </c>
      <c r="AE102" s="142" t="str">
        <f t="shared" si="39"/>
        <v/>
      </c>
      <c r="AF102" s="142" t="str">
        <f t="shared" si="39"/>
        <v/>
      </c>
      <c r="AG102" s="275">
        <f t="shared" si="29"/>
        <v>0</v>
      </c>
      <c r="AH102" s="275">
        <f t="shared" si="36"/>
        <v>0</v>
      </c>
      <c r="AI102" s="276">
        <f t="shared" si="30"/>
        <v>0</v>
      </c>
      <c r="AJ102" s="274" t="str">
        <f t="shared" si="31"/>
        <v/>
      </c>
      <c r="AK102" s="274" t="str">
        <f t="shared" si="40"/>
        <v/>
      </c>
      <c r="AL102" s="274" t="str">
        <f t="shared" si="40"/>
        <v/>
      </c>
      <c r="AM102" s="274" t="str">
        <f t="shared" si="40"/>
        <v/>
      </c>
      <c r="AN102" s="274" t="str">
        <f t="shared" si="40"/>
        <v/>
      </c>
      <c r="AO102" s="274" t="str">
        <f t="shared" si="40"/>
        <v/>
      </c>
      <c r="AP102" s="274" t="str">
        <f t="shared" si="40"/>
        <v/>
      </c>
      <c r="AQ102" s="274" t="str">
        <f t="shared" si="40"/>
        <v/>
      </c>
      <c r="AR102" s="274" t="str">
        <f t="shared" si="40"/>
        <v/>
      </c>
      <c r="AS102" s="274" t="str">
        <f t="shared" si="40"/>
        <v/>
      </c>
      <c r="AT102" s="274" t="str">
        <f t="shared" si="40"/>
        <v/>
      </c>
      <c r="AU102" s="274" t="str">
        <f t="shared" si="40"/>
        <v/>
      </c>
      <c r="AV102" s="274" t="str">
        <f t="shared" si="40"/>
        <v/>
      </c>
      <c r="AW102" s="274">
        <f t="shared" si="37"/>
        <v>0</v>
      </c>
    </row>
    <row r="103" spans="1:49" s="202" customFormat="1" ht="23.1" customHeight="1">
      <c r="A103" s="67">
        <v>91</v>
      </c>
      <c r="B103" s="16" t="str">
        <f>IF(③職員名簿【年間実績】!B104="","",③職員名簿【年間実績】!B104)</f>
        <v/>
      </c>
      <c r="C103" s="192" t="str">
        <f>IF(③職員名簿【年間実績】!C104="","",③職員名簿【年間実績】!C104)</f>
        <v/>
      </c>
      <c r="D103" s="193" t="str">
        <f>IF(③職員名簿【年間実績】!D104="","",③職員名簿【年間実績】!D104)</f>
        <v/>
      </c>
      <c r="E103" s="194" t="str">
        <f>IF(③職員名簿【年間実績】!E104="","",③職員名簿【年間実績】!E104)</f>
        <v/>
      </c>
      <c r="F103" s="194" t="str">
        <f>IF(③職員名簿【年間実績】!F104="","",③職員名簿【年間実績】!F104)</f>
        <v/>
      </c>
      <c r="G103" s="194" t="str">
        <f>IF(③職員名簿【年間実績】!G104="","",③職員名簿【年間実績】!G104)</f>
        <v/>
      </c>
      <c r="H103" s="194" t="str">
        <f>IF(③職員名簿【年間実績】!H104="","",③職員名簿【年間実績】!H104)</f>
        <v/>
      </c>
      <c r="I103" s="194" t="str">
        <f>IF(③職員名簿【年間実績】!I104="","",③職員名簿【年間実績】!I104)</f>
        <v/>
      </c>
      <c r="J103" s="194" t="str">
        <f>IF(③職員名簿【年間実績】!J104="","",③職員名簿【年間実績】!J104)</f>
        <v/>
      </c>
      <c r="K103" s="277" t="str">
        <f>IF(③職員名簿【年間実績】!K104="","",③職員名簿【年間実績】!K104)</f>
        <v/>
      </c>
      <c r="L103" s="194" t="str">
        <f>IF(③職員名簿【年間実績】!L104="","",③職員名簿【年間実績】!L104)</f>
        <v/>
      </c>
      <c r="M103" s="194" t="str">
        <f>IF(③職員名簿【年間実績】!M104="","",③職員名簿【年間実績】!M104)</f>
        <v/>
      </c>
      <c r="N103" s="194" t="str">
        <f>IF(③職員名簿【年間実績】!N104="","",③職員名簿【年間実績】!N104)</f>
        <v/>
      </c>
      <c r="O103" s="194" t="str">
        <f>IF(③職員名簿【年間実績】!O104="","",③職員名簿【年間実績】!O104)</f>
        <v/>
      </c>
      <c r="P103" s="271" t="str">
        <f t="shared" si="38"/>
        <v>○</v>
      </c>
      <c r="Q103" s="144" t="str">
        <f t="shared" si="28"/>
        <v/>
      </c>
      <c r="R103" s="144" t="str">
        <f t="shared" si="32"/>
        <v/>
      </c>
      <c r="S103" s="144" t="str">
        <f t="shared" si="33"/>
        <v/>
      </c>
      <c r="T103" s="144" t="str">
        <f t="shared" si="34"/>
        <v/>
      </c>
      <c r="U103" s="142" t="str">
        <f t="shared" si="39"/>
        <v/>
      </c>
      <c r="V103" s="142" t="str">
        <f t="shared" si="39"/>
        <v/>
      </c>
      <c r="W103" s="142" t="str">
        <f t="shared" si="39"/>
        <v/>
      </c>
      <c r="X103" s="142" t="str">
        <f t="shared" si="39"/>
        <v/>
      </c>
      <c r="Y103" s="142" t="str">
        <f t="shared" si="39"/>
        <v/>
      </c>
      <c r="Z103" s="142" t="str">
        <f t="shared" si="39"/>
        <v/>
      </c>
      <c r="AA103" s="142" t="str">
        <f t="shared" si="39"/>
        <v/>
      </c>
      <c r="AB103" s="142" t="str">
        <f t="shared" si="39"/>
        <v/>
      </c>
      <c r="AC103" s="142" t="str">
        <f t="shared" si="39"/>
        <v/>
      </c>
      <c r="AD103" s="142" t="str">
        <f t="shared" si="39"/>
        <v/>
      </c>
      <c r="AE103" s="142" t="str">
        <f t="shared" si="39"/>
        <v/>
      </c>
      <c r="AF103" s="142" t="str">
        <f t="shared" si="39"/>
        <v/>
      </c>
      <c r="AG103" s="275">
        <f t="shared" si="29"/>
        <v>0</v>
      </c>
      <c r="AH103" s="275">
        <f t="shared" si="36"/>
        <v>0</v>
      </c>
      <c r="AI103" s="276">
        <f t="shared" si="30"/>
        <v>0</v>
      </c>
      <c r="AJ103" s="274" t="str">
        <f t="shared" si="31"/>
        <v/>
      </c>
      <c r="AK103" s="274" t="str">
        <f t="shared" si="40"/>
        <v/>
      </c>
      <c r="AL103" s="274" t="str">
        <f t="shared" si="40"/>
        <v/>
      </c>
      <c r="AM103" s="274" t="str">
        <f t="shared" si="40"/>
        <v/>
      </c>
      <c r="AN103" s="274" t="str">
        <f t="shared" si="40"/>
        <v/>
      </c>
      <c r="AO103" s="274" t="str">
        <f t="shared" si="40"/>
        <v/>
      </c>
      <c r="AP103" s="274" t="str">
        <f t="shared" si="40"/>
        <v/>
      </c>
      <c r="AQ103" s="274" t="str">
        <f t="shared" si="40"/>
        <v/>
      </c>
      <c r="AR103" s="274" t="str">
        <f t="shared" si="40"/>
        <v/>
      </c>
      <c r="AS103" s="274" t="str">
        <f t="shared" si="40"/>
        <v/>
      </c>
      <c r="AT103" s="274" t="str">
        <f t="shared" si="40"/>
        <v/>
      </c>
      <c r="AU103" s="274" t="str">
        <f t="shared" si="40"/>
        <v/>
      </c>
      <c r="AV103" s="274" t="str">
        <f t="shared" si="40"/>
        <v/>
      </c>
      <c r="AW103" s="274">
        <f t="shared" si="37"/>
        <v>0</v>
      </c>
    </row>
    <row r="104" spans="1:49" s="202" customFormat="1" ht="23.1" customHeight="1">
      <c r="A104" s="67">
        <v>92</v>
      </c>
      <c r="B104" s="16" t="str">
        <f>IF(③職員名簿【年間実績】!B105="","",③職員名簿【年間実績】!B105)</f>
        <v/>
      </c>
      <c r="C104" s="192" t="str">
        <f>IF(③職員名簿【年間実績】!C105="","",③職員名簿【年間実績】!C105)</f>
        <v/>
      </c>
      <c r="D104" s="193" t="str">
        <f>IF(③職員名簿【年間実績】!D105="","",③職員名簿【年間実績】!D105)</f>
        <v/>
      </c>
      <c r="E104" s="194" t="str">
        <f>IF(③職員名簿【年間実績】!E105="","",③職員名簿【年間実績】!E105)</f>
        <v/>
      </c>
      <c r="F104" s="194" t="str">
        <f>IF(③職員名簿【年間実績】!F105="","",③職員名簿【年間実績】!F105)</f>
        <v/>
      </c>
      <c r="G104" s="194" t="str">
        <f>IF(③職員名簿【年間実績】!G105="","",③職員名簿【年間実績】!G105)</f>
        <v/>
      </c>
      <c r="H104" s="194" t="str">
        <f>IF(③職員名簿【年間実績】!H105="","",③職員名簿【年間実績】!H105)</f>
        <v/>
      </c>
      <c r="I104" s="194" t="str">
        <f>IF(③職員名簿【年間実績】!I105="","",③職員名簿【年間実績】!I105)</f>
        <v/>
      </c>
      <c r="J104" s="194" t="str">
        <f>IF(③職員名簿【年間実績】!J105="","",③職員名簿【年間実績】!J105)</f>
        <v/>
      </c>
      <c r="K104" s="277" t="str">
        <f>IF(③職員名簿【年間実績】!K105="","",③職員名簿【年間実績】!K105)</f>
        <v/>
      </c>
      <c r="L104" s="194" t="str">
        <f>IF(③職員名簿【年間実績】!L105="","",③職員名簿【年間実績】!L105)</f>
        <v/>
      </c>
      <c r="M104" s="194" t="str">
        <f>IF(③職員名簿【年間実績】!M105="","",③職員名簿【年間実績】!M105)</f>
        <v/>
      </c>
      <c r="N104" s="194" t="str">
        <f>IF(③職員名簿【年間実績】!N105="","",③職員名簿【年間実績】!N105)</f>
        <v/>
      </c>
      <c r="O104" s="194" t="str">
        <f>IF(③職員名簿【年間実績】!O105="","",③職員名簿【年間実績】!O105)</f>
        <v/>
      </c>
      <c r="P104" s="271" t="str">
        <f t="shared" si="38"/>
        <v>○</v>
      </c>
      <c r="Q104" s="144" t="str">
        <f t="shared" si="28"/>
        <v/>
      </c>
      <c r="R104" s="144" t="str">
        <f t="shared" si="32"/>
        <v/>
      </c>
      <c r="S104" s="144" t="str">
        <f t="shared" si="33"/>
        <v/>
      </c>
      <c r="T104" s="144" t="str">
        <f t="shared" si="34"/>
        <v/>
      </c>
      <c r="U104" s="142" t="str">
        <f t="shared" si="39"/>
        <v/>
      </c>
      <c r="V104" s="142" t="str">
        <f t="shared" si="39"/>
        <v/>
      </c>
      <c r="W104" s="142" t="str">
        <f t="shared" si="39"/>
        <v/>
      </c>
      <c r="X104" s="142" t="str">
        <f t="shared" si="39"/>
        <v/>
      </c>
      <c r="Y104" s="142" t="str">
        <f t="shared" si="39"/>
        <v/>
      </c>
      <c r="Z104" s="142" t="str">
        <f t="shared" si="39"/>
        <v/>
      </c>
      <c r="AA104" s="142" t="str">
        <f t="shared" si="39"/>
        <v/>
      </c>
      <c r="AB104" s="142" t="str">
        <f t="shared" si="39"/>
        <v/>
      </c>
      <c r="AC104" s="142" t="str">
        <f t="shared" si="39"/>
        <v/>
      </c>
      <c r="AD104" s="142" t="str">
        <f t="shared" si="39"/>
        <v/>
      </c>
      <c r="AE104" s="142" t="str">
        <f t="shared" si="39"/>
        <v/>
      </c>
      <c r="AF104" s="142" t="str">
        <f t="shared" si="39"/>
        <v/>
      </c>
      <c r="AG104" s="275">
        <f t="shared" si="29"/>
        <v>0</v>
      </c>
      <c r="AH104" s="275">
        <f t="shared" si="36"/>
        <v>0</v>
      </c>
      <c r="AI104" s="276">
        <f t="shared" si="30"/>
        <v>0</v>
      </c>
      <c r="AJ104" s="274" t="str">
        <f t="shared" si="31"/>
        <v/>
      </c>
      <c r="AK104" s="274" t="str">
        <f t="shared" si="40"/>
        <v/>
      </c>
      <c r="AL104" s="274" t="str">
        <f t="shared" si="40"/>
        <v/>
      </c>
      <c r="AM104" s="274" t="str">
        <f t="shared" si="40"/>
        <v/>
      </c>
      <c r="AN104" s="274" t="str">
        <f t="shared" si="40"/>
        <v/>
      </c>
      <c r="AO104" s="274" t="str">
        <f t="shared" si="40"/>
        <v/>
      </c>
      <c r="AP104" s="274" t="str">
        <f t="shared" si="40"/>
        <v/>
      </c>
      <c r="AQ104" s="274" t="str">
        <f t="shared" si="40"/>
        <v/>
      </c>
      <c r="AR104" s="274" t="str">
        <f t="shared" si="40"/>
        <v/>
      </c>
      <c r="AS104" s="274" t="str">
        <f t="shared" si="40"/>
        <v/>
      </c>
      <c r="AT104" s="274" t="str">
        <f t="shared" si="40"/>
        <v/>
      </c>
      <c r="AU104" s="274" t="str">
        <f t="shared" si="40"/>
        <v/>
      </c>
      <c r="AV104" s="274" t="str">
        <f t="shared" si="40"/>
        <v/>
      </c>
      <c r="AW104" s="274">
        <f t="shared" si="37"/>
        <v>0</v>
      </c>
    </row>
    <row r="105" spans="1:49" s="202" customFormat="1" ht="23.1" customHeight="1">
      <c r="A105" s="67">
        <v>93</v>
      </c>
      <c r="B105" s="16" t="str">
        <f>IF(③職員名簿【年間実績】!B106="","",③職員名簿【年間実績】!B106)</f>
        <v/>
      </c>
      <c r="C105" s="192" t="str">
        <f>IF(③職員名簿【年間実績】!C106="","",③職員名簿【年間実績】!C106)</f>
        <v/>
      </c>
      <c r="D105" s="193" t="str">
        <f>IF(③職員名簿【年間実績】!D106="","",③職員名簿【年間実績】!D106)</f>
        <v/>
      </c>
      <c r="E105" s="194" t="str">
        <f>IF(③職員名簿【年間実績】!E106="","",③職員名簿【年間実績】!E106)</f>
        <v/>
      </c>
      <c r="F105" s="194" t="str">
        <f>IF(③職員名簿【年間実績】!F106="","",③職員名簿【年間実績】!F106)</f>
        <v/>
      </c>
      <c r="G105" s="194" t="str">
        <f>IF(③職員名簿【年間実績】!G106="","",③職員名簿【年間実績】!G106)</f>
        <v/>
      </c>
      <c r="H105" s="194" t="str">
        <f>IF(③職員名簿【年間実績】!H106="","",③職員名簿【年間実績】!H106)</f>
        <v/>
      </c>
      <c r="I105" s="194" t="str">
        <f>IF(③職員名簿【年間実績】!I106="","",③職員名簿【年間実績】!I106)</f>
        <v/>
      </c>
      <c r="J105" s="194" t="str">
        <f>IF(③職員名簿【年間実績】!J106="","",③職員名簿【年間実績】!J106)</f>
        <v/>
      </c>
      <c r="K105" s="277" t="str">
        <f>IF(③職員名簿【年間実績】!K106="","",③職員名簿【年間実績】!K106)</f>
        <v/>
      </c>
      <c r="L105" s="194" t="str">
        <f>IF(③職員名簿【年間実績】!L106="","",③職員名簿【年間実績】!L106)</f>
        <v/>
      </c>
      <c r="M105" s="194" t="str">
        <f>IF(③職員名簿【年間実績】!M106="","",③職員名簿【年間実績】!M106)</f>
        <v/>
      </c>
      <c r="N105" s="194" t="str">
        <f>IF(③職員名簿【年間実績】!N106="","",③職員名簿【年間実績】!N106)</f>
        <v/>
      </c>
      <c r="O105" s="194" t="str">
        <f>IF(③職員名簿【年間実績】!O106="","",③職員名簿【年間実績】!O106)</f>
        <v/>
      </c>
      <c r="P105" s="271" t="str">
        <f t="shared" si="38"/>
        <v>○</v>
      </c>
      <c r="Q105" s="144" t="str">
        <f t="shared" si="28"/>
        <v/>
      </c>
      <c r="R105" s="144" t="str">
        <f t="shared" si="32"/>
        <v/>
      </c>
      <c r="S105" s="144" t="str">
        <f t="shared" si="33"/>
        <v/>
      </c>
      <c r="T105" s="144" t="str">
        <f t="shared" si="34"/>
        <v/>
      </c>
      <c r="U105" s="142" t="str">
        <f t="shared" si="39"/>
        <v/>
      </c>
      <c r="V105" s="142" t="str">
        <f t="shared" si="39"/>
        <v/>
      </c>
      <c r="W105" s="142" t="str">
        <f t="shared" si="39"/>
        <v/>
      </c>
      <c r="X105" s="142" t="str">
        <f t="shared" si="39"/>
        <v/>
      </c>
      <c r="Y105" s="142" t="str">
        <f t="shared" si="39"/>
        <v/>
      </c>
      <c r="Z105" s="142" t="str">
        <f t="shared" si="39"/>
        <v/>
      </c>
      <c r="AA105" s="142" t="str">
        <f t="shared" si="39"/>
        <v/>
      </c>
      <c r="AB105" s="142" t="str">
        <f t="shared" si="39"/>
        <v/>
      </c>
      <c r="AC105" s="142" t="str">
        <f t="shared" si="39"/>
        <v/>
      </c>
      <c r="AD105" s="142" t="str">
        <f t="shared" si="39"/>
        <v/>
      </c>
      <c r="AE105" s="142" t="str">
        <f t="shared" si="39"/>
        <v/>
      </c>
      <c r="AF105" s="142" t="str">
        <f t="shared" si="39"/>
        <v/>
      </c>
      <c r="AG105" s="275">
        <f t="shared" si="29"/>
        <v>0</v>
      </c>
      <c r="AH105" s="275">
        <f t="shared" si="36"/>
        <v>0</v>
      </c>
      <c r="AI105" s="276">
        <f t="shared" si="30"/>
        <v>0</v>
      </c>
      <c r="AJ105" s="274" t="str">
        <f t="shared" si="31"/>
        <v/>
      </c>
      <c r="AK105" s="274" t="str">
        <f t="shared" si="40"/>
        <v/>
      </c>
      <c r="AL105" s="274" t="str">
        <f t="shared" si="40"/>
        <v/>
      </c>
      <c r="AM105" s="274" t="str">
        <f t="shared" si="40"/>
        <v/>
      </c>
      <c r="AN105" s="274" t="str">
        <f t="shared" si="40"/>
        <v/>
      </c>
      <c r="AO105" s="274" t="str">
        <f t="shared" si="40"/>
        <v/>
      </c>
      <c r="AP105" s="274" t="str">
        <f t="shared" si="40"/>
        <v/>
      </c>
      <c r="AQ105" s="274" t="str">
        <f t="shared" si="40"/>
        <v/>
      </c>
      <c r="AR105" s="274" t="str">
        <f t="shared" si="40"/>
        <v/>
      </c>
      <c r="AS105" s="274" t="str">
        <f t="shared" si="40"/>
        <v/>
      </c>
      <c r="AT105" s="274" t="str">
        <f t="shared" si="40"/>
        <v/>
      </c>
      <c r="AU105" s="274" t="str">
        <f t="shared" si="40"/>
        <v/>
      </c>
      <c r="AV105" s="274" t="str">
        <f t="shared" si="40"/>
        <v/>
      </c>
      <c r="AW105" s="274">
        <f t="shared" si="37"/>
        <v>0</v>
      </c>
    </row>
    <row r="106" spans="1:49" s="202" customFormat="1" ht="23.1" customHeight="1">
      <c r="A106" s="67">
        <v>94</v>
      </c>
      <c r="B106" s="16" t="str">
        <f>IF(③職員名簿【年間実績】!B107="","",③職員名簿【年間実績】!B107)</f>
        <v/>
      </c>
      <c r="C106" s="192" t="str">
        <f>IF(③職員名簿【年間実績】!C107="","",③職員名簿【年間実績】!C107)</f>
        <v/>
      </c>
      <c r="D106" s="193" t="str">
        <f>IF(③職員名簿【年間実績】!D107="","",③職員名簿【年間実績】!D107)</f>
        <v/>
      </c>
      <c r="E106" s="194" t="str">
        <f>IF(③職員名簿【年間実績】!E107="","",③職員名簿【年間実績】!E107)</f>
        <v/>
      </c>
      <c r="F106" s="194" t="str">
        <f>IF(③職員名簿【年間実績】!F107="","",③職員名簿【年間実績】!F107)</f>
        <v/>
      </c>
      <c r="G106" s="194" t="str">
        <f>IF(③職員名簿【年間実績】!G107="","",③職員名簿【年間実績】!G107)</f>
        <v/>
      </c>
      <c r="H106" s="194" t="str">
        <f>IF(③職員名簿【年間実績】!H107="","",③職員名簿【年間実績】!H107)</f>
        <v/>
      </c>
      <c r="I106" s="194" t="str">
        <f>IF(③職員名簿【年間実績】!I107="","",③職員名簿【年間実績】!I107)</f>
        <v/>
      </c>
      <c r="J106" s="194" t="str">
        <f>IF(③職員名簿【年間実績】!J107="","",③職員名簿【年間実績】!J107)</f>
        <v/>
      </c>
      <c r="K106" s="277" t="str">
        <f>IF(③職員名簿【年間実績】!K107="","",③職員名簿【年間実績】!K107)</f>
        <v/>
      </c>
      <c r="L106" s="194" t="str">
        <f>IF(③職員名簿【年間実績】!L107="","",③職員名簿【年間実績】!L107)</f>
        <v/>
      </c>
      <c r="M106" s="194" t="str">
        <f>IF(③職員名簿【年間実績】!M107="","",③職員名簿【年間実績】!M107)</f>
        <v/>
      </c>
      <c r="N106" s="194" t="str">
        <f>IF(③職員名簿【年間実績】!N107="","",③職員名簿【年間実績】!N107)</f>
        <v/>
      </c>
      <c r="O106" s="194" t="str">
        <f>IF(③職員名簿【年間実績】!O107="","",③職員名簿【年間実績】!O107)</f>
        <v/>
      </c>
      <c r="P106" s="271" t="str">
        <f t="shared" si="38"/>
        <v>○</v>
      </c>
      <c r="Q106" s="144" t="str">
        <f t="shared" si="28"/>
        <v/>
      </c>
      <c r="R106" s="144" t="str">
        <f t="shared" si="32"/>
        <v/>
      </c>
      <c r="S106" s="144" t="str">
        <f t="shared" si="33"/>
        <v/>
      </c>
      <c r="T106" s="144" t="str">
        <f t="shared" si="34"/>
        <v/>
      </c>
      <c r="U106" s="142" t="str">
        <f t="shared" si="39"/>
        <v/>
      </c>
      <c r="V106" s="142" t="str">
        <f t="shared" si="39"/>
        <v/>
      </c>
      <c r="W106" s="142" t="str">
        <f t="shared" si="39"/>
        <v/>
      </c>
      <c r="X106" s="142" t="str">
        <f t="shared" si="39"/>
        <v/>
      </c>
      <c r="Y106" s="142" t="str">
        <f t="shared" si="39"/>
        <v/>
      </c>
      <c r="Z106" s="142" t="str">
        <f t="shared" si="39"/>
        <v/>
      </c>
      <c r="AA106" s="142" t="str">
        <f t="shared" si="39"/>
        <v/>
      </c>
      <c r="AB106" s="142" t="str">
        <f t="shared" si="39"/>
        <v/>
      </c>
      <c r="AC106" s="142" t="str">
        <f t="shared" si="39"/>
        <v/>
      </c>
      <c r="AD106" s="142" t="str">
        <f t="shared" si="39"/>
        <v/>
      </c>
      <c r="AE106" s="142" t="str">
        <f t="shared" si="39"/>
        <v/>
      </c>
      <c r="AF106" s="142" t="str">
        <f t="shared" si="39"/>
        <v/>
      </c>
      <c r="AG106" s="275">
        <f t="shared" si="29"/>
        <v>0</v>
      </c>
      <c r="AH106" s="275">
        <f t="shared" si="36"/>
        <v>0</v>
      </c>
      <c r="AI106" s="276">
        <f t="shared" si="30"/>
        <v>0</v>
      </c>
      <c r="AJ106" s="274" t="str">
        <f t="shared" si="31"/>
        <v/>
      </c>
      <c r="AK106" s="274" t="str">
        <f t="shared" si="40"/>
        <v/>
      </c>
      <c r="AL106" s="274" t="str">
        <f t="shared" si="40"/>
        <v/>
      </c>
      <c r="AM106" s="274" t="str">
        <f t="shared" si="40"/>
        <v/>
      </c>
      <c r="AN106" s="274" t="str">
        <f t="shared" si="40"/>
        <v/>
      </c>
      <c r="AO106" s="274" t="str">
        <f t="shared" si="40"/>
        <v/>
      </c>
      <c r="AP106" s="274" t="str">
        <f t="shared" si="40"/>
        <v/>
      </c>
      <c r="AQ106" s="274" t="str">
        <f t="shared" si="40"/>
        <v/>
      </c>
      <c r="AR106" s="274" t="str">
        <f t="shared" si="40"/>
        <v/>
      </c>
      <c r="AS106" s="274" t="str">
        <f t="shared" si="40"/>
        <v/>
      </c>
      <c r="AT106" s="274" t="str">
        <f t="shared" si="40"/>
        <v/>
      </c>
      <c r="AU106" s="274" t="str">
        <f t="shared" si="40"/>
        <v/>
      </c>
      <c r="AV106" s="274" t="str">
        <f t="shared" si="40"/>
        <v/>
      </c>
      <c r="AW106" s="274">
        <f t="shared" si="37"/>
        <v>0</v>
      </c>
    </row>
    <row r="107" spans="1:49" s="202" customFormat="1" ht="23.1" customHeight="1">
      <c r="A107" s="67">
        <v>95</v>
      </c>
      <c r="B107" s="16" t="str">
        <f>IF(③職員名簿【年間実績】!B108="","",③職員名簿【年間実績】!B108)</f>
        <v/>
      </c>
      <c r="C107" s="192" t="str">
        <f>IF(③職員名簿【年間実績】!C108="","",③職員名簿【年間実績】!C108)</f>
        <v/>
      </c>
      <c r="D107" s="193" t="str">
        <f>IF(③職員名簿【年間実績】!D108="","",③職員名簿【年間実績】!D108)</f>
        <v/>
      </c>
      <c r="E107" s="194" t="str">
        <f>IF(③職員名簿【年間実績】!E108="","",③職員名簿【年間実績】!E108)</f>
        <v/>
      </c>
      <c r="F107" s="194" t="str">
        <f>IF(③職員名簿【年間実績】!F108="","",③職員名簿【年間実績】!F108)</f>
        <v/>
      </c>
      <c r="G107" s="194" t="str">
        <f>IF(③職員名簿【年間実績】!G108="","",③職員名簿【年間実績】!G108)</f>
        <v/>
      </c>
      <c r="H107" s="194" t="str">
        <f>IF(③職員名簿【年間実績】!H108="","",③職員名簿【年間実績】!H108)</f>
        <v/>
      </c>
      <c r="I107" s="194" t="str">
        <f>IF(③職員名簿【年間実績】!I108="","",③職員名簿【年間実績】!I108)</f>
        <v/>
      </c>
      <c r="J107" s="194" t="str">
        <f>IF(③職員名簿【年間実績】!J108="","",③職員名簿【年間実績】!J108)</f>
        <v/>
      </c>
      <c r="K107" s="277" t="str">
        <f>IF(③職員名簿【年間実績】!K108="","",③職員名簿【年間実績】!K108)</f>
        <v/>
      </c>
      <c r="L107" s="194" t="str">
        <f>IF(③職員名簿【年間実績】!L108="","",③職員名簿【年間実績】!L108)</f>
        <v/>
      </c>
      <c r="M107" s="194" t="str">
        <f>IF(③職員名簿【年間実績】!M108="","",③職員名簿【年間実績】!M108)</f>
        <v/>
      </c>
      <c r="N107" s="194" t="str">
        <f>IF(③職員名簿【年間実績】!N108="","",③職員名簿【年間実績】!N108)</f>
        <v/>
      </c>
      <c r="O107" s="194" t="str">
        <f>IF(③職員名簿【年間実績】!O108="","",③職員名簿【年間実績】!O108)</f>
        <v/>
      </c>
      <c r="P107" s="271" t="str">
        <f t="shared" si="38"/>
        <v>○</v>
      </c>
      <c r="Q107" s="144" t="str">
        <f t="shared" si="28"/>
        <v/>
      </c>
      <c r="R107" s="144" t="str">
        <f t="shared" si="32"/>
        <v/>
      </c>
      <c r="S107" s="144" t="str">
        <f t="shared" si="33"/>
        <v/>
      </c>
      <c r="T107" s="144" t="str">
        <f t="shared" si="34"/>
        <v/>
      </c>
      <c r="U107" s="142" t="str">
        <f t="shared" si="39"/>
        <v/>
      </c>
      <c r="V107" s="142" t="str">
        <f t="shared" si="39"/>
        <v/>
      </c>
      <c r="W107" s="142" t="str">
        <f t="shared" si="39"/>
        <v/>
      </c>
      <c r="X107" s="142" t="str">
        <f t="shared" si="39"/>
        <v/>
      </c>
      <c r="Y107" s="142" t="str">
        <f t="shared" si="39"/>
        <v/>
      </c>
      <c r="Z107" s="142" t="str">
        <f t="shared" si="39"/>
        <v/>
      </c>
      <c r="AA107" s="142" t="str">
        <f t="shared" si="39"/>
        <v/>
      </c>
      <c r="AB107" s="142" t="str">
        <f t="shared" si="39"/>
        <v/>
      </c>
      <c r="AC107" s="142" t="str">
        <f t="shared" si="39"/>
        <v/>
      </c>
      <c r="AD107" s="142" t="str">
        <f t="shared" si="39"/>
        <v/>
      </c>
      <c r="AE107" s="142" t="str">
        <f t="shared" si="39"/>
        <v/>
      </c>
      <c r="AF107" s="142" t="str">
        <f t="shared" si="39"/>
        <v/>
      </c>
      <c r="AG107" s="275">
        <f t="shared" si="29"/>
        <v>0</v>
      </c>
      <c r="AH107" s="275">
        <f t="shared" si="36"/>
        <v>0</v>
      </c>
      <c r="AI107" s="276">
        <f t="shared" si="30"/>
        <v>0</v>
      </c>
      <c r="AJ107" s="274" t="str">
        <f t="shared" si="31"/>
        <v/>
      </c>
      <c r="AK107" s="274" t="str">
        <f t="shared" si="40"/>
        <v/>
      </c>
      <c r="AL107" s="274" t="str">
        <f t="shared" si="40"/>
        <v/>
      </c>
      <c r="AM107" s="274" t="str">
        <f t="shared" si="40"/>
        <v/>
      </c>
      <c r="AN107" s="274" t="str">
        <f t="shared" si="40"/>
        <v/>
      </c>
      <c r="AO107" s="274" t="str">
        <f t="shared" si="40"/>
        <v/>
      </c>
      <c r="AP107" s="274" t="str">
        <f t="shared" si="40"/>
        <v/>
      </c>
      <c r="AQ107" s="274" t="str">
        <f t="shared" si="40"/>
        <v/>
      </c>
      <c r="AR107" s="274" t="str">
        <f t="shared" si="40"/>
        <v/>
      </c>
      <c r="AS107" s="274" t="str">
        <f t="shared" si="40"/>
        <v/>
      </c>
      <c r="AT107" s="274" t="str">
        <f t="shared" si="40"/>
        <v/>
      </c>
      <c r="AU107" s="274" t="str">
        <f t="shared" si="40"/>
        <v/>
      </c>
      <c r="AV107" s="274" t="str">
        <f t="shared" si="40"/>
        <v/>
      </c>
      <c r="AW107" s="274">
        <f t="shared" si="37"/>
        <v>0</v>
      </c>
    </row>
    <row r="108" spans="1:49" s="202" customFormat="1" ht="23.1" customHeight="1">
      <c r="A108" s="67">
        <v>96</v>
      </c>
      <c r="B108" s="16" t="str">
        <f>IF(③職員名簿【年間実績】!B109="","",③職員名簿【年間実績】!B109)</f>
        <v/>
      </c>
      <c r="C108" s="192" t="str">
        <f>IF(③職員名簿【年間実績】!C109="","",③職員名簿【年間実績】!C109)</f>
        <v/>
      </c>
      <c r="D108" s="193" t="str">
        <f>IF(③職員名簿【年間実績】!D109="","",③職員名簿【年間実績】!D109)</f>
        <v/>
      </c>
      <c r="E108" s="194" t="str">
        <f>IF(③職員名簿【年間実績】!E109="","",③職員名簿【年間実績】!E109)</f>
        <v/>
      </c>
      <c r="F108" s="194" t="str">
        <f>IF(③職員名簿【年間実績】!F109="","",③職員名簿【年間実績】!F109)</f>
        <v/>
      </c>
      <c r="G108" s="194" t="str">
        <f>IF(③職員名簿【年間実績】!G109="","",③職員名簿【年間実績】!G109)</f>
        <v/>
      </c>
      <c r="H108" s="194" t="str">
        <f>IF(③職員名簿【年間実績】!H109="","",③職員名簿【年間実績】!H109)</f>
        <v/>
      </c>
      <c r="I108" s="194" t="str">
        <f>IF(③職員名簿【年間実績】!I109="","",③職員名簿【年間実績】!I109)</f>
        <v/>
      </c>
      <c r="J108" s="194" t="str">
        <f>IF(③職員名簿【年間実績】!J109="","",③職員名簿【年間実績】!J109)</f>
        <v/>
      </c>
      <c r="K108" s="277" t="str">
        <f>IF(③職員名簿【年間実績】!K109="","",③職員名簿【年間実績】!K109)</f>
        <v/>
      </c>
      <c r="L108" s="194" t="str">
        <f>IF(③職員名簿【年間実績】!L109="","",③職員名簿【年間実績】!L109)</f>
        <v/>
      </c>
      <c r="M108" s="194" t="str">
        <f>IF(③職員名簿【年間実績】!M109="","",③職員名簿【年間実績】!M109)</f>
        <v/>
      </c>
      <c r="N108" s="194" t="str">
        <f>IF(③職員名簿【年間実績】!N109="","",③職員名簿【年間実績】!N109)</f>
        <v/>
      </c>
      <c r="O108" s="194" t="str">
        <f>IF(③職員名簿【年間実績】!O109="","",③職員名簿【年間実績】!O109)</f>
        <v/>
      </c>
      <c r="P108" s="271" t="str">
        <f t="shared" si="38"/>
        <v>○</v>
      </c>
      <c r="Q108" s="144" t="str">
        <f t="shared" si="28"/>
        <v/>
      </c>
      <c r="R108" s="144" t="str">
        <f t="shared" si="32"/>
        <v/>
      </c>
      <c r="S108" s="144" t="str">
        <f t="shared" si="33"/>
        <v/>
      </c>
      <c r="T108" s="144" t="str">
        <f t="shared" si="34"/>
        <v/>
      </c>
      <c r="U108" s="142" t="str">
        <f t="shared" si="39"/>
        <v/>
      </c>
      <c r="V108" s="142" t="str">
        <f t="shared" si="39"/>
        <v/>
      </c>
      <c r="W108" s="142" t="str">
        <f t="shared" si="39"/>
        <v/>
      </c>
      <c r="X108" s="142" t="str">
        <f t="shared" si="39"/>
        <v/>
      </c>
      <c r="Y108" s="142" t="str">
        <f t="shared" si="39"/>
        <v/>
      </c>
      <c r="Z108" s="142" t="str">
        <f t="shared" si="39"/>
        <v/>
      </c>
      <c r="AA108" s="142" t="str">
        <f t="shared" si="39"/>
        <v/>
      </c>
      <c r="AB108" s="142" t="str">
        <f t="shared" si="39"/>
        <v/>
      </c>
      <c r="AC108" s="142" t="str">
        <f t="shared" si="39"/>
        <v/>
      </c>
      <c r="AD108" s="142" t="str">
        <f t="shared" si="39"/>
        <v/>
      </c>
      <c r="AE108" s="142" t="str">
        <f t="shared" si="39"/>
        <v/>
      </c>
      <c r="AF108" s="142" t="str">
        <f t="shared" si="39"/>
        <v/>
      </c>
      <c r="AG108" s="275">
        <f t="shared" si="29"/>
        <v>0</v>
      </c>
      <c r="AH108" s="275">
        <f t="shared" si="36"/>
        <v>0</v>
      </c>
      <c r="AI108" s="276">
        <f t="shared" si="30"/>
        <v>0</v>
      </c>
      <c r="AJ108" s="274" t="str">
        <f t="shared" si="31"/>
        <v/>
      </c>
      <c r="AK108" s="274" t="str">
        <f t="shared" si="40"/>
        <v/>
      </c>
      <c r="AL108" s="274" t="str">
        <f t="shared" si="40"/>
        <v/>
      </c>
      <c r="AM108" s="274" t="str">
        <f t="shared" si="40"/>
        <v/>
      </c>
      <c r="AN108" s="274" t="str">
        <f t="shared" si="40"/>
        <v/>
      </c>
      <c r="AO108" s="274" t="str">
        <f t="shared" si="40"/>
        <v/>
      </c>
      <c r="AP108" s="274" t="str">
        <f t="shared" si="40"/>
        <v/>
      </c>
      <c r="AQ108" s="274" t="str">
        <f t="shared" si="40"/>
        <v/>
      </c>
      <c r="AR108" s="274" t="str">
        <f t="shared" si="40"/>
        <v/>
      </c>
      <c r="AS108" s="274" t="str">
        <f t="shared" si="40"/>
        <v/>
      </c>
      <c r="AT108" s="274" t="str">
        <f t="shared" si="40"/>
        <v/>
      </c>
      <c r="AU108" s="274" t="str">
        <f t="shared" si="40"/>
        <v/>
      </c>
      <c r="AV108" s="274" t="str">
        <f t="shared" si="40"/>
        <v/>
      </c>
      <c r="AW108" s="274">
        <f t="shared" si="37"/>
        <v>0</v>
      </c>
    </row>
    <row r="109" spans="1:49" s="202" customFormat="1" ht="23.1" customHeight="1">
      <c r="A109" s="67">
        <v>97</v>
      </c>
      <c r="B109" s="16" t="str">
        <f>IF(③職員名簿【年間実績】!B110="","",③職員名簿【年間実績】!B110)</f>
        <v/>
      </c>
      <c r="C109" s="192" t="str">
        <f>IF(③職員名簿【年間実績】!C110="","",③職員名簿【年間実績】!C110)</f>
        <v/>
      </c>
      <c r="D109" s="193" t="str">
        <f>IF(③職員名簿【年間実績】!D110="","",③職員名簿【年間実績】!D110)</f>
        <v/>
      </c>
      <c r="E109" s="194" t="str">
        <f>IF(③職員名簿【年間実績】!E110="","",③職員名簿【年間実績】!E110)</f>
        <v/>
      </c>
      <c r="F109" s="194" t="str">
        <f>IF(③職員名簿【年間実績】!F110="","",③職員名簿【年間実績】!F110)</f>
        <v/>
      </c>
      <c r="G109" s="194" t="str">
        <f>IF(③職員名簿【年間実績】!G110="","",③職員名簿【年間実績】!G110)</f>
        <v/>
      </c>
      <c r="H109" s="194" t="str">
        <f>IF(③職員名簿【年間実績】!H110="","",③職員名簿【年間実績】!H110)</f>
        <v/>
      </c>
      <c r="I109" s="194" t="str">
        <f>IF(③職員名簿【年間実績】!I110="","",③職員名簿【年間実績】!I110)</f>
        <v/>
      </c>
      <c r="J109" s="194" t="str">
        <f>IF(③職員名簿【年間実績】!J110="","",③職員名簿【年間実績】!J110)</f>
        <v/>
      </c>
      <c r="K109" s="277" t="str">
        <f>IF(③職員名簿【年間実績】!K110="","",③職員名簿【年間実績】!K110)</f>
        <v/>
      </c>
      <c r="L109" s="194" t="str">
        <f>IF(③職員名簿【年間実績】!L110="","",③職員名簿【年間実績】!L110)</f>
        <v/>
      </c>
      <c r="M109" s="194" t="str">
        <f>IF(③職員名簿【年間実績】!M110="","",③職員名簿【年間実績】!M110)</f>
        <v/>
      </c>
      <c r="N109" s="194" t="str">
        <f>IF(③職員名簿【年間実績】!N110="","",③職員名簿【年間実績】!N110)</f>
        <v/>
      </c>
      <c r="O109" s="194" t="str">
        <f>IF(③職員名簿【年間実績】!O110="","",③職員名簿【年間実績】!O110)</f>
        <v/>
      </c>
      <c r="P109" s="271" t="str">
        <f t="shared" si="38"/>
        <v>○</v>
      </c>
      <c r="Q109" s="144" t="str">
        <f t="shared" si="28"/>
        <v/>
      </c>
      <c r="R109" s="144" t="str">
        <f t="shared" si="32"/>
        <v/>
      </c>
      <c r="S109" s="144" t="str">
        <f t="shared" si="33"/>
        <v/>
      </c>
      <c r="T109" s="144" t="str">
        <f t="shared" si="34"/>
        <v/>
      </c>
      <c r="U109" s="142" t="str">
        <f t="shared" si="39"/>
        <v/>
      </c>
      <c r="V109" s="142" t="str">
        <f t="shared" si="39"/>
        <v/>
      </c>
      <c r="W109" s="142" t="str">
        <f t="shared" si="39"/>
        <v/>
      </c>
      <c r="X109" s="142" t="str">
        <f t="shared" si="39"/>
        <v/>
      </c>
      <c r="Y109" s="142" t="str">
        <f t="shared" si="39"/>
        <v/>
      </c>
      <c r="Z109" s="142" t="str">
        <f t="shared" si="39"/>
        <v/>
      </c>
      <c r="AA109" s="142" t="str">
        <f t="shared" si="39"/>
        <v/>
      </c>
      <c r="AB109" s="142" t="str">
        <f t="shared" si="39"/>
        <v/>
      </c>
      <c r="AC109" s="142" t="str">
        <f t="shared" si="39"/>
        <v/>
      </c>
      <c r="AD109" s="142" t="str">
        <f t="shared" si="39"/>
        <v/>
      </c>
      <c r="AE109" s="142" t="str">
        <f t="shared" si="39"/>
        <v/>
      </c>
      <c r="AF109" s="142" t="str">
        <f t="shared" si="39"/>
        <v/>
      </c>
      <c r="AG109" s="275">
        <f t="shared" si="29"/>
        <v>0</v>
      </c>
      <c r="AH109" s="275">
        <f t="shared" si="36"/>
        <v>0</v>
      </c>
      <c r="AI109" s="276">
        <f t="shared" si="30"/>
        <v>0</v>
      </c>
      <c r="AJ109" s="274" t="str">
        <f t="shared" si="31"/>
        <v/>
      </c>
      <c r="AK109" s="274" t="str">
        <f t="shared" si="40"/>
        <v/>
      </c>
      <c r="AL109" s="274" t="str">
        <f t="shared" si="40"/>
        <v/>
      </c>
      <c r="AM109" s="274" t="str">
        <f t="shared" si="40"/>
        <v/>
      </c>
      <c r="AN109" s="274" t="str">
        <f t="shared" si="40"/>
        <v/>
      </c>
      <c r="AO109" s="274" t="str">
        <f t="shared" si="40"/>
        <v/>
      </c>
      <c r="AP109" s="274" t="str">
        <f t="shared" si="40"/>
        <v/>
      </c>
      <c r="AQ109" s="274" t="str">
        <f t="shared" si="40"/>
        <v/>
      </c>
      <c r="AR109" s="274" t="str">
        <f t="shared" si="40"/>
        <v/>
      </c>
      <c r="AS109" s="274" t="str">
        <f t="shared" si="40"/>
        <v/>
      </c>
      <c r="AT109" s="274" t="str">
        <f t="shared" si="40"/>
        <v/>
      </c>
      <c r="AU109" s="274" t="str">
        <f t="shared" si="40"/>
        <v/>
      </c>
      <c r="AV109" s="274" t="str">
        <f t="shared" si="40"/>
        <v/>
      </c>
      <c r="AW109" s="274">
        <f t="shared" si="37"/>
        <v>0</v>
      </c>
    </row>
    <row r="110" spans="1:49" s="202" customFormat="1" ht="23.1" customHeight="1">
      <c r="A110" s="67">
        <v>98</v>
      </c>
      <c r="B110" s="16" t="str">
        <f>IF(③職員名簿【年間実績】!B111="","",③職員名簿【年間実績】!B111)</f>
        <v/>
      </c>
      <c r="C110" s="192" t="str">
        <f>IF(③職員名簿【年間実績】!C111="","",③職員名簿【年間実績】!C111)</f>
        <v/>
      </c>
      <c r="D110" s="193" t="str">
        <f>IF(③職員名簿【年間実績】!D111="","",③職員名簿【年間実績】!D111)</f>
        <v/>
      </c>
      <c r="E110" s="194" t="str">
        <f>IF(③職員名簿【年間実績】!E111="","",③職員名簿【年間実績】!E111)</f>
        <v/>
      </c>
      <c r="F110" s="194" t="str">
        <f>IF(③職員名簿【年間実績】!F111="","",③職員名簿【年間実績】!F111)</f>
        <v/>
      </c>
      <c r="G110" s="194" t="str">
        <f>IF(③職員名簿【年間実績】!G111="","",③職員名簿【年間実績】!G111)</f>
        <v/>
      </c>
      <c r="H110" s="194" t="str">
        <f>IF(③職員名簿【年間実績】!H111="","",③職員名簿【年間実績】!H111)</f>
        <v/>
      </c>
      <c r="I110" s="194" t="str">
        <f>IF(③職員名簿【年間実績】!I111="","",③職員名簿【年間実績】!I111)</f>
        <v/>
      </c>
      <c r="J110" s="194" t="str">
        <f>IF(③職員名簿【年間実績】!J111="","",③職員名簿【年間実績】!J111)</f>
        <v/>
      </c>
      <c r="K110" s="277" t="str">
        <f>IF(③職員名簿【年間実績】!K111="","",③職員名簿【年間実績】!K111)</f>
        <v/>
      </c>
      <c r="L110" s="194" t="str">
        <f>IF(③職員名簿【年間実績】!L111="","",③職員名簿【年間実績】!L111)</f>
        <v/>
      </c>
      <c r="M110" s="194" t="str">
        <f>IF(③職員名簿【年間実績】!M111="","",③職員名簿【年間実績】!M111)</f>
        <v/>
      </c>
      <c r="N110" s="194" t="str">
        <f>IF(③職員名簿【年間実績】!N111="","",③職員名簿【年間実績】!N111)</f>
        <v/>
      </c>
      <c r="O110" s="194" t="str">
        <f>IF(③職員名簿【年間実績】!O111="","",③職員名簿【年間実績】!O111)</f>
        <v/>
      </c>
      <c r="P110" s="271" t="str">
        <f t="shared" si="38"/>
        <v>○</v>
      </c>
      <c r="Q110" s="144" t="str">
        <f t="shared" si="28"/>
        <v/>
      </c>
      <c r="R110" s="144" t="str">
        <f t="shared" si="32"/>
        <v/>
      </c>
      <c r="S110" s="144" t="str">
        <f t="shared" si="33"/>
        <v/>
      </c>
      <c r="T110" s="144" t="str">
        <f t="shared" si="34"/>
        <v/>
      </c>
      <c r="U110" s="142" t="str">
        <f t="shared" ref="U110:AF112" si="41">IF($T110="",IF($K110="","",IF(U$11&gt;=$K110,IF($L110="",$S110,IF(U$11&gt;$L110,"",$S110)),"")),IF(AND(U$11&gt;=$K110,OR($L110&gt;=U$11,$L110="")),$T110,""))</f>
        <v/>
      </c>
      <c r="V110" s="142" t="str">
        <f t="shared" si="41"/>
        <v/>
      </c>
      <c r="W110" s="142" t="str">
        <f t="shared" si="41"/>
        <v/>
      </c>
      <c r="X110" s="142" t="str">
        <f t="shared" si="41"/>
        <v/>
      </c>
      <c r="Y110" s="142" t="str">
        <f t="shared" si="41"/>
        <v/>
      </c>
      <c r="Z110" s="142" t="str">
        <f t="shared" si="41"/>
        <v/>
      </c>
      <c r="AA110" s="142" t="str">
        <f t="shared" si="41"/>
        <v/>
      </c>
      <c r="AB110" s="142" t="str">
        <f t="shared" si="41"/>
        <v/>
      </c>
      <c r="AC110" s="142" t="str">
        <f t="shared" si="41"/>
        <v/>
      </c>
      <c r="AD110" s="142" t="str">
        <f t="shared" si="41"/>
        <v/>
      </c>
      <c r="AE110" s="142" t="str">
        <f t="shared" si="41"/>
        <v/>
      </c>
      <c r="AF110" s="142" t="str">
        <f t="shared" si="41"/>
        <v/>
      </c>
      <c r="AG110" s="275">
        <f t="shared" si="29"/>
        <v>0</v>
      </c>
      <c r="AH110" s="275">
        <f t="shared" si="36"/>
        <v>0</v>
      </c>
      <c r="AI110" s="276">
        <f t="shared" si="30"/>
        <v>0</v>
      </c>
      <c r="AJ110" s="274" t="str">
        <f t="shared" si="31"/>
        <v/>
      </c>
      <c r="AK110" s="274" t="str">
        <f t="shared" si="40"/>
        <v/>
      </c>
      <c r="AL110" s="274" t="str">
        <f t="shared" si="40"/>
        <v/>
      </c>
      <c r="AM110" s="274" t="str">
        <f t="shared" si="40"/>
        <v/>
      </c>
      <c r="AN110" s="274" t="str">
        <f t="shared" si="40"/>
        <v/>
      </c>
      <c r="AO110" s="274" t="str">
        <f t="shared" si="40"/>
        <v/>
      </c>
      <c r="AP110" s="274" t="str">
        <f t="shared" si="40"/>
        <v/>
      </c>
      <c r="AQ110" s="274" t="str">
        <f t="shared" si="40"/>
        <v/>
      </c>
      <c r="AR110" s="274" t="str">
        <f t="shared" si="40"/>
        <v/>
      </c>
      <c r="AS110" s="274" t="str">
        <f t="shared" si="40"/>
        <v/>
      </c>
      <c r="AT110" s="274" t="str">
        <f t="shared" si="40"/>
        <v/>
      </c>
      <c r="AU110" s="274" t="str">
        <f t="shared" si="40"/>
        <v/>
      </c>
      <c r="AV110" s="274" t="str">
        <f t="shared" si="40"/>
        <v/>
      </c>
      <c r="AW110" s="274">
        <f t="shared" si="37"/>
        <v>0</v>
      </c>
    </row>
    <row r="111" spans="1:49" s="202" customFormat="1" ht="23.1" customHeight="1">
      <c r="A111" s="67">
        <v>99</v>
      </c>
      <c r="B111" s="16" t="str">
        <f>IF(③職員名簿【年間実績】!B112="","",③職員名簿【年間実績】!B112)</f>
        <v/>
      </c>
      <c r="C111" s="192" t="str">
        <f>IF(③職員名簿【年間実績】!C112="","",③職員名簿【年間実績】!C112)</f>
        <v/>
      </c>
      <c r="D111" s="193" t="str">
        <f>IF(③職員名簿【年間実績】!D112="","",③職員名簿【年間実績】!D112)</f>
        <v/>
      </c>
      <c r="E111" s="194" t="str">
        <f>IF(③職員名簿【年間実績】!E112="","",③職員名簿【年間実績】!E112)</f>
        <v/>
      </c>
      <c r="F111" s="194" t="str">
        <f>IF(③職員名簿【年間実績】!F112="","",③職員名簿【年間実績】!F112)</f>
        <v/>
      </c>
      <c r="G111" s="194" t="str">
        <f>IF(③職員名簿【年間実績】!G112="","",③職員名簿【年間実績】!G112)</f>
        <v/>
      </c>
      <c r="H111" s="194" t="str">
        <f>IF(③職員名簿【年間実績】!H112="","",③職員名簿【年間実績】!H112)</f>
        <v/>
      </c>
      <c r="I111" s="194" t="str">
        <f>IF(③職員名簿【年間実績】!I112="","",③職員名簿【年間実績】!I112)</f>
        <v/>
      </c>
      <c r="J111" s="194" t="str">
        <f>IF(③職員名簿【年間実績】!J112="","",③職員名簿【年間実績】!J112)</f>
        <v/>
      </c>
      <c r="K111" s="277" t="str">
        <f>IF(③職員名簿【年間実績】!K112="","",③職員名簿【年間実績】!K112)</f>
        <v/>
      </c>
      <c r="L111" s="194" t="str">
        <f>IF(③職員名簿【年間実績】!L112="","",③職員名簿【年間実績】!L112)</f>
        <v/>
      </c>
      <c r="M111" s="194" t="str">
        <f>IF(③職員名簿【年間実績】!M112="","",③職員名簿【年間実績】!M112)</f>
        <v/>
      </c>
      <c r="N111" s="194" t="str">
        <f>IF(③職員名簿【年間実績】!N112="","",③職員名簿【年間実績】!N112)</f>
        <v/>
      </c>
      <c r="O111" s="194" t="str">
        <f>IF(③職員名簿【年間実績】!O112="","",③職員名簿【年間実績】!O112)</f>
        <v/>
      </c>
      <c r="P111" s="271" t="str">
        <f t="shared" si="38"/>
        <v>○</v>
      </c>
      <c r="Q111" s="144" t="str">
        <f t="shared" si="28"/>
        <v/>
      </c>
      <c r="R111" s="144" t="str">
        <f t="shared" si="32"/>
        <v/>
      </c>
      <c r="S111" s="144" t="str">
        <f t="shared" si="33"/>
        <v/>
      </c>
      <c r="T111" s="144" t="str">
        <f t="shared" si="34"/>
        <v/>
      </c>
      <c r="U111" s="142" t="str">
        <f t="shared" si="41"/>
        <v/>
      </c>
      <c r="V111" s="142" t="str">
        <f t="shared" si="41"/>
        <v/>
      </c>
      <c r="W111" s="142" t="str">
        <f t="shared" si="41"/>
        <v/>
      </c>
      <c r="X111" s="142" t="str">
        <f t="shared" si="41"/>
        <v/>
      </c>
      <c r="Y111" s="142" t="str">
        <f t="shared" si="41"/>
        <v/>
      </c>
      <c r="Z111" s="142" t="str">
        <f t="shared" si="41"/>
        <v/>
      </c>
      <c r="AA111" s="142" t="str">
        <f t="shared" si="41"/>
        <v/>
      </c>
      <c r="AB111" s="142" t="str">
        <f t="shared" si="41"/>
        <v/>
      </c>
      <c r="AC111" s="142" t="str">
        <f t="shared" si="41"/>
        <v/>
      </c>
      <c r="AD111" s="142" t="str">
        <f t="shared" si="41"/>
        <v/>
      </c>
      <c r="AE111" s="142" t="str">
        <f t="shared" si="41"/>
        <v/>
      </c>
      <c r="AF111" s="142" t="str">
        <f t="shared" si="41"/>
        <v/>
      </c>
      <c r="AG111" s="275">
        <f t="shared" si="29"/>
        <v>0</v>
      </c>
      <c r="AH111" s="275">
        <f t="shared" si="36"/>
        <v>0</v>
      </c>
      <c r="AI111" s="276">
        <f t="shared" si="30"/>
        <v>0</v>
      </c>
      <c r="AJ111" s="274" t="str">
        <f t="shared" si="31"/>
        <v/>
      </c>
      <c r="AK111" s="274" t="str">
        <f t="shared" si="40"/>
        <v/>
      </c>
      <c r="AL111" s="274" t="str">
        <f t="shared" si="40"/>
        <v/>
      </c>
      <c r="AM111" s="274" t="str">
        <f t="shared" si="40"/>
        <v/>
      </c>
      <c r="AN111" s="274" t="str">
        <f t="shared" si="40"/>
        <v/>
      </c>
      <c r="AO111" s="274" t="str">
        <f t="shared" si="40"/>
        <v/>
      </c>
      <c r="AP111" s="274" t="str">
        <f t="shared" si="40"/>
        <v/>
      </c>
      <c r="AQ111" s="274" t="str">
        <f t="shared" si="40"/>
        <v/>
      </c>
      <c r="AR111" s="274" t="str">
        <f t="shared" si="40"/>
        <v/>
      </c>
      <c r="AS111" s="274" t="str">
        <f t="shared" si="40"/>
        <v/>
      </c>
      <c r="AT111" s="274" t="str">
        <f t="shared" si="40"/>
        <v/>
      </c>
      <c r="AU111" s="274" t="str">
        <f t="shared" si="40"/>
        <v/>
      </c>
      <c r="AV111" s="274" t="str">
        <f t="shared" si="40"/>
        <v/>
      </c>
      <c r="AW111" s="274">
        <f t="shared" si="37"/>
        <v>0</v>
      </c>
    </row>
    <row r="112" spans="1:49" s="202" customFormat="1" ht="23.1" customHeight="1">
      <c r="A112" s="67">
        <v>100</v>
      </c>
      <c r="B112" s="16" t="str">
        <f>IF(③職員名簿【年間実績】!B113="","",③職員名簿【年間実績】!B113)</f>
        <v/>
      </c>
      <c r="C112" s="192" t="str">
        <f>IF(③職員名簿【年間実績】!C113="","",③職員名簿【年間実績】!C113)</f>
        <v/>
      </c>
      <c r="D112" s="193" t="str">
        <f>IF(③職員名簿【年間実績】!D113="","",③職員名簿【年間実績】!D113)</f>
        <v/>
      </c>
      <c r="E112" s="194" t="str">
        <f>IF(③職員名簿【年間実績】!E113="","",③職員名簿【年間実績】!E113)</f>
        <v/>
      </c>
      <c r="F112" s="194" t="str">
        <f>IF(③職員名簿【年間実績】!F113="","",③職員名簿【年間実績】!F113)</f>
        <v/>
      </c>
      <c r="G112" s="194" t="str">
        <f>IF(③職員名簿【年間実績】!G113="","",③職員名簿【年間実績】!G113)</f>
        <v/>
      </c>
      <c r="H112" s="194" t="str">
        <f>IF(③職員名簿【年間実績】!H113="","",③職員名簿【年間実績】!H113)</f>
        <v/>
      </c>
      <c r="I112" s="194" t="str">
        <f>IF(③職員名簿【年間実績】!I113="","",③職員名簿【年間実績】!I113)</f>
        <v/>
      </c>
      <c r="J112" s="194" t="str">
        <f>IF(③職員名簿【年間実績】!J113="","",③職員名簿【年間実績】!J113)</f>
        <v/>
      </c>
      <c r="K112" s="277" t="str">
        <f>IF(③職員名簿【年間実績】!K113="","",③職員名簿【年間実績】!K113)</f>
        <v/>
      </c>
      <c r="L112" s="194" t="str">
        <f>IF(③職員名簿【年間実績】!L113="","",③職員名簿【年間実績】!L113)</f>
        <v/>
      </c>
      <c r="M112" s="194" t="str">
        <f>IF(③職員名簿【年間実績】!M113="","",③職員名簿【年間実績】!M113)</f>
        <v/>
      </c>
      <c r="N112" s="194" t="str">
        <f>IF(③職員名簿【年間実績】!N113="","",③職員名簿【年間実績】!N113)</f>
        <v/>
      </c>
      <c r="O112" s="194" t="str">
        <f>IF(③職員名簿【年間実績】!O113="","",③職員名簿【年間実績】!O113)</f>
        <v/>
      </c>
      <c r="P112" s="271" t="str">
        <f t="shared" si="38"/>
        <v>○</v>
      </c>
      <c r="Q112" s="144" t="str">
        <f t="shared" si="28"/>
        <v/>
      </c>
      <c r="R112" s="144" t="str">
        <f t="shared" si="32"/>
        <v/>
      </c>
      <c r="S112" s="144" t="str">
        <f t="shared" si="33"/>
        <v/>
      </c>
      <c r="T112" s="144" t="str">
        <f t="shared" si="34"/>
        <v/>
      </c>
      <c r="U112" s="142" t="str">
        <f t="shared" si="41"/>
        <v/>
      </c>
      <c r="V112" s="142" t="str">
        <f t="shared" si="41"/>
        <v/>
      </c>
      <c r="W112" s="142" t="str">
        <f t="shared" si="41"/>
        <v/>
      </c>
      <c r="X112" s="142" t="str">
        <f t="shared" si="41"/>
        <v/>
      </c>
      <c r="Y112" s="142" t="str">
        <f t="shared" si="41"/>
        <v/>
      </c>
      <c r="Z112" s="142" t="str">
        <f t="shared" si="41"/>
        <v/>
      </c>
      <c r="AA112" s="142" t="str">
        <f t="shared" si="41"/>
        <v/>
      </c>
      <c r="AB112" s="142" t="str">
        <f t="shared" si="41"/>
        <v/>
      </c>
      <c r="AC112" s="142" t="str">
        <f t="shared" si="41"/>
        <v/>
      </c>
      <c r="AD112" s="142" t="str">
        <f t="shared" si="41"/>
        <v/>
      </c>
      <c r="AE112" s="142" t="str">
        <f t="shared" si="41"/>
        <v/>
      </c>
      <c r="AF112" s="142" t="str">
        <f t="shared" si="41"/>
        <v/>
      </c>
      <c r="AG112" s="275">
        <f t="shared" si="29"/>
        <v>0</v>
      </c>
      <c r="AH112" s="275">
        <f t="shared" si="36"/>
        <v>0</v>
      </c>
      <c r="AI112" s="276">
        <f t="shared" si="30"/>
        <v>0</v>
      </c>
      <c r="AJ112" s="274" t="str">
        <f t="shared" si="31"/>
        <v/>
      </c>
      <c r="AK112" s="274" t="str">
        <f t="shared" si="40"/>
        <v/>
      </c>
      <c r="AL112" s="274" t="str">
        <f t="shared" si="40"/>
        <v/>
      </c>
      <c r="AM112" s="274" t="str">
        <f t="shared" si="40"/>
        <v/>
      </c>
      <c r="AN112" s="274" t="str">
        <f t="shared" si="40"/>
        <v/>
      </c>
      <c r="AO112" s="274" t="str">
        <f t="shared" si="40"/>
        <v/>
      </c>
      <c r="AP112" s="274" t="str">
        <f t="shared" si="40"/>
        <v/>
      </c>
      <c r="AQ112" s="274" t="str">
        <f t="shared" si="40"/>
        <v/>
      </c>
      <c r="AR112" s="274" t="str">
        <f t="shared" si="40"/>
        <v/>
      </c>
      <c r="AS112" s="274" t="str">
        <f t="shared" si="40"/>
        <v/>
      </c>
      <c r="AT112" s="274" t="str">
        <f t="shared" si="40"/>
        <v/>
      </c>
      <c r="AU112" s="274" t="str">
        <f t="shared" si="40"/>
        <v/>
      </c>
      <c r="AV112" s="274" t="str">
        <f t="shared" si="40"/>
        <v/>
      </c>
      <c r="AW112" s="274">
        <f t="shared" si="37"/>
        <v>0</v>
      </c>
    </row>
    <row r="113" spans="1:35" s="202" customFormat="1" ht="22.5" customHeight="1" thickBot="1">
      <c r="A113" s="658" t="s">
        <v>16</v>
      </c>
      <c r="B113" s="659"/>
      <c r="C113" s="2"/>
      <c r="D113" s="3"/>
      <c r="E113" s="4"/>
      <c r="F113" s="4"/>
      <c r="G113" s="5"/>
      <c r="H113" s="4"/>
      <c r="I113" s="5"/>
      <c r="J113" s="5"/>
      <c r="K113" s="6"/>
      <c r="L113" s="7"/>
      <c r="M113" s="122"/>
      <c r="N113" s="203"/>
      <c r="O113" s="204"/>
      <c r="P113" s="272"/>
      <c r="R113" s="205"/>
      <c r="S113" s="205"/>
      <c r="T113" s="205"/>
      <c r="U113" s="205"/>
      <c r="V113" s="205"/>
      <c r="W113" s="205"/>
      <c r="X113" s="205"/>
      <c r="Y113" s="205"/>
      <c r="Z113" s="206"/>
      <c r="AA113" s="206"/>
      <c r="AB113" s="206"/>
      <c r="AC113" s="206"/>
      <c r="AD113" s="206"/>
      <c r="AE113" s="206"/>
      <c r="AF113" s="206" t="str">
        <f>IF($K113="","",IF($AF$11&gt;=$K113,IF($L113="",$S113,IF($AF$11&gt;$L113,"",$S113)),""))</f>
        <v/>
      </c>
      <c r="AG113" s="207" t="s">
        <v>484</v>
      </c>
      <c r="AH113" s="207"/>
      <c r="AI113" s="208"/>
    </row>
    <row r="114" spans="1:35" ht="13.5" customHeight="1">
      <c r="A114" s="176"/>
      <c r="B114" s="265" t="s">
        <v>17</v>
      </c>
      <c r="C114" s="265"/>
      <c r="D114" s="265"/>
      <c r="E114" s="683" t="s">
        <v>18</v>
      </c>
      <c r="F114" s="683"/>
      <c r="G114" s="683"/>
      <c r="H114" s="683"/>
      <c r="I114" s="683"/>
      <c r="J114" s="265"/>
      <c r="K114" s="176"/>
      <c r="L114" s="265"/>
      <c r="M114" s="265"/>
      <c r="N114" s="265"/>
      <c r="O114" s="265"/>
      <c r="P114" s="265"/>
      <c r="AG114" s="209"/>
      <c r="AH114" s="209"/>
      <c r="AI114" s="210"/>
    </row>
    <row r="115" spans="1:35">
      <c r="A115" s="176"/>
      <c r="B115" s="265"/>
      <c r="C115" s="265"/>
      <c r="D115" s="265"/>
      <c r="E115" s="683" t="s">
        <v>55</v>
      </c>
      <c r="F115" s="683"/>
      <c r="G115" s="683"/>
      <c r="H115" s="683"/>
      <c r="I115" s="683"/>
      <c r="J115" s="265"/>
      <c r="K115" s="176"/>
      <c r="L115" s="265"/>
      <c r="M115" s="265"/>
      <c r="N115" s="264"/>
      <c r="O115" s="264"/>
      <c r="P115" s="264"/>
      <c r="AG115" s="209"/>
      <c r="AH115" s="209"/>
      <c r="AI115" s="210"/>
    </row>
    <row r="116" spans="1:35" ht="12" customHeight="1">
      <c r="A116" s="176"/>
      <c r="B116" s="176"/>
      <c r="C116" s="176"/>
      <c r="D116" s="176"/>
      <c r="E116" s="682" t="s">
        <v>56</v>
      </c>
      <c r="F116" s="682"/>
      <c r="G116" s="682"/>
      <c r="H116" s="682"/>
      <c r="I116" s="682"/>
      <c r="J116" s="682"/>
      <c r="K116" s="682"/>
      <c r="L116" s="682"/>
      <c r="M116" s="682"/>
      <c r="N116" s="264"/>
      <c r="O116" s="264"/>
      <c r="P116" s="264"/>
      <c r="AG116" s="209"/>
      <c r="AH116" s="209"/>
      <c r="AI116" s="210"/>
    </row>
    <row r="117" spans="1:35" ht="12" customHeight="1">
      <c r="A117" s="176"/>
      <c r="B117" s="176"/>
      <c r="C117" s="176"/>
      <c r="D117" s="176"/>
      <c r="E117" s="682" t="s">
        <v>57</v>
      </c>
      <c r="F117" s="682"/>
      <c r="G117" s="682"/>
      <c r="H117" s="682"/>
      <c r="I117" s="682"/>
      <c r="J117" s="682"/>
      <c r="K117" s="682"/>
      <c r="L117" s="682"/>
      <c r="M117" s="682"/>
      <c r="N117" s="211"/>
      <c r="O117" s="211"/>
      <c r="P117" s="211"/>
      <c r="AG117" s="212"/>
      <c r="AH117" s="212"/>
      <c r="AI117" s="213"/>
    </row>
    <row r="118" spans="1:35" ht="12" customHeight="1">
      <c r="A118" s="176"/>
      <c r="B118" s="176"/>
      <c r="C118" s="176"/>
      <c r="D118" s="176"/>
      <c r="E118" s="264"/>
      <c r="F118" s="264"/>
      <c r="G118" s="264"/>
      <c r="H118" s="264"/>
      <c r="I118" s="264"/>
      <c r="J118" s="264"/>
      <c r="K118" s="264"/>
      <c r="L118" s="264"/>
      <c r="M118" s="264"/>
      <c r="N118" s="211"/>
      <c r="O118" s="211"/>
      <c r="P118" s="211"/>
      <c r="AG118" s="214"/>
      <c r="AH118" s="214"/>
      <c r="AI118" s="215"/>
    </row>
    <row r="119" spans="1:35" ht="12" customHeight="1">
      <c r="A119" s="176"/>
      <c r="B119" s="216"/>
      <c r="C119" s="216"/>
      <c r="D119" s="216"/>
      <c r="E119" s="217"/>
      <c r="F119" s="216"/>
      <c r="G119" s="216"/>
      <c r="H119" s="218"/>
      <c r="I119" s="217"/>
      <c r="J119" s="217"/>
      <c r="K119" s="211"/>
      <c r="L119" s="211"/>
      <c r="M119" s="211"/>
      <c r="N119" s="211"/>
      <c r="O119" s="211"/>
      <c r="P119" s="211"/>
      <c r="R119" s="219"/>
      <c r="S119" s="219"/>
      <c r="T119" s="219"/>
      <c r="U119" s="220"/>
      <c r="V119" s="220"/>
      <c r="W119" s="220"/>
      <c r="X119" s="220"/>
      <c r="Y119" s="220"/>
      <c r="Z119" s="220"/>
      <c r="AA119" s="220"/>
      <c r="AB119" s="220"/>
      <c r="AC119" s="220"/>
      <c r="AD119" s="220"/>
      <c r="AE119" s="220"/>
      <c r="AF119" s="220"/>
      <c r="AG119" s="219"/>
      <c r="AH119" s="219"/>
      <c r="AI119" s="220"/>
    </row>
    <row r="120" spans="1:35" ht="12" customHeight="1">
      <c r="A120" s="176"/>
      <c r="B120" s="216" t="s">
        <v>29</v>
      </c>
      <c r="C120" s="216"/>
      <c r="D120" s="216"/>
      <c r="E120" s="217"/>
      <c r="F120" s="216"/>
      <c r="G120" s="216"/>
      <c r="H120" s="218"/>
      <c r="I120" s="217"/>
      <c r="J120" s="217"/>
      <c r="K120" s="211"/>
      <c r="L120" s="211"/>
      <c r="M120" s="211"/>
      <c r="N120" s="211"/>
      <c r="O120" s="211"/>
      <c r="P120" s="211"/>
      <c r="R120" s="219"/>
      <c r="S120" s="219"/>
      <c r="T120" s="219"/>
      <c r="U120" s="220"/>
      <c r="V120" s="220"/>
      <c r="W120" s="220"/>
      <c r="X120" s="220"/>
      <c r="Y120" s="220"/>
      <c r="Z120" s="220"/>
      <c r="AA120" s="220"/>
      <c r="AB120" s="220"/>
      <c r="AC120" s="220"/>
      <c r="AD120" s="220"/>
      <c r="AE120" s="220"/>
      <c r="AF120" s="220"/>
      <c r="AG120" s="219"/>
      <c r="AH120" s="219"/>
      <c r="AI120" s="220"/>
    </row>
    <row r="121" spans="1:35">
      <c r="A121" s="176"/>
      <c r="B121" s="176" t="s">
        <v>53</v>
      </c>
      <c r="C121" s="176"/>
      <c r="D121" s="176"/>
      <c r="E121" s="176"/>
      <c r="F121" s="221"/>
      <c r="G121" s="221"/>
      <c r="H121" s="221"/>
      <c r="I121" s="221"/>
      <c r="J121" s="221"/>
      <c r="K121" s="211"/>
      <c r="L121" s="211"/>
      <c r="M121" s="211"/>
      <c r="R121" s="220"/>
      <c r="S121" s="220"/>
      <c r="T121" s="220"/>
      <c r="U121" s="222"/>
      <c r="V121" s="222"/>
      <c r="W121" s="222"/>
      <c r="X121" s="222"/>
      <c r="Y121" s="222"/>
      <c r="Z121" s="222"/>
      <c r="AA121" s="222"/>
      <c r="AB121" s="222"/>
      <c r="AC121" s="222"/>
      <c r="AD121" s="222"/>
      <c r="AE121" s="222"/>
      <c r="AF121" s="222"/>
      <c r="AG121" s="220"/>
      <c r="AH121" s="220"/>
      <c r="AI121" s="222"/>
    </row>
    <row r="122" spans="1:35">
      <c r="R122" s="220"/>
      <c r="S122" s="220"/>
      <c r="T122" s="220"/>
      <c r="U122" s="222"/>
      <c r="V122" s="222"/>
      <c r="W122" s="222"/>
      <c r="X122" s="222"/>
      <c r="Y122" s="222"/>
      <c r="Z122" s="222"/>
      <c r="AA122" s="222"/>
      <c r="AB122" s="222"/>
      <c r="AC122" s="222"/>
      <c r="AD122" s="222"/>
      <c r="AE122" s="222"/>
      <c r="AF122" s="222"/>
      <c r="AG122" s="220"/>
      <c r="AH122" s="220"/>
      <c r="AI122" s="222"/>
    </row>
    <row r="123" spans="1:35">
      <c r="R123" s="220"/>
      <c r="S123" s="220"/>
      <c r="T123" s="220"/>
      <c r="U123" s="222"/>
      <c r="V123" s="222"/>
      <c r="W123" s="222"/>
      <c r="X123" s="222"/>
      <c r="Y123" s="222"/>
      <c r="Z123" s="222"/>
      <c r="AA123" s="222"/>
      <c r="AB123" s="222"/>
      <c r="AC123" s="222"/>
      <c r="AD123" s="222"/>
      <c r="AE123" s="222"/>
      <c r="AF123" s="222"/>
      <c r="AG123" s="220"/>
      <c r="AH123" s="220"/>
      <c r="AI123" s="222"/>
    </row>
    <row r="124" spans="1:35">
      <c r="R124" s="220"/>
      <c r="S124" s="220"/>
      <c r="T124" s="220"/>
      <c r="U124" s="222"/>
      <c r="V124" s="222"/>
      <c r="W124" s="222"/>
      <c r="X124" s="222"/>
      <c r="Y124" s="222"/>
      <c r="Z124" s="222"/>
      <c r="AA124" s="222"/>
      <c r="AB124" s="222"/>
      <c r="AC124" s="222"/>
      <c r="AD124" s="222"/>
      <c r="AE124" s="222"/>
      <c r="AF124" s="222"/>
      <c r="AG124" s="220"/>
      <c r="AH124" s="220"/>
      <c r="AI124" s="222"/>
    </row>
    <row r="125" spans="1:35">
      <c r="N125" s="176"/>
      <c r="O125" s="176"/>
      <c r="P125" s="176"/>
      <c r="R125" s="223"/>
      <c r="S125" s="223"/>
      <c r="T125" s="223"/>
      <c r="U125" s="224"/>
      <c r="V125" s="224"/>
      <c r="W125" s="224"/>
      <c r="X125" s="224"/>
      <c r="Y125" s="224"/>
      <c r="Z125" s="224"/>
      <c r="AA125" s="224"/>
      <c r="AB125" s="224"/>
      <c r="AC125" s="224"/>
      <c r="AD125" s="224"/>
      <c r="AE125" s="224"/>
      <c r="AF125" s="224"/>
      <c r="AG125" s="223"/>
      <c r="AH125" s="223"/>
      <c r="AI125" s="224"/>
    </row>
    <row r="126" spans="1:35">
      <c r="A126" s="176" t="s">
        <v>10</v>
      </c>
      <c r="B126" s="176"/>
      <c r="C126" s="176" t="s">
        <v>19</v>
      </c>
      <c r="D126" s="176" t="s">
        <v>20</v>
      </c>
      <c r="E126" s="176"/>
      <c r="F126" s="182" t="s">
        <v>21</v>
      </c>
      <c r="G126" s="176"/>
      <c r="H126" s="176" t="s">
        <v>22</v>
      </c>
      <c r="I126" s="176"/>
      <c r="J126" s="176"/>
      <c r="K126" s="176"/>
      <c r="L126" s="176"/>
      <c r="M126" s="176"/>
      <c r="N126" s="176"/>
      <c r="O126" s="176"/>
      <c r="P126" s="176"/>
    </row>
    <row r="127" spans="1:35">
      <c r="A127" s="176" t="s">
        <v>112</v>
      </c>
      <c r="B127" s="176"/>
      <c r="C127" s="176" t="s">
        <v>59</v>
      </c>
      <c r="D127" s="176" t="s">
        <v>25</v>
      </c>
      <c r="E127" s="176"/>
      <c r="F127" s="182" t="s">
        <v>23</v>
      </c>
      <c r="G127" s="176"/>
      <c r="H127" s="176" t="s">
        <v>24</v>
      </c>
      <c r="I127" s="176"/>
      <c r="J127" s="176"/>
      <c r="K127" s="176"/>
      <c r="L127" s="176"/>
      <c r="M127" s="176"/>
      <c r="N127" s="176"/>
      <c r="O127" s="176"/>
      <c r="P127" s="176"/>
    </row>
    <row r="128" spans="1:35">
      <c r="A128" s="176" t="s">
        <v>113</v>
      </c>
      <c r="B128" s="176"/>
      <c r="C128" s="176"/>
      <c r="D128" s="176"/>
      <c r="E128" s="176"/>
      <c r="F128" s="182"/>
      <c r="G128" s="176"/>
      <c r="H128" s="176"/>
      <c r="I128" s="176"/>
      <c r="J128" s="176"/>
      <c r="K128" s="176"/>
      <c r="L128" s="176"/>
      <c r="M128" s="176"/>
      <c r="N128" s="176"/>
      <c r="O128" s="176"/>
      <c r="P128" s="176"/>
    </row>
    <row r="129" spans="1:13">
      <c r="A129" s="176" t="s">
        <v>11</v>
      </c>
      <c r="B129" s="176"/>
      <c r="C129" s="176"/>
      <c r="D129" s="176"/>
      <c r="E129" s="176"/>
      <c r="F129" s="182"/>
      <c r="G129" s="176"/>
      <c r="H129" s="176"/>
      <c r="I129" s="176"/>
      <c r="J129" s="176"/>
      <c r="K129" s="176"/>
      <c r="L129" s="176"/>
      <c r="M129" s="176"/>
    </row>
    <row r="130" spans="1:13">
      <c r="A130" s="176" t="s">
        <v>12</v>
      </c>
    </row>
    <row r="131" spans="1:13">
      <c r="A131" s="176" t="s">
        <v>0</v>
      </c>
    </row>
    <row r="132" spans="1:13">
      <c r="A132" s="176" t="s">
        <v>1</v>
      </c>
    </row>
    <row r="133" spans="1:13">
      <c r="A133" s="176" t="s">
        <v>60</v>
      </c>
    </row>
    <row r="134" spans="1:13">
      <c r="A134" s="176" t="s">
        <v>13</v>
      </c>
    </row>
    <row r="135" spans="1:13">
      <c r="A135" s="176" t="s">
        <v>104</v>
      </c>
    </row>
    <row r="136" spans="1:13">
      <c r="A136" s="176" t="s">
        <v>102</v>
      </c>
    </row>
    <row r="137" spans="1:13">
      <c r="A137" s="176" t="s">
        <v>103</v>
      </c>
    </row>
    <row r="138" spans="1:13">
      <c r="A138" s="176" t="s">
        <v>105</v>
      </c>
    </row>
    <row r="139" spans="1:13">
      <c r="A139" s="176" t="s">
        <v>106</v>
      </c>
    </row>
    <row r="140" spans="1:13">
      <c r="A140" s="176" t="s">
        <v>107</v>
      </c>
    </row>
    <row r="141" spans="1:13">
      <c r="A141" s="176" t="s">
        <v>14</v>
      </c>
    </row>
    <row r="142" spans="1:13">
      <c r="A142" s="176" t="s">
        <v>15</v>
      </c>
    </row>
    <row r="143" spans="1:13">
      <c r="A143" s="176" t="s">
        <v>27</v>
      </c>
    </row>
    <row r="144" spans="1:13">
      <c r="A144" s="176" t="s">
        <v>26</v>
      </c>
    </row>
    <row r="145" spans="1:1">
      <c r="A145" s="176" t="s">
        <v>110</v>
      </c>
    </row>
    <row r="146" spans="1:1">
      <c r="A146" s="176" t="s">
        <v>28</v>
      </c>
    </row>
    <row r="147" spans="1:1">
      <c r="A147" s="176"/>
    </row>
  </sheetData>
  <sheetProtection selectLockedCells="1"/>
  <autoFilter ref="AG2:AI147" xr:uid="{31317486-3628-4556-B971-634E85FB6700}"/>
  <mergeCells count="32">
    <mergeCell ref="B5:J5"/>
    <mergeCell ref="L5:M5"/>
    <mergeCell ref="R5:T5"/>
    <mergeCell ref="A2:M2"/>
    <mergeCell ref="U2:AF2"/>
    <mergeCell ref="AB3:AF3"/>
    <mergeCell ref="F4:H4"/>
    <mergeCell ref="R4:T4"/>
    <mergeCell ref="R6:T6"/>
    <mergeCell ref="R7:T7"/>
    <mergeCell ref="R8:T8"/>
    <mergeCell ref="R9:T9"/>
    <mergeCell ref="A10:A12"/>
    <mergeCell ref="B10:B12"/>
    <mergeCell ref="C10:D12"/>
    <mergeCell ref="E10:E12"/>
    <mergeCell ref="F10:F12"/>
    <mergeCell ref="G10:G12"/>
    <mergeCell ref="A113:B113"/>
    <mergeCell ref="E114:I114"/>
    <mergeCell ref="E115:I115"/>
    <mergeCell ref="H10:H12"/>
    <mergeCell ref="I10:I12"/>
    <mergeCell ref="E116:M116"/>
    <mergeCell ref="E117:M117"/>
    <mergeCell ref="N10:N12"/>
    <mergeCell ref="O10:O12"/>
    <mergeCell ref="P10:P12"/>
    <mergeCell ref="J10:J12"/>
    <mergeCell ref="K10:K12"/>
    <mergeCell ref="L10:L12"/>
    <mergeCell ref="M10:M12"/>
  </mergeCells>
  <phoneticPr fontId="1"/>
  <conditionalFormatting sqref="F4:H4">
    <cfRule type="cellIs" dxfId="12" priority="2" operator="equal">
      <formula>"退職日変更あり"</formula>
    </cfRule>
  </conditionalFormatting>
  <dataValidations xWindow="677" yWindow="467" count="16">
    <dataValidation type="list" errorStyle="warning" allowBlank="1" showInputMessage="1" showErrorMessage="1" sqref="WVR38:WVR62 JF38:JF62 TB38:TB62 ACX38:ACX62 AMT38:AMT62 AWP38:AWP62 BGL38:BGL62 BQH38:BQH62 CAD38:CAD62 CJZ38:CJZ62 CTV38:CTV62 DDR38:DDR62 DNN38:DNN62 DXJ38:DXJ62 EHF38:EHF62 ERB38:ERB62 FAX38:FAX62 FKT38:FKT62 FUP38:FUP62 GEL38:GEL62 GOH38:GOH62 GYD38:GYD62 HHZ38:HHZ62 HRV38:HRV62 IBR38:IBR62 ILN38:ILN62 IVJ38:IVJ62 JFF38:JFF62 JPB38:JPB62 JYX38:JYX62 KIT38:KIT62 KSP38:KSP62 LCL38:LCL62 LMH38:LMH62 LWD38:LWD62 MFZ38:MFZ62 MPV38:MPV62 MZR38:MZR62 NJN38:NJN62 NTJ38:NTJ62 ODF38:ODF62 ONB38:ONB62 OWX38:OWX62 PGT38:PGT62 PQP38:PQP62 QAL38:QAL62 QKH38:QKH62 QUD38:QUD62 RDZ38:RDZ62 RNV38:RNV62 RXR38:RXR62 SHN38:SHN62 SRJ38:SRJ62 TBF38:TBF62 TLB38:TLB62 TUX38:TUX62 UET38:UET62 UOP38:UOP62 UYL38:UYL62 VIH38:VIH62 VSD38:VSD62 WBZ38:WBZ62 WLV38:WLV62" xr:uid="{5CD6BA93-2F62-4094-83C1-94A11B4E3420}">
      <formula1>$A$52:$A$121</formula1>
    </dataValidation>
    <dataValidation type="list" allowBlank="1" showInputMessage="1" showErrorMessage="1" sqref="O122" xr:uid="{291D0CF6-DD58-43B2-A63D-C84C9A2E0121}">
      <formula1>"10月まで済"</formula1>
    </dataValidation>
    <dataValidation type="list" allowBlank="1" showInputMessage="1" showErrorMessage="1" sqref="AI113" xr:uid="{B1A82193-F189-4CFC-B23E-8033815FFE10}">
      <formula1>"済"</formula1>
    </dataValidation>
    <dataValidation type="list" errorStyle="warning" allowBlank="1" showInputMessage="1" showErrorMessage="1" sqref="TB63:TB112 JF63:JF112 WVR63:WVR112 WLV63:WLV112 WBZ63:WBZ112 VSD63:VSD112 VIH63:VIH112 UYL63:UYL112 UOP63:UOP112 UET63:UET112 TUX63:TUX112 TLB63:TLB112 TBF63:TBF112 SRJ63:SRJ112 SHN63:SHN112 RXR63:RXR112 RNV63:RNV112 RDZ63:RDZ112 QUD63:QUD112 QKH63:QKH112 QAL63:QAL112 PQP63:PQP112 PGT63:PGT112 OWX63:OWX112 ONB63:ONB112 ODF63:ODF112 NTJ63:NTJ112 NJN63:NJN112 MZR63:MZR112 MPV63:MPV112 MFZ63:MFZ112 LWD63:LWD112 LMH63:LMH112 LCL63:LCL112 KSP63:KSP112 KIT63:KIT112 JYX63:JYX112 JPB63:JPB112 JFF63:JFF112 IVJ63:IVJ112 ILN63:ILN112 IBR63:IBR112 HRV63:HRV112 HHZ63:HHZ112 GYD63:GYD112 GOH63:GOH112 GEL63:GEL112 FUP63:FUP112 FKT63:FKT112 FAX63:FAX112 ERB63:ERB112 EHF63:EHF112 DXJ63:DXJ112 DNN63:DNN112 DDR63:DDR112 CTV63:CTV112 CJZ63:CJZ112 CAD63:CAD112 BQH63:BQH112 BGL63:BGL112 AWP63:AWP112 AMT63:AMT112 ACX63:ACX112" xr:uid="{615C6228-669B-4325-9F23-5C894047F378}">
      <formula1>$A$52:$A$72</formula1>
    </dataValidation>
    <dataValidation type="list" errorStyle="warning" allowBlank="1" showInputMessage="1" showErrorMessage="1" sqref="ACY38:ACY112 TC38:TC112 JG38:JG112 WVS38:WVS112 WLW38:WLW112 WCA38:WCA112 VSE38:VSE112 VII38:VII112 UYM38:UYM112 UOQ38:UOQ112 UEU38:UEU112 TUY38:TUY112 TLC38:TLC112 TBG38:TBG112 SRK38:SRK112 SHO38:SHO112 RXS38:RXS112 RNW38:RNW112 REA38:REA112 QUE38:QUE112 QKI38:QKI112 QAM38:QAM112 PQQ38:PQQ112 PGU38:PGU112 OWY38:OWY112 ONC38:ONC112 ODG38:ODG112 NTK38:NTK112 NJO38:NJO112 MZS38:MZS112 MPW38:MPW112 MGA38:MGA112 LWE38:LWE112 LMI38:LMI112 LCM38:LCM112 KSQ38:KSQ112 KIU38:KIU112 JYY38:JYY112 JPC38:JPC112 JFG38:JFG112 IVK38:IVK112 ILO38:ILO112 IBS38:IBS112 HRW38:HRW112 HIA38:HIA112 GYE38:GYE112 GOI38:GOI112 GEM38:GEM112 FUQ38:FUQ112 FKU38:FKU112 FAY38:FAY112 ERC38:ERC112 EHG38:EHG112 DXK38:DXK112 DNO38:DNO112 DDS38:DDS112 CTW38:CTW112 CKA38:CKA112 CAE38:CAE112 BQI38:BQI112 BGM38:BGM112 AWQ38:AWQ112 AMU38:AMU112" xr:uid="{6B891BA4-6A21-4939-8381-FF7F11E18F48}">
      <formula1>$C$52:$C$53</formula1>
    </dataValidation>
    <dataValidation type="list" errorStyle="warning" allowBlank="1" showInputMessage="1" showErrorMessage="1" sqref="ACZ38:ACZ112 TD38:TD112 JH38:JH112 WVT38:WVT112 WLX38:WLX112 WCB38:WCB112 VSF38:VSF112 VIJ38:VIJ112 UYN38:UYN112 UOR38:UOR112 UEV38:UEV112 TUZ38:TUZ112 TLD38:TLD112 TBH38:TBH112 SRL38:SRL112 SHP38:SHP112 RXT38:RXT112 RNX38:RNX112 REB38:REB112 QUF38:QUF112 QKJ38:QKJ112 QAN38:QAN112 PQR38:PQR112 PGV38:PGV112 OWZ38:OWZ112 OND38:OND112 ODH38:ODH112 NTL38:NTL112 NJP38:NJP112 MZT38:MZT112 MPX38:MPX112 MGB38:MGB112 LWF38:LWF112 LMJ38:LMJ112 LCN38:LCN112 KSR38:KSR112 KIV38:KIV112 JYZ38:JYZ112 JPD38:JPD112 JFH38:JFH112 IVL38:IVL112 ILP38:ILP112 IBT38:IBT112 HRX38:HRX112 HIB38:HIB112 GYF38:GYF112 GOJ38:GOJ112 GEN38:GEN112 FUR38:FUR112 FKV38:FKV112 FAZ38:FAZ112 ERD38:ERD112 EHH38:EHH112 DXL38:DXL112 DNP38:DNP112 DDT38:DDT112 CTX38:CTX112 CKB38:CKB112 CAF38:CAF112 BQJ38:BQJ112 BGN38:BGN112 AWR38:AWR112 AMV38:AMV112" xr:uid="{677B2BE7-1F52-4DE2-BC59-52DEB78949C5}">
      <formula1>$D$52:$D$53</formula1>
    </dataValidation>
    <dataValidation type="list" errorStyle="warning" allowBlank="1" showInputMessage="1" showErrorMessage="1" sqref="ADB38:ADB112 TF38:TF112 JJ38:JJ112 WVV38:WVV112 WLZ38:WLZ112 WCD38:WCD112 VSH38:VSH112 VIL38:VIL112 UYP38:UYP112 UOT38:UOT112 UEX38:UEX112 TVB38:TVB112 TLF38:TLF112 TBJ38:TBJ112 SRN38:SRN112 SHR38:SHR112 RXV38:RXV112 RNZ38:RNZ112 RED38:RED112 QUH38:QUH112 QKL38:QKL112 QAP38:QAP112 PQT38:PQT112 PGX38:PGX112 OXB38:OXB112 ONF38:ONF112 ODJ38:ODJ112 NTN38:NTN112 NJR38:NJR112 MZV38:MZV112 MPZ38:MPZ112 MGD38:MGD112 LWH38:LWH112 LML38:LML112 LCP38:LCP112 KST38:KST112 KIX38:KIX112 JZB38:JZB112 JPF38:JPF112 JFJ38:JFJ112 IVN38:IVN112 ILR38:ILR112 IBV38:IBV112 HRZ38:HRZ112 HID38:HID112 GYH38:GYH112 GOL38:GOL112 GEP38:GEP112 FUT38:FUT112 FKX38:FKX112 FBB38:FBB112 ERF38:ERF112 EHJ38:EHJ112 DXN38:DXN112 DNR38:DNR112 DDV38:DDV112 CTZ38:CTZ112 CKD38:CKD112 CAH38:CAH112 BQL38:BQL112 BGP38:BGP112 AWT38:AWT112 AMX38:AMX112" xr:uid="{67335C61-5629-4DF4-83DF-BCAF2B753095}">
      <formula1>$F$52:$F$53</formula1>
    </dataValidation>
    <dataValidation type="list" errorStyle="warning" allowBlank="1" showInputMessage="1" showErrorMessage="1" sqref="ADD38:ADD112 TH38:TH112 JL38:JL112 WVX38:WVX112 WMB38:WMB112 WCF38:WCF112 VSJ38:VSJ112 VIN38:VIN112 UYR38:UYR112 UOV38:UOV112 UEZ38:UEZ112 TVD38:TVD112 TLH38:TLH112 TBL38:TBL112 SRP38:SRP112 SHT38:SHT112 RXX38:RXX112 ROB38:ROB112 REF38:REF112 QUJ38:QUJ112 QKN38:QKN112 QAR38:QAR112 PQV38:PQV112 PGZ38:PGZ112 OXD38:OXD112 ONH38:ONH112 ODL38:ODL112 NTP38:NTP112 NJT38:NJT112 MZX38:MZX112 MQB38:MQB112 MGF38:MGF112 LWJ38:LWJ112 LMN38:LMN112 LCR38:LCR112 KSV38:KSV112 KIZ38:KIZ112 JZD38:JZD112 JPH38:JPH112 JFL38:JFL112 IVP38:IVP112 ILT38:ILT112 IBX38:IBX112 HSB38:HSB112 HIF38:HIF112 GYJ38:GYJ112 GON38:GON112 GER38:GER112 FUV38:FUV112 FKZ38:FKZ112 FBD38:FBD112 ERH38:ERH112 EHL38:EHL112 DXP38:DXP112 DNT38:DNT112 DDX38:DDX112 CUB38:CUB112 CKF38:CKF112 CAJ38:CAJ112 BQN38:BQN112 BGR38:BGR112 AWV38:AWV112 AMZ38:AMZ112" xr:uid="{32FF6AE8-45A0-4F9F-926E-B5BC4250A062}">
      <formula1>$H$52:$H$53</formula1>
    </dataValidation>
    <dataValidation type="list" allowBlank="1" showInputMessage="1" showErrorMessage="1" sqref="B13:B112" xr:uid="{C5B95E82-DF9C-48C5-93F5-5AB917A9506B}">
      <formula1>$A$126:$A$146</formula1>
    </dataValidation>
    <dataValidation type="list" errorStyle="warning" allowBlank="1" showInputMessage="1" showErrorMessage="1" sqref="WVR983135:WVR983159 WLV983135:WLV983159 WBZ983135:WBZ983159 VSD983135:VSD983159 VIH983135:VIH983159 UYL983135:UYL983159 UOP983135:UOP983159 UET983135:UET983159 TUX983135:TUX983159 TLB983135:TLB983159 TBF983135:TBF983159 SRJ983135:SRJ983159 SHN983135:SHN983159 RXR983135:RXR983159 RNV983135:RNV983159 RDZ983135:RDZ983159 QUD983135:QUD983159 QKH983135:QKH983159 QAL983135:QAL983159 PQP983135:PQP983159 PGT983135:PGT983159 OWX983135:OWX983159 ONB983135:ONB983159 ODF983135:ODF983159 NTJ983135:NTJ983159 NJN983135:NJN983159 MZR983135:MZR983159 MPV983135:MPV983159 MFZ983135:MFZ983159 LWD983135:LWD983159 LMH983135:LMH983159 LCL983135:LCL983159 KSP983135:KSP983159 KIT983135:KIT983159 JYX983135:JYX983159 JPB983135:JPB983159 JFF983135:JFF983159 IVJ983135:IVJ983159 ILN983135:ILN983159 IBR983135:IBR983159 HRV983135:HRV983159 HHZ983135:HHZ983159 GYD983135:GYD983159 GOH983135:GOH983159 GEL983135:GEL983159 FUP983135:FUP983159 FKT983135:FKT983159 FAX983135:FAX983159 ERB983135:ERB983159 EHF983135:EHF983159 DXJ983135:DXJ983159 DNN983135:DNN983159 DDR983135:DDR983159 CTV983135:CTV983159 CJZ983135:CJZ983159 CAD983135:CAD983159 BQH983135:BQH983159 BGL983135:BGL983159 AWP983135:AWP983159 AMT983135:AMT983159 ACX983135:ACX983159 TB983135:TB983159 JF983135:JF983159 B983135:B983159 WVR917599:WVR917623 WLV917599:WLV917623 WBZ917599:WBZ917623 VSD917599:VSD917623 VIH917599:VIH917623 UYL917599:UYL917623 UOP917599:UOP917623 UET917599:UET917623 TUX917599:TUX917623 TLB917599:TLB917623 TBF917599:TBF917623 SRJ917599:SRJ917623 SHN917599:SHN917623 RXR917599:RXR917623 RNV917599:RNV917623 RDZ917599:RDZ917623 QUD917599:QUD917623 QKH917599:QKH917623 QAL917599:QAL917623 PQP917599:PQP917623 PGT917599:PGT917623 OWX917599:OWX917623 ONB917599:ONB917623 ODF917599:ODF917623 NTJ917599:NTJ917623 NJN917599:NJN917623 MZR917599:MZR917623 MPV917599:MPV917623 MFZ917599:MFZ917623 LWD917599:LWD917623 LMH917599:LMH917623 LCL917599:LCL917623 KSP917599:KSP917623 KIT917599:KIT917623 JYX917599:JYX917623 JPB917599:JPB917623 JFF917599:JFF917623 IVJ917599:IVJ917623 ILN917599:ILN917623 IBR917599:IBR917623 HRV917599:HRV917623 HHZ917599:HHZ917623 GYD917599:GYD917623 GOH917599:GOH917623 GEL917599:GEL917623 FUP917599:FUP917623 FKT917599:FKT917623 FAX917599:FAX917623 ERB917599:ERB917623 EHF917599:EHF917623 DXJ917599:DXJ917623 DNN917599:DNN917623 DDR917599:DDR917623 CTV917599:CTV917623 CJZ917599:CJZ917623 CAD917599:CAD917623 BQH917599:BQH917623 BGL917599:BGL917623 AWP917599:AWP917623 AMT917599:AMT917623 ACX917599:ACX917623 TB917599:TB917623 JF917599:JF917623 B917599:B917623 WVR852063:WVR852087 WLV852063:WLV852087 WBZ852063:WBZ852087 VSD852063:VSD852087 VIH852063:VIH852087 UYL852063:UYL852087 UOP852063:UOP852087 UET852063:UET852087 TUX852063:TUX852087 TLB852063:TLB852087 TBF852063:TBF852087 SRJ852063:SRJ852087 SHN852063:SHN852087 RXR852063:RXR852087 RNV852063:RNV852087 RDZ852063:RDZ852087 QUD852063:QUD852087 QKH852063:QKH852087 QAL852063:QAL852087 PQP852063:PQP852087 PGT852063:PGT852087 OWX852063:OWX852087 ONB852063:ONB852087 ODF852063:ODF852087 NTJ852063:NTJ852087 NJN852063:NJN852087 MZR852063:MZR852087 MPV852063:MPV852087 MFZ852063:MFZ852087 LWD852063:LWD852087 LMH852063:LMH852087 LCL852063:LCL852087 KSP852063:KSP852087 KIT852063:KIT852087 JYX852063:JYX852087 JPB852063:JPB852087 JFF852063:JFF852087 IVJ852063:IVJ852087 ILN852063:ILN852087 IBR852063:IBR852087 HRV852063:HRV852087 HHZ852063:HHZ852087 GYD852063:GYD852087 GOH852063:GOH852087 GEL852063:GEL852087 FUP852063:FUP852087 FKT852063:FKT852087 FAX852063:FAX852087 ERB852063:ERB852087 EHF852063:EHF852087 DXJ852063:DXJ852087 DNN852063:DNN852087 DDR852063:DDR852087 CTV852063:CTV852087 CJZ852063:CJZ852087 CAD852063:CAD852087 BQH852063:BQH852087 BGL852063:BGL852087 AWP852063:AWP852087 AMT852063:AMT852087 ACX852063:ACX852087 TB852063:TB852087 JF852063:JF852087 B852063:B852087 WVR786527:WVR786551 WLV786527:WLV786551 WBZ786527:WBZ786551 VSD786527:VSD786551 VIH786527:VIH786551 UYL786527:UYL786551 UOP786527:UOP786551 UET786527:UET786551 TUX786527:TUX786551 TLB786527:TLB786551 TBF786527:TBF786551 SRJ786527:SRJ786551 SHN786527:SHN786551 RXR786527:RXR786551 RNV786527:RNV786551 RDZ786527:RDZ786551 QUD786527:QUD786551 QKH786527:QKH786551 QAL786527:QAL786551 PQP786527:PQP786551 PGT786527:PGT786551 OWX786527:OWX786551 ONB786527:ONB786551 ODF786527:ODF786551 NTJ786527:NTJ786551 NJN786527:NJN786551 MZR786527:MZR786551 MPV786527:MPV786551 MFZ786527:MFZ786551 LWD786527:LWD786551 LMH786527:LMH786551 LCL786527:LCL786551 KSP786527:KSP786551 KIT786527:KIT786551 JYX786527:JYX786551 JPB786527:JPB786551 JFF786527:JFF786551 IVJ786527:IVJ786551 ILN786527:ILN786551 IBR786527:IBR786551 HRV786527:HRV786551 HHZ786527:HHZ786551 GYD786527:GYD786551 GOH786527:GOH786551 GEL786527:GEL786551 FUP786527:FUP786551 FKT786527:FKT786551 FAX786527:FAX786551 ERB786527:ERB786551 EHF786527:EHF786551 DXJ786527:DXJ786551 DNN786527:DNN786551 DDR786527:DDR786551 CTV786527:CTV786551 CJZ786527:CJZ786551 CAD786527:CAD786551 BQH786527:BQH786551 BGL786527:BGL786551 AWP786527:AWP786551 AMT786527:AMT786551 ACX786527:ACX786551 TB786527:TB786551 JF786527:JF786551 B786527:B786551 WVR720991:WVR721015 WLV720991:WLV721015 WBZ720991:WBZ721015 VSD720991:VSD721015 VIH720991:VIH721015 UYL720991:UYL721015 UOP720991:UOP721015 UET720991:UET721015 TUX720991:TUX721015 TLB720991:TLB721015 TBF720991:TBF721015 SRJ720991:SRJ721015 SHN720991:SHN721015 RXR720991:RXR721015 RNV720991:RNV721015 RDZ720991:RDZ721015 QUD720991:QUD721015 QKH720991:QKH721015 QAL720991:QAL721015 PQP720991:PQP721015 PGT720991:PGT721015 OWX720991:OWX721015 ONB720991:ONB721015 ODF720991:ODF721015 NTJ720991:NTJ721015 NJN720991:NJN721015 MZR720991:MZR721015 MPV720991:MPV721015 MFZ720991:MFZ721015 LWD720991:LWD721015 LMH720991:LMH721015 LCL720991:LCL721015 KSP720991:KSP721015 KIT720991:KIT721015 JYX720991:JYX721015 JPB720991:JPB721015 JFF720991:JFF721015 IVJ720991:IVJ721015 ILN720991:ILN721015 IBR720991:IBR721015 HRV720991:HRV721015 HHZ720991:HHZ721015 GYD720991:GYD721015 GOH720991:GOH721015 GEL720991:GEL721015 FUP720991:FUP721015 FKT720991:FKT721015 FAX720991:FAX721015 ERB720991:ERB721015 EHF720991:EHF721015 DXJ720991:DXJ721015 DNN720991:DNN721015 DDR720991:DDR721015 CTV720991:CTV721015 CJZ720991:CJZ721015 CAD720991:CAD721015 BQH720991:BQH721015 BGL720991:BGL721015 AWP720991:AWP721015 AMT720991:AMT721015 ACX720991:ACX721015 TB720991:TB721015 JF720991:JF721015 B720991:B721015 WVR655455:WVR655479 WLV655455:WLV655479 WBZ655455:WBZ655479 VSD655455:VSD655479 VIH655455:VIH655479 UYL655455:UYL655479 UOP655455:UOP655479 UET655455:UET655479 TUX655455:TUX655479 TLB655455:TLB655479 TBF655455:TBF655479 SRJ655455:SRJ655479 SHN655455:SHN655479 RXR655455:RXR655479 RNV655455:RNV655479 RDZ655455:RDZ655479 QUD655455:QUD655479 QKH655455:QKH655479 QAL655455:QAL655479 PQP655455:PQP655479 PGT655455:PGT655479 OWX655455:OWX655479 ONB655455:ONB655479 ODF655455:ODF655479 NTJ655455:NTJ655479 NJN655455:NJN655479 MZR655455:MZR655479 MPV655455:MPV655479 MFZ655455:MFZ655479 LWD655455:LWD655479 LMH655455:LMH655479 LCL655455:LCL655479 KSP655455:KSP655479 KIT655455:KIT655479 JYX655455:JYX655479 JPB655455:JPB655479 JFF655455:JFF655479 IVJ655455:IVJ655479 ILN655455:ILN655479 IBR655455:IBR655479 HRV655455:HRV655479 HHZ655455:HHZ655479 GYD655455:GYD655479 GOH655455:GOH655479 GEL655455:GEL655479 FUP655455:FUP655479 FKT655455:FKT655479 FAX655455:FAX655479 ERB655455:ERB655479 EHF655455:EHF655479 DXJ655455:DXJ655479 DNN655455:DNN655479 DDR655455:DDR655479 CTV655455:CTV655479 CJZ655455:CJZ655479 CAD655455:CAD655479 BQH655455:BQH655479 BGL655455:BGL655479 AWP655455:AWP655479 AMT655455:AMT655479 ACX655455:ACX655479 TB655455:TB655479 JF655455:JF655479 B655455:B655479 WVR589919:WVR589943 WLV589919:WLV589943 WBZ589919:WBZ589943 VSD589919:VSD589943 VIH589919:VIH589943 UYL589919:UYL589943 UOP589919:UOP589943 UET589919:UET589943 TUX589919:TUX589943 TLB589919:TLB589943 TBF589919:TBF589943 SRJ589919:SRJ589943 SHN589919:SHN589943 RXR589919:RXR589943 RNV589919:RNV589943 RDZ589919:RDZ589943 QUD589919:QUD589943 QKH589919:QKH589943 QAL589919:QAL589943 PQP589919:PQP589943 PGT589919:PGT589943 OWX589919:OWX589943 ONB589919:ONB589943 ODF589919:ODF589943 NTJ589919:NTJ589943 NJN589919:NJN589943 MZR589919:MZR589943 MPV589919:MPV589943 MFZ589919:MFZ589943 LWD589919:LWD589943 LMH589919:LMH589943 LCL589919:LCL589943 KSP589919:KSP589943 KIT589919:KIT589943 JYX589919:JYX589943 JPB589919:JPB589943 JFF589919:JFF589943 IVJ589919:IVJ589943 ILN589919:ILN589943 IBR589919:IBR589943 HRV589919:HRV589943 HHZ589919:HHZ589943 GYD589919:GYD589943 GOH589919:GOH589943 GEL589919:GEL589943 FUP589919:FUP589943 FKT589919:FKT589943 FAX589919:FAX589943 ERB589919:ERB589943 EHF589919:EHF589943 DXJ589919:DXJ589943 DNN589919:DNN589943 DDR589919:DDR589943 CTV589919:CTV589943 CJZ589919:CJZ589943 CAD589919:CAD589943 BQH589919:BQH589943 BGL589919:BGL589943 AWP589919:AWP589943 AMT589919:AMT589943 ACX589919:ACX589943 TB589919:TB589943 JF589919:JF589943 B589919:B589943 WVR524383:WVR524407 WLV524383:WLV524407 WBZ524383:WBZ524407 VSD524383:VSD524407 VIH524383:VIH524407 UYL524383:UYL524407 UOP524383:UOP524407 UET524383:UET524407 TUX524383:TUX524407 TLB524383:TLB524407 TBF524383:TBF524407 SRJ524383:SRJ524407 SHN524383:SHN524407 RXR524383:RXR524407 RNV524383:RNV524407 RDZ524383:RDZ524407 QUD524383:QUD524407 QKH524383:QKH524407 QAL524383:QAL524407 PQP524383:PQP524407 PGT524383:PGT524407 OWX524383:OWX524407 ONB524383:ONB524407 ODF524383:ODF524407 NTJ524383:NTJ524407 NJN524383:NJN524407 MZR524383:MZR524407 MPV524383:MPV524407 MFZ524383:MFZ524407 LWD524383:LWD524407 LMH524383:LMH524407 LCL524383:LCL524407 KSP524383:KSP524407 KIT524383:KIT524407 JYX524383:JYX524407 JPB524383:JPB524407 JFF524383:JFF524407 IVJ524383:IVJ524407 ILN524383:ILN524407 IBR524383:IBR524407 HRV524383:HRV524407 HHZ524383:HHZ524407 GYD524383:GYD524407 GOH524383:GOH524407 GEL524383:GEL524407 FUP524383:FUP524407 FKT524383:FKT524407 FAX524383:FAX524407 ERB524383:ERB524407 EHF524383:EHF524407 DXJ524383:DXJ524407 DNN524383:DNN524407 DDR524383:DDR524407 CTV524383:CTV524407 CJZ524383:CJZ524407 CAD524383:CAD524407 BQH524383:BQH524407 BGL524383:BGL524407 AWP524383:AWP524407 AMT524383:AMT524407 ACX524383:ACX524407 TB524383:TB524407 JF524383:JF524407 B524383:B524407 WVR458847:WVR458871 WLV458847:WLV458871 WBZ458847:WBZ458871 VSD458847:VSD458871 VIH458847:VIH458871 UYL458847:UYL458871 UOP458847:UOP458871 UET458847:UET458871 TUX458847:TUX458871 TLB458847:TLB458871 TBF458847:TBF458871 SRJ458847:SRJ458871 SHN458847:SHN458871 RXR458847:RXR458871 RNV458847:RNV458871 RDZ458847:RDZ458871 QUD458847:QUD458871 QKH458847:QKH458871 QAL458847:QAL458871 PQP458847:PQP458871 PGT458847:PGT458871 OWX458847:OWX458871 ONB458847:ONB458871 ODF458847:ODF458871 NTJ458847:NTJ458871 NJN458847:NJN458871 MZR458847:MZR458871 MPV458847:MPV458871 MFZ458847:MFZ458871 LWD458847:LWD458871 LMH458847:LMH458871 LCL458847:LCL458871 KSP458847:KSP458871 KIT458847:KIT458871 JYX458847:JYX458871 JPB458847:JPB458871 JFF458847:JFF458871 IVJ458847:IVJ458871 ILN458847:ILN458871 IBR458847:IBR458871 HRV458847:HRV458871 HHZ458847:HHZ458871 GYD458847:GYD458871 GOH458847:GOH458871 GEL458847:GEL458871 FUP458847:FUP458871 FKT458847:FKT458871 FAX458847:FAX458871 ERB458847:ERB458871 EHF458847:EHF458871 DXJ458847:DXJ458871 DNN458847:DNN458871 DDR458847:DDR458871 CTV458847:CTV458871 CJZ458847:CJZ458871 CAD458847:CAD458871 BQH458847:BQH458871 BGL458847:BGL458871 AWP458847:AWP458871 AMT458847:AMT458871 ACX458847:ACX458871 TB458847:TB458871 JF458847:JF458871 B458847:B458871 WVR393311:WVR393335 WLV393311:WLV393335 WBZ393311:WBZ393335 VSD393311:VSD393335 VIH393311:VIH393335 UYL393311:UYL393335 UOP393311:UOP393335 UET393311:UET393335 TUX393311:TUX393335 TLB393311:TLB393335 TBF393311:TBF393335 SRJ393311:SRJ393335 SHN393311:SHN393335 RXR393311:RXR393335 RNV393311:RNV393335 RDZ393311:RDZ393335 QUD393311:QUD393335 QKH393311:QKH393335 QAL393311:QAL393335 PQP393311:PQP393335 PGT393311:PGT393335 OWX393311:OWX393335 ONB393311:ONB393335 ODF393311:ODF393335 NTJ393311:NTJ393335 NJN393311:NJN393335 MZR393311:MZR393335 MPV393311:MPV393335 MFZ393311:MFZ393335 LWD393311:LWD393335 LMH393311:LMH393335 LCL393311:LCL393335 KSP393311:KSP393335 KIT393311:KIT393335 JYX393311:JYX393335 JPB393311:JPB393335 JFF393311:JFF393335 IVJ393311:IVJ393335 ILN393311:ILN393335 IBR393311:IBR393335 HRV393311:HRV393335 HHZ393311:HHZ393335 GYD393311:GYD393335 GOH393311:GOH393335 GEL393311:GEL393335 FUP393311:FUP393335 FKT393311:FKT393335 FAX393311:FAX393335 ERB393311:ERB393335 EHF393311:EHF393335 DXJ393311:DXJ393335 DNN393311:DNN393335 DDR393311:DDR393335 CTV393311:CTV393335 CJZ393311:CJZ393335 CAD393311:CAD393335 BQH393311:BQH393335 BGL393311:BGL393335 AWP393311:AWP393335 AMT393311:AMT393335 ACX393311:ACX393335 TB393311:TB393335 JF393311:JF393335 B393311:B393335 WVR327775:WVR327799 WLV327775:WLV327799 WBZ327775:WBZ327799 VSD327775:VSD327799 VIH327775:VIH327799 UYL327775:UYL327799 UOP327775:UOP327799 UET327775:UET327799 TUX327775:TUX327799 TLB327775:TLB327799 TBF327775:TBF327799 SRJ327775:SRJ327799 SHN327775:SHN327799 RXR327775:RXR327799 RNV327775:RNV327799 RDZ327775:RDZ327799 QUD327775:QUD327799 QKH327775:QKH327799 QAL327775:QAL327799 PQP327775:PQP327799 PGT327775:PGT327799 OWX327775:OWX327799 ONB327775:ONB327799 ODF327775:ODF327799 NTJ327775:NTJ327799 NJN327775:NJN327799 MZR327775:MZR327799 MPV327775:MPV327799 MFZ327775:MFZ327799 LWD327775:LWD327799 LMH327775:LMH327799 LCL327775:LCL327799 KSP327775:KSP327799 KIT327775:KIT327799 JYX327775:JYX327799 JPB327775:JPB327799 JFF327775:JFF327799 IVJ327775:IVJ327799 ILN327775:ILN327799 IBR327775:IBR327799 HRV327775:HRV327799 HHZ327775:HHZ327799 GYD327775:GYD327799 GOH327775:GOH327799 GEL327775:GEL327799 FUP327775:FUP327799 FKT327775:FKT327799 FAX327775:FAX327799 ERB327775:ERB327799 EHF327775:EHF327799 DXJ327775:DXJ327799 DNN327775:DNN327799 DDR327775:DDR327799 CTV327775:CTV327799 CJZ327775:CJZ327799 CAD327775:CAD327799 BQH327775:BQH327799 BGL327775:BGL327799 AWP327775:AWP327799 AMT327775:AMT327799 ACX327775:ACX327799 TB327775:TB327799 JF327775:JF327799 B327775:B327799 WVR262239:WVR262263 WLV262239:WLV262263 WBZ262239:WBZ262263 VSD262239:VSD262263 VIH262239:VIH262263 UYL262239:UYL262263 UOP262239:UOP262263 UET262239:UET262263 TUX262239:TUX262263 TLB262239:TLB262263 TBF262239:TBF262263 SRJ262239:SRJ262263 SHN262239:SHN262263 RXR262239:RXR262263 RNV262239:RNV262263 RDZ262239:RDZ262263 QUD262239:QUD262263 QKH262239:QKH262263 QAL262239:QAL262263 PQP262239:PQP262263 PGT262239:PGT262263 OWX262239:OWX262263 ONB262239:ONB262263 ODF262239:ODF262263 NTJ262239:NTJ262263 NJN262239:NJN262263 MZR262239:MZR262263 MPV262239:MPV262263 MFZ262239:MFZ262263 LWD262239:LWD262263 LMH262239:LMH262263 LCL262239:LCL262263 KSP262239:KSP262263 KIT262239:KIT262263 JYX262239:JYX262263 JPB262239:JPB262263 JFF262239:JFF262263 IVJ262239:IVJ262263 ILN262239:ILN262263 IBR262239:IBR262263 HRV262239:HRV262263 HHZ262239:HHZ262263 GYD262239:GYD262263 GOH262239:GOH262263 GEL262239:GEL262263 FUP262239:FUP262263 FKT262239:FKT262263 FAX262239:FAX262263 ERB262239:ERB262263 EHF262239:EHF262263 DXJ262239:DXJ262263 DNN262239:DNN262263 DDR262239:DDR262263 CTV262239:CTV262263 CJZ262239:CJZ262263 CAD262239:CAD262263 BQH262239:BQH262263 BGL262239:BGL262263 AWP262239:AWP262263 AMT262239:AMT262263 ACX262239:ACX262263 TB262239:TB262263 JF262239:JF262263 B262239:B262263 WVR196703:WVR196727 WLV196703:WLV196727 WBZ196703:WBZ196727 VSD196703:VSD196727 VIH196703:VIH196727 UYL196703:UYL196727 UOP196703:UOP196727 UET196703:UET196727 TUX196703:TUX196727 TLB196703:TLB196727 TBF196703:TBF196727 SRJ196703:SRJ196727 SHN196703:SHN196727 RXR196703:RXR196727 RNV196703:RNV196727 RDZ196703:RDZ196727 QUD196703:QUD196727 QKH196703:QKH196727 QAL196703:QAL196727 PQP196703:PQP196727 PGT196703:PGT196727 OWX196703:OWX196727 ONB196703:ONB196727 ODF196703:ODF196727 NTJ196703:NTJ196727 NJN196703:NJN196727 MZR196703:MZR196727 MPV196703:MPV196727 MFZ196703:MFZ196727 LWD196703:LWD196727 LMH196703:LMH196727 LCL196703:LCL196727 KSP196703:KSP196727 KIT196703:KIT196727 JYX196703:JYX196727 JPB196703:JPB196727 JFF196703:JFF196727 IVJ196703:IVJ196727 ILN196703:ILN196727 IBR196703:IBR196727 HRV196703:HRV196727 HHZ196703:HHZ196727 GYD196703:GYD196727 GOH196703:GOH196727 GEL196703:GEL196727 FUP196703:FUP196727 FKT196703:FKT196727 FAX196703:FAX196727 ERB196703:ERB196727 EHF196703:EHF196727 DXJ196703:DXJ196727 DNN196703:DNN196727 DDR196703:DDR196727 CTV196703:CTV196727 CJZ196703:CJZ196727 CAD196703:CAD196727 BQH196703:BQH196727 BGL196703:BGL196727 AWP196703:AWP196727 AMT196703:AMT196727 ACX196703:ACX196727 TB196703:TB196727 JF196703:JF196727 B196703:B196727 WVR131167:WVR131191 WLV131167:WLV131191 WBZ131167:WBZ131191 VSD131167:VSD131191 VIH131167:VIH131191 UYL131167:UYL131191 UOP131167:UOP131191 UET131167:UET131191 TUX131167:TUX131191 TLB131167:TLB131191 TBF131167:TBF131191 SRJ131167:SRJ131191 SHN131167:SHN131191 RXR131167:RXR131191 RNV131167:RNV131191 RDZ131167:RDZ131191 QUD131167:QUD131191 QKH131167:QKH131191 QAL131167:QAL131191 PQP131167:PQP131191 PGT131167:PGT131191 OWX131167:OWX131191 ONB131167:ONB131191 ODF131167:ODF131191 NTJ131167:NTJ131191 NJN131167:NJN131191 MZR131167:MZR131191 MPV131167:MPV131191 MFZ131167:MFZ131191 LWD131167:LWD131191 LMH131167:LMH131191 LCL131167:LCL131191 KSP131167:KSP131191 KIT131167:KIT131191 JYX131167:JYX131191 JPB131167:JPB131191 JFF131167:JFF131191 IVJ131167:IVJ131191 ILN131167:ILN131191 IBR131167:IBR131191 HRV131167:HRV131191 HHZ131167:HHZ131191 GYD131167:GYD131191 GOH131167:GOH131191 GEL131167:GEL131191 FUP131167:FUP131191 FKT131167:FKT131191 FAX131167:FAX131191 ERB131167:ERB131191 EHF131167:EHF131191 DXJ131167:DXJ131191 DNN131167:DNN131191 DDR131167:DDR131191 CTV131167:CTV131191 CJZ131167:CJZ131191 CAD131167:CAD131191 BQH131167:BQH131191 BGL131167:BGL131191 AWP131167:AWP131191 AMT131167:AMT131191 ACX131167:ACX131191 TB131167:TB131191 JF131167:JF131191 B131167:B131191 WVR65631:WVR65655 WLV65631:WLV65655 WBZ65631:WBZ65655 VSD65631:VSD65655 VIH65631:VIH65655 UYL65631:UYL65655 UOP65631:UOP65655 UET65631:UET65655 TUX65631:TUX65655 TLB65631:TLB65655 TBF65631:TBF65655 SRJ65631:SRJ65655 SHN65631:SHN65655 RXR65631:RXR65655 RNV65631:RNV65655 RDZ65631:RDZ65655 QUD65631:QUD65655 QKH65631:QKH65655 QAL65631:QAL65655 PQP65631:PQP65655 PGT65631:PGT65655 OWX65631:OWX65655 ONB65631:ONB65655 ODF65631:ODF65655 NTJ65631:NTJ65655 NJN65631:NJN65655 MZR65631:MZR65655 MPV65631:MPV65655 MFZ65631:MFZ65655 LWD65631:LWD65655 LMH65631:LMH65655 LCL65631:LCL65655 KSP65631:KSP65655 KIT65631:KIT65655 JYX65631:JYX65655 JPB65631:JPB65655 JFF65631:JFF65655 IVJ65631:IVJ65655 ILN65631:ILN65655 IBR65631:IBR65655 HRV65631:HRV65655 HHZ65631:HHZ65655 GYD65631:GYD65655 GOH65631:GOH65655 GEL65631:GEL65655 FUP65631:FUP65655 FKT65631:FKT65655 FAX65631:FAX65655 ERB65631:ERB65655 EHF65631:EHF65655 DXJ65631:DXJ65655 DNN65631:DNN65655 DDR65631:DDR65655 CTV65631:CTV65655 CJZ65631:CJZ65655 CAD65631:CAD65655 BQH65631:BQH65655 BGL65631:BGL65655 AWP65631:AWP65655 AMT65631:AMT65655 ACX65631:ACX65655 TB65631:TB65655 JF65631:JF65655 B65631:B65655 WLV13:WLV37 WBZ13:WBZ37 VSD13:VSD37 VIH13:VIH37 UYL13:UYL37 UOP13:UOP37 UET13:UET37 TUX13:TUX37 TLB13:TLB37 TBF13:TBF37 SRJ13:SRJ37 SHN13:SHN37 RXR13:RXR37 RNV13:RNV37 RDZ13:RDZ37 QUD13:QUD37 QKH13:QKH37 QAL13:QAL37 PQP13:PQP37 PGT13:PGT37 OWX13:OWX37 ONB13:ONB37 ODF13:ODF37 NTJ13:NTJ37 NJN13:NJN37 MZR13:MZR37 MPV13:MPV37 MFZ13:MFZ37 LWD13:LWD37 LMH13:LMH37 LCL13:LCL37 KSP13:KSP37 KIT13:KIT37 JYX13:JYX37 JPB13:JPB37 JFF13:JFF37 IVJ13:IVJ37 ILN13:ILN37 IBR13:IBR37 HRV13:HRV37 HHZ13:HHZ37 GYD13:GYD37 GOH13:GOH37 GEL13:GEL37 FUP13:FUP37 FKT13:FKT37 FAX13:FAX37 ERB13:ERB37 EHF13:EHF37 DXJ13:DXJ37 DNN13:DNN37 DDR13:DDR37 CTV13:CTV37 CJZ13:CJZ37 CAD13:CAD37 BQH13:BQH37 BGL13:BGL37 AWP13:AWP37 AMT13:AMT37 ACX13:ACX37 TB13:TB37 JF13:JF37 WVR13:WVR37" xr:uid="{AE6D24CA-314B-4F79-9CBC-1F7A519EA5B9}">
      <formula1>$A$126:$A$146</formula1>
    </dataValidation>
    <dataValidation type="list" errorStyle="warning" allowBlank="1" showInputMessage="1" showErrorMessage="1" sqref="WVS983135:WVS983159 WLW983135:WLW983159 WCA983135:WCA983159 VSE983135:VSE983159 VII983135:VII983159 UYM983135:UYM983159 UOQ983135:UOQ983159 UEU983135:UEU983159 TUY983135:TUY983159 TLC983135:TLC983159 TBG983135:TBG983159 SRK983135:SRK983159 SHO983135:SHO983159 RXS983135:RXS983159 RNW983135:RNW983159 REA983135:REA983159 QUE983135:QUE983159 QKI983135:QKI983159 QAM983135:QAM983159 PQQ983135:PQQ983159 PGU983135:PGU983159 OWY983135:OWY983159 ONC983135:ONC983159 ODG983135:ODG983159 NTK983135:NTK983159 NJO983135:NJO983159 MZS983135:MZS983159 MPW983135:MPW983159 MGA983135:MGA983159 LWE983135:LWE983159 LMI983135:LMI983159 LCM983135:LCM983159 KSQ983135:KSQ983159 KIU983135:KIU983159 JYY983135:JYY983159 JPC983135:JPC983159 JFG983135:JFG983159 IVK983135:IVK983159 ILO983135:ILO983159 IBS983135:IBS983159 HRW983135:HRW983159 HIA983135:HIA983159 GYE983135:GYE983159 GOI983135:GOI983159 GEM983135:GEM983159 FUQ983135:FUQ983159 FKU983135:FKU983159 FAY983135:FAY983159 ERC983135:ERC983159 EHG983135:EHG983159 DXK983135:DXK983159 DNO983135:DNO983159 DDS983135:DDS983159 CTW983135:CTW983159 CKA983135:CKA983159 CAE983135:CAE983159 BQI983135:BQI983159 BGM983135:BGM983159 AWQ983135:AWQ983159 AMU983135:AMU983159 ACY983135:ACY983159 TC983135:TC983159 JG983135:JG983159 C983135:C983159 WVS917599:WVS917623 WLW917599:WLW917623 WCA917599:WCA917623 VSE917599:VSE917623 VII917599:VII917623 UYM917599:UYM917623 UOQ917599:UOQ917623 UEU917599:UEU917623 TUY917599:TUY917623 TLC917599:TLC917623 TBG917599:TBG917623 SRK917599:SRK917623 SHO917599:SHO917623 RXS917599:RXS917623 RNW917599:RNW917623 REA917599:REA917623 QUE917599:QUE917623 QKI917599:QKI917623 QAM917599:QAM917623 PQQ917599:PQQ917623 PGU917599:PGU917623 OWY917599:OWY917623 ONC917599:ONC917623 ODG917599:ODG917623 NTK917599:NTK917623 NJO917599:NJO917623 MZS917599:MZS917623 MPW917599:MPW917623 MGA917599:MGA917623 LWE917599:LWE917623 LMI917599:LMI917623 LCM917599:LCM917623 KSQ917599:KSQ917623 KIU917599:KIU917623 JYY917599:JYY917623 JPC917599:JPC917623 JFG917599:JFG917623 IVK917599:IVK917623 ILO917599:ILO917623 IBS917599:IBS917623 HRW917599:HRW917623 HIA917599:HIA917623 GYE917599:GYE917623 GOI917599:GOI917623 GEM917599:GEM917623 FUQ917599:FUQ917623 FKU917599:FKU917623 FAY917599:FAY917623 ERC917599:ERC917623 EHG917599:EHG917623 DXK917599:DXK917623 DNO917599:DNO917623 DDS917599:DDS917623 CTW917599:CTW917623 CKA917599:CKA917623 CAE917599:CAE917623 BQI917599:BQI917623 BGM917599:BGM917623 AWQ917599:AWQ917623 AMU917599:AMU917623 ACY917599:ACY917623 TC917599:TC917623 JG917599:JG917623 C917599:C917623 WVS852063:WVS852087 WLW852063:WLW852087 WCA852063:WCA852087 VSE852063:VSE852087 VII852063:VII852087 UYM852063:UYM852087 UOQ852063:UOQ852087 UEU852063:UEU852087 TUY852063:TUY852087 TLC852063:TLC852087 TBG852063:TBG852087 SRK852063:SRK852087 SHO852063:SHO852087 RXS852063:RXS852087 RNW852063:RNW852087 REA852063:REA852087 QUE852063:QUE852087 QKI852063:QKI852087 QAM852063:QAM852087 PQQ852063:PQQ852087 PGU852063:PGU852087 OWY852063:OWY852087 ONC852063:ONC852087 ODG852063:ODG852087 NTK852063:NTK852087 NJO852063:NJO852087 MZS852063:MZS852087 MPW852063:MPW852087 MGA852063:MGA852087 LWE852063:LWE852087 LMI852063:LMI852087 LCM852063:LCM852087 KSQ852063:KSQ852087 KIU852063:KIU852087 JYY852063:JYY852087 JPC852063:JPC852087 JFG852063:JFG852087 IVK852063:IVK852087 ILO852063:ILO852087 IBS852063:IBS852087 HRW852063:HRW852087 HIA852063:HIA852087 GYE852063:GYE852087 GOI852063:GOI852087 GEM852063:GEM852087 FUQ852063:FUQ852087 FKU852063:FKU852087 FAY852063:FAY852087 ERC852063:ERC852087 EHG852063:EHG852087 DXK852063:DXK852087 DNO852063:DNO852087 DDS852063:DDS852087 CTW852063:CTW852087 CKA852063:CKA852087 CAE852063:CAE852087 BQI852063:BQI852087 BGM852063:BGM852087 AWQ852063:AWQ852087 AMU852063:AMU852087 ACY852063:ACY852087 TC852063:TC852087 JG852063:JG852087 C852063:C852087 WVS786527:WVS786551 WLW786527:WLW786551 WCA786527:WCA786551 VSE786527:VSE786551 VII786527:VII786551 UYM786527:UYM786551 UOQ786527:UOQ786551 UEU786527:UEU786551 TUY786527:TUY786551 TLC786527:TLC786551 TBG786527:TBG786551 SRK786527:SRK786551 SHO786527:SHO786551 RXS786527:RXS786551 RNW786527:RNW786551 REA786527:REA786551 QUE786527:QUE786551 QKI786527:QKI786551 QAM786527:QAM786551 PQQ786527:PQQ786551 PGU786527:PGU786551 OWY786527:OWY786551 ONC786527:ONC786551 ODG786527:ODG786551 NTK786527:NTK786551 NJO786527:NJO786551 MZS786527:MZS786551 MPW786527:MPW786551 MGA786527:MGA786551 LWE786527:LWE786551 LMI786527:LMI786551 LCM786527:LCM786551 KSQ786527:KSQ786551 KIU786527:KIU786551 JYY786527:JYY786551 JPC786527:JPC786551 JFG786527:JFG786551 IVK786527:IVK786551 ILO786527:ILO786551 IBS786527:IBS786551 HRW786527:HRW786551 HIA786527:HIA786551 GYE786527:GYE786551 GOI786527:GOI786551 GEM786527:GEM786551 FUQ786527:FUQ786551 FKU786527:FKU786551 FAY786527:FAY786551 ERC786527:ERC786551 EHG786527:EHG786551 DXK786527:DXK786551 DNO786527:DNO786551 DDS786527:DDS786551 CTW786527:CTW786551 CKA786527:CKA786551 CAE786527:CAE786551 BQI786527:BQI786551 BGM786527:BGM786551 AWQ786527:AWQ786551 AMU786527:AMU786551 ACY786527:ACY786551 TC786527:TC786551 JG786527:JG786551 C786527:C786551 WVS720991:WVS721015 WLW720991:WLW721015 WCA720991:WCA721015 VSE720991:VSE721015 VII720991:VII721015 UYM720991:UYM721015 UOQ720991:UOQ721015 UEU720991:UEU721015 TUY720991:TUY721015 TLC720991:TLC721015 TBG720991:TBG721015 SRK720991:SRK721015 SHO720991:SHO721015 RXS720991:RXS721015 RNW720991:RNW721015 REA720991:REA721015 QUE720991:QUE721015 QKI720991:QKI721015 QAM720991:QAM721015 PQQ720991:PQQ721015 PGU720991:PGU721015 OWY720991:OWY721015 ONC720991:ONC721015 ODG720991:ODG721015 NTK720991:NTK721015 NJO720991:NJO721015 MZS720991:MZS721015 MPW720991:MPW721015 MGA720991:MGA721015 LWE720991:LWE721015 LMI720991:LMI721015 LCM720991:LCM721015 KSQ720991:KSQ721015 KIU720991:KIU721015 JYY720991:JYY721015 JPC720991:JPC721015 JFG720991:JFG721015 IVK720991:IVK721015 ILO720991:ILO721015 IBS720991:IBS721015 HRW720991:HRW721015 HIA720991:HIA721015 GYE720991:GYE721015 GOI720991:GOI721015 GEM720991:GEM721015 FUQ720991:FUQ721015 FKU720991:FKU721015 FAY720991:FAY721015 ERC720991:ERC721015 EHG720991:EHG721015 DXK720991:DXK721015 DNO720991:DNO721015 DDS720991:DDS721015 CTW720991:CTW721015 CKA720991:CKA721015 CAE720991:CAE721015 BQI720991:BQI721015 BGM720991:BGM721015 AWQ720991:AWQ721015 AMU720991:AMU721015 ACY720991:ACY721015 TC720991:TC721015 JG720991:JG721015 C720991:C721015 WVS655455:WVS655479 WLW655455:WLW655479 WCA655455:WCA655479 VSE655455:VSE655479 VII655455:VII655479 UYM655455:UYM655479 UOQ655455:UOQ655479 UEU655455:UEU655479 TUY655455:TUY655479 TLC655455:TLC655479 TBG655455:TBG655479 SRK655455:SRK655479 SHO655455:SHO655479 RXS655455:RXS655479 RNW655455:RNW655479 REA655455:REA655479 QUE655455:QUE655479 QKI655455:QKI655479 QAM655455:QAM655479 PQQ655455:PQQ655479 PGU655455:PGU655479 OWY655455:OWY655479 ONC655455:ONC655479 ODG655455:ODG655479 NTK655455:NTK655479 NJO655455:NJO655479 MZS655455:MZS655479 MPW655455:MPW655479 MGA655455:MGA655479 LWE655455:LWE655479 LMI655455:LMI655479 LCM655455:LCM655479 KSQ655455:KSQ655479 KIU655455:KIU655479 JYY655455:JYY655479 JPC655455:JPC655479 JFG655455:JFG655479 IVK655455:IVK655479 ILO655455:ILO655479 IBS655455:IBS655479 HRW655455:HRW655479 HIA655455:HIA655479 GYE655455:GYE655479 GOI655455:GOI655479 GEM655455:GEM655479 FUQ655455:FUQ655479 FKU655455:FKU655479 FAY655455:FAY655479 ERC655455:ERC655479 EHG655455:EHG655479 DXK655455:DXK655479 DNO655455:DNO655479 DDS655455:DDS655479 CTW655455:CTW655479 CKA655455:CKA655479 CAE655455:CAE655479 BQI655455:BQI655479 BGM655455:BGM655479 AWQ655455:AWQ655479 AMU655455:AMU655479 ACY655455:ACY655479 TC655455:TC655479 JG655455:JG655479 C655455:C655479 WVS589919:WVS589943 WLW589919:WLW589943 WCA589919:WCA589943 VSE589919:VSE589943 VII589919:VII589943 UYM589919:UYM589943 UOQ589919:UOQ589943 UEU589919:UEU589943 TUY589919:TUY589943 TLC589919:TLC589943 TBG589919:TBG589943 SRK589919:SRK589943 SHO589919:SHO589943 RXS589919:RXS589943 RNW589919:RNW589943 REA589919:REA589943 QUE589919:QUE589943 QKI589919:QKI589943 QAM589919:QAM589943 PQQ589919:PQQ589943 PGU589919:PGU589943 OWY589919:OWY589943 ONC589919:ONC589943 ODG589919:ODG589943 NTK589919:NTK589943 NJO589919:NJO589943 MZS589919:MZS589943 MPW589919:MPW589943 MGA589919:MGA589943 LWE589919:LWE589943 LMI589919:LMI589943 LCM589919:LCM589943 KSQ589919:KSQ589943 KIU589919:KIU589943 JYY589919:JYY589943 JPC589919:JPC589943 JFG589919:JFG589943 IVK589919:IVK589943 ILO589919:ILO589943 IBS589919:IBS589943 HRW589919:HRW589943 HIA589919:HIA589943 GYE589919:GYE589943 GOI589919:GOI589943 GEM589919:GEM589943 FUQ589919:FUQ589943 FKU589919:FKU589943 FAY589919:FAY589943 ERC589919:ERC589943 EHG589919:EHG589943 DXK589919:DXK589943 DNO589919:DNO589943 DDS589919:DDS589943 CTW589919:CTW589943 CKA589919:CKA589943 CAE589919:CAE589943 BQI589919:BQI589943 BGM589919:BGM589943 AWQ589919:AWQ589943 AMU589919:AMU589943 ACY589919:ACY589943 TC589919:TC589943 JG589919:JG589943 C589919:C589943 WVS524383:WVS524407 WLW524383:WLW524407 WCA524383:WCA524407 VSE524383:VSE524407 VII524383:VII524407 UYM524383:UYM524407 UOQ524383:UOQ524407 UEU524383:UEU524407 TUY524383:TUY524407 TLC524383:TLC524407 TBG524383:TBG524407 SRK524383:SRK524407 SHO524383:SHO524407 RXS524383:RXS524407 RNW524383:RNW524407 REA524383:REA524407 QUE524383:QUE524407 QKI524383:QKI524407 QAM524383:QAM524407 PQQ524383:PQQ524407 PGU524383:PGU524407 OWY524383:OWY524407 ONC524383:ONC524407 ODG524383:ODG524407 NTK524383:NTK524407 NJO524383:NJO524407 MZS524383:MZS524407 MPW524383:MPW524407 MGA524383:MGA524407 LWE524383:LWE524407 LMI524383:LMI524407 LCM524383:LCM524407 KSQ524383:KSQ524407 KIU524383:KIU524407 JYY524383:JYY524407 JPC524383:JPC524407 JFG524383:JFG524407 IVK524383:IVK524407 ILO524383:ILO524407 IBS524383:IBS524407 HRW524383:HRW524407 HIA524383:HIA524407 GYE524383:GYE524407 GOI524383:GOI524407 GEM524383:GEM524407 FUQ524383:FUQ524407 FKU524383:FKU524407 FAY524383:FAY524407 ERC524383:ERC524407 EHG524383:EHG524407 DXK524383:DXK524407 DNO524383:DNO524407 DDS524383:DDS524407 CTW524383:CTW524407 CKA524383:CKA524407 CAE524383:CAE524407 BQI524383:BQI524407 BGM524383:BGM524407 AWQ524383:AWQ524407 AMU524383:AMU524407 ACY524383:ACY524407 TC524383:TC524407 JG524383:JG524407 C524383:C524407 WVS458847:WVS458871 WLW458847:WLW458871 WCA458847:WCA458871 VSE458847:VSE458871 VII458847:VII458871 UYM458847:UYM458871 UOQ458847:UOQ458871 UEU458847:UEU458871 TUY458847:TUY458871 TLC458847:TLC458871 TBG458847:TBG458871 SRK458847:SRK458871 SHO458847:SHO458871 RXS458847:RXS458871 RNW458847:RNW458871 REA458847:REA458871 QUE458847:QUE458871 QKI458847:QKI458871 QAM458847:QAM458871 PQQ458847:PQQ458871 PGU458847:PGU458871 OWY458847:OWY458871 ONC458847:ONC458871 ODG458847:ODG458871 NTK458847:NTK458871 NJO458847:NJO458871 MZS458847:MZS458871 MPW458847:MPW458871 MGA458847:MGA458871 LWE458847:LWE458871 LMI458847:LMI458871 LCM458847:LCM458871 KSQ458847:KSQ458871 KIU458847:KIU458871 JYY458847:JYY458871 JPC458847:JPC458871 JFG458847:JFG458871 IVK458847:IVK458871 ILO458847:ILO458871 IBS458847:IBS458871 HRW458847:HRW458871 HIA458847:HIA458871 GYE458847:GYE458871 GOI458847:GOI458871 GEM458847:GEM458871 FUQ458847:FUQ458871 FKU458847:FKU458871 FAY458847:FAY458871 ERC458847:ERC458871 EHG458847:EHG458871 DXK458847:DXK458871 DNO458847:DNO458871 DDS458847:DDS458871 CTW458847:CTW458871 CKA458847:CKA458871 CAE458847:CAE458871 BQI458847:BQI458871 BGM458847:BGM458871 AWQ458847:AWQ458871 AMU458847:AMU458871 ACY458847:ACY458871 TC458847:TC458871 JG458847:JG458871 C458847:C458871 WVS393311:WVS393335 WLW393311:WLW393335 WCA393311:WCA393335 VSE393311:VSE393335 VII393311:VII393335 UYM393311:UYM393335 UOQ393311:UOQ393335 UEU393311:UEU393335 TUY393311:TUY393335 TLC393311:TLC393335 TBG393311:TBG393335 SRK393311:SRK393335 SHO393311:SHO393335 RXS393311:RXS393335 RNW393311:RNW393335 REA393311:REA393335 QUE393311:QUE393335 QKI393311:QKI393335 QAM393311:QAM393335 PQQ393311:PQQ393335 PGU393311:PGU393335 OWY393311:OWY393335 ONC393311:ONC393335 ODG393311:ODG393335 NTK393311:NTK393335 NJO393311:NJO393335 MZS393311:MZS393335 MPW393311:MPW393335 MGA393311:MGA393335 LWE393311:LWE393335 LMI393311:LMI393335 LCM393311:LCM393335 KSQ393311:KSQ393335 KIU393311:KIU393335 JYY393311:JYY393335 JPC393311:JPC393335 JFG393311:JFG393335 IVK393311:IVK393335 ILO393311:ILO393335 IBS393311:IBS393335 HRW393311:HRW393335 HIA393311:HIA393335 GYE393311:GYE393335 GOI393311:GOI393335 GEM393311:GEM393335 FUQ393311:FUQ393335 FKU393311:FKU393335 FAY393311:FAY393335 ERC393311:ERC393335 EHG393311:EHG393335 DXK393311:DXK393335 DNO393311:DNO393335 DDS393311:DDS393335 CTW393311:CTW393335 CKA393311:CKA393335 CAE393311:CAE393335 BQI393311:BQI393335 BGM393311:BGM393335 AWQ393311:AWQ393335 AMU393311:AMU393335 ACY393311:ACY393335 TC393311:TC393335 JG393311:JG393335 C393311:C393335 WVS327775:WVS327799 WLW327775:WLW327799 WCA327775:WCA327799 VSE327775:VSE327799 VII327775:VII327799 UYM327775:UYM327799 UOQ327775:UOQ327799 UEU327775:UEU327799 TUY327775:TUY327799 TLC327775:TLC327799 TBG327775:TBG327799 SRK327775:SRK327799 SHO327775:SHO327799 RXS327775:RXS327799 RNW327775:RNW327799 REA327775:REA327799 QUE327775:QUE327799 QKI327775:QKI327799 QAM327775:QAM327799 PQQ327775:PQQ327799 PGU327775:PGU327799 OWY327775:OWY327799 ONC327775:ONC327799 ODG327775:ODG327799 NTK327775:NTK327799 NJO327775:NJO327799 MZS327775:MZS327799 MPW327775:MPW327799 MGA327775:MGA327799 LWE327775:LWE327799 LMI327775:LMI327799 LCM327775:LCM327799 KSQ327775:KSQ327799 KIU327775:KIU327799 JYY327775:JYY327799 JPC327775:JPC327799 JFG327775:JFG327799 IVK327775:IVK327799 ILO327775:ILO327799 IBS327775:IBS327799 HRW327775:HRW327799 HIA327775:HIA327799 GYE327775:GYE327799 GOI327775:GOI327799 GEM327775:GEM327799 FUQ327775:FUQ327799 FKU327775:FKU327799 FAY327775:FAY327799 ERC327775:ERC327799 EHG327775:EHG327799 DXK327775:DXK327799 DNO327775:DNO327799 DDS327775:DDS327799 CTW327775:CTW327799 CKA327775:CKA327799 CAE327775:CAE327799 BQI327775:BQI327799 BGM327775:BGM327799 AWQ327775:AWQ327799 AMU327775:AMU327799 ACY327775:ACY327799 TC327775:TC327799 JG327775:JG327799 C327775:C327799 WVS262239:WVS262263 WLW262239:WLW262263 WCA262239:WCA262263 VSE262239:VSE262263 VII262239:VII262263 UYM262239:UYM262263 UOQ262239:UOQ262263 UEU262239:UEU262263 TUY262239:TUY262263 TLC262239:TLC262263 TBG262239:TBG262263 SRK262239:SRK262263 SHO262239:SHO262263 RXS262239:RXS262263 RNW262239:RNW262263 REA262239:REA262263 QUE262239:QUE262263 QKI262239:QKI262263 QAM262239:QAM262263 PQQ262239:PQQ262263 PGU262239:PGU262263 OWY262239:OWY262263 ONC262239:ONC262263 ODG262239:ODG262263 NTK262239:NTK262263 NJO262239:NJO262263 MZS262239:MZS262263 MPW262239:MPW262263 MGA262239:MGA262263 LWE262239:LWE262263 LMI262239:LMI262263 LCM262239:LCM262263 KSQ262239:KSQ262263 KIU262239:KIU262263 JYY262239:JYY262263 JPC262239:JPC262263 JFG262239:JFG262263 IVK262239:IVK262263 ILO262239:ILO262263 IBS262239:IBS262263 HRW262239:HRW262263 HIA262239:HIA262263 GYE262239:GYE262263 GOI262239:GOI262263 GEM262239:GEM262263 FUQ262239:FUQ262263 FKU262239:FKU262263 FAY262239:FAY262263 ERC262239:ERC262263 EHG262239:EHG262263 DXK262239:DXK262263 DNO262239:DNO262263 DDS262239:DDS262263 CTW262239:CTW262263 CKA262239:CKA262263 CAE262239:CAE262263 BQI262239:BQI262263 BGM262239:BGM262263 AWQ262239:AWQ262263 AMU262239:AMU262263 ACY262239:ACY262263 TC262239:TC262263 JG262239:JG262263 C262239:C262263 WVS196703:WVS196727 WLW196703:WLW196727 WCA196703:WCA196727 VSE196703:VSE196727 VII196703:VII196727 UYM196703:UYM196727 UOQ196703:UOQ196727 UEU196703:UEU196727 TUY196703:TUY196727 TLC196703:TLC196727 TBG196703:TBG196727 SRK196703:SRK196727 SHO196703:SHO196727 RXS196703:RXS196727 RNW196703:RNW196727 REA196703:REA196727 QUE196703:QUE196727 QKI196703:QKI196727 QAM196703:QAM196727 PQQ196703:PQQ196727 PGU196703:PGU196727 OWY196703:OWY196727 ONC196703:ONC196727 ODG196703:ODG196727 NTK196703:NTK196727 NJO196703:NJO196727 MZS196703:MZS196727 MPW196703:MPW196727 MGA196703:MGA196727 LWE196703:LWE196727 LMI196703:LMI196727 LCM196703:LCM196727 KSQ196703:KSQ196727 KIU196703:KIU196727 JYY196703:JYY196727 JPC196703:JPC196727 JFG196703:JFG196727 IVK196703:IVK196727 ILO196703:ILO196727 IBS196703:IBS196727 HRW196703:HRW196727 HIA196703:HIA196727 GYE196703:GYE196727 GOI196703:GOI196727 GEM196703:GEM196727 FUQ196703:FUQ196727 FKU196703:FKU196727 FAY196703:FAY196727 ERC196703:ERC196727 EHG196703:EHG196727 DXK196703:DXK196727 DNO196703:DNO196727 DDS196703:DDS196727 CTW196703:CTW196727 CKA196703:CKA196727 CAE196703:CAE196727 BQI196703:BQI196727 BGM196703:BGM196727 AWQ196703:AWQ196727 AMU196703:AMU196727 ACY196703:ACY196727 TC196703:TC196727 JG196703:JG196727 C196703:C196727 WVS131167:WVS131191 WLW131167:WLW131191 WCA131167:WCA131191 VSE131167:VSE131191 VII131167:VII131191 UYM131167:UYM131191 UOQ131167:UOQ131191 UEU131167:UEU131191 TUY131167:TUY131191 TLC131167:TLC131191 TBG131167:TBG131191 SRK131167:SRK131191 SHO131167:SHO131191 RXS131167:RXS131191 RNW131167:RNW131191 REA131167:REA131191 QUE131167:QUE131191 QKI131167:QKI131191 QAM131167:QAM131191 PQQ131167:PQQ131191 PGU131167:PGU131191 OWY131167:OWY131191 ONC131167:ONC131191 ODG131167:ODG131191 NTK131167:NTK131191 NJO131167:NJO131191 MZS131167:MZS131191 MPW131167:MPW131191 MGA131167:MGA131191 LWE131167:LWE131191 LMI131167:LMI131191 LCM131167:LCM131191 KSQ131167:KSQ131191 KIU131167:KIU131191 JYY131167:JYY131191 JPC131167:JPC131191 JFG131167:JFG131191 IVK131167:IVK131191 ILO131167:ILO131191 IBS131167:IBS131191 HRW131167:HRW131191 HIA131167:HIA131191 GYE131167:GYE131191 GOI131167:GOI131191 GEM131167:GEM131191 FUQ131167:FUQ131191 FKU131167:FKU131191 FAY131167:FAY131191 ERC131167:ERC131191 EHG131167:EHG131191 DXK131167:DXK131191 DNO131167:DNO131191 DDS131167:DDS131191 CTW131167:CTW131191 CKA131167:CKA131191 CAE131167:CAE131191 BQI131167:BQI131191 BGM131167:BGM131191 AWQ131167:AWQ131191 AMU131167:AMU131191 ACY131167:ACY131191 TC131167:TC131191 JG131167:JG131191 C131167:C131191 WVS65631:WVS65655 WLW65631:WLW65655 WCA65631:WCA65655 VSE65631:VSE65655 VII65631:VII65655 UYM65631:UYM65655 UOQ65631:UOQ65655 UEU65631:UEU65655 TUY65631:TUY65655 TLC65631:TLC65655 TBG65631:TBG65655 SRK65631:SRK65655 SHO65631:SHO65655 RXS65631:RXS65655 RNW65631:RNW65655 REA65631:REA65655 QUE65631:QUE65655 QKI65631:QKI65655 QAM65631:QAM65655 PQQ65631:PQQ65655 PGU65631:PGU65655 OWY65631:OWY65655 ONC65631:ONC65655 ODG65631:ODG65655 NTK65631:NTK65655 NJO65631:NJO65655 MZS65631:MZS65655 MPW65631:MPW65655 MGA65631:MGA65655 LWE65631:LWE65655 LMI65631:LMI65655 LCM65631:LCM65655 KSQ65631:KSQ65655 KIU65631:KIU65655 JYY65631:JYY65655 JPC65631:JPC65655 JFG65631:JFG65655 IVK65631:IVK65655 ILO65631:ILO65655 IBS65631:IBS65655 HRW65631:HRW65655 HIA65631:HIA65655 GYE65631:GYE65655 GOI65631:GOI65655 GEM65631:GEM65655 FUQ65631:FUQ65655 FKU65631:FKU65655 FAY65631:FAY65655 ERC65631:ERC65655 EHG65631:EHG65655 DXK65631:DXK65655 DNO65631:DNO65655 DDS65631:DDS65655 CTW65631:CTW65655 CKA65631:CKA65655 CAE65631:CAE65655 BQI65631:BQI65655 BGM65631:BGM65655 AWQ65631:AWQ65655 AMU65631:AMU65655 ACY65631:ACY65655 TC65631:TC65655 JG65631:JG65655 C65631:C65655 WLW13:WLW37 WCA13:WCA37 VSE13:VSE37 VII13:VII37 UYM13:UYM37 UOQ13:UOQ37 UEU13:UEU37 TUY13:TUY37 TLC13:TLC37 TBG13:TBG37 SRK13:SRK37 SHO13:SHO37 RXS13:RXS37 RNW13:RNW37 REA13:REA37 QUE13:QUE37 QKI13:QKI37 QAM13:QAM37 PQQ13:PQQ37 PGU13:PGU37 OWY13:OWY37 ONC13:ONC37 ODG13:ODG37 NTK13:NTK37 NJO13:NJO37 MZS13:MZS37 MPW13:MPW37 MGA13:MGA37 LWE13:LWE37 LMI13:LMI37 LCM13:LCM37 KSQ13:KSQ37 KIU13:KIU37 JYY13:JYY37 JPC13:JPC37 JFG13:JFG37 IVK13:IVK37 ILO13:ILO37 IBS13:IBS37 HRW13:HRW37 HIA13:HIA37 GYE13:GYE37 GOI13:GOI37 GEM13:GEM37 FUQ13:FUQ37 FKU13:FKU37 FAY13:FAY37 ERC13:ERC37 EHG13:EHG37 DXK13:DXK37 DNO13:DNO37 DDS13:DDS37 CTW13:CTW37 CKA13:CKA37 CAE13:CAE37 BQI13:BQI37 BGM13:BGM37 AWQ13:AWQ37 AMU13:AMU37 ACY13:ACY37 TC13:TC37 JG13:JG37 WVS13:WVS37" xr:uid="{CCDFF96A-90B4-4971-990C-540EBC20E1C1}">
      <formula1>$C$126:$C$127</formula1>
    </dataValidation>
    <dataValidation type="list" errorStyle="warning" allowBlank="1" showInputMessage="1" showErrorMessage="1" sqref="WVT983135:WVT983159 WLX983135:WLX983159 WCB983135:WCB983159 VSF983135:VSF983159 VIJ983135:VIJ983159 UYN983135:UYN983159 UOR983135:UOR983159 UEV983135:UEV983159 TUZ983135:TUZ983159 TLD983135:TLD983159 TBH983135:TBH983159 SRL983135:SRL983159 SHP983135:SHP983159 RXT983135:RXT983159 RNX983135:RNX983159 REB983135:REB983159 QUF983135:QUF983159 QKJ983135:QKJ983159 QAN983135:QAN983159 PQR983135:PQR983159 PGV983135:PGV983159 OWZ983135:OWZ983159 OND983135:OND983159 ODH983135:ODH983159 NTL983135:NTL983159 NJP983135:NJP983159 MZT983135:MZT983159 MPX983135:MPX983159 MGB983135:MGB983159 LWF983135:LWF983159 LMJ983135:LMJ983159 LCN983135:LCN983159 KSR983135:KSR983159 KIV983135:KIV983159 JYZ983135:JYZ983159 JPD983135:JPD983159 JFH983135:JFH983159 IVL983135:IVL983159 ILP983135:ILP983159 IBT983135:IBT983159 HRX983135:HRX983159 HIB983135:HIB983159 GYF983135:GYF983159 GOJ983135:GOJ983159 GEN983135:GEN983159 FUR983135:FUR983159 FKV983135:FKV983159 FAZ983135:FAZ983159 ERD983135:ERD983159 EHH983135:EHH983159 DXL983135:DXL983159 DNP983135:DNP983159 DDT983135:DDT983159 CTX983135:CTX983159 CKB983135:CKB983159 CAF983135:CAF983159 BQJ983135:BQJ983159 BGN983135:BGN983159 AWR983135:AWR983159 AMV983135:AMV983159 ACZ983135:ACZ983159 TD983135:TD983159 JH983135:JH983159 D983135:D983159 WVT917599:WVT917623 WLX917599:WLX917623 WCB917599:WCB917623 VSF917599:VSF917623 VIJ917599:VIJ917623 UYN917599:UYN917623 UOR917599:UOR917623 UEV917599:UEV917623 TUZ917599:TUZ917623 TLD917599:TLD917623 TBH917599:TBH917623 SRL917599:SRL917623 SHP917599:SHP917623 RXT917599:RXT917623 RNX917599:RNX917623 REB917599:REB917623 QUF917599:QUF917623 QKJ917599:QKJ917623 QAN917599:QAN917623 PQR917599:PQR917623 PGV917599:PGV917623 OWZ917599:OWZ917623 OND917599:OND917623 ODH917599:ODH917623 NTL917599:NTL917623 NJP917599:NJP917623 MZT917599:MZT917623 MPX917599:MPX917623 MGB917599:MGB917623 LWF917599:LWF917623 LMJ917599:LMJ917623 LCN917599:LCN917623 KSR917599:KSR917623 KIV917599:KIV917623 JYZ917599:JYZ917623 JPD917599:JPD917623 JFH917599:JFH917623 IVL917599:IVL917623 ILP917599:ILP917623 IBT917599:IBT917623 HRX917599:HRX917623 HIB917599:HIB917623 GYF917599:GYF917623 GOJ917599:GOJ917623 GEN917599:GEN917623 FUR917599:FUR917623 FKV917599:FKV917623 FAZ917599:FAZ917623 ERD917599:ERD917623 EHH917599:EHH917623 DXL917599:DXL917623 DNP917599:DNP917623 DDT917599:DDT917623 CTX917599:CTX917623 CKB917599:CKB917623 CAF917599:CAF917623 BQJ917599:BQJ917623 BGN917599:BGN917623 AWR917599:AWR917623 AMV917599:AMV917623 ACZ917599:ACZ917623 TD917599:TD917623 JH917599:JH917623 D917599:D917623 WVT852063:WVT852087 WLX852063:WLX852087 WCB852063:WCB852087 VSF852063:VSF852087 VIJ852063:VIJ852087 UYN852063:UYN852087 UOR852063:UOR852087 UEV852063:UEV852087 TUZ852063:TUZ852087 TLD852063:TLD852087 TBH852063:TBH852087 SRL852063:SRL852087 SHP852063:SHP852087 RXT852063:RXT852087 RNX852063:RNX852087 REB852063:REB852087 QUF852063:QUF852087 QKJ852063:QKJ852087 QAN852063:QAN852087 PQR852063:PQR852087 PGV852063:PGV852087 OWZ852063:OWZ852087 OND852063:OND852087 ODH852063:ODH852087 NTL852063:NTL852087 NJP852063:NJP852087 MZT852063:MZT852087 MPX852063:MPX852087 MGB852063:MGB852087 LWF852063:LWF852087 LMJ852063:LMJ852087 LCN852063:LCN852087 KSR852063:KSR852087 KIV852063:KIV852087 JYZ852063:JYZ852087 JPD852063:JPD852087 JFH852063:JFH852087 IVL852063:IVL852087 ILP852063:ILP852087 IBT852063:IBT852087 HRX852063:HRX852087 HIB852063:HIB852087 GYF852063:GYF852087 GOJ852063:GOJ852087 GEN852063:GEN852087 FUR852063:FUR852087 FKV852063:FKV852087 FAZ852063:FAZ852087 ERD852063:ERD852087 EHH852063:EHH852087 DXL852063:DXL852087 DNP852063:DNP852087 DDT852063:DDT852087 CTX852063:CTX852087 CKB852063:CKB852087 CAF852063:CAF852087 BQJ852063:BQJ852087 BGN852063:BGN852087 AWR852063:AWR852087 AMV852063:AMV852087 ACZ852063:ACZ852087 TD852063:TD852087 JH852063:JH852087 D852063:D852087 WVT786527:WVT786551 WLX786527:WLX786551 WCB786527:WCB786551 VSF786527:VSF786551 VIJ786527:VIJ786551 UYN786527:UYN786551 UOR786527:UOR786551 UEV786527:UEV786551 TUZ786527:TUZ786551 TLD786527:TLD786551 TBH786527:TBH786551 SRL786527:SRL786551 SHP786527:SHP786551 RXT786527:RXT786551 RNX786527:RNX786551 REB786527:REB786551 QUF786527:QUF786551 QKJ786527:QKJ786551 QAN786527:QAN786551 PQR786527:PQR786551 PGV786527:PGV786551 OWZ786527:OWZ786551 OND786527:OND786551 ODH786527:ODH786551 NTL786527:NTL786551 NJP786527:NJP786551 MZT786527:MZT786551 MPX786527:MPX786551 MGB786527:MGB786551 LWF786527:LWF786551 LMJ786527:LMJ786551 LCN786527:LCN786551 KSR786527:KSR786551 KIV786527:KIV786551 JYZ786527:JYZ786551 JPD786527:JPD786551 JFH786527:JFH786551 IVL786527:IVL786551 ILP786527:ILP786551 IBT786527:IBT786551 HRX786527:HRX786551 HIB786527:HIB786551 GYF786527:GYF786551 GOJ786527:GOJ786551 GEN786527:GEN786551 FUR786527:FUR786551 FKV786527:FKV786551 FAZ786527:FAZ786551 ERD786527:ERD786551 EHH786527:EHH786551 DXL786527:DXL786551 DNP786527:DNP786551 DDT786527:DDT786551 CTX786527:CTX786551 CKB786527:CKB786551 CAF786527:CAF786551 BQJ786527:BQJ786551 BGN786527:BGN786551 AWR786527:AWR786551 AMV786527:AMV786551 ACZ786527:ACZ786551 TD786527:TD786551 JH786527:JH786551 D786527:D786551 WVT720991:WVT721015 WLX720991:WLX721015 WCB720991:WCB721015 VSF720991:VSF721015 VIJ720991:VIJ721015 UYN720991:UYN721015 UOR720991:UOR721015 UEV720991:UEV721015 TUZ720991:TUZ721015 TLD720991:TLD721015 TBH720991:TBH721015 SRL720991:SRL721015 SHP720991:SHP721015 RXT720991:RXT721015 RNX720991:RNX721015 REB720991:REB721015 QUF720991:QUF721015 QKJ720991:QKJ721015 QAN720991:QAN721015 PQR720991:PQR721015 PGV720991:PGV721015 OWZ720991:OWZ721015 OND720991:OND721015 ODH720991:ODH721015 NTL720991:NTL721015 NJP720991:NJP721015 MZT720991:MZT721015 MPX720991:MPX721015 MGB720991:MGB721015 LWF720991:LWF721015 LMJ720991:LMJ721015 LCN720991:LCN721015 KSR720991:KSR721015 KIV720991:KIV721015 JYZ720991:JYZ721015 JPD720991:JPD721015 JFH720991:JFH721015 IVL720991:IVL721015 ILP720991:ILP721015 IBT720991:IBT721015 HRX720991:HRX721015 HIB720991:HIB721015 GYF720991:GYF721015 GOJ720991:GOJ721015 GEN720991:GEN721015 FUR720991:FUR721015 FKV720991:FKV721015 FAZ720991:FAZ721015 ERD720991:ERD721015 EHH720991:EHH721015 DXL720991:DXL721015 DNP720991:DNP721015 DDT720991:DDT721015 CTX720991:CTX721015 CKB720991:CKB721015 CAF720991:CAF721015 BQJ720991:BQJ721015 BGN720991:BGN721015 AWR720991:AWR721015 AMV720991:AMV721015 ACZ720991:ACZ721015 TD720991:TD721015 JH720991:JH721015 D720991:D721015 WVT655455:WVT655479 WLX655455:WLX655479 WCB655455:WCB655479 VSF655455:VSF655479 VIJ655455:VIJ655479 UYN655455:UYN655479 UOR655455:UOR655479 UEV655455:UEV655479 TUZ655455:TUZ655479 TLD655455:TLD655479 TBH655455:TBH655479 SRL655455:SRL655479 SHP655455:SHP655479 RXT655455:RXT655479 RNX655455:RNX655479 REB655455:REB655479 QUF655455:QUF655479 QKJ655455:QKJ655479 QAN655455:QAN655479 PQR655455:PQR655479 PGV655455:PGV655479 OWZ655455:OWZ655479 OND655455:OND655479 ODH655455:ODH655479 NTL655455:NTL655479 NJP655455:NJP655479 MZT655455:MZT655479 MPX655455:MPX655479 MGB655455:MGB655479 LWF655455:LWF655479 LMJ655455:LMJ655479 LCN655455:LCN655479 KSR655455:KSR655479 KIV655455:KIV655479 JYZ655455:JYZ655479 JPD655455:JPD655479 JFH655455:JFH655479 IVL655455:IVL655479 ILP655455:ILP655479 IBT655455:IBT655479 HRX655455:HRX655479 HIB655455:HIB655479 GYF655455:GYF655479 GOJ655455:GOJ655479 GEN655455:GEN655479 FUR655455:FUR655479 FKV655455:FKV655479 FAZ655455:FAZ655479 ERD655455:ERD655479 EHH655455:EHH655479 DXL655455:DXL655479 DNP655455:DNP655479 DDT655455:DDT655479 CTX655455:CTX655479 CKB655455:CKB655479 CAF655455:CAF655479 BQJ655455:BQJ655479 BGN655455:BGN655479 AWR655455:AWR655479 AMV655455:AMV655479 ACZ655455:ACZ655479 TD655455:TD655479 JH655455:JH655479 D655455:D655479 WVT589919:WVT589943 WLX589919:WLX589943 WCB589919:WCB589943 VSF589919:VSF589943 VIJ589919:VIJ589943 UYN589919:UYN589943 UOR589919:UOR589943 UEV589919:UEV589943 TUZ589919:TUZ589943 TLD589919:TLD589943 TBH589919:TBH589943 SRL589919:SRL589943 SHP589919:SHP589943 RXT589919:RXT589943 RNX589919:RNX589943 REB589919:REB589943 QUF589919:QUF589943 QKJ589919:QKJ589943 QAN589919:QAN589943 PQR589919:PQR589943 PGV589919:PGV589943 OWZ589919:OWZ589943 OND589919:OND589943 ODH589919:ODH589943 NTL589919:NTL589943 NJP589919:NJP589943 MZT589919:MZT589943 MPX589919:MPX589943 MGB589919:MGB589943 LWF589919:LWF589943 LMJ589919:LMJ589943 LCN589919:LCN589943 KSR589919:KSR589943 KIV589919:KIV589943 JYZ589919:JYZ589943 JPD589919:JPD589943 JFH589919:JFH589943 IVL589919:IVL589943 ILP589919:ILP589943 IBT589919:IBT589943 HRX589919:HRX589943 HIB589919:HIB589943 GYF589919:GYF589943 GOJ589919:GOJ589943 GEN589919:GEN589943 FUR589919:FUR589943 FKV589919:FKV589943 FAZ589919:FAZ589943 ERD589919:ERD589943 EHH589919:EHH589943 DXL589919:DXL589943 DNP589919:DNP589943 DDT589919:DDT589943 CTX589919:CTX589943 CKB589919:CKB589943 CAF589919:CAF589943 BQJ589919:BQJ589943 BGN589919:BGN589943 AWR589919:AWR589943 AMV589919:AMV589943 ACZ589919:ACZ589943 TD589919:TD589943 JH589919:JH589943 D589919:D589943 WVT524383:WVT524407 WLX524383:WLX524407 WCB524383:WCB524407 VSF524383:VSF524407 VIJ524383:VIJ524407 UYN524383:UYN524407 UOR524383:UOR524407 UEV524383:UEV524407 TUZ524383:TUZ524407 TLD524383:TLD524407 TBH524383:TBH524407 SRL524383:SRL524407 SHP524383:SHP524407 RXT524383:RXT524407 RNX524383:RNX524407 REB524383:REB524407 QUF524383:QUF524407 QKJ524383:QKJ524407 QAN524383:QAN524407 PQR524383:PQR524407 PGV524383:PGV524407 OWZ524383:OWZ524407 OND524383:OND524407 ODH524383:ODH524407 NTL524383:NTL524407 NJP524383:NJP524407 MZT524383:MZT524407 MPX524383:MPX524407 MGB524383:MGB524407 LWF524383:LWF524407 LMJ524383:LMJ524407 LCN524383:LCN524407 KSR524383:KSR524407 KIV524383:KIV524407 JYZ524383:JYZ524407 JPD524383:JPD524407 JFH524383:JFH524407 IVL524383:IVL524407 ILP524383:ILP524407 IBT524383:IBT524407 HRX524383:HRX524407 HIB524383:HIB524407 GYF524383:GYF524407 GOJ524383:GOJ524407 GEN524383:GEN524407 FUR524383:FUR524407 FKV524383:FKV524407 FAZ524383:FAZ524407 ERD524383:ERD524407 EHH524383:EHH524407 DXL524383:DXL524407 DNP524383:DNP524407 DDT524383:DDT524407 CTX524383:CTX524407 CKB524383:CKB524407 CAF524383:CAF524407 BQJ524383:BQJ524407 BGN524383:BGN524407 AWR524383:AWR524407 AMV524383:AMV524407 ACZ524383:ACZ524407 TD524383:TD524407 JH524383:JH524407 D524383:D524407 WVT458847:WVT458871 WLX458847:WLX458871 WCB458847:WCB458871 VSF458847:VSF458871 VIJ458847:VIJ458871 UYN458847:UYN458871 UOR458847:UOR458871 UEV458847:UEV458871 TUZ458847:TUZ458871 TLD458847:TLD458871 TBH458847:TBH458871 SRL458847:SRL458871 SHP458847:SHP458871 RXT458847:RXT458871 RNX458847:RNX458871 REB458847:REB458871 QUF458847:QUF458871 QKJ458847:QKJ458871 QAN458847:QAN458871 PQR458847:PQR458871 PGV458847:PGV458871 OWZ458847:OWZ458871 OND458847:OND458871 ODH458847:ODH458871 NTL458847:NTL458871 NJP458847:NJP458871 MZT458847:MZT458871 MPX458847:MPX458871 MGB458847:MGB458871 LWF458847:LWF458871 LMJ458847:LMJ458871 LCN458847:LCN458871 KSR458847:KSR458871 KIV458847:KIV458871 JYZ458847:JYZ458871 JPD458847:JPD458871 JFH458847:JFH458871 IVL458847:IVL458871 ILP458847:ILP458871 IBT458847:IBT458871 HRX458847:HRX458871 HIB458847:HIB458871 GYF458847:GYF458871 GOJ458847:GOJ458871 GEN458847:GEN458871 FUR458847:FUR458871 FKV458847:FKV458871 FAZ458847:FAZ458871 ERD458847:ERD458871 EHH458847:EHH458871 DXL458847:DXL458871 DNP458847:DNP458871 DDT458847:DDT458871 CTX458847:CTX458871 CKB458847:CKB458871 CAF458847:CAF458871 BQJ458847:BQJ458871 BGN458847:BGN458871 AWR458847:AWR458871 AMV458847:AMV458871 ACZ458847:ACZ458871 TD458847:TD458871 JH458847:JH458871 D458847:D458871 WVT393311:WVT393335 WLX393311:WLX393335 WCB393311:WCB393335 VSF393311:VSF393335 VIJ393311:VIJ393335 UYN393311:UYN393335 UOR393311:UOR393335 UEV393311:UEV393335 TUZ393311:TUZ393335 TLD393311:TLD393335 TBH393311:TBH393335 SRL393311:SRL393335 SHP393311:SHP393335 RXT393311:RXT393335 RNX393311:RNX393335 REB393311:REB393335 QUF393311:QUF393335 QKJ393311:QKJ393335 QAN393311:QAN393335 PQR393311:PQR393335 PGV393311:PGV393335 OWZ393311:OWZ393335 OND393311:OND393335 ODH393311:ODH393335 NTL393311:NTL393335 NJP393311:NJP393335 MZT393311:MZT393335 MPX393311:MPX393335 MGB393311:MGB393335 LWF393311:LWF393335 LMJ393311:LMJ393335 LCN393311:LCN393335 KSR393311:KSR393335 KIV393311:KIV393335 JYZ393311:JYZ393335 JPD393311:JPD393335 JFH393311:JFH393335 IVL393311:IVL393335 ILP393311:ILP393335 IBT393311:IBT393335 HRX393311:HRX393335 HIB393311:HIB393335 GYF393311:GYF393335 GOJ393311:GOJ393335 GEN393311:GEN393335 FUR393311:FUR393335 FKV393311:FKV393335 FAZ393311:FAZ393335 ERD393311:ERD393335 EHH393311:EHH393335 DXL393311:DXL393335 DNP393311:DNP393335 DDT393311:DDT393335 CTX393311:CTX393335 CKB393311:CKB393335 CAF393311:CAF393335 BQJ393311:BQJ393335 BGN393311:BGN393335 AWR393311:AWR393335 AMV393311:AMV393335 ACZ393311:ACZ393335 TD393311:TD393335 JH393311:JH393335 D393311:D393335 WVT327775:WVT327799 WLX327775:WLX327799 WCB327775:WCB327799 VSF327775:VSF327799 VIJ327775:VIJ327799 UYN327775:UYN327799 UOR327775:UOR327799 UEV327775:UEV327799 TUZ327775:TUZ327799 TLD327775:TLD327799 TBH327775:TBH327799 SRL327775:SRL327799 SHP327775:SHP327799 RXT327775:RXT327799 RNX327775:RNX327799 REB327775:REB327799 QUF327775:QUF327799 QKJ327775:QKJ327799 QAN327775:QAN327799 PQR327775:PQR327799 PGV327775:PGV327799 OWZ327775:OWZ327799 OND327775:OND327799 ODH327775:ODH327799 NTL327775:NTL327799 NJP327775:NJP327799 MZT327775:MZT327799 MPX327775:MPX327799 MGB327775:MGB327799 LWF327775:LWF327799 LMJ327775:LMJ327799 LCN327775:LCN327799 KSR327775:KSR327799 KIV327775:KIV327799 JYZ327775:JYZ327799 JPD327775:JPD327799 JFH327775:JFH327799 IVL327775:IVL327799 ILP327775:ILP327799 IBT327775:IBT327799 HRX327775:HRX327799 HIB327775:HIB327799 GYF327775:GYF327799 GOJ327775:GOJ327799 GEN327775:GEN327799 FUR327775:FUR327799 FKV327775:FKV327799 FAZ327775:FAZ327799 ERD327775:ERD327799 EHH327775:EHH327799 DXL327775:DXL327799 DNP327775:DNP327799 DDT327775:DDT327799 CTX327775:CTX327799 CKB327775:CKB327799 CAF327775:CAF327799 BQJ327775:BQJ327799 BGN327775:BGN327799 AWR327775:AWR327799 AMV327775:AMV327799 ACZ327775:ACZ327799 TD327775:TD327799 JH327775:JH327799 D327775:D327799 WVT262239:WVT262263 WLX262239:WLX262263 WCB262239:WCB262263 VSF262239:VSF262263 VIJ262239:VIJ262263 UYN262239:UYN262263 UOR262239:UOR262263 UEV262239:UEV262263 TUZ262239:TUZ262263 TLD262239:TLD262263 TBH262239:TBH262263 SRL262239:SRL262263 SHP262239:SHP262263 RXT262239:RXT262263 RNX262239:RNX262263 REB262239:REB262263 QUF262239:QUF262263 QKJ262239:QKJ262263 QAN262239:QAN262263 PQR262239:PQR262263 PGV262239:PGV262263 OWZ262239:OWZ262263 OND262239:OND262263 ODH262239:ODH262263 NTL262239:NTL262263 NJP262239:NJP262263 MZT262239:MZT262263 MPX262239:MPX262263 MGB262239:MGB262263 LWF262239:LWF262263 LMJ262239:LMJ262263 LCN262239:LCN262263 KSR262239:KSR262263 KIV262239:KIV262263 JYZ262239:JYZ262263 JPD262239:JPD262263 JFH262239:JFH262263 IVL262239:IVL262263 ILP262239:ILP262263 IBT262239:IBT262263 HRX262239:HRX262263 HIB262239:HIB262263 GYF262239:GYF262263 GOJ262239:GOJ262263 GEN262239:GEN262263 FUR262239:FUR262263 FKV262239:FKV262263 FAZ262239:FAZ262263 ERD262239:ERD262263 EHH262239:EHH262263 DXL262239:DXL262263 DNP262239:DNP262263 DDT262239:DDT262263 CTX262239:CTX262263 CKB262239:CKB262263 CAF262239:CAF262263 BQJ262239:BQJ262263 BGN262239:BGN262263 AWR262239:AWR262263 AMV262239:AMV262263 ACZ262239:ACZ262263 TD262239:TD262263 JH262239:JH262263 D262239:D262263 WVT196703:WVT196727 WLX196703:WLX196727 WCB196703:WCB196727 VSF196703:VSF196727 VIJ196703:VIJ196727 UYN196703:UYN196727 UOR196703:UOR196727 UEV196703:UEV196727 TUZ196703:TUZ196727 TLD196703:TLD196727 TBH196703:TBH196727 SRL196703:SRL196727 SHP196703:SHP196727 RXT196703:RXT196727 RNX196703:RNX196727 REB196703:REB196727 QUF196703:QUF196727 QKJ196703:QKJ196727 QAN196703:QAN196727 PQR196703:PQR196727 PGV196703:PGV196727 OWZ196703:OWZ196727 OND196703:OND196727 ODH196703:ODH196727 NTL196703:NTL196727 NJP196703:NJP196727 MZT196703:MZT196727 MPX196703:MPX196727 MGB196703:MGB196727 LWF196703:LWF196727 LMJ196703:LMJ196727 LCN196703:LCN196727 KSR196703:KSR196727 KIV196703:KIV196727 JYZ196703:JYZ196727 JPD196703:JPD196727 JFH196703:JFH196727 IVL196703:IVL196727 ILP196703:ILP196727 IBT196703:IBT196727 HRX196703:HRX196727 HIB196703:HIB196727 GYF196703:GYF196727 GOJ196703:GOJ196727 GEN196703:GEN196727 FUR196703:FUR196727 FKV196703:FKV196727 FAZ196703:FAZ196727 ERD196703:ERD196727 EHH196703:EHH196727 DXL196703:DXL196727 DNP196703:DNP196727 DDT196703:DDT196727 CTX196703:CTX196727 CKB196703:CKB196727 CAF196703:CAF196727 BQJ196703:BQJ196727 BGN196703:BGN196727 AWR196703:AWR196727 AMV196703:AMV196727 ACZ196703:ACZ196727 TD196703:TD196727 JH196703:JH196727 D196703:D196727 WVT131167:WVT131191 WLX131167:WLX131191 WCB131167:WCB131191 VSF131167:VSF131191 VIJ131167:VIJ131191 UYN131167:UYN131191 UOR131167:UOR131191 UEV131167:UEV131191 TUZ131167:TUZ131191 TLD131167:TLD131191 TBH131167:TBH131191 SRL131167:SRL131191 SHP131167:SHP131191 RXT131167:RXT131191 RNX131167:RNX131191 REB131167:REB131191 QUF131167:QUF131191 QKJ131167:QKJ131191 QAN131167:QAN131191 PQR131167:PQR131191 PGV131167:PGV131191 OWZ131167:OWZ131191 OND131167:OND131191 ODH131167:ODH131191 NTL131167:NTL131191 NJP131167:NJP131191 MZT131167:MZT131191 MPX131167:MPX131191 MGB131167:MGB131191 LWF131167:LWF131191 LMJ131167:LMJ131191 LCN131167:LCN131191 KSR131167:KSR131191 KIV131167:KIV131191 JYZ131167:JYZ131191 JPD131167:JPD131191 JFH131167:JFH131191 IVL131167:IVL131191 ILP131167:ILP131191 IBT131167:IBT131191 HRX131167:HRX131191 HIB131167:HIB131191 GYF131167:GYF131191 GOJ131167:GOJ131191 GEN131167:GEN131191 FUR131167:FUR131191 FKV131167:FKV131191 FAZ131167:FAZ131191 ERD131167:ERD131191 EHH131167:EHH131191 DXL131167:DXL131191 DNP131167:DNP131191 DDT131167:DDT131191 CTX131167:CTX131191 CKB131167:CKB131191 CAF131167:CAF131191 BQJ131167:BQJ131191 BGN131167:BGN131191 AWR131167:AWR131191 AMV131167:AMV131191 ACZ131167:ACZ131191 TD131167:TD131191 JH131167:JH131191 D131167:D131191 WVT65631:WVT65655 WLX65631:WLX65655 WCB65631:WCB65655 VSF65631:VSF65655 VIJ65631:VIJ65655 UYN65631:UYN65655 UOR65631:UOR65655 UEV65631:UEV65655 TUZ65631:TUZ65655 TLD65631:TLD65655 TBH65631:TBH65655 SRL65631:SRL65655 SHP65631:SHP65655 RXT65631:RXT65655 RNX65631:RNX65655 REB65631:REB65655 QUF65631:QUF65655 QKJ65631:QKJ65655 QAN65631:QAN65655 PQR65631:PQR65655 PGV65631:PGV65655 OWZ65631:OWZ65655 OND65631:OND65655 ODH65631:ODH65655 NTL65631:NTL65655 NJP65631:NJP65655 MZT65631:MZT65655 MPX65631:MPX65655 MGB65631:MGB65655 LWF65631:LWF65655 LMJ65631:LMJ65655 LCN65631:LCN65655 KSR65631:KSR65655 KIV65631:KIV65655 JYZ65631:JYZ65655 JPD65631:JPD65655 JFH65631:JFH65655 IVL65631:IVL65655 ILP65631:ILP65655 IBT65631:IBT65655 HRX65631:HRX65655 HIB65631:HIB65655 GYF65631:GYF65655 GOJ65631:GOJ65655 GEN65631:GEN65655 FUR65631:FUR65655 FKV65631:FKV65655 FAZ65631:FAZ65655 ERD65631:ERD65655 EHH65631:EHH65655 DXL65631:DXL65655 DNP65631:DNP65655 DDT65631:DDT65655 CTX65631:CTX65655 CKB65631:CKB65655 CAF65631:CAF65655 BQJ65631:BQJ65655 BGN65631:BGN65655 AWR65631:AWR65655 AMV65631:AMV65655 ACZ65631:ACZ65655 TD65631:TD65655 JH65631:JH65655 D65631:D65655 WLX13:WLX37 WCB13:WCB37 VSF13:VSF37 VIJ13:VIJ37 UYN13:UYN37 UOR13:UOR37 UEV13:UEV37 TUZ13:TUZ37 TLD13:TLD37 TBH13:TBH37 SRL13:SRL37 SHP13:SHP37 RXT13:RXT37 RNX13:RNX37 REB13:REB37 QUF13:QUF37 QKJ13:QKJ37 QAN13:QAN37 PQR13:PQR37 PGV13:PGV37 OWZ13:OWZ37 OND13:OND37 ODH13:ODH37 NTL13:NTL37 NJP13:NJP37 MZT13:MZT37 MPX13:MPX37 MGB13:MGB37 LWF13:LWF37 LMJ13:LMJ37 LCN13:LCN37 KSR13:KSR37 KIV13:KIV37 JYZ13:JYZ37 JPD13:JPD37 JFH13:JFH37 IVL13:IVL37 ILP13:ILP37 IBT13:IBT37 HRX13:HRX37 HIB13:HIB37 GYF13:GYF37 GOJ13:GOJ37 GEN13:GEN37 FUR13:FUR37 FKV13:FKV37 FAZ13:FAZ37 ERD13:ERD37 EHH13:EHH37 DXL13:DXL37 DNP13:DNP37 DDT13:DDT37 CTX13:CTX37 CKB13:CKB37 CAF13:CAF37 BQJ13:BQJ37 BGN13:BGN37 AWR13:AWR37 AMV13:AMV37 ACZ13:ACZ37 TD13:TD37 JH13:JH37 WVT13:WVT37" xr:uid="{9E1EA5C1-29B2-4ED9-AC36-3E25DA62CED6}">
      <formula1>$D$126:$D$127</formula1>
    </dataValidation>
    <dataValidation type="list" errorStyle="warning" allowBlank="1" showInputMessage="1" showErrorMessage="1" sqref="WVV983135:WVV983159 WVV13:WVV37 WLZ983135:WLZ983159 WCD983135:WCD983159 VSH983135:VSH983159 VIL983135:VIL983159 UYP983135:UYP983159 UOT983135:UOT983159 UEX983135:UEX983159 TVB983135:TVB983159 TLF983135:TLF983159 TBJ983135:TBJ983159 SRN983135:SRN983159 SHR983135:SHR983159 RXV983135:RXV983159 RNZ983135:RNZ983159 RED983135:RED983159 QUH983135:QUH983159 QKL983135:QKL983159 QAP983135:QAP983159 PQT983135:PQT983159 PGX983135:PGX983159 OXB983135:OXB983159 ONF983135:ONF983159 ODJ983135:ODJ983159 NTN983135:NTN983159 NJR983135:NJR983159 MZV983135:MZV983159 MPZ983135:MPZ983159 MGD983135:MGD983159 LWH983135:LWH983159 LML983135:LML983159 LCP983135:LCP983159 KST983135:KST983159 KIX983135:KIX983159 JZB983135:JZB983159 JPF983135:JPF983159 JFJ983135:JFJ983159 IVN983135:IVN983159 ILR983135:ILR983159 IBV983135:IBV983159 HRZ983135:HRZ983159 HID983135:HID983159 GYH983135:GYH983159 GOL983135:GOL983159 GEP983135:GEP983159 FUT983135:FUT983159 FKX983135:FKX983159 FBB983135:FBB983159 ERF983135:ERF983159 EHJ983135:EHJ983159 DXN983135:DXN983159 DNR983135:DNR983159 DDV983135:DDV983159 CTZ983135:CTZ983159 CKD983135:CKD983159 CAH983135:CAH983159 BQL983135:BQL983159 BGP983135:BGP983159 AWT983135:AWT983159 AMX983135:AMX983159 ADB983135:ADB983159 TF983135:TF983159 JJ983135:JJ983159 F983135:F983159 WVV917599:WVV917623 WLZ917599:WLZ917623 WCD917599:WCD917623 VSH917599:VSH917623 VIL917599:VIL917623 UYP917599:UYP917623 UOT917599:UOT917623 UEX917599:UEX917623 TVB917599:TVB917623 TLF917599:TLF917623 TBJ917599:TBJ917623 SRN917599:SRN917623 SHR917599:SHR917623 RXV917599:RXV917623 RNZ917599:RNZ917623 RED917599:RED917623 QUH917599:QUH917623 QKL917599:QKL917623 QAP917599:QAP917623 PQT917599:PQT917623 PGX917599:PGX917623 OXB917599:OXB917623 ONF917599:ONF917623 ODJ917599:ODJ917623 NTN917599:NTN917623 NJR917599:NJR917623 MZV917599:MZV917623 MPZ917599:MPZ917623 MGD917599:MGD917623 LWH917599:LWH917623 LML917599:LML917623 LCP917599:LCP917623 KST917599:KST917623 KIX917599:KIX917623 JZB917599:JZB917623 JPF917599:JPF917623 JFJ917599:JFJ917623 IVN917599:IVN917623 ILR917599:ILR917623 IBV917599:IBV917623 HRZ917599:HRZ917623 HID917599:HID917623 GYH917599:GYH917623 GOL917599:GOL917623 GEP917599:GEP917623 FUT917599:FUT917623 FKX917599:FKX917623 FBB917599:FBB917623 ERF917599:ERF917623 EHJ917599:EHJ917623 DXN917599:DXN917623 DNR917599:DNR917623 DDV917599:DDV917623 CTZ917599:CTZ917623 CKD917599:CKD917623 CAH917599:CAH917623 BQL917599:BQL917623 BGP917599:BGP917623 AWT917599:AWT917623 AMX917599:AMX917623 ADB917599:ADB917623 TF917599:TF917623 JJ917599:JJ917623 F917599:F917623 WVV852063:WVV852087 WLZ852063:WLZ852087 WCD852063:WCD852087 VSH852063:VSH852087 VIL852063:VIL852087 UYP852063:UYP852087 UOT852063:UOT852087 UEX852063:UEX852087 TVB852063:TVB852087 TLF852063:TLF852087 TBJ852063:TBJ852087 SRN852063:SRN852087 SHR852063:SHR852087 RXV852063:RXV852087 RNZ852063:RNZ852087 RED852063:RED852087 QUH852063:QUH852087 QKL852063:QKL852087 QAP852063:QAP852087 PQT852063:PQT852087 PGX852063:PGX852087 OXB852063:OXB852087 ONF852063:ONF852087 ODJ852063:ODJ852087 NTN852063:NTN852087 NJR852063:NJR852087 MZV852063:MZV852087 MPZ852063:MPZ852087 MGD852063:MGD852087 LWH852063:LWH852087 LML852063:LML852087 LCP852063:LCP852087 KST852063:KST852087 KIX852063:KIX852087 JZB852063:JZB852087 JPF852063:JPF852087 JFJ852063:JFJ852087 IVN852063:IVN852087 ILR852063:ILR852087 IBV852063:IBV852087 HRZ852063:HRZ852087 HID852063:HID852087 GYH852063:GYH852087 GOL852063:GOL852087 GEP852063:GEP852087 FUT852063:FUT852087 FKX852063:FKX852087 FBB852063:FBB852087 ERF852063:ERF852087 EHJ852063:EHJ852087 DXN852063:DXN852087 DNR852063:DNR852087 DDV852063:DDV852087 CTZ852063:CTZ852087 CKD852063:CKD852087 CAH852063:CAH852087 BQL852063:BQL852087 BGP852063:BGP852087 AWT852063:AWT852087 AMX852063:AMX852087 ADB852063:ADB852087 TF852063:TF852087 JJ852063:JJ852087 F852063:F852087 WVV786527:WVV786551 WLZ786527:WLZ786551 WCD786527:WCD786551 VSH786527:VSH786551 VIL786527:VIL786551 UYP786527:UYP786551 UOT786527:UOT786551 UEX786527:UEX786551 TVB786527:TVB786551 TLF786527:TLF786551 TBJ786527:TBJ786551 SRN786527:SRN786551 SHR786527:SHR786551 RXV786527:RXV786551 RNZ786527:RNZ786551 RED786527:RED786551 QUH786527:QUH786551 QKL786527:QKL786551 QAP786527:QAP786551 PQT786527:PQT786551 PGX786527:PGX786551 OXB786527:OXB786551 ONF786527:ONF786551 ODJ786527:ODJ786551 NTN786527:NTN786551 NJR786527:NJR786551 MZV786527:MZV786551 MPZ786527:MPZ786551 MGD786527:MGD786551 LWH786527:LWH786551 LML786527:LML786551 LCP786527:LCP786551 KST786527:KST786551 KIX786527:KIX786551 JZB786527:JZB786551 JPF786527:JPF786551 JFJ786527:JFJ786551 IVN786527:IVN786551 ILR786527:ILR786551 IBV786527:IBV786551 HRZ786527:HRZ786551 HID786527:HID786551 GYH786527:GYH786551 GOL786527:GOL786551 GEP786527:GEP786551 FUT786527:FUT786551 FKX786527:FKX786551 FBB786527:FBB786551 ERF786527:ERF786551 EHJ786527:EHJ786551 DXN786527:DXN786551 DNR786527:DNR786551 DDV786527:DDV786551 CTZ786527:CTZ786551 CKD786527:CKD786551 CAH786527:CAH786551 BQL786527:BQL786551 BGP786527:BGP786551 AWT786527:AWT786551 AMX786527:AMX786551 ADB786527:ADB786551 TF786527:TF786551 JJ786527:JJ786551 F786527:F786551 WVV720991:WVV721015 WLZ720991:WLZ721015 WCD720991:WCD721015 VSH720991:VSH721015 VIL720991:VIL721015 UYP720991:UYP721015 UOT720991:UOT721015 UEX720991:UEX721015 TVB720991:TVB721015 TLF720991:TLF721015 TBJ720991:TBJ721015 SRN720991:SRN721015 SHR720991:SHR721015 RXV720991:RXV721015 RNZ720991:RNZ721015 RED720991:RED721015 QUH720991:QUH721015 QKL720991:QKL721015 QAP720991:QAP721015 PQT720991:PQT721015 PGX720991:PGX721015 OXB720991:OXB721015 ONF720991:ONF721015 ODJ720991:ODJ721015 NTN720991:NTN721015 NJR720991:NJR721015 MZV720991:MZV721015 MPZ720991:MPZ721015 MGD720991:MGD721015 LWH720991:LWH721015 LML720991:LML721015 LCP720991:LCP721015 KST720991:KST721015 KIX720991:KIX721015 JZB720991:JZB721015 JPF720991:JPF721015 JFJ720991:JFJ721015 IVN720991:IVN721015 ILR720991:ILR721015 IBV720991:IBV721015 HRZ720991:HRZ721015 HID720991:HID721015 GYH720991:GYH721015 GOL720991:GOL721015 GEP720991:GEP721015 FUT720991:FUT721015 FKX720991:FKX721015 FBB720991:FBB721015 ERF720991:ERF721015 EHJ720991:EHJ721015 DXN720991:DXN721015 DNR720991:DNR721015 DDV720991:DDV721015 CTZ720991:CTZ721015 CKD720991:CKD721015 CAH720991:CAH721015 BQL720991:BQL721015 BGP720991:BGP721015 AWT720991:AWT721015 AMX720991:AMX721015 ADB720991:ADB721015 TF720991:TF721015 JJ720991:JJ721015 F720991:F721015 WVV655455:WVV655479 WLZ655455:WLZ655479 WCD655455:WCD655479 VSH655455:VSH655479 VIL655455:VIL655479 UYP655455:UYP655479 UOT655455:UOT655479 UEX655455:UEX655479 TVB655455:TVB655479 TLF655455:TLF655479 TBJ655455:TBJ655479 SRN655455:SRN655479 SHR655455:SHR655479 RXV655455:RXV655479 RNZ655455:RNZ655479 RED655455:RED655479 QUH655455:QUH655479 QKL655455:QKL655479 QAP655455:QAP655479 PQT655455:PQT655479 PGX655455:PGX655479 OXB655455:OXB655479 ONF655455:ONF655479 ODJ655455:ODJ655479 NTN655455:NTN655479 NJR655455:NJR655479 MZV655455:MZV655479 MPZ655455:MPZ655479 MGD655455:MGD655479 LWH655455:LWH655479 LML655455:LML655479 LCP655455:LCP655479 KST655455:KST655479 KIX655455:KIX655479 JZB655455:JZB655479 JPF655455:JPF655479 JFJ655455:JFJ655479 IVN655455:IVN655479 ILR655455:ILR655479 IBV655455:IBV655479 HRZ655455:HRZ655479 HID655455:HID655479 GYH655455:GYH655479 GOL655455:GOL655479 GEP655455:GEP655479 FUT655455:FUT655479 FKX655455:FKX655479 FBB655455:FBB655479 ERF655455:ERF655479 EHJ655455:EHJ655479 DXN655455:DXN655479 DNR655455:DNR655479 DDV655455:DDV655479 CTZ655455:CTZ655479 CKD655455:CKD655479 CAH655455:CAH655479 BQL655455:BQL655479 BGP655455:BGP655479 AWT655455:AWT655479 AMX655455:AMX655479 ADB655455:ADB655479 TF655455:TF655479 JJ655455:JJ655479 F655455:F655479 WVV589919:WVV589943 WLZ589919:WLZ589943 WCD589919:WCD589943 VSH589919:VSH589943 VIL589919:VIL589943 UYP589919:UYP589943 UOT589919:UOT589943 UEX589919:UEX589943 TVB589919:TVB589943 TLF589919:TLF589943 TBJ589919:TBJ589943 SRN589919:SRN589943 SHR589919:SHR589943 RXV589919:RXV589943 RNZ589919:RNZ589943 RED589919:RED589943 QUH589919:QUH589943 QKL589919:QKL589943 QAP589919:QAP589943 PQT589919:PQT589943 PGX589919:PGX589943 OXB589919:OXB589943 ONF589919:ONF589943 ODJ589919:ODJ589943 NTN589919:NTN589943 NJR589919:NJR589943 MZV589919:MZV589943 MPZ589919:MPZ589943 MGD589919:MGD589943 LWH589919:LWH589943 LML589919:LML589943 LCP589919:LCP589943 KST589919:KST589943 KIX589919:KIX589943 JZB589919:JZB589943 JPF589919:JPF589943 JFJ589919:JFJ589943 IVN589919:IVN589943 ILR589919:ILR589943 IBV589919:IBV589943 HRZ589919:HRZ589943 HID589919:HID589943 GYH589919:GYH589943 GOL589919:GOL589943 GEP589919:GEP589943 FUT589919:FUT589943 FKX589919:FKX589943 FBB589919:FBB589943 ERF589919:ERF589943 EHJ589919:EHJ589943 DXN589919:DXN589943 DNR589919:DNR589943 DDV589919:DDV589943 CTZ589919:CTZ589943 CKD589919:CKD589943 CAH589919:CAH589943 BQL589919:BQL589943 BGP589919:BGP589943 AWT589919:AWT589943 AMX589919:AMX589943 ADB589919:ADB589943 TF589919:TF589943 JJ589919:JJ589943 F589919:F589943 WVV524383:WVV524407 WLZ524383:WLZ524407 WCD524383:WCD524407 VSH524383:VSH524407 VIL524383:VIL524407 UYP524383:UYP524407 UOT524383:UOT524407 UEX524383:UEX524407 TVB524383:TVB524407 TLF524383:TLF524407 TBJ524383:TBJ524407 SRN524383:SRN524407 SHR524383:SHR524407 RXV524383:RXV524407 RNZ524383:RNZ524407 RED524383:RED524407 QUH524383:QUH524407 QKL524383:QKL524407 QAP524383:QAP524407 PQT524383:PQT524407 PGX524383:PGX524407 OXB524383:OXB524407 ONF524383:ONF524407 ODJ524383:ODJ524407 NTN524383:NTN524407 NJR524383:NJR524407 MZV524383:MZV524407 MPZ524383:MPZ524407 MGD524383:MGD524407 LWH524383:LWH524407 LML524383:LML524407 LCP524383:LCP524407 KST524383:KST524407 KIX524383:KIX524407 JZB524383:JZB524407 JPF524383:JPF524407 JFJ524383:JFJ524407 IVN524383:IVN524407 ILR524383:ILR524407 IBV524383:IBV524407 HRZ524383:HRZ524407 HID524383:HID524407 GYH524383:GYH524407 GOL524383:GOL524407 GEP524383:GEP524407 FUT524383:FUT524407 FKX524383:FKX524407 FBB524383:FBB524407 ERF524383:ERF524407 EHJ524383:EHJ524407 DXN524383:DXN524407 DNR524383:DNR524407 DDV524383:DDV524407 CTZ524383:CTZ524407 CKD524383:CKD524407 CAH524383:CAH524407 BQL524383:BQL524407 BGP524383:BGP524407 AWT524383:AWT524407 AMX524383:AMX524407 ADB524383:ADB524407 TF524383:TF524407 JJ524383:JJ524407 F524383:F524407 WVV458847:WVV458871 WLZ458847:WLZ458871 WCD458847:WCD458871 VSH458847:VSH458871 VIL458847:VIL458871 UYP458847:UYP458871 UOT458847:UOT458871 UEX458847:UEX458871 TVB458847:TVB458871 TLF458847:TLF458871 TBJ458847:TBJ458871 SRN458847:SRN458871 SHR458847:SHR458871 RXV458847:RXV458871 RNZ458847:RNZ458871 RED458847:RED458871 QUH458847:QUH458871 QKL458847:QKL458871 QAP458847:QAP458871 PQT458847:PQT458871 PGX458847:PGX458871 OXB458847:OXB458871 ONF458847:ONF458871 ODJ458847:ODJ458871 NTN458847:NTN458871 NJR458847:NJR458871 MZV458847:MZV458871 MPZ458847:MPZ458871 MGD458847:MGD458871 LWH458847:LWH458871 LML458847:LML458871 LCP458847:LCP458871 KST458847:KST458871 KIX458847:KIX458871 JZB458847:JZB458871 JPF458847:JPF458871 JFJ458847:JFJ458871 IVN458847:IVN458871 ILR458847:ILR458871 IBV458847:IBV458871 HRZ458847:HRZ458871 HID458847:HID458871 GYH458847:GYH458871 GOL458847:GOL458871 GEP458847:GEP458871 FUT458847:FUT458871 FKX458847:FKX458871 FBB458847:FBB458871 ERF458847:ERF458871 EHJ458847:EHJ458871 DXN458847:DXN458871 DNR458847:DNR458871 DDV458847:DDV458871 CTZ458847:CTZ458871 CKD458847:CKD458871 CAH458847:CAH458871 BQL458847:BQL458871 BGP458847:BGP458871 AWT458847:AWT458871 AMX458847:AMX458871 ADB458847:ADB458871 TF458847:TF458871 JJ458847:JJ458871 F458847:F458871 WVV393311:WVV393335 WLZ393311:WLZ393335 WCD393311:WCD393335 VSH393311:VSH393335 VIL393311:VIL393335 UYP393311:UYP393335 UOT393311:UOT393335 UEX393311:UEX393335 TVB393311:TVB393335 TLF393311:TLF393335 TBJ393311:TBJ393335 SRN393311:SRN393335 SHR393311:SHR393335 RXV393311:RXV393335 RNZ393311:RNZ393335 RED393311:RED393335 QUH393311:QUH393335 QKL393311:QKL393335 QAP393311:QAP393335 PQT393311:PQT393335 PGX393311:PGX393335 OXB393311:OXB393335 ONF393311:ONF393335 ODJ393311:ODJ393335 NTN393311:NTN393335 NJR393311:NJR393335 MZV393311:MZV393335 MPZ393311:MPZ393335 MGD393311:MGD393335 LWH393311:LWH393335 LML393311:LML393335 LCP393311:LCP393335 KST393311:KST393335 KIX393311:KIX393335 JZB393311:JZB393335 JPF393311:JPF393335 JFJ393311:JFJ393335 IVN393311:IVN393335 ILR393311:ILR393335 IBV393311:IBV393335 HRZ393311:HRZ393335 HID393311:HID393335 GYH393311:GYH393335 GOL393311:GOL393335 GEP393311:GEP393335 FUT393311:FUT393335 FKX393311:FKX393335 FBB393311:FBB393335 ERF393311:ERF393335 EHJ393311:EHJ393335 DXN393311:DXN393335 DNR393311:DNR393335 DDV393311:DDV393335 CTZ393311:CTZ393335 CKD393311:CKD393335 CAH393311:CAH393335 BQL393311:BQL393335 BGP393311:BGP393335 AWT393311:AWT393335 AMX393311:AMX393335 ADB393311:ADB393335 TF393311:TF393335 JJ393311:JJ393335 F393311:F393335 WVV327775:WVV327799 WLZ327775:WLZ327799 WCD327775:WCD327799 VSH327775:VSH327799 VIL327775:VIL327799 UYP327775:UYP327799 UOT327775:UOT327799 UEX327775:UEX327799 TVB327775:TVB327799 TLF327775:TLF327799 TBJ327775:TBJ327799 SRN327775:SRN327799 SHR327775:SHR327799 RXV327775:RXV327799 RNZ327775:RNZ327799 RED327775:RED327799 QUH327775:QUH327799 QKL327775:QKL327799 QAP327775:QAP327799 PQT327775:PQT327799 PGX327775:PGX327799 OXB327775:OXB327799 ONF327775:ONF327799 ODJ327775:ODJ327799 NTN327775:NTN327799 NJR327775:NJR327799 MZV327775:MZV327799 MPZ327775:MPZ327799 MGD327775:MGD327799 LWH327775:LWH327799 LML327775:LML327799 LCP327775:LCP327799 KST327775:KST327799 KIX327775:KIX327799 JZB327775:JZB327799 JPF327775:JPF327799 JFJ327775:JFJ327799 IVN327775:IVN327799 ILR327775:ILR327799 IBV327775:IBV327799 HRZ327775:HRZ327799 HID327775:HID327799 GYH327775:GYH327799 GOL327775:GOL327799 GEP327775:GEP327799 FUT327775:FUT327799 FKX327775:FKX327799 FBB327775:FBB327799 ERF327775:ERF327799 EHJ327775:EHJ327799 DXN327775:DXN327799 DNR327775:DNR327799 DDV327775:DDV327799 CTZ327775:CTZ327799 CKD327775:CKD327799 CAH327775:CAH327799 BQL327775:BQL327799 BGP327775:BGP327799 AWT327775:AWT327799 AMX327775:AMX327799 ADB327775:ADB327799 TF327775:TF327799 JJ327775:JJ327799 F327775:F327799 WVV262239:WVV262263 WLZ262239:WLZ262263 WCD262239:WCD262263 VSH262239:VSH262263 VIL262239:VIL262263 UYP262239:UYP262263 UOT262239:UOT262263 UEX262239:UEX262263 TVB262239:TVB262263 TLF262239:TLF262263 TBJ262239:TBJ262263 SRN262239:SRN262263 SHR262239:SHR262263 RXV262239:RXV262263 RNZ262239:RNZ262263 RED262239:RED262263 QUH262239:QUH262263 QKL262239:QKL262263 QAP262239:QAP262263 PQT262239:PQT262263 PGX262239:PGX262263 OXB262239:OXB262263 ONF262239:ONF262263 ODJ262239:ODJ262263 NTN262239:NTN262263 NJR262239:NJR262263 MZV262239:MZV262263 MPZ262239:MPZ262263 MGD262239:MGD262263 LWH262239:LWH262263 LML262239:LML262263 LCP262239:LCP262263 KST262239:KST262263 KIX262239:KIX262263 JZB262239:JZB262263 JPF262239:JPF262263 JFJ262239:JFJ262263 IVN262239:IVN262263 ILR262239:ILR262263 IBV262239:IBV262263 HRZ262239:HRZ262263 HID262239:HID262263 GYH262239:GYH262263 GOL262239:GOL262263 GEP262239:GEP262263 FUT262239:FUT262263 FKX262239:FKX262263 FBB262239:FBB262263 ERF262239:ERF262263 EHJ262239:EHJ262263 DXN262239:DXN262263 DNR262239:DNR262263 DDV262239:DDV262263 CTZ262239:CTZ262263 CKD262239:CKD262263 CAH262239:CAH262263 BQL262239:BQL262263 BGP262239:BGP262263 AWT262239:AWT262263 AMX262239:AMX262263 ADB262239:ADB262263 TF262239:TF262263 JJ262239:JJ262263 F262239:F262263 WVV196703:WVV196727 WLZ196703:WLZ196727 WCD196703:WCD196727 VSH196703:VSH196727 VIL196703:VIL196727 UYP196703:UYP196727 UOT196703:UOT196727 UEX196703:UEX196727 TVB196703:TVB196727 TLF196703:TLF196727 TBJ196703:TBJ196727 SRN196703:SRN196727 SHR196703:SHR196727 RXV196703:RXV196727 RNZ196703:RNZ196727 RED196703:RED196727 QUH196703:QUH196727 QKL196703:QKL196727 QAP196703:QAP196727 PQT196703:PQT196727 PGX196703:PGX196727 OXB196703:OXB196727 ONF196703:ONF196727 ODJ196703:ODJ196727 NTN196703:NTN196727 NJR196703:NJR196727 MZV196703:MZV196727 MPZ196703:MPZ196727 MGD196703:MGD196727 LWH196703:LWH196727 LML196703:LML196727 LCP196703:LCP196727 KST196703:KST196727 KIX196703:KIX196727 JZB196703:JZB196727 JPF196703:JPF196727 JFJ196703:JFJ196727 IVN196703:IVN196727 ILR196703:ILR196727 IBV196703:IBV196727 HRZ196703:HRZ196727 HID196703:HID196727 GYH196703:GYH196727 GOL196703:GOL196727 GEP196703:GEP196727 FUT196703:FUT196727 FKX196703:FKX196727 FBB196703:FBB196727 ERF196703:ERF196727 EHJ196703:EHJ196727 DXN196703:DXN196727 DNR196703:DNR196727 DDV196703:DDV196727 CTZ196703:CTZ196727 CKD196703:CKD196727 CAH196703:CAH196727 BQL196703:BQL196727 BGP196703:BGP196727 AWT196703:AWT196727 AMX196703:AMX196727 ADB196703:ADB196727 TF196703:TF196727 JJ196703:JJ196727 F196703:F196727 WVV131167:WVV131191 WLZ131167:WLZ131191 WCD131167:WCD131191 VSH131167:VSH131191 VIL131167:VIL131191 UYP131167:UYP131191 UOT131167:UOT131191 UEX131167:UEX131191 TVB131167:TVB131191 TLF131167:TLF131191 TBJ131167:TBJ131191 SRN131167:SRN131191 SHR131167:SHR131191 RXV131167:RXV131191 RNZ131167:RNZ131191 RED131167:RED131191 QUH131167:QUH131191 QKL131167:QKL131191 QAP131167:QAP131191 PQT131167:PQT131191 PGX131167:PGX131191 OXB131167:OXB131191 ONF131167:ONF131191 ODJ131167:ODJ131191 NTN131167:NTN131191 NJR131167:NJR131191 MZV131167:MZV131191 MPZ131167:MPZ131191 MGD131167:MGD131191 LWH131167:LWH131191 LML131167:LML131191 LCP131167:LCP131191 KST131167:KST131191 KIX131167:KIX131191 JZB131167:JZB131191 JPF131167:JPF131191 JFJ131167:JFJ131191 IVN131167:IVN131191 ILR131167:ILR131191 IBV131167:IBV131191 HRZ131167:HRZ131191 HID131167:HID131191 GYH131167:GYH131191 GOL131167:GOL131191 GEP131167:GEP131191 FUT131167:FUT131191 FKX131167:FKX131191 FBB131167:FBB131191 ERF131167:ERF131191 EHJ131167:EHJ131191 DXN131167:DXN131191 DNR131167:DNR131191 DDV131167:DDV131191 CTZ131167:CTZ131191 CKD131167:CKD131191 CAH131167:CAH131191 BQL131167:BQL131191 BGP131167:BGP131191 AWT131167:AWT131191 AMX131167:AMX131191 ADB131167:ADB131191 TF131167:TF131191 JJ131167:JJ131191 F131167:F131191 WVV65631:WVV65655 WLZ65631:WLZ65655 WCD65631:WCD65655 VSH65631:VSH65655 VIL65631:VIL65655 UYP65631:UYP65655 UOT65631:UOT65655 UEX65631:UEX65655 TVB65631:TVB65655 TLF65631:TLF65655 TBJ65631:TBJ65655 SRN65631:SRN65655 SHR65631:SHR65655 RXV65631:RXV65655 RNZ65631:RNZ65655 RED65631:RED65655 QUH65631:QUH65655 QKL65631:QKL65655 QAP65631:QAP65655 PQT65631:PQT65655 PGX65631:PGX65655 OXB65631:OXB65655 ONF65631:ONF65655 ODJ65631:ODJ65655 NTN65631:NTN65655 NJR65631:NJR65655 MZV65631:MZV65655 MPZ65631:MPZ65655 MGD65631:MGD65655 LWH65631:LWH65655 LML65631:LML65655 LCP65631:LCP65655 KST65631:KST65655 KIX65631:KIX65655 JZB65631:JZB65655 JPF65631:JPF65655 JFJ65631:JFJ65655 IVN65631:IVN65655 ILR65631:ILR65655 IBV65631:IBV65655 HRZ65631:HRZ65655 HID65631:HID65655 GYH65631:GYH65655 GOL65631:GOL65655 GEP65631:GEP65655 FUT65631:FUT65655 FKX65631:FKX65655 FBB65631:FBB65655 ERF65631:ERF65655 EHJ65631:EHJ65655 DXN65631:DXN65655 DNR65631:DNR65655 DDV65631:DDV65655 CTZ65631:CTZ65655 CKD65631:CKD65655 CAH65631:CAH65655 BQL65631:BQL65655 BGP65631:BGP65655 AWT65631:AWT65655 AMX65631:AMX65655 ADB65631:ADB65655 TF65631:TF65655 JJ65631:JJ65655 F65631:F65655 WLZ13:WLZ37 WCD13:WCD37 VSH13:VSH37 VIL13:VIL37 UYP13:UYP37 UOT13:UOT37 UEX13:UEX37 TVB13:TVB37 TLF13:TLF37 TBJ13:TBJ37 SRN13:SRN37 SHR13:SHR37 RXV13:RXV37 RNZ13:RNZ37 RED13:RED37 QUH13:QUH37 QKL13:QKL37 QAP13:QAP37 PQT13:PQT37 PGX13:PGX37 OXB13:OXB37 ONF13:ONF37 ODJ13:ODJ37 NTN13:NTN37 NJR13:NJR37 MZV13:MZV37 MPZ13:MPZ37 MGD13:MGD37 LWH13:LWH37 LML13:LML37 LCP13:LCP37 KST13:KST37 KIX13:KIX37 JZB13:JZB37 JPF13:JPF37 JFJ13:JFJ37 IVN13:IVN37 ILR13:ILR37 IBV13:IBV37 HRZ13:HRZ37 HID13:HID37 GYH13:GYH37 GOL13:GOL37 GEP13:GEP37 FUT13:FUT37 FKX13:FKX37 FBB13:FBB37 ERF13:ERF37 EHJ13:EHJ37 DXN13:DXN37 DNR13:DNR37 DDV13:DDV37 CTZ13:CTZ37 CKD13:CKD37 CAH13:CAH37 BQL13:BQL37 BGP13:BGP37 AWT13:AWT37 AMX13:AMX37 ADB13:ADB37 TF13:TF37 JJ13:JJ37" xr:uid="{F04662BD-7FA0-4062-8770-3996A95E128D}">
      <formula1>$F$126:$F$127</formula1>
    </dataValidation>
    <dataValidation type="list" errorStyle="warning" allowBlank="1" showInputMessage="1" showErrorMessage="1" sqref="WVX983135:WVX983159 WMB983135:WMB983159 WCF983135:WCF983159 VSJ983135:VSJ983159 VIN983135:VIN983159 UYR983135:UYR983159 UOV983135:UOV983159 UEZ983135:UEZ983159 TVD983135:TVD983159 TLH983135:TLH983159 TBL983135:TBL983159 SRP983135:SRP983159 SHT983135:SHT983159 RXX983135:RXX983159 ROB983135:ROB983159 REF983135:REF983159 QUJ983135:QUJ983159 QKN983135:QKN983159 QAR983135:QAR983159 PQV983135:PQV983159 PGZ983135:PGZ983159 OXD983135:OXD983159 ONH983135:ONH983159 ODL983135:ODL983159 NTP983135:NTP983159 NJT983135:NJT983159 MZX983135:MZX983159 MQB983135:MQB983159 MGF983135:MGF983159 LWJ983135:LWJ983159 LMN983135:LMN983159 LCR983135:LCR983159 KSV983135:KSV983159 KIZ983135:KIZ983159 JZD983135:JZD983159 JPH983135:JPH983159 JFL983135:JFL983159 IVP983135:IVP983159 ILT983135:ILT983159 IBX983135:IBX983159 HSB983135:HSB983159 HIF983135:HIF983159 GYJ983135:GYJ983159 GON983135:GON983159 GER983135:GER983159 FUV983135:FUV983159 FKZ983135:FKZ983159 FBD983135:FBD983159 ERH983135:ERH983159 EHL983135:EHL983159 DXP983135:DXP983159 DNT983135:DNT983159 DDX983135:DDX983159 CUB983135:CUB983159 CKF983135:CKF983159 CAJ983135:CAJ983159 BQN983135:BQN983159 BGR983135:BGR983159 AWV983135:AWV983159 AMZ983135:AMZ983159 ADD983135:ADD983159 TH983135:TH983159 JL983135:JL983159 H983135:H983159 WVX917599:WVX917623 WMB917599:WMB917623 WCF917599:WCF917623 VSJ917599:VSJ917623 VIN917599:VIN917623 UYR917599:UYR917623 UOV917599:UOV917623 UEZ917599:UEZ917623 TVD917599:TVD917623 TLH917599:TLH917623 TBL917599:TBL917623 SRP917599:SRP917623 SHT917599:SHT917623 RXX917599:RXX917623 ROB917599:ROB917623 REF917599:REF917623 QUJ917599:QUJ917623 QKN917599:QKN917623 QAR917599:QAR917623 PQV917599:PQV917623 PGZ917599:PGZ917623 OXD917599:OXD917623 ONH917599:ONH917623 ODL917599:ODL917623 NTP917599:NTP917623 NJT917599:NJT917623 MZX917599:MZX917623 MQB917599:MQB917623 MGF917599:MGF917623 LWJ917599:LWJ917623 LMN917599:LMN917623 LCR917599:LCR917623 KSV917599:KSV917623 KIZ917599:KIZ917623 JZD917599:JZD917623 JPH917599:JPH917623 JFL917599:JFL917623 IVP917599:IVP917623 ILT917599:ILT917623 IBX917599:IBX917623 HSB917599:HSB917623 HIF917599:HIF917623 GYJ917599:GYJ917623 GON917599:GON917623 GER917599:GER917623 FUV917599:FUV917623 FKZ917599:FKZ917623 FBD917599:FBD917623 ERH917599:ERH917623 EHL917599:EHL917623 DXP917599:DXP917623 DNT917599:DNT917623 DDX917599:DDX917623 CUB917599:CUB917623 CKF917599:CKF917623 CAJ917599:CAJ917623 BQN917599:BQN917623 BGR917599:BGR917623 AWV917599:AWV917623 AMZ917599:AMZ917623 ADD917599:ADD917623 TH917599:TH917623 JL917599:JL917623 H917599:H917623 WVX852063:WVX852087 WMB852063:WMB852087 WCF852063:WCF852087 VSJ852063:VSJ852087 VIN852063:VIN852087 UYR852063:UYR852087 UOV852063:UOV852087 UEZ852063:UEZ852087 TVD852063:TVD852087 TLH852063:TLH852087 TBL852063:TBL852087 SRP852063:SRP852087 SHT852063:SHT852087 RXX852063:RXX852087 ROB852063:ROB852087 REF852063:REF852087 QUJ852063:QUJ852087 QKN852063:QKN852087 QAR852063:QAR852087 PQV852063:PQV852087 PGZ852063:PGZ852087 OXD852063:OXD852087 ONH852063:ONH852087 ODL852063:ODL852087 NTP852063:NTP852087 NJT852063:NJT852087 MZX852063:MZX852087 MQB852063:MQB852087 MGF852063:MGF852087 LWJ852063:LWJ852087 LMN852063:LMN852087 LCR852063:LCR852087 KSV852063:KSV852087 KIZ852063:KIZ852087 JZD852063:JZD852087 JPH852063:JPH852087 JFL852063:JFL852087 IVP852063:IVP852087 ILT852063:ILT852087 IBX852063:IBX852087 HSB852063:HSB852087 HIF852063:HIF852087 GYJ852063:GYJ852087 GON852063:GON852087 GER852063:GER852087 FUV852063:FUV852087 FKZ852063:FKZ852087 FBD852063:FBD852087 ERH852063:ERH852087 EHL852063:EHL852087 DXP852063:DXP852087 DNT852063:DNT852087 DDX852063:DDX852087 CUB852063:CUB852087 CKF852063:CKF852087 CAJ852063:CAJ852087 BQN852063:BQN852087 BGR852063:BGR852087 AWV852063:AWV852087 AMZ852063:AMZ852087 ADD852063:ADD852087 TH852063:TH852087 JL852063:JL852087 H852063:H852087 WVX786527:WVX786551 WMB786527:WMB786551 WCF786527:WCF786551 VSJ786527:VSJ786551 VIN786527:VIN786551 UYR786527:UYR786551 UOV786527:UOV786551 UEZ786527:UEZ786551 TVD786527:TVD786551 TLH786527:TLH786551 TBL786527:TBL786551 SRP786527:SRP786551 SHT786527:SHT786551 RXX786527:RXX786551 ROB786527:ROB786551 REF786527:REF786551 QUJ786527:QUJ786551 QKN786527:QKN786551 QAR786527:QAR786551 PQV786527:PQV786551 PGZ786527:PGZ786551 OXD786527:OXD786551 ONH786527:ONH786551 ODL786527:ODL786551 NTP786527:NTP786551 NJT786527:NJT786551 MZX786527:MZX786551 MQB786527:MQB786551 MGF786527:MGF786551 LWJ786527:LWJ786551 LMN786527:LMN786551 LCR786527:LCR786551 KSV786527:KSV786551 KIZ786527:KIZ786551 JZD786527:JZD786551 JPH786527:JPH786551 JFL786527:JFL786551 IVP786527:IVP786551 ILT786527:ILT786551 IBX786527:IBX786551 HSB786527:HSB786551 HIF786527:HIF786551 GYJ786527:GYJ786551 GON786527:GON786551 GER786527:GER786551 FUV786527:FUV786551 FKZ786527:FKZ786551 FBD786527:FBD786551 ERH786527:ERH786551 EHL786527:EHL786551 DXP786527:DXP786551 DNT786527:DNT786551 DDX786527:DDX786551 CUB786527:CUB786551 CKF786527:CKF786551 CAJ786527:CAJ786551 BQN786527:BQN786551 BGR786527:BGR786551 AWV786527:AWV786551 AMZ786527:AMZ786551 ADD786527:ADD786551 TH786527:TH786551 JL786527:JL786551 H786527:H786551 WVX720991:WVX721015 WMB720991:WMB721015 WCF720991:WCF721015 VSJ720991:VSJ721015 VIN720991:VIN721015 UYR720991:UYR721015 UOV720991:UOV721015 UEZ720991:UEZ721015 TVD720991:TVD721015 TLH720991:TLH721015 TBL720991:TBL721015 SRP720991:SRP721015 SHT720991:SHT721015 RXX720991:RXX721015 ROB720991:ROB721015 REF720991:REF721015 QUJ720991:QUJ721015 QKN720991:QKN721015 QAR720991:QAR721015 PQV720991:PQV721015 PGZ720991:PGZ721015 OXD720991:OXD721015 ONH720991:ONH721015 ODL720991:ODL721015 NTP720991:NTP721015 NJT720991:NJT721015 MZX720991:MZX721015 MQB720991:MQB721015 MGF720991:MGF721015 LWJ720991:LWJ721015 LMN720991:LMN721015 LCR720991:LCR721015 KSV720991:KSV721015 KIZ720991:KIZ721015 JZD720991:JZD721015 JPH720991:JPH721015 JFL720991:JFL721015 IVP720991:IVP721015 ILT720991:ILT721015 IBX720991:IBX721015 HSB720991:HSB721015 HIF720991:HIF721015 GYJ720991:GYJ721015 GON720991:GON721015 GER720991:GER721015 FUV720991:FUV721015 FKZ720991:FKZ721015 FBD720991:FBD721015 ERH720991:ERH721015 EHL720991:EHL721015 DXP720991:DXP721015 DNT720991:DNT721015 DDX720991:DDX721015 CUB720991:CUB721015 CKF720991:CKF721015 CAJ720991:CAJ721015 BQN720991:BQN721015 BGR720991:BGR721015 AWV720991:AWV721015 AMZ720991:AMZ721015 ADD720991:ADD721015 TH720991:TH721015 JL720991:JL721015 H720991:H721015 WVX655455:WVX655479 WMB655455:WMB655479 WCF655455:WCF655479 VSJ655455:VSJ655479 VIN655455:VIN655479 UYR655455:UYR655479 UOV655455:UOV655479 UEZ655455:UEZ655479 TVD655455:TVD655479 TLH655455:TLH655479 TBL655455:TBL655479 SRP655455:SRP655479 SHT655455:SHT655479 RXX655455:RXX655479 ROB655455:ROB655479 REF655455:REF655479 QUJ655455:QUJ655479 QKN655455:QKN655479 QAR655455:QAR655479 PQV655455:PQV655479 PGZ655455:PGZ655479 OXD655455:OXD655479 ONH655455:ONH655479 ODL655455:ODL655479 NTP655455:NTP655479 NJT655455:NJT655479 MZX655455:MZX655479 MQB655455:MQB655479 MGF655455:MGF655479 LWJ655455:LWJ655479 LMN655455:LMN655479 LCR655455:LCR655479 KSV655455:KSV655479 KIZ655455:KIZ655479 JZD655455:JZD655479 JPH655455:JPH655479 JFL655455:JFL655479 IVP655455:IVP655479 ILT655455:ILT655479 IBX655455:IBX655479 HSB655455:HSB655479 HIF655455:HIF655479 GYJ655455:GYJ655479 GON655455:GON655479 GER655455:GER655479 FUV655455:FUV655479 FKZ655455:FKZ655479 FBD655455:FBD655479 ERH655455:ERH655479 EHL655455:EHL655479 DXP655455:DXP655479 DNT655455:DNT655479 DDX655455:DDX655479 CUB655455:CUB655479 CKF655455:CKF655479 CAJ655455:CAJ655479 BQN655455:BQN655479 BGR655455:BGR655479 AWV655455:AWV655479 AMZ655455:AMZ655479 ADD655455:ADD655479 TH655455:TH655479 JL655455:JL655479 H655455:H655479 WVX589919:WVX589943 WMB589919:WMB589943 WCF589919:WCF589943 VSJ589919:VSJ589943 VIN589919:VIN589943 UYR589919:UYR589943 UOV589919:UOV589943 UEZ589919:UEZ589943 TVD589919:TVD589943 TLH589919:TLH589943 TBL589919:TBL589943 SRP589919:SRP589943 SHT589919:SHT589943 RXX589919:RXX589943 ROB589919:ROB589943 REF589919:REF589943 QUJ589919:QUJ589943 QKN589919:QKN589943 QAR589919:QAR589943 PQV589919:PQV589943 PGZ589919:PGZ589943 OXD589919:OXD589943 ONH589919:ONH589943 ODL589919:ODL589943 NTP589919:NTP589943 NJT589919:NJT589943 MZX589919:MZX589943 MQB589919:MQB589943 MGF589919:MGF589943 LWJ589919:LWJ589943 LMN589919:LMN589943 LCR589919:LCR589943 KSV589919:KSV589943 KIZ589919:KIZ589943 JZD589919:JZD589943 JPH589919:JPH589943 JFL589919:JFL589943 IVP589919:IVP589943 ILT589919:ILT589943 IBX589919:IBX589943 HSB589919:HSB589943 HIF589919:HIF589943 GYJ589919:GYJ589943 GON589919:GON589943 GER589919:GER589943 FUV589919:FUV589943 FKZ589919:FKZ589943 FBD589919:FBD589943 ERH589919:ERH589943 EHL589919:EHL589943 DXP589919:DXP589943 DNT589919:DNT589943 DDX589919:DDX589943 CUB589919:CUB589943 CKF589919:CKF589943 CAJ589919:CAJ589943 BQN589919:BQN589943 BGR589919:BGR589943 AWV589919:AWV589943 AMZ589919:AMZ589943 ADD589919:ADD589943 TH589919:TH589943 JL589919:JL589943 H589919:H589943 WVX524383:WVX524407 WMB524383:WMB524407 WCF524383:WCF524407 VSJ524383:VSJ524407 VIN524383:VIN524407 UYR524383:UYR524407 UOV524383:UOV524407 UEZ524383:UEZ524407 TVD524383:TVD524407 TLH524383:TLH524407 TBL524383:TBL524407 SRP524383:SRP524407 SHT524383:SHT524407 RXX524383:RXX524407 ROB524383:ROB524407 REF524383:REF524407 QUJ524383:QUJ524407 QKN524383:QKN524407 QAR524383:QAR524407 PQV524383:PQV524407 PGZ524383:PGZ524407 OXD524383:OXD524407 ONH524383:ONH524407 ODL524383:ODL524407 NTP524383:NTP524407 NJT524383:NJT524407 MZX524383:MZX524407 MQB524383:MQB524407 MGF524383:MGF524407 LWJ524383:LWJ524407 LMN524383:LMN524407 LCR524383:LCR524407 KSV524383:KSV524407 KIZ524383:KIZ524407 JZD524383:JZD524407 JPH524383:JPH524407 JFL524383:JFL524407 IVP524383:IVP524407 ILT524383:ILT524407 IBX524383:IBX524407 HSB524383:HSB524407 HIF524383:HIF524407 GYJ524383:GYJ524407 GON524383:GON524407 GER524383:GER524407 FUV524383:FUV524407 FKZ524383:FKZ524407 FBD524383:FBD524407 ERH524383:ERH524407 EHL524383:EHL524407 DXP524383:DXP524407 DNT524383:DNT524407 DDX524383:DDX524407 CUB524383:CUB524407 CKF524383:CKF524407 CAJ524383:CAJ524407 BQN524383:BQN524407 BGR524383:BGR524407 AWV524383:AWV524407 AMZ524383:AMZ524407 ADD524383:ADD524407 TH524383:TH524407 JL524383:JL524407 H524383:H524407 WVX458847:WVX458871 WMB458847:WMB458871 WCF458847:WCF458871 VSJ458847:VSJ458871 VIN458847:VIN458871 UYR458847:UYR458871 UOV458847:UOV458871 UEZ458847:UEZ458871 TVD458847:TVD458871 TLH458847:TLH458871 TBL458847:TBL458871 SRP458847:SRP458871 SHT458847:SHT458871 RXX458847:RXX458871 ROB458847:ROB458871 REF458847:REF458871 QUJ458847:QUJ458871 QKN458847:QKN458871 QAR458847:QAR458871 PQV458847:PQV458871 PGZ458847:PGZ458871 OXD458847:OXD458871 ONH458847:ONH458871 ODL458847:ODL458871 NTP458847:NTP458871 NJT458847:NJT458871 MZX458847:MZX458871 MQB458847:MQB458871 MGF458847:MGF458871 LWJ458847:LWJ458871 LMN458847:LMN458871 LCR458847:LCR458871 KSV458847:KSV458871 KIZ458847:KIZ458871 JZD458847:JZD458871 JPH458847:JPH458871 JFL458847:JFL458871 IVP458847:IVP458871 ILT458847:ILT458871 IBX458847:IBX458871 HSB458847:HSB458871 HIF458847:HIF458871 GYJ458847:GYJ458871 GON458847:GON458871 GER458847:GER458871 FUV458847:FUV458871 FKZ458847:FKZ458871 FBD458847:FBD458871 ERH458847:ERH458871 EHL458847:EHL458871 DXP458847:DXP458871 DNT458847:DNT458871 DDX458847:DDX458871 CUB458847:CUB458871 CKF458847:CKF458871 CAJ458847:CAJ458871 BQN458847:BQN458871 BGR458847:BGR458871 AWV458847:AWV458871 AMZ458847:AMZ458871 ADD458847:ADD458871 TH458847:TH458871 JL458847:JL458871 H458847:H458871 WVX393311:WVX393335 WMB393311:WMB393335 WCF393311:WCF393335 VSJ393311:VSJ393335 VIN393311:VIN393335 UYR393311:UYR393335 UOV393311:UOV393335 UEZ393311:UEZ393335 TVD393311:TVD393335 TLH393311:TLH393335 TBL393311:TBL393335 SRP393311:SRP393335 SHT393311:SHT393335 RXX393311:RXX393335 ROB393311:ROB393335 REF393311:REF393335 QUJ393311:QUJ393335 QKN393311:QKN393335 QAR393311:QAR393335 PQV393311:PQV393335 PGZ393311:PGZ393335 OXD393311:OXD393335 ONH393311:ONH393335 ODL393311:ODL393335 NTP393311:NTP393335 NJT393311:NJT393335 MZX393311:MZX393335 MQB393311:MQB393335 MGF393311:MGF393335 LWJ393311:LWJ393335 LMN393311:LMN393335 LCR393311:LCR393335 KSV393311:KSV393335 KIZ393311:KIZ393335 JZD393311:JZD393335 JPH393311:JPH393335 JFL393311:JFL393335 IVP393311:IVP393335 ILT393311:ILT393335 IBX393311:IBX393335 HSB393311:HSB393335 HIF393311:HIF393335 GYJ393311:GYJ393335 GON393311:GON393335 GER393311:GER393335 FUV393311:FUV393335 FKZ393311:FKZ393335 FBD393311:FBD393335 ERH393311:ERH393335 EHL393311:EHL393335 DXP393311:DXP393335 DNT393311:DNT393335 DDX393311:DDX393335 CUB393311:CUB393335 CKF393311:CKF393335 CAJ393311:CAJ393335 BQN393311:BQN393335 BGR393311:BGR393335 AWV393311:AWV393335 AMZ393311:AMZ393335 ADD393311:ADD393335 TH393311:TH393335 JL393311:JL393335 H393311:H393335 WVX327775:WVX327799 WMB327775:WMB327799 WCF327775:WCF327799 VSJ327775:VSJ327799 VIN327775:VIN327799 UYR327775:UYR327799 UOV327775:UOV327799 UEZ327775:UEZ327799 TVD327775:TVD327799 TLH327775:TLH327799 TBL327775:TBL327799 SRP327775:SRP327799 SHT327775:SHT327799 RXX327775:RXX327799 ROB327775:ROB327799 REF327775:REF327799 QUJ327775:QUJ327799 QKN327775:QKN327799 QAR327775:QAR327799 PQV327775:PQV327799 PGZ327775:PGZ327799 OXD327775:OXD327799 ONH327775:ONH327799 ODL327775:ODL327799 NTP327775:NTP327799 NJT327775:NJT327799 MZX327775:MZX327799 MQB327775:MQB327799 MGF327775:MGF327799 LWJ327775:LWJ327799 LMN327775:LMN327799 LCR327775:LCR327799 KSV327775:KSV327799 KIZ327775:KIZ327799 JZD327775:JZD327799 JPH327775:JPH327799 JFL327775:JFL327799 IVP327775:IVP327799 ILT327775:ILT327799 IBX327775:IBX327799 HSB327775:HSB327799 HIF327775:HIF327799 GYJ327775:GYJ327799 GON327775:GON327799 GER327775:GER327799 FUV327775:FUV327799 FKZ327775:FKZ327799 FBD327775:FBD327799 ERH327775:ERH327799 EHL327775:EHL327799 DXP327775:DXP327799 DNT327775:DNT327799 DDX327775:DDX327799 CUB327775:CUB327799 CKF327775:CKF327799 CAJ327775:CAJ327799 BQN327775:BQN327799 BGR327775:BGR327799 AWV327775:AWV327799 AMZ327775:AMZ327799 ADD327775:ADD327799 TH327775:TH327799 JL327775:JL327799 H327775:H327799 WVX262239:WVX262263 WMB262239:WMB262263 WCF262239:WCF262263 VSJ262239:VSJ262263 VIN262239:VIN262263 UYR262239:UYR262263 UOV262239:UOV262263 UEZ262239:UEZ262263 TVD262239:TVD262263 TLH262239:TLH262263 TBL262239:TBL262263 SRP262239:SRP262263 SHT262239:SHT262263 RXX262239:RXX262263 ROB262239:ROB262263 REF262239:REF262263 QUJ262239:QUJ262263 QKN262239:QKN262263 QAR262239:QAR262263 PQV262239:PQV262263 PGZ262239:PGZ262263 OXD262239:OXD262263 ONH262239:ONH262263 ODL262239:ODL262263 NTP262239:NTP262263 NJT262239:NJT262263 MZX262239:MZX262263 MQB262239:MQB262263 MGF262239:MGF262263 LWJ262239:LWJ262263 LMN262239:LMN262263 LCR262239:LCR262263 KSV262239:KSV262263 KIZ262239:KIZ262263 JZD262239:JZD262263 JPH262239:JPH262263 JFL262239:JFL262263 IVP262239:IVP262263 ILT262239:ILT262263 IBX262239:IBX262263 HSB262239:HSB262263 HIF262239:HIF262263 GYJ262239:GYJ262263 GON262239:GON262263 GER262239:GER262263 FUV262239:FUV262263 FKZ262239:FKZ262263 FBD262239:FBD262263 ERH262239:ERH262263 EHL262239:EHL262263 DXP262239:DXP262263 DNT262239:DNT262263 DDX262239:DDX262263 CUB262239:CUB262263 CKF262239:CKF262263 CAJ262239:CAJ262263 BQN262239:BQN262263 BGR262239:BGR262263 AWV262239:AWV262263 AMZ262239:AMZ262263 ADD262239:ADD262263 TH262239:TH262263 JL262239:JL262263 H262239:H262263 WVX196703:WVX196727 WMB196703:WMB196727 WCF196703:WCF196727 VSJ196703:VSJ196727 VIN196703:VIN196727 UYR196703:UYR196727 UOV196703:UOV196727 UEZ196703:UEZ196727 TVD196703:TVD196727 TLH196703:TLH196727 TBL196703:TBL196727 SRP196703:SRP196727 SHT196703:SHT196727 RXX196703:RXX196727 ROB196703:ROB196727 REF196703:REF196727 QUJ196703:QUJ196727 QKN196703:QKN196727 QAR196703:QAR196727 PQV196703:PQV196727 PGZ196703:PGZ196727 OXD196703:OXD196727 ONH196703:ONH196727 ODL196703:ODL196727 NTP196703:NTP196727 NJT196703:NJT196727 MZX196703:MZX196727 MQB196703:MQB196727 MGF196703:MGF196727 LWJ196703:LWJ196727 LMN196703:LMN196727 LCR196703:LCR196727 KSV196703:KSV196727 KIZ196703:KIZ196727 JZD196703:JZD196727 JPH196703:JPH196727 JFL196703:JFL196727 IVP196703:IVP196727 ILT196703:ILT196727 IBX196703:IBX196727 HSB196703:HSB196727 HIF196703:HIF196727 GYJ196703:GYJ196727 GON196703:GON196727 GER196703:GER196727 FUV196703:FUV196727 FKZ196703:FKZ196727 FBD196703:FBD196727 ERH196703:ERH196727 EHL196703:EHL196727 DXP196703:DXP196727 DNT196703:DNT196727 DDX196703:DDX196727 CUB196703:CUB196727 CKF196703:CKF196727 CAJ196703:CAJ196727 BQN196703:BQN196727 BGR196703:BGR196727 AWV196703:AWV196727 AMZ196703:AMZ196727 ADD196703:ADD196727 TH196703:TH196727 JL196703:JL196727 H196703:H196727 WVX131167:WVX131191 WMB131167:WMB131191 WCF131167:WCF131191 VSJ131167:VSJ131191 VIN131167:VIN131191 UYR131167:UYR131191 UOV131167:UOV131191 UEZ131167:UEZ131191 TVD131167:TVD131191 TLH131167:TLH131191 TBL131167:TBL131191 SRP131167:SRP131191 SHT131167:SHT131191 RXX131167:RXX131191 ROB131167:ROB131191 REF131167:REF131191 QUJ131167:QUJ131191 QKN131167:QKN131191 QAR131167:QAR131191 PQV131167:PQV131191 PGZ131167:PGZ131191 OXD131167:OXD131191 ONH131167:ONH131191 ODL131167:ODL131191 NTP131167:NTP131191 NJT131167:NJT131191 MZX131167:MZX131191 MQB131167:MQB131191 MGF131167:MGF131191 LWJ131167:LWJ131191 LMN131167:LMN131191 LCR131167:LCR131191 KSV131167:KSV131191 KIZ131167:KIZ131191 JZD131167:JZD131191 JPH131167:JPH131191 JFL131167:JFL131191 IVP131167:IVP131191 ILT131167:ILT131191 IBX131167:IBX131191 HSB131167:HSB131191 HIF131167:HIF131191 GYJ131167:GYJ131191 GON131167:GON131191 GER131167:GER131191 FUV131167:FUV131191 FKZ131167:FKZ131191 FBD131167:FBD131191 ERH131167:ERH131191 EHL131167:EHL131191 DXP131167:DXP131191 DNT131167:DNT131191 DDX131167:DDX131191 CUB131167:CUB131191 CKF131167:CKF131191 CAJ131167:CAJ131191 BQN131167:BQN131191 BGR131167:BGR131191 AWV131167:AWV131191 AMZ131167:AMZ131191 ADD131167:ADD131191 TH131167:TH131191 JL131167:JL131191 H131167:H131191 WVX65631:WVX65655 WMB65631:WMB65655 WCF65631:WCF65655 VSJ65631:VSJ65655 VIN65631:VIN65655 UYR65631:UYR65655 UOV65631:UOV65655 UEZ65631:UEZ65655 TVD65631:TVD65655 TLH65631:TLH65655 TBL65631:TBL65655 SRP65631:SRP65655 SHT65631:SHT65655 RXX65631:RXX65655 ROB65631:ROB65655 REF65631:REF65655 QUJ65631:QUJ65655 QKN65631:QKN65655 QAR65631:QAR65655 PQV65631:PQV65655 PGZ65631:PGZ65655 OXD65631:OXD65655 ONH65631:ONH65655 ODL65631:ODL65655 NTP65631:NTP65655 NJT65631:NJT65655 MZX65631:MZX65655 MQB65631:MQB65655 MGF65631:MGF65655 LWJ65631:LWJ65655 LMN65631:LMN65655 LCR65631:LCR65655 KSV65631:KSV65655 KIZ65631:KIZ65655 JZD65631:JZD65655 JPH65631:JPH65655 JFL65631:JFL65655 IVP65631:IVP65655 ILT65631:ILT65655 IBX65631:IBX65655 HSB65631:HSB65655 HIF65631:HIF65655 GYJ65631:GYJ65655 GON65631:GON65655 GER65631:GER65655 FUV65631:FUV65655 FKZ65631:FKZ65655 FBD65631:FBD65655 ERH65631:ERH65655 EHL65631:EHL65655 DXP65631:DXP65655 DNT65631:DNT65655 DDX65631:DDX65655 CUB65631:CUB65655 CKF65631:CKF65655 CAJ65631:CAJ65655 BQN65631:BQN65655 BGR65631:BGR65655 AWV65631:AWV65655 AMZ65631:AMZ65655 ADD65631:ADD65655 TH65631:TH65655 JL65631:JL65655 H65631:H65655 WMB13:WMB37 WCF13:WCF37 VSJ13:VSJ37 VIN13:VIN37 UYR13:UYR37 UOV13:UOV37 UEZ13:UEZ37 TVD13:TVD37 TLH13:TLH37 TBL13:TBL37 SRP13:SRP37 SHT13:SHT37 RXX13:RXX37 ROB13:ROB37 REF13:REF37 QUJ13:QUJ37 QKN13:QKN37 QAR13:QAR37 PQV13:PQV37 PGZ13:PGZ37 OXD13:OXD37 ONH13:ONH37 ODL13:ODL37 NTP13:NTP37 NJT13:NJT37 MZX13:MZX37 MQB13:MQB37 MGF13:MGF37 LWJ13:LWJ37 LMN13:LMN37 LCR13:LCR37 KSV13:KSV37 KIZ13:KIZ37 JZD13:JZD37 JPH13:JPH37 JFL13:JFL37 IVP13:IVP37 ILT13:ILT37 IBX13:IBX37 HSB13:HSB37 HIF13:HIF37 GYJ13:GYJ37 GON13:GON37 GER13:GER37 FUV13:FUV37 FKZ13:FKZ37 FBD13:FBD37 ERH13:ERH37 EHL13:EHL37 DXP13:DXP37 DNT13:DNT37 DDX13:DDX37 CUB13:CUB37 CKF13:CKF37 CAJ13:CAJ37 BQN13:BQN37 BGR13:BGR37 AWV13:AWV37 AMZ13:AMZ37 ADD13:ADD37 TH13:TH37 JL13:JL37 WVX13:WVX37" xr:uid="{6DF07D1F-0894-42E0-97C6-FB6B9937F4BC}">
      <formula1>$H$126:$H$127</formula1>
    </dataValidation>
    <dataValidation type="list" allowBlank="1" showInputMessage="1" showErrorMessage="1" prompt="「正」は正規職員、「パート」は正規職員以外（他のエクセルファイルからの貼り付けの際は、「パート」は全角でお願いします。）" sqref="C13:C112" xr:uid="{A18F431A-3D65-420C-9A63-221F2B0750B1}">
      <formula1>$C$126:$C$127</formula1>
    </dataValidation>
    <dataValidation type="list" allowBlank="1" showInputMessage="1" showErrorMessage="1" prompt="「常」⇒1日6時間以上かつ1ヶ月20日以上_x000a__x000a_「非」⇒1日6時間未満又は1ヶ月20日未満" sqref="D13:D112" xr:uid="{241EB63E-0883-4CD0-855B-297EEFE0DAEE}">
      <formula1>$D$126:$D$127</formula1>
    </dataValidation>
  </dataValidations>
  <pageMargins left="0.59055118110236227" right="0.31496062992125984" top="0.43307086614173229" bottom="0.35433070866141736" header="0.39370078740157483" footer="0.31496062992125984"/>
  <pageSetup paperSize="9" scale="68" fitToHeight="0" orientation="landscape" r:id="rId1"/>
  <headerFooter alignWithMargins="0"/>
  <rowBreaks count="2" manualBreakCount="2">
    <brk id="37" max="31" man="1"/>
    <brk id="65" max="31" man="1"/>
  </rowBreaks>
  <colBreaks count="1" manualBreakCount="1">
    <brk id="16" min="1" max="92"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78FA6878-B38D-4733-B24D-CAD44361EF33}">
            <xm:f>P13&lt;&gt;③職員名簿【年間実績】!P14</xm:f>
            <x14:dxf>
              <fill>
                <patternFill>
                  <bgColor rgb="FF00B0F0"/>
                </patternFill>
              </fill>
            </x14:dxf>
          </x14:cfRule>
          <xm:sqref>P13:P112</xm:sqref>
        </x14:conditionalFormatting>
        <x14:conditionalFormatting xmlns:xm="http://schemas.microsoft.com/office/excel/2006/main">
          <x14:cfRule type="expression" priority="42" id="{78FA6878-B38D-4733-B24D-CAD44361EF33}">
            <xm:f>Q13&lt;&gt;③職員名簿【年間実績】!AH14</xm:f>
            <x14:dxf>
              <fill>
                <patternFill>
                  <bgColor rgb="FF00B0F0"/>
                </patternFill>
              </fill>
            </x14:dxf>
          </x14:cfRule>
          <xm:sqref>Q13:T112</xm:sqref>
        </x14:conditionalFormatting>
        <x14:conditionalFormatting xmlns:xm="http://schemas.microsoft.com/office/excel/2006/main">
          <x14:cfRule type="expression" priority="45" id="{78FA6878-B38D-4733-B24D-CAD44361EF33}">
            <xm:f>U13&lt;&gt;③職員名簿【年間実績】!AY14</xm:f>
            <x14:dxf>
              <fill>
                <patternFill>
                  <bgColor rgb="FF00B0F0"/>
                </patternFill>
              </fill>
            </x14:dxf>
          </x14:cfRule>
          <xm:sqref>U13:AF112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2060"/>
    <pageSetUpPr fitToPage="1"/>
  </sheetPr>
  <dimension ref="A1:CA148"/>
  <sheetViews>
    <sheetView view="pageBreakPreview" zoomScale="70" zoomScaleNormal="100" zoomScaleSheetLayoutView="70" workbookViewId="0">
      <selection activeCell="B14" sqref="B14"/>
    </sheetView>
  </sheetViews>
  <sheetFormatPr defaultColWidth="8" defaultRowHeight="13.5"/>
  <cols>
    <col min="1" max="1" width="2.125" style="143" customWidth="1"/>
    <col min="2" max="2" width="11.375" style="143" customWidth="1"/>
    <col min="3" max="3" width="5.75" style="143" customWidth="1"/>
    <col min="4" max="4" width="5" style="143" customWidth="1"/>
    <col min="5" max="5" width="12.25" style="143" customWidth="1"/>
    <col min="6" max="6" width="5" style="143" customWidth="1"/>
    <col min="7" max="7" width="5.25" style="143" customWidth="1"/>
    <col min="8" max="8" width="6.625" style="143" customWidth="1"/>
    <col min="9" max="9" width="6.875" style="143" customWidth="1"/>
    <col min="10" max="12" width="7.625" style="143" customWidth="1"/>
    <col min="13" max="13" width="8.75" style="143" customWidth="1"/>
    <col min="14" max="21" width="5.375" style="143" customWidth="1"/>
    <col min="22" max="33" width="6.25" style="143" customWidth="1"/>
    <col min="34" max="37" width="6.125" style="324" customWidth="1"/>
    <col min="38" max="49" width="6.25" style="324" hidden="1" customWidth="1"/>
    <col min="50" max="50" width="6.25" style="324" customWidth="1"/>
    <col min="51" max="62" width="6.25" style="143" customWidth="1"/>
    <col min="63" max="64" width="6.125" style="143" customWidth="1"/>
    <col min="65" max="65" width="6.875" style="143" customWidth="1"/>
    <col min="66" max="78" width="8" style="143"/>
    <col min="79" max="79" width="14.75" style="143" customWidth="1"/>
    <col min="80" max="294" width="8" style="143"/>
    <col min="295" max="295" width="3.375" style="143" customWidth="1"/>
    <col min="296" max="296" width="8.375" style="143" customWidth="1"/>
    <col min="297" max="297" width="7" style="143" customWidth="1"/>
    <col min="298" max="298" width="5" style="143" customWidth="1"/>
    <col min="299" max="299" width="19.375" style="143" customWidth="1"/>
    <col min="300" max="300" width="5.25" style="143" bestFit="1" customWidth="1"/>
    <col min="301" max="301" width="5.25" style="143" customWidth="1"/>
    <col min="302" max="302" width="6.625" style="143" customWidth="1"/>
    <col min="303" max="303" width="6.875" style="143" customWidth="1"/>
    <col min="304" max="305" width="9.5" style="143" customWidth="1"/>
    <col min="306" max="306" width="8.75" style="143" customWidth="1"/>
    <col min="307" max="550" width="8" style="143"/>
    <col min="551" max="551" width="3.375" style="143" customWidth="1"/>
    <col min="552" max="552" width="8.375" style="143" customWidth="1"/>
    <col min="553" max="553" width="7" style="143" customWidth="1"/>
    <col min="554" max="554" width="5" style="143" customWidth="1"/>
    <col min="555" max="555" width="19.375" style="143" customWidth="1"/>
    <col min="556" max="556" width="5.25" style="143" bestFit="1" customWidth="1"/>
    <col min="557" max="557" width="5.25" style="143" customWidth="1"/>
    <col min="558" max="558" width="6.625" style="143" customWidth="1"/>
    <col min="559" max="559" width="6.875" style="143" customWidth="1"/>
    <col min="560" max="561" width="9.5" style="143" customWidth="1"/>
    <col min="562" max="562" width="8.75" style="143" customWidth="1"/>
    <col min="563" max="806" width="8" style="143"/>
    <col min="807" max="807" width="3.375" style="143" customWidth="1"/>
    <col min="808" max="808" width="8.375" style="143" customWidth="1"/>
    <col min="809" max="809" width="7" style="143" customWidth="1"/>
    <col min="810" max="810" width="5" style="143" customWidth="1"/>
    <col min="811" max="811" width="19.375" style="143" customWidth="1"/>
    <col min="812" max="812" width="5.25" style="143" bestFit="1" customWidth="1"/>
    <col min="813" max="813" width="5.25" style="143" customWidth="1"/>
    <col min="814" max="814" width="6.625" style="143" customWidth="1"/>
    <col min="815" max="815" width="6.875" style="143" customWidth="1"/>
    <col min="816" max="817" width="9.5" style="143" customWidth="1"/>
    <col min="818" max="818" width="8.75" style="143" customWidth="1"/>
    <col min="819" max="1062" width="8" style="143"/>
    <col min="1063" max="1063" width="3.375" style="143" customWidth="1"/>
    <col min="1064" max="1064" width="8.375" style="143" customWidth="1"/>
    <col min="1065" max="1065" width="7" style="143" customWidth="1"/>
    <col min="1066" max="1066" width="5" style="143" customWidth="1"/>
    <col min="1067" max="1067" width="19.375" style="143" customWidth="1"/>
    <col min="1068" max="1068" width="5.25" style="143" bestFit="1" customWidth="1"/>
    <col min="1069" max="1069" width="5.25" style="143" customWidth="1"/>
    <col min="1070" max="1070" width="6.625" style="143" customWidth="1"/>
    <col min="1071" max="1071" width="6.875" style="143" customWidth="1"/>
    <col min="1072" max="1073" width="9.5" style="143" customWidth="1"/>
    <col min="1074" max="1074" width="8.75" style="143" customWidth="1"/>
    <col min="1075" max="1318" width="8" style="143"/>
    <col min="1319" max="1319" width="3.375" style="143" customWidth="1"/>
    <col min="1320" max="1320" width="8.375" style="143" customWidth="1"/>
    <col min="1321" max="1321" width="7" style="143" customWidth="1"/>
    <col min="1322" max="1322" width="5" style="143" customWidth="1"/>
    <col min="1323" max="1323" width="19.375" style="143" customWidth="1"/>
    <col min="1324" max="1324" width="5.25" style="143" bestFit="1" customWidth="1"/>
    <col min="1325" max="1325" width="5.25" style="143" customWidth="1"/>
    <col min="1326" max="1326" width="6.625" style="143" customWidth="1"/>
    <col min="1327" max="1327" width="6.875" style="143" customWidth="1"/>
    <col min="1328" max="1329" width="9.5" style="143" customWidth="1"/>
    <col min="1330" max="1330" width="8.75" style="143" customWidth="1"/>
    <col min="1331" max="1574" width="8" style="143"/>
    <col min="1575" max="1575" width="3.375" style="143" customWidth="1"/>
    <col min="1576" max="1576" width="8.375" style="143" customWidth="1"/>
    <col min="1577" max="1577" width="7" style="143" customWidth="1"/>
    <col min="1578" max="1578" width="5" style="143" customWidth="1"/>
    <col min="1579" max="1579" width="19.375" style="143" customWidth="1"/>
    <col min="1580" max="1580" width="5.25" style="143" bestFit="1" customWidth="1"/>
    <col min="1581" max="1581" width="5.25" style="143" customWidth="1"/>
    <col min="1582" max="1582" width="6.625" style="143" customWidth="1"/>
    <col min="1583" max="1583" width="6.875" style="143" customWidth="1"/>
    <col min="1584" max="1585" width="9.5" style="143" customWidth="1"/>
    <col min="1586" max="1586" width="8.75" style="143" customWidth="1"/>
    <col min="1587" max="1830" width="8" style="143"/>
    <col min="1831" max="1831" width="3.375" style="143" customWidth="1"/>
    <col min="1832" max="1832" width="8.375" style="143" customWidth="1"/>
    <col min="1833" max="1833" width="7" style="143" customWidth="1"/>
    <col min="1834" max="1834" width="5" style="143" customWidth="1"/>
    <col min="1835" max="1835" width="19.375" style="143" customWidth="1"/>
    <col min="1836" max="1836" width="5.25" style="143" bestFit="1" customWidth="1"/>
    <col min="1837" max="1837" width="5.25" style="143" customWidth="1"/>
    <col min="1838" max="1838" width="6.625" style="143" customWidth="1"/>
    <col min="1839" max="1839" width="6.875" style="143" customWidth="1"/>
    <col min="1840" max="1841" width="9.5" style="143" customWidth="1"/>
    <col min="1842" max="1842" width="8.75" style="143" customWidth="1"/>
    <col min="1843" max="2086" width="8" style="143"/>
    <col min="2087" max="2087" width="3.375" style="143" customWidth="1"/>
    <col min="2088" max="2088" width="8.375" style="143" customWidth="1"/>
    <col min="2089" max="2089" width="7" style="143" customWidth="1"/>
    <col min="2090" max="2090" width="5" style="143" customWidth="1"/>
    <col min="2091" max="2091" width="19.375" style="143" customWidth="1"/>
    <col min="2092" max="2092" width="5.25" style="143" bestFit="1" customWidth="1"/>
    <col min="2093" max="2093" width="5.25" style="143" customWidth="1"/>
    <col min="2094" max="2094" width="6.625" style="143" customWidth="1"/>
    <col min="2095" max="2095" width="6.875" style="143" customWidth="1"/>
    <col min="2096" max="2097" width="9.5" style="143" customWidth="1"/>
    <col min="2098" max="2098" width="8.75" style="143" customWidth="1"/>
    <col min="2099" max="2342" width="8" style="143"/>
    <col min="2343" max="2343" width="3.375" style="143" customWidth="1"/>
    <col min="2344" max="2344" width="8.375" style="143" customWidth="1"/>
    <col min="2345" max="2345" width="7" style="143" customWidth="1"/>
    <col min="2346" max="2346" width="5" style="143" customWidth="1"/>
    <col min="2347" max="2347" width="19.375" style="143" customWidth="1"/>
    <col min="2348" max="2348" width="5.25" style="143" bestFit="1" customWidth="1"/>
    <col min="2349" max="2349" width="5.25" style="143" customWidth="1"/>
    <col min="2350" max="2350" width="6.625" style="143" customWidth="1"/>
    <col min="2351" max="2351" width="6.875" style="143" customWidth="1"/>
    <col min="2352" max="2353" width="9.5" style="143" customWidth="1"/>
    <col min="2354" max="2354" width="8.75" style="143" customWidth="1"/>
    <col min="2355" max="2598" width="8" style="143"/>
    <col min="2599" max="2599" width="3.375" style="143" customWidth="1"/>
    <col min="2600" max="2600" width="8.375" style="143" customWidth="1"/>
    <col min="2601" max="2601" width="7" style="143" customWidth="1"/>
    <col min="2602" max="2602" width="5" style="143" customWidth="1"/>
    <col min="2603" max="2603" width="19.375" style="143" customWidth="1"/>
    <col min="2604" max="2604" width="5.25" style="143" bestFit="1" customWidth="1"/>
    <col min="2605" max="2605" width="5.25" style="143" customWidth="1"/>
    <col min="2606" max="2606" width="6.625" style="143" customWidth="1"/>
    <col min="2607" max="2607" width="6.875" style="143" customWidth="1"/>
    <col min="2608" max="2609" width="9.5" style="143" customWidth="1"/>
    <col min="2610" max="2610" width="8.75" style="143" customWidth="1"/>
    <col min="2611" max="2854" width="8" style="143"/>
    <col min="2855" max="2855" width="3.375" style="143" customWidth="1"/>
    <col min="2856" max="2856" width="8.375" style="143" customWidth="1"/>
    <col min="2857" max="2857" width="7" style="143" customWidth="1"/>
    <col min="2858" max="2858" width="5" style="143" customWidth="1"/>
    <col min="2859" max="2859" width="19.375" style="143" customWidth="1"/>
    <col min="2860" max="2860" width="5.25" style="143" bestFit="1" customWidth="1"/>
    <col min="2861" max="2861" width="5.25" style="143" customWidth="1"/>
    <col min="2862" max="2862" width="6.625" style="143" customWidth="1"/>
    <col min="2863" max="2863" width="6.875" style="143" customWidth="1"/>
    <col min="2864" max="2865" width="9.5" style="143" customWidth="1"/>
    <col min="2866" max="2866" width="8.75" style="143" customWidth="1"/>
    <col min="2867" max="3110" width="8" style="143"/>
    <col min="3111" max="3111" width="3.375" style="143" customWidth="1"/>
    <col min="3112" max="3112" width="8.375" style="143" customWidth="1"/>
    <col min="3113" max="3113" width="7" style="143" customWidth="1"/>
    <col min="3114" max="3114" width="5" style="143" customWidth="1"/>
    <col min="3115" max="3115" width="19.375" style="143" customWidth="1"/>
    <col min="3116" max="3116" width="5.25" style="143" bestFit="1" customWidth="1"/>
    <col min="3117" max="3117" width="5.25" style="143" customWidth="1"/>
    <col min="3118" max="3118" width="6.625" style="143" customWidth="1"/>
    <col min="3119" max="3119" width="6.875" style="143" customWidth="1"/>
    <col min="3120" max="3121" width="9.5" style="143" customWidth="1"/>
    <col min="3122" max="3122" width="8.75" style="143" customWidth="1"/>
    <col min="3123" max="3366" width="8" style="143"/>
    <col min="3367" max="3367" width="3.375" style="143" customWidth="1"/>
    <col min="3368" max="3368" width="8.375" style="143" customWidth="1"/>
    <col min="3369" max="3369" width="7" style="143" customWidth="1"/>
    <col min="3370" max="3370" width="5" style="143" customWidth="1"/>
    <col min="3371" max="3371" width="19.375" style="143" customWidth="1"/>
    <col min="3372" max="3372" width="5.25" style="143" bestFit="1" customWidth="1"/>
    <col min="3373" max="3373" width="5.25" style="143" customWidth="1"/>
    <col min="3374" max="3374" width="6.625" style="143" customWidth="1"/>
    <col min="3375" max="3375" width="6.875" style="143" customWidth="1"/>
    <col min="3376" max="3377" width="9.5" style="143" customWidth="1"/>
    <col min="3378" max="3378" width="8.75" style="143" customWidth="1"/>
    <col min="3379" max="3622" width="8" style="143"/>
    <col min="3623" max="3623" width="3.375" style="143" customWidth="1"/>
    <col min="3624" max="3624" width="8.375" style="143" customWidth="1"/>
    <col min="3625" max="3625" width="7" style="143" customWidth="1"/>
    <col min="3626" max="3626" width="5" style="143" customWidth="1"/>
    <col min="3627" max="3627" width="19.375" style="143" customWidth="1"/>
    <col min="3628" max="3628" width="5.25" style="143" bestFit="1" customWidth="1"/>
    <col min="3629" max="3629" width="5.25" style="143" customWidth="1"/>
    <col min="3630" max="3630" width="6.625" style="143" customWidth="1"/>
    <col min="3631" max="3631" width="6.875" style="143" customWidth="1"/>
    <col min="3632" max="3633" width="9.5" style="143" customWidth="1"/>
    <col min="3634" max="3634" width="8.75" style="143" customWidth="1"/>
    <col min="3635" max="3878" width="8" style="143"/>
    <col min="3879" max="3879" width="3.375" style="143" customWidth="1"/>
    <col min="3880" max="3880" width="8.375" style="143" customWidth="1"/>
    <col min="3881" max="3881" width="7" style="143" customWidth="1"/>
    <col min="3882" max="3882" width="5" style="143" customWidth="1"/>
    <col min="3883" max="3883" width="19.375" style="143" customWidth="1"/>
    <col min="3884" max="3884" width="5.25" style="143" bestFit="1" customWidth="1"/>
    <col min="3885" max="3885" width="5.25" style="143" customWidth="1"/>
    <col min="3886" max="3886" width="6.625" style="143" customWidth="1"/>
    <col min="3887" max="3887" width="6.875" style="143" customWidth="1"/>
    <col min="3888" max="3889" width="9.5" style="143" customWidth="1"/>
    <col min="3890" max="3890" width="8.75" style="143" customWidth="1"/>
    <col min="3891" max="4134" width="8" style="143"/>
    <col min="4135" max="4135" width="3.375" style="143" customWidth="1"/>
    <col min="4136" max="4136" width="8.375" style="143" customWidth="1"/>
    <col min="4137" max="4137" width="7" style="143" customWidth="1"/>
    <col min="4138" max="4138" width="5" style="143" customWidth="1"/>
    <col min="4139" max="4139" width="19.375" style="143" customWidth="1"/>
    <col min="4140" max="4140" width="5.25" style="143" bestFit="1" customWidth="1"/>
    <col min="4141" max="4141" width="5.25" style="143" customWidth="1"/>
    <col min="4142" max="4142" width="6.625" style="143" customWidth="1"/>
    <col min="4143" max="4143" width="6.875" style="143" customWidth="1"/>
    <col min="4144" max="4145" width="9.5" style="143" customWidth="1"/>
    <col min="4146" max="4146" width="8.75" style="143" customWidth="1"/>
    <col min="4147" max="4390" width="8" style="143"/>
    <col min="4391" max="4391" width="3.375" style="143" customWidth="1"/>
    <col min="4392" max="4392" width="8.375" style="143" customWidth="1"/>
    <col min="4393" max="4393" width="7" style="143" customWidth="1"/>
    <col min="4394" max="4394" width="5" style="143" customWidth="1"/>
    <col min="4395" max="4395" width="19.375" style="143" customWidth="1"/>
    <col min="4396" max="4396" width="5.25" style="143" bestFit="1" customWidth="1"/>
    <col min="4397" max="4397" width="5.25" style="143" customWidth="1"/>
    <col min="4398" max="4398" width="6.625" style="143" customWidth="1"/>
    <col min="4399" max="4399" width="6.875" style="143" customWidth="1"/>
    <col min="4400" max="4401" width="9.5" style="143" customWidth="1"/>
    <col min="4402" max="4402" width="8.75" style="143" customWidth="1"/>
    <col min="4403" max="4646" width="8" style="143"/>
    <col min="4647" max="4647" width="3.375" style="143" customWidth="1"/>
    <col min="4648" max="4648" width="8.375" style="143" customWidth="1"/>
    <col min="4649" max="4649" width="7" style="143" customWidth="1"/>
    <col min="4650" max="4650" width="5" style="143" customWidth="1"/>
    <col min="4651" max="4651" width="19.375" style="143" customWidth="1"/>
    <col min="4652" max="4652" width="5.25" style="143" bestFit="1" customWidth="1"/>
    <col min="4653" max="4653" width="5.25" style="143" customWidth="1"/>
    <col min="4654" max="4654" width="6.625" style="143" customWidth="1"/>
    <col min="4655" max="4655" width="6.875" style="143" customWidth="1"/>
    <col min="4656" max="4657" width="9.5" style="143" customWidth="1"/>
    <col min="4658" max="4658" width="8.75" style="143" customWidth="1"/>
    <col min="4659" max="4902" width="8" style="143"/>
    <col min="4903" max="4903" width="3.375" style="143" customWidth="1"/>
    <col min="4904" max="4904" width="8.375" style="143" customWidth="1"/>
    <col min="4905" max="4905" width="7" style="143" customWidth="1"/>
    <col min="4906" max="4906" width="5" style="143" customWidth="1"/>
    <col min="4907" max="4907" width="19.375" style="143" customWidth="1"/>
    <col min="4908" max="4908" width="5.25" style="143" bestFit="1" customWidth="1"/>
    <col min="4909" max="4909" width="5.25" style="143" customWidth="1"/>
    <col min="4910" max="4910" width="6.625" style="143" customWidth="1"/>
    <col min="4911" max="4911" width="6.875" style="143" customWidth="1"/>
    <col min="4912" max="4913" width="9.5" style="143" customWidth="1"/>
    <col min="4914" max="4914" width="8.75" style="143" customWidth="1"/>
    <col min="4915" max="5158" width="8" style="143"/>
    <col min="5159" max="5159" width="3.375" style="143" customWidth="1"/>
    <col min="5160" max="5160" width="8.375" style="143" customWidth="1"/>
    <col min="5161" max="5161" width="7" style="143" customWidth="1"/>
    <col min="5162" max="5162" width="5" style="143" customWidth="1"/>
    <col min="5163" max="5163" width="19.375" style="143" customWidth="1"/>
    <col min="5164" max="5164" width="5.25" style="143" bestFit="1" customWidth="1"/>
    <col min="5165" max="5165" width="5.25" style="143" customWidth="1"/>
    <col min="5166" max="5166" width="6.625" style="143" customWidth="1"/>
    <col min="5167" max="5167" width="6.875" style="143" customWidth="1"/>
    <col min="5168" max="5169" width="9.5" style="143" customWidth="1"/>
    <col min="5170" max="5170" width="8.75" style="143" customWidth="1"/>
    <col min="5171" max="5414" width="8" style="143"/>
    <col min="5415" max="5415" width="3.375" style="143" customWidth="1"/>
    <col min="5416" max="5416" width="8.375" style="143" customWidth="1"/>
    <col min="5417" max="5417" width="7" style="143" customWidth="1"/>
    <col min="5418" max="5418" width="5" style="143" customWidth="1"/>
    <col min="5419" max="5419" width="19.375" style="143" customWidth="1"/>
    <col min="5420" max="5420" width="5.25" style="143" bestFit="1" customWidth="1"/>
    <col min="5421" max="5421" width="5.25" style="143" customWidth="1"/>
    <col min="5422" max="5422" width="6.625" style="143" customWidth="1"/>
    <col min="5423" max="5423" width="6.875" style="143" customWidth="1"/>
    <col min="5424" max="5425" width="9.5" style="143" customWidth="1"/>
    <col min="5426" max="5426" width="8.75" style="143" customWidth="1"/>
    <col min="5427" max="5670" width="8" style="143"/>
    <col min="5671" max="5671" width="3.375" style="143" customWidth="1"/>
    <col min="5672" max="5672" width="8.375" style="143" customWidth="1"/>
    <col min="5673" max="5673" width="7" style="143" customWidth="1"/>
    <col min="5674" max="5674" width="5" style="143" customWidth="1"/>
    <col min="5675" max="5675" width="19.375" style="143" customWidth="1"/>
    <col min="5676" max="5676" width="5.25" style="143" bestFit="1" customWidth="1"/>
    <col min="5677" max="5677" width="5.25" style="143" customWidth="1"/>
    <col min="5678" max="5678" width="6.625" style="143" customWidth="1"/>
    <col min="5679" max="5679" width="6.875" style="143" customWidth="1"/>
    <col min="5680" max="5681" width="9.5" style="143" customWidth="1"/>
    <col min="5682" max="5682" width="8.75" style="143" customWidth="1"/>
    <col min="5683" max="5926" width="8" style="143"/>
    <col min="5927" max="5927" width="3.375" style="143" customWidth="1"/>
    <col min="5928" max="5928" width="8.375" style="143" customWidth="1"/>
    <col min="5929" max="5929" width="7" style="143" customWidth="1"/>
    <col min="5930" max="5930" width="5" style="143" customWidth="1"/>
    <col min="5931" max="5931" width="19.375" style="143" customWidth="1"/>
    <col min="5932" max="5932" width="5.25" style="143" bestFit="1" customWidth="1"/>
    <col min="5933" max="5933" width="5.25" style="143" customWidth="1"/>
    <col min="5934" max="5934" width="6.625" style="143" customWidth="1"/>
    <col min="5935" max="5935" width="6.875" style="143" customWidth="1"/>
    <col min="5936" max="5937" width="9.5" style="143" customWidth="1"/>
    <col min="5938" max="5938" width="8.75" style="143" customWidth="1"/>
    <col min="5939" max="6182" width="8" style="143"/>
    <col min="6183" max="6183" width="3.375" style="143" customWidth="1"/>
    <col min="6184" max="6184" width="8.375" style="143" customWidth="1"/>
    <col min="6185" max="6185" width="7" style="143" customWidth="1"/>
    <col min="6186" max="6186" width="5" style="143" customWidth="1"/>
    <col min="6187" max="6187" width="19.375" style="143" customWidth="1"/>
    <col min="6188" max="6188" width="5.25" style="143" bestFit="1" customWidth="1"/>
    <col min="6189" max="6189" width="5.25" style="143" customWidth="1"/>
    <col min="6190" max="6190" width="6.625" style="143" customWidth="1"/>
    <col min="6191" max="6191" width="6.875" style="143" customWidth="1"/>
    <col min="6192" max="6193" width="9.5" style="143" customWidth="1"/>
    <col min="6194" max="6194" width="8.75" style="143" customWidth="1"/>
    <col min="6195" max="6438" width="8" style="143"/>
    <col min="6439" max="6439" width="3.375" style="143" customWidth="1"/>
    <col min="6440" max="6440" width="8.375" style="143" customWidth="1"/>
    <col min="6441" max="6441" width="7" style="143" customWidth="1"/>
    <col min="6442" max="6442" width="5" style="143" customWidth="1"/>
    <col min="6443" max="6443" width="19.375" style="143" customWidth="1"/>
    <col min="6444" max="6444" width="5.25" style="143" bestFit="1" customWidth="1"/>
    <col min="6445" max="6445" width="5.25" style="143" customWidth="1"/>
    <col min="6446" max="6446" width="6.625" style="143" customWidth="1"/>
    <col min="6447" max="6447" width="6.875" style="143" customWidth="1"/>
    <col min="6448" max="6449" width="9.5" style="143" customWidth="1"/>
    <col min="6450" max="6450" width="8.75" style="143" customWidth="1"/>
    <col min="6451" max="6694" width="8" style="143"/>
    <col min="6695" max="6695" width="3.375" style="143" customWidth="1"/>
    <col min="6696" max="6696" width="8.375" style="143" customWidth="1"/>
    <col min="6697" max="6697" width="7" style="143" customWidth="1"/>
    <col min="6698" max="6698" width="5" style="143" customWidth="1"/>
    <col min="6699" max="6699" width="19.375" style="143" customWidth="1"/>
    <col min="6700" max="6700" width="5.25" style="143" bestFit="1" customWidth="1"/>
    <col min="6701" max="6701" width="5.25" style="143" customWidth="1"/>
    <col min="6702" max="6702" width="6.625" style="143" customWidth="1"/>
    <col min="6703" max="6703" width="6.875" style="143" customWidth="1"/>
    <col min="6704" max="6705" width="9.5" style="143" customWidth="1"/>
    <col min="6706" max="6706" width="8.75" style="143" customWidth="1"/>
    <col min="6707" max="6950" width="8" style="143"/>
    <col min="6951" max="6951" width="3.375" style="143" customWidth="1"/>
    <col min="6952" max="6952" width="8.375" style="143" customWidth="1"/>
    <col min="6953" max="6953" width="7" style="143" customWidth="1"/>
    <col min="6954" max="6954" width="5" style="143" customWidth="1"/>
    <col min="6955" max="6955" width="19.375" style="143" customWidth="1"/>
    <col min="6956" max="6956" width="5.25" style="143" bestFit="1" customWidth="1"/>
    <col min="6957" max="6957" width="5.25" style="143" customWidth="1"/>
    <col min="6958" max="6958" width="6.625" style="143" customWidth="1"/>
    <col min="6959" max="6959" width="6.875" style="143" customWidth="1"/>
    <col min="6960" max="6961" width="9.5" style="143" customWidth="1"/>
    <col min="6962" max="6962" width="8.75" style="143" customWidth="1"/>
    <col min="6963" max="7206" width="8" style="143"/>
    <col min="7207" max="7207" width="3.375" style="143" customWidth="1"/>
    <col min="7208" max="7208" width="8.375" style="143" customWidth="1"/>
    <col min="7209" max="7209" width="7" style="143" customWidth="1"/>
    <col min="7210" max="7210" width="5" style="143" customWidth="1"/>
    <col min="7211" max="7211" width="19.375" style="143" customWidth="1"/>
    <col min="7212" max="7212" width="5.25" style="143" bestFit="1" customWidth="1"/>
    <col min="7213" max="7213" width="5.25" style="143" customWidth="1"/>
    <col min="7214" max="7214" width="6.625" style="143" customWidth="1"/>
    <col min="7215" max="7215" width="6.875" style="143" customWidth="1"/>
    <col min="7216" max="7217" width="9.5" style="143" customWidth="1"/>
    <col min="7218" max="7218" width="8.75" style="143" customWidth="1"/>
    <col min="7219" max="7462" width="8" style="143"/>
    <col min="7463" max="7463" width="3.375" style="143" customWidth="1"/>
    <col min="7464" max="7464" width="8.375" style="143" customWidth="1"/>
    <col min="7465" max="7465" width="7" style="143" customWidth="1"/>
    <col min="7466" max="7466" width="5" style="143" customWidth="1"/>
    <col min="7467" max="7467" width="19.375" style="143" customWidth="1"/>
    <col min="7468" max="7468" width="5.25" style="143" bestFit="1" customWidth="1"/>
    <col min="7469" max="7469" width="5.25" style="143" customWidth="1"/>
    <col min="7470" max="7470" width="6.625" style="143" customWidth="1"/>
    <col min="7471" max="7471" width="6.875" style="143" customWidth="1"/>
    <col min="7472" max="7473" width="9.5" style="143" customWidth="1"/>
    <col min="7474" max="7474" width="8.75" style="143" customWidth="1"/>
    <col min="7475" max="7718" width="8" style="143"/>
    <col min="7719" max="7719" width="3.375" style="143" customWidth="1"/>
    <col min="7720" max="7720" width="8.375" style="143" customWidth="1"/>
    <col min="7721" max="7721" width="7" style="143" customWidth="1"/>
    <col min="7722" max="7722" width="5" style="143" customWidth="1"/>
    <col min="7723" max="7723" width="19.375" style="143" customWidth="1"/>
    <col min="7724" max="7724" width="5.25" style="143" bestFit="1" customWidth="1"/>
    <col min="7725" max="7725" width="5.25" style="143" customWidth="1"/>
    <col min="7726" max="7726" width="6.625" style="143" customWidth="1"/>
    <col min="7727" max="7727" width="6.875" style="143" customWidth="1"/>
    <col min="7728" max="7729" width="9.5" style="143" customWidth="1"/>
    <col min="7730" max="7730" width="8.75" style="143" customWidth="1"/>
    <col min="7731" max="7974" width="8" style="143"/>
    <col min="7975" max="7975" width="3.375" style="143" customWidth="1"/>
    <col min="7976" max="7976" width="8.375" style="143" customWidth="1"/>
    <col min="7977" max="7977" width="7" style="143" customWidth="1"/>
    <col min="7978" max="7978" width="5" style="143" customWidth="1"/>
    <col min="7979" max="7979" width="19.375" style="143" customWidth="1"/>
    <col min="7980" max="7980" width="5.25" style="143" bestFit="1" customWidth="1"/>
    <col min="7981" max="7981" width="5.25" style="143" customWidth="1"/>
    <col min="7982" max="7982" width="6.625" style="143" customWidth="1"/>
    <col min="7983" max="7983" width="6.875" style="143" customWidth="1"/>
    <col min="7984" max="7985" width="9.5" style="143" customWidth="1"/>
    <col min="7986" max="7986" width="8.75" style="143" customWidth="1"/>
    <col min="7987" max="8230" width="8" style="143"/>
    <col min="8231" max="8231" width="3.375" style="143" customWidth="1"/>
    <col min="8232" max="8232" width="8.375" style="143" customWidth="1"/>
    <col min="8233" max="8233" width="7" style="143" customWidth="1"/>
    <col min="8234" max="8234" width="5" style="143" customWidth="1"/>
    <col min="8235" max="8235" width="19.375" style="143" customWidth="1"/>
    <col min="8236" max="8236" width="5.25" style="143" bestFit="1" customWidth="1"/>
    <col min="8237" max="8237" width="5.25" style="143" customWidth="1"/>
    <col min="8238" max="8238" width="6.625" style="143" customWidth="1"/>
    <col min="8239" max="8239" width="6.875" style="143" customWidth="1"/>
    <col min="8240" max="8241" width="9.5" style="143" customWidth="1"/>
    <col min="8242" max="8242" width="8.75" style="143" customWidth="1"/>
    <col min="8243" max="8486" width="8" style="143"/>
    <col min="8487" max="8487" width="3.375" style="143" customWidth="1"/>
    <col min="8488" max="8488" width="8.375" style="143" customWidth="1"/>
    <col min="8489" max="8489" width="7" style="143" customWidth="1"/>
    <col min="8490" max="8490" width="5" style="143" customWidth="1"/>
    <col min="8491" max="8491" width="19.375" style="143" customWidth="1"/>
    <col min="8492" max="8492" width="5.25" style="143" bestFit="1" customWidth="1"/>
    <col min="8493" max="8493" width="5.25" style="143" customWidth="1"/>
    <col min="8494" max="8494" width="6.625" style="143" customWidth="1"/>
    <col min="8495" max="8495" width="6.875" style="143" customWidth="1"/>
    <col min="8496" max="8497" width="9.5" style="143" customWidth="1"/>
    <col min="8498" max="8498" width="8.75" style="143" customWidth="1"/>
    <col min="8499" max="8742" width="8" style="143"/>
    <col min="8743" max="8743" width="3.375" style="143" customWidth="1"/>
    <col min="8744" max="8744" width="8.375" style="143" customWidth="1"/>
    <col min="8745" max="8745" width="7" style="143" customWidth="1"/>
    <col min="8746" max="8746" width="5" style="143" customWidth="1"/>
    <col min="8747" max="8747" width="19.375" style="143" customWidth="1"/>
    <col min="8748" max="8748" width="5.25" style="143" bestFit="1" customWidth="1"/>
    <col min="8749" max="8749" width="5.25" style="143" customWidth="1"/>
    <col min="8750" max="8750" width="6.625" style="143" customWidth="1"/>
    <col min="8751" max="8751" width="6.875" style="143" customWidth="1"/>
    <col min="8752" max="8753" width="9.5" style="143" customWidth="1"/>
    <col min="8754" max="8754" width="8.75" style="143" customWidth="1"/>
    <col min="8755" max="8998" width="8" style="143"/>
    <col min="8999" max="8999" width="3.375" style="143" customWidth="1"/>
    <col min="9000" max="9000" width="8.375" style="143" customWidth="1"/>
    <col min="9001" max="9001" width="7" style="143" customWidth="1"/>
    <col min="9002" max="9002" width="5" style="143" customWidth="1"/>
    <col min="9003" max="9003" width="19.375" style="143" customWidth="1"/>
    <col min="9004" max="9004" width="5.25" style="143" bestFit="1" customWidth="1"/>
    <col min="9005" max="9005" width="5.25" style="143" customWidth="1"/>
    <col min="9006" max="9006" width="6.625" style="143" customWidth="1"/>
    <col min="9007" max="9007" width="6.875" style="143" customWidth="1"/>
    <col min="9008" max="9009" width="9.5" style="143" customWidth="1"/>
    <col min="9010" max="9010" width="8.75" style="143" customWidth="1"/>
    <col min="9011" max="9254" width="8" style="143"/>
    <col min="9255" max="9255" width="3.375" style="143" customWidth="1"/>
    <col min="9256" max="9256" width="8.375" style="143" customWidth="1"/>
    <col min="9257" max="9257" width="7" style="143" customWidth="1"/>
    <col min="9258" max="9258" width="5" style="143" customWidth="1"/>
    <col min="9259" max="9259" width="19.375" style="143" customWidth="1"/>
    <col min="9260" max="9260" width="5.25" style="143" bestFit="1" customWidth="1"/>
    <col min="9261" max="9261" width="5.25" style="143" customWidth="1"/>
    <col min="9262" max="9262" width="6.625" style="143" customWidth="1"/>
    <col min="9263" max="9263" width="6.875" style="143" customWidth="1"/>
    <col min="9264" max="9265" width="9.5" style="143" customWidth="1"/>
    <col min="9266" max="9266" width="8.75" style="143" customWidth="1"/>
    <col min="9267" max="9510" width="8" style="143"/>
    <col min="9511" max="9511" width="3.375" style="143" customWidth="1"/>
    <col min="9512" max="9512" width="8.375" style="143" customWidth="1"/>
    <col min="9513" max="9513" width="7" style="143" customWidth="1"/>
    <col min="9514" max="9514" width="5" style="143" customWidth="1"/>
    <col min="9515" max="9515" width="19.375" style="143" customWidth="1"/>
    <col min="9516" max="9516" width="5.25" style="143" bestFit="1" customWidth="1"/>
    <col min="9517" max="9517" width="5.25" style="143" customWidth="1"/>
    <col min="9518" max="9518" width="6.625" style="143" customWidth="1"/>
    <col min="9519" max="9519" width="6.875" style="143" customWidth="1"/>
    <col min="9520" max="9521" width="9.5" style="143" customWidth="1"/>
    <col min="9522" max="9522" width="8.75" style="143" customWidth="1"/>
    <col min="9523" max="9766" width="8" style="143"/>
    <col min="9767" max="9767" width="3.375" style="143" customWidth="1"/>
    <col min="9768" max="9768" width="8.375" style="143" customWidth="1"/>
    <col min="9769" max="9769" width="7" style="143" customWidth="1"/>
    <col min="9770" max="9770" width="5" style="143" customWidth="1"/>
    <col min="9771" max="9771" width="19.375" style="143" customWidth="1"/>
    <col min="9772" max="9772" width="5.25" style="143" bestFit="1" customWidth="1"/>
    <col min="9773" max="9773" width="5.25" style="143" customWidth="1"/>
    <col min="9774" max="9774" width="6.625" style="143" customWidth="1"/>
    <col min="9775" max="9775" width="6.875" style="143" customWidth="1"/>
    <col min="9776" max="9777" width="9.5" style="143" customWidth="1"/>
    <col min="9778" max="9778" width="8.75" style="143" customWidth="1"/>
    <col min="9779" max="10022" width="8" style="143"/>
    <col min="10023" max="10023" width="3.375" style="143" customWidth="1"/>
    <col min="10024" max="10024" width="8.375" style="143" customWidth="1"/>
    <col min="10025" max="10025" width="7" style="143" customWidth="1"/>
    <col min="10026" max="10026" width="5" style="143" customWidth="1"/>
    <col min="10027" max="10027" width="19.375" style="143" customWidth="1"/>
    <col min="10028" max="10028" width="5.25" style="143" bestFit="1" customWidth="1"/>
    <col min="10029" max="10029" width="5.25" style="143" customWidth="1"/>
    <col min="10030" max="10030" width="6.625" style="143" customWidth="1"/>
    <col min="10031" max="10031" width="6.875" style="143" customWidth="1"/>
    <col min="10032" max="10033" width="9.5" style="143" customWidth="1"/>
    <col min="10034" max="10034" width="8.75" style="143" customWidth="1"/>
    <col min="10035" max="10278" width="8" style="143"/>
    <col min="10279" max="10279" width="3.375" style="143" customWidth="1"/>
    <col min="10280" max="10280" width="8.375" style="143" customWidth="1"/>
    <col min="10281" max="10281" width="7" style="143" customWidth="1"/>
    <col min="10282" max="10282" width="5" style="143" customWidth="1"/>
    <col min="10283" max="10283" width="19.375" style="143" customWidth="1"/>
    <col min="10284" max="10284" width="5.25" style="143" bestFit="1" customWidth="1"/>
    <col min="10285" max="10285" width="5.25" style="143" customWidth="1"/>
    <col min="10286" max="10286" width="6.625" style="143" customWidth="1"/>
    <col min="10287" max="10287" width="6.875" style="143" customWidth="1"/>
    <col min="10288" max="10289" width="9.5" style="143" customWidth="1"/>
    <col min="10290" max="10290" width="8.75" style="143" customWidth="1"/>
    <col min="10291" max="10534" width="8" style="143"/>
    <col min="10535" max="10535" width="3.375" style="143" customWidth="1"/>
    <col min="10536" max="10536" width="8.375" style="143" customWidth="1"/>
    <col min="10537" max="10537" width="7" style="143" customWidth="1"/>
    <col min="10538" max="10538" width="5" style="143" customWidth="1"/>
    <col min="10539" max="10539" width="19.375" style="143" customWidth="1"/>
    <col min="10540" max="10540" width="5.25" style="143" bestFit="1" customWidth="1"/>
    <col min="10541" max="10541" width="5.25" style="143" customWidth="1"/>
    <col min="10542" max="10542" width="6.625" style="143" customWidth="1"/>
    <col min="10543" max="10543" width="6.875" style="143" customWidth="1"/>
    <col min="10544" max="10545" width="9.5" style="143" customWidth="1"/>
    <col min="10546" max="10546" width="8.75" style="143" customWidth="1"/>
    <col min="10547" max="10790" width="8" style="143"/>
    <col min="10791" max="10791" width="3.375" style="143" customWidth="1"/>
    <col min="10792" max="10792" width="8.375" style="143" customWidth="1"/>
    <col min="10793" max="10793" width="7" style="143" customWidth="1"/>
    <col min="10794" max="10794" width="5" style="143" customWidth="1"/>
    <col min="10795" max="10795" width="19.375" style="143" customWidth="1"/>
    <col min="10796" max="10796" width="5.25" style="143" bestFit="1" customWidth="1"/>
    <col min="10797" max="10797" width="5.25" style="143" customWidth="1"/>
    <col min="10798" max="10798" width="6.625" style="143" customWidth="1"/>
    <col min="10799" max="10799" width="6.875" style="143" customWidth="1"/>
    <col min="10800" max="10801" width="9.5" style="143" customWidth="1"/>
    <col min="10802" max="10802" width="8.75" style="143" customWidth="1"/>
    <col min="10803" max="11046" width="8" style="143"/>
    <col min="11047" max="11047" width="3.375" style="143" customWidth="1"/>
    <col min="11048" max="11048" width="8.375" style="143" customWidth="1"/>
    <col min="11049" max="11049" width="7" style="143" customWidth="1"/>
    <col min="11050" max="11050" width="5" style="143" customWidth="1"/>
    <col min="11051" max="11051" width="19.375" style="143" customWidth="1"/>
    <col min="11052" max="11052" width="5.25" style="143" bestFit="1" customWidth="1"/>
    <col min="11053" max="11053" width="5.25" style="143" customWidth="1"/>
    <col min="11054" max="11054" width="6.625" style="143" customWidth="1"/>
    <col min="11055" max="11055" width="6.875" style="143" customWidth="1"/>
    <col min="11056" max="11057" width="9.5" style="143" customWidth="1"/>
    <col min="11058" max="11058" width="8.75" style="143" customWidth="1"/>
    <col min="11059" max="11302" width="8" style="143"/>
    <col min="11303" max="11303" width="3.375" style="143" customWidth="1"/>
    <col min="11304" max="11304" width="8.375" style="143" customWidth="1"/>
    <col min="11305" max="11305" width="7" style="143" customWidth="1"/>
    <col min="11306" max="11306" width="5" style="143" customWidth="1"/>
    <col min="11307" max="11307" width="19.375" style="143" customWidth="1"/>
    <col min="11308" max="11308" width="5.25" style="143" bestFit="1" customWidth="1"/>
    <col min="11309" max="11309" width="5.25" style="143" customWidth="1"/>
    <col min="11310" max="11310" width="6.625" style="143" customWidth="1"/>
    <col min="11311" max="11311" width="6.875" style="143" customWidth="1"/>
    <col min="11312" max="11313" width="9.5" style="143" customWidth="1"/>
    <col min="11314" max="11314" width="8.75" style="143" customWidth="1"/>
    <col min="11315" max="11558" width="8" style="143"/>
    <col min="11559" max="11559" width="3.375" style="143" customWidth="1"/>
    <col min="11560" max="11560" width="8.375" style="143" customWidth="1"/>
    <col min="11561" max="11561" width="7" style="143" customWidth="1"/>
    <col min="11562" max="11562" width="5" style="143" customWidth="1"/>
    <col min="11563" max="11563" width="19.375" style="143" customWidth="1"/>
    <col min="11564" max="11564" width="5.25" style="143" bestFit="1" customWidth="1"/>
    <col min="11565" max="11565" width="5.25" style="143" customWidth="1"/>
    <col min="11566" max="11566" width="6.625" style="143" customWidth="1"/>
    <col min="11567" max="11567" width="6.875" style="143" customWidth="1"/>
    <col min="11568" max="11569" width="9.5" style="143" customWidth="1"/>
    <col min="11570" max="11570" width="8.75" style="143" customWidth="1"/>
    <col min="11571" max="11814" width="8" style="143"/>
    <col min="11815" max="11815" width="3.375" style="143" customWidth="1"/>
    <col min="11816" max="11816" width="8.375" style="143" customWidth="1"/>
    <col min="11817" max="11817" width="7" style="143" customWidth="1"/>
    <col min="11818" max="11818" width="5" style="143" customWidth="1"/>
    <col min="11819" max="11819" width="19.375" style="143" customWidth="1"/>
    <col min="11820" max="11820" width="5.25" style="143" bestFit="1" customWidth="1"/>
    <col min="11821" max="11821" width="5.25" style="143" customWidth="1"/>
    <col min="11822" max="11822" width="6.625" style="143" customWidth="1"/>
    <col min="11823" max="11823" width="6.875" style="143" customWidth="1"/>
    <col min="11824" max="11825" width="9.5" style="143" customWidth="1"/>
    <col min="11826" max="11826" width="8.75" style="143" customWidth="1"/>
    <col min="11827" max="12070" width="8" style="143"/>
    <col min="12071" max="12071" width="3.375" style="143" customWidth="1"/>
    <col min="12072" max="12072" width="8.375" style="143" customWidth="1"/>
    <col min="12073" max="12073" width="7" style="143" customWidth="1"/>
    <col min="12074" max="12074" width="5" style="143" customWidth="1"/>
    <col min="12075" max="12075" width="19.375" style="143" customWidth="1"/>
    <col min="12076" max="12076" width="5.25" style="143" bestFit="1" customWidth="1"/>
    <col min="12077" max="12077" width="5.25" style="143" customWidth="1"/>
    <col min="12078" max="12078" width="6.625" style="143" customWidth="1"/>
    <col min="12079" max="12079" width="6.875" style="143" customWidth="1"/>
    <col min="12080" max="12081" width="9.5" style="143" customWidth="1"/>
    <col min="12082" max="12082" width="8.75" style="143" customWidth="1"/>
    <col min="12083" max="12326" width="8" style="143"/>
    <col min="12327" max="12327" width="3.375" style="143" customWidth="1"/>
    <col min="12328" max="12328" width="8.375" style="143" customWidth="1"/>
    <col min="12329" max="12329" width="7" style="143" customWidth="1"/>
    <col min="12330" max="12330" width="5" style="143" customWidth="1"/>
    <col min="12331" max="12331" width="19.375" style="143" customWidth="1"/>
    <col min="12332" max="12332" width="5.25" style="143" bestFit="1" customWidth="1"/>
    <col min="12333" max="12333" width="5.25" style="143" customWidth="1"/>
    <col min="12334" max="12334" width="6.625" style="143" customWidth="1"/>
    <col min="12335" max="12335" width="6.875" style="143" customWidth="1"/>
    <col min="12336" max="12337" width="9.5" style="143" customWidth="1"/>
    <col min="12338" max="12338" width="8.75" style="143" customWidth="1"/>
    <col min="12339" max="12582" width="8" style="143"/>
    <col min="12583" max="12583" width="3.375" style="143" customWidth="1"/>
    <col min="12584" max="12584" width="8.375" style="143" customWidth="1"/>
    <col min="12585" max="12585" width="7" style="143" customWidth="1"/>
    <col min="12586" max="12586" width="5" style="143" customWidth="1"/>
    <col min="12587" max="12587" width="19.375" style="143" customWidth="1"/>
    <col min="12588" max="12588" width="5.25" style="143" bestFit="1" customWidth="1"/>
    <col min="12589" max="12589" width="5.25" style="143" customWidth="1"/>
    <col min="12590" max="12590" width="6.625" style="143" customWidth="1"/>
    <col min="12591" max="12591" width="6.875" style="143" customWidth="1"/>
    <col min="12592" max="12593" width="9.5" style="143" customWidth="1"/>
    <col min="12594" max="12594" width="8.75" style="143" customWidth="1"/>
    <col min="12595" max="12838" width="8" style="143"/>
    <col min="12839" max="12839" width="3.375" style="143" customWidth="1"/>
    <col min="12840" max="12840" width="8.375" style="143" customWidth="1"/>
    <col min="12841" max="12841" width="7" style="143" customWidth="1"/>
    <col min="12842" max="12842" width="5" style="143" customWidth="1"/>
    <col min="12843" max="12843" width="19.375" style="143" customWidth="1"/>
    <col min="12844" max="12844" width="5.25" style="143" bestFit="1" customWidth="1"/>
    <col min="12845" max="12845" width="5.25" style="143" customWidth="1"/>
    <col min="12846" max="12846" width="6.625" style="143" customWidth="1"/>
    <col min="12847" max="12847" width="6.875" style="143" customWidth="1"/>
    <col min="12848" max="12849" width="9.5" style="143" customWidth="1"/>
    <col min="12850" max="12850" width="8.75" style="143" customWidth="1"/>
    <col min="12851" max="13094" width="8" style="143"/>
    <col min="13095" max="13095" width="3.375" style="143" customWidth="1"/>
    <col min="13096" max="13096" width="8.375" style="143" customWidth="1"/>
    <col min="13097" max="13097" width="7" style="143" customWidth="1"/>
    <col min="13098" max="13098" width="5" style="143" customWidth="1"/>
    <col min="13099" max="13099" width="19.375" style="143" customWidth="1"/>
    <col min="13100" max="13100" width="5.25" style="143" bestFit="1" customWidth="1"/>
    <col min="13101" max="13101" width="5.25" style="143" customWidth="1"/>
    <col min="13102" max="13102" width="6.625" style="143" customWidth="1"/>
    <col min="13103" max="13103" width="6.875" style="143" customWidth="1"/>
    <col min="13104" max="13105" width="9.5" style="143" customWidth="1"/>
    <col min="13106" max="13106" width="8.75" style="143" customWidth="1"/>
    <col min="13107" max="13350" width="8" style="143"/>
    <col min="13351" max="13351" width="3.375" style="143" customWidth="1"/>
    <col min="13352" max="13352" width="8.375" style="143" customWidth="1"/>
    <col min="13353" max="13353" width="7" style="143" customWidth="1"/>
    <col min="13354" max="13354" width="5" style="143" customWidth="1"/>
    <col min="13355" max="13355" width="19.375" style="143" customWidth="1"/>
    <col min="13356" max="13356" width="5.25" style="143" bestFit="1" customWidth="1"/>
    <col min="13357" max="13357" width="5.25" style="143" customWidth="1"/>
    <col min="13358" max="13358" width="6.625" style="143" customWidth="1"/>
    <col min="13359" max="13359" width="6.875" style="143" customWidth="1"/>
    <col min="13360" max="13361" width="9.5" style="143" customWidth="1"/>
    <col min="13362" max="13362" width="8.75" style="143" customWidth="1"/>
    <col min="13363" max="13606" width="8" style="143"/>
    <col min="13607" max="13607" width="3.375" style="143" customWidth="1"/>
    <col min="13608" max="13608" width="8.375" style="143" customWidth="1"/>
    <col min="13609" max="13609" width="7" style="143" customWidth="1"/>
    <col min="13610" max="13610" width="5" style="143" customWidth="1"/>
    <col min="13611" max="13611" width="19.375" style="143" customWidth="1"/>
    <col min="13612" max="13612" width="5.25" style="143" bestFit="1" customWidth="1"/>
    <col min="13613" max="13613" width="5.25" style="143" customWidth="1"/>
    <col min="13614" max="13614" width="6.625" style="143" customWidth="1"/>
    <col min="13615" max="13615" width="6.875" style="143" customWidth="1"/>
    <col min="13616" max="13617" width="9.5" style="143" customWidth="1"/>
    <col min="13618" max="13618" width="8.75" style="143" customWidth="1"/>
    <col min="13619" max="13862" width="8" style="143"/>
    <col min="13863" max="13863" width="3.375" style="143" customWidth="1"/>
    <col min="13864" max="13864" width="8.375" style="143" customWidth="1"/>
    <col min="13865" max="13865" width="7" style="143" customWidth="1"/>
    <col min="13866" max="13866" width="5" style="143" customWidth="1"/>
    <col min="13867" max="13867" width="19.375" style="143" customWidth="1"/>
    <col min="13868" max="13868" width="5.25" style="143" bestFit="1" customWidth="1"/>
    <col min="13869" max="13869" width="5.25" style="143" customWidth="1"/>
    <col min="13870" max="13870" width="6.625" style="143" customWidth="1"/>
    <col min="13871" max="13871" width="6.875" style="143" customWidth="1"/>
    <col min="13872" max="13873" width="9.5" style="143" customWidth="1"/>
    <col min="13874" max="13874" width="8.75" style="143" customWidth="1"/>
    <col min="13875" max="14118" width="8" style="143"/>
    <col min="14119" max="14119" width="3.375" style="143" customWidth="1"/>
    <col min="14120" max="14120" width="8.375" style="143" customWidth="1"/>
    <col min="14121" max="14121" width="7" style="143" customWidth="1"/>
    <col min="14122" max="14122" width="5" style="143" customWidth="1"/>
    <col min="14123" max="14123" width="19.375" style="143" customWidth="1"/>
    <col min="14124" max="14124" width="5.25" style="143" bestFit="1" customWidth="1"/>
    <col min="14125" max="14125" width="5.25" style="143" customWidth="1"/>
    <col min="14126" max="14126" width="6.625" style="143" customWidth="1"/>
    <col min="14127" max="14127" width="6.875" style="143" customWidth="1"/>
    <col min="14128" max="14129" width="9.5" style="143" customWidth="1"/>
    <col min="14130" max="14130" width="8.75" style="143" customWidth="1"/>
    <col min="14131" max="14374" width="8" style="143"/>
    <col min="14375" max="14375" width="3.375" style="143" customWidth="1"/>
    <col min="14376" max="14376" width="8.375" style="143" customWidth="1"/>
    <col min="14377" max="14377" width="7" style="143" customWidth="1"/>
    <col min="14378" max="14378" width="5" style="143" customWidth="1"/>
    <col min="14379" max="14379" width="19.375" style="143" customWidth="1"/>
    <col min="14380" max="14380" width="5.25" style="143" bestFit="1" customWidth="1"/>
    <col min="14381" max="14381" width="5.25" style="143" customWidth="1"/>
    <col min="14382" max="14382" width="6.625" style="143" customWidth="1"/>
    <col min="14383" max="14383" width="6.875" style="143" customWidth="1"/>
    <col min="14384" max="14385" width="9.5" style="143" customWidth="1"/>
    <col min="14386" max="14386" width="8.75" style="143" customWidth="1"/>
    <col min="14387" max="14630" width="8" style="143"/>
    <col min="14631" max="14631" width="3.375" style="143" customWidth="1"/>
    <col min="14632" max="14632" width="8.375" style="143" customWidth="1"/>
    <col min="14633" max="14633" width="7" style="143" customWidth="1"/>
    <col min="14634" max="14634" width="5" style="143" customWidth="1"/>
    <col min="14635" max="14635" width="19.375" style="143" customWidth="1"/>
    <col min="14636" max="14636" width="5.25" style="143" bestFit="1" customWidth="1"/>
    <col min="14637" max="14637" width="5.25" style="143" customWidth="1"/>
    <col min="14638" max="14638" width="6.625" style="143" customWidth="1"/>
    <col min="14639" max="14639" width="6.875" style="143" customWidth="1"/>
    <col min="14640" max="14641" width="9.5" style="143" customWidth="1"/>
    <col min="14642" max="14642" width="8.75" style="143" customWidth="1"/>
    <col min="14643" max="14886" width="8" style="143"/>
    <col min="14887" max="14887" width="3.375" style="143" customWidth="1"/>
    <col min="14888" max="14888" width="8.375" style="143" customWidth="1"/>
    <col min="14889" max="14889" width="7" style="143" customWidth="1"/>
    <col min="14890" max="14890" width="5" style="143" customWidth="1"/>
    <col min="14891" max="14891" width="19.375" style="143" customWidth="1"/>
    <col min="14892" max="14892" width="5.25" style="143" bestFit="1" customWidth="1"/>
    <col min="14893" max="14893" width="5.25" style="143" customWidth="1"/>
    <col min="14894" max="14894" width="6.625" style="143" customWidth="1"/>
    <col min="14895" max="14895" width="6.875" style="143" customWidth="1"/>
    <col min="14896" max="14897" width="9.5" style="143" customWidth="1"/>
    <col min="14898" max="14898" width="8.75" style="143" customWidth="1"/>
    <col min="14899" max="15142" width="8" style="143"/>
    <col min="15143" max="15143" width="3.375" style="143" customWidth="1"/>
    <col min="15144" max="15144" width="8.375" style="143" customWidth="1"/>
    <col min="15145" max="15145" width="7" style="143" customWidth="1"/>
    <col min="15146" max="15146" width="5" style="143" customWidth="1"/>
    <col min="15147" max="15147" width="19.375" style="143" customWidth="1"/>
    <col min="15148" max="15148" width="5.25" style="143" bestFit="1" customWidth="1"/>
    <col min="15149" max="15149" width="5.25" style="143" customWidth="1"/>
    <col min="15150" max="15150" width="6.625" style="143" customWidth="1"/>
    <col min="15151" max="15151" width="6.875" style="143" customWidth="1"/>
    <col min="15152" max="15153" width="9.5" style="143" customWidth="1"/>
    <col min="15154" max="15154" width="8.75" style="143" customWidth="1"/>
    <col min="15155" max="15398" width="8" style="143"/>
    <col min="15399" max="15399" width="3.375" style="143" customWidth="1"/>
    <col min="15400" max="15400" width="8.375" style="143" customWidth="1"/>
    <col min="15401" max="15401" width="7" style="143" customWidth="1"/>
    <col min="15402" max="15402" width="5" style="143" customWidth="1"/>
    <col min="15403" max="15403" width="19.375" style="143" customWidth="1"/>
    <col min="15404" max="15404" width="5.25" style="143" bestFit="1" customWidth="1"/>
    <col min="15405" max="15405" width="5.25" style="143" customWidth="1"/>
    <col min="15406" max="15406" width="6.625" style="143" customWidth="1"/>
    <col min="15407" max="15407" width="6.875" style="143" customWidth="1"/>
    <col min="15408" max="15409" width="9.5" style="143" customWidth="1"/>
    <col min="15410" max="15410" width="8.75" style="143" customWidth="1"/>
    <col min="15411" max="15654" width="8" style="143"/>
    <col min="15655" max="15655" width="3.375" style="143" customWidth="1"/>
    <col min="15656" max="15656" width="8.375" style="143" customWidth="1"/>
    <col min="15657" max="15657" width="7" style="143" customWidth="1"/>
    <col min="15658" max="15658" width="5" style="143" customWidth="1"/>
    <col min="15659" max="15659" width="19.375" style="143" customWidth="1"/>
    <col min="15660" max="15660" width="5.25" style="143" bestFit="1" customWidth="1"/>
    <col min="15661" max="15661" width="5.25" style="143" customWidth="1"/>
    <col min="15662" max="15662" width="6.625" style="143" customWidth="1"/>
    <col min="15663" max="15663" width="6.875" style="143" customWidth="1"/>
    <col min="15664" max="15665" width="9.5" style="143" customWidth="1"/>
    <col min="15666" max="15666" width="8.75" style="143" customWidth="1"/>
    <col min="15667" max="15910" width="8" style="143"/>
    <col min="15911" max="15911" width="3.375" style="143" customWidth="1"/>
    <col min="15912" max="15912" width="8.375" style="143" customWidth="1"/>
    <col min="15913" max="15913" width="7" style="143" customWidth="1"/>
    <col min="15914" max="15914" width="5" style="143" customWidth="1"/>
    <col min="15915" max="15915" width="19.375" style="143" customWidth="1"/>
    <col min="15916" max="15916" width="5.25" style="143" bestFit="1" customWidth="1"/>
    <col min="15917" max="15917" width="5.25" style="143" customWidth="1"/>
    <col min="15918" max="15918" width="6.625" style="143" customWidth="1"/>
    <col min="15919" max="15919" width="6.875" style="143" customWidth="1"/>
    <col min="15920" max="15921" width="9.5" style="143" customWidth="1"/>
    <col min="15922" max="15922" width="8.75" style="143" customWidth="1"/>
    <col min="15923" max="16166" width="8" style="143"/>
    <col min="16167" max="16167" width="3.375" style="143" customWidth="1"/>
    <col min="16168" max="16168" width="8.375" style="143" customWidth="1"/>
    <col min="16169" max="16169" width="7" style="143" customWidth="1"/>
    <col min="16170" max="16170" width="5" style="143" customWidth="1"/>
    <col min="16171" max="16171" width="19.375" style="143" customWidth="1"/>
    <col min="16172" max="16172" width="5.25" style="143" bestFit="1" customWidth="1"/>
    <col min="16173" max="16173" width="5.25" style="143" customWidth="1"/>
    <col min="16174" max="16174" width="6.625" style="143" customWidth="1"/>
    <col min="16175" max="16175" width="6.875" style="143" customWidth="1"/>
    <col min="16176" max="16177" width="9.5" style="143" customWidth="1"/>
    <col min="16178" max="16178" width="8.75" style="143" customWidth="1"/>
    <col min="16179" max="16384" width="8" style="143"/>
  </cols>
  <sheetData>
    <row r="1" spans="1:79" ht="45" customHeight="1" thickBot="1"/>
    <row r="2" spans="1:79" ht="30.75" hidden="1" customHeight="1" thickBot="1"/>
    <row r="3" spans="1:79" s="328" customFormat="1" ht="38.25" customHeight="1">
      <c r="A3" s="733" t="s">
        <v>111</v>
      </c>
      <c r="B3" s="733"/>
      <c r="C3" s="733"/>
      <c r="D3" s="733"/>
      <c r="E3" s="733"/>
      <c r="F3" s="733"/>
      <c r="G3" s="733"/>
      <c r="H3" s="733"/>
      <c r="I3" s="733"/>
      <c r="J3" s="733"/>
      <c r="K3" s="733"/>
      <c r="L3" s="733"/>
      <c r="M3" s="733"/>
      <c r="N3" s="325"/>
      <c r="O3" s="325"/>
      <c r="P3" s="325"/>
      <c r="Q3" s="325"/>
      <c r="R3" s="325"/>
      <c r="S3" s="325"/>
      <c r="T3" s="325"/>
      <c r="U3" s="397"/>
      <c r="V3" s="699" t="s">
        <v>1551</v>
      </c>
      <c r="W3" s="700"/>
      <c r="X3" s="700"/>
      <c r="Y3" s="700"/>
      <c r="Z3" s="700"/>
      <c r="AA3" s="700"/>
      <c r="AB3" s="700"/>
      <c r="AC3" s="700"/>
      <c r="AD3" s="700"/>
      <c r="AE3" s="700"/>
      <c r="AF3" s="700"/>
      <c r="AG3" s="701"/>
      <c r="AH3" s="326"/>
      <c r="AI3" s="326"/>
      <c r="AJ3" s="326"/>
      <c r="AK3" s="326"/>
      <c r="AL3" s="705" t="s">
        <v>1551</v>
      </c>
      <c r="AM3" s="706"/>
      <c r="AN3" s="706"/>
      <c r="AO3" s="706"/>
      <c r="AP3" s="706"/>
      <c r="AQ3" s="706"/>
      <c r="AR3" s="706"/>
      <c r="AS3" s="706"/>
      <c r="AT3" s="706"/>
      <c r="AU3" s="706"/>
      <c r="AV3" s="706"/>
      <c r="AW3" s="707"/>
      <c r="AX3" s="398"/>
      <c r="AY3" s="728"/>
      <c r="AZ3" s="728"/>
      <c r="BA3" s="728"/>
      <c r="BB3" s="728"/>
      <c r="BC3" s="728"/>
      <c r="BD3" s="728"/>
      <c r="BE3" s="728"/>
      <c r="BF3" s="728"/>
      <c r="BG3" s="728"/>
      <c r="BH3" s="728"/>
      <c r="BI3" s="728"/>
      <c r="BJ3" s="728"/>
      <c r="BK3" s="327"/>
      <c r="BL3" s="327"/>
      <c r="BM3" s="327"/>
    </row>
    <row r="4" spans="1:79" s="328" customFormat="1" ht="18.75">
      <c r="A4" s="325"/>
      <c r="B4" s="325"/>
      <c r="C4" s="325"/>
      <c r="D4" s="325"/>
      <c r="E4" s="325"/>
      <c r="F4" s="325"/>
      <c r="G4" s="325"/>
      <c r="H4" s="325"/>
      <c r="I4" s="325"/>
      <c r="J4" s="325"/>
      <c r="K4" s="325"/>
      <c r="L4" s="325"/>
      <c r="M4" s="325"/>
      <c r="N4" s="325"/>
      <c r="O4" s="325"/>
      <c r="P4" s="325"/>
      <c r="Q4" s="325"/>
      <c r="R4" s="325"/>
      <c r="S4" s="325"/>
      <c r="T4" s="325"/>
      <c r="U4" s="397"/>
      <c r="V4" s="329" t="e">
        <f>VLOOKUP($L$5,補助金用基本データ!$D$5:$AV$302,22)</f>
        <v>#N/A</v>
      </c>
      <c r="W4" s="329" t="e">
        <f>VLOOKUP($L$5,補助金用基本データ!$D$5:$AV$302,23)</f>
        <v>#N/A</v>
      </c>
      <c r="X4" s="329" t="e">
        <f>VLOOKUP($L$5,補助金用基本データ!$D$5:$AV$302,24)</f>
        <v>#N/A</v>
      </c>
      <c r="Y4" s="329" t="e">
        <f>VLOOKUP($L$5,補助金用基本データ!$D$5:$AV$302,25)</f>
        <v>#N/A</v>
      </c>
      <c r="Z4" s="329" t="e">
        <f>VLOOKUP($L$5,補助金用基本データ!$D$5:$AV$302,26)</f>
        <v>#N/A</v>
      </c>
      <c r="AA4" s="329" t="e">
        <f>VLOOKUP($L$5,補助金用基本データ!$D$5:$AV$302,27)</f>
        <v>#N/A</v>
      </c>
      <c r="AB4" s="329" t="e">
        <f>VLOOKUP($L$5,補助金用基本データ!$D$5:$AV$302,28)</f>
        <v>#N/A</v>
      </c>
      <c r="AC4" s="702"/>
      <c r="AD4" s="703"/>
      <c r="AE4" s="703"/>
      <c r="AF4" s="703"/>
      <c r="AG4" s="704"/>
      <c r="AH4" s="326"/>
      <c r="AI4" s="326"/>
      <c r="AJ4" s="326"/>
      <c r="AK4" s="326"/>
      <c r="AL4" s="330" t="e">
        <f>VLOOKUP($L$5,補助金用基本データ!$D$5:$X$302,21)</f>
        <v>#N/A</v>
      </c>
      <c r="AM4" s="330" t="e">
        <f>VLOOKUP($L$5,補助金用基本データ!$D$5:$X$302,22)</f>
        <v>#N/A</v>
      </c>
      <c r="AN4" s="330" t="e">
        <f>VLOOKUP($L$5,補助金用基本データ!$D$5:$X$302,23)</f>
        <v>#N/A</v>
      </c>
      <c r="AO4" s="330" t="e">
        <f>VLOOKUP($L$5,補助金用基本データ!$D$5:$X$302,24)</f>
        <v>#N/A</v>
      </c>
      <c r="AP4" s="330" t="e">
        <f>VLOOKUP($L$5,補助金用基本データ!$D$5:$X$302,25)</f>
        <v>#N/A</v>
      </c>
      <c r="AQ4" s="330" t="e">
        <f>VLOOKUP($L$5,補助金用基本データ!$D$5:$X$302,26)</f>
        <v>#N/A</v>
      </c>
      <c r="AR4" s="330" t="e">
        <f>VLOOKUP($L$5,補助金用基本データ!$D$5:$X$302,27)</f>
        <v>#N/A</v>
      </c>
      <c r="AS4" s="708"/>
      <c r="AT4" s="709"/>
      <c r="AU4" s="709"/>
      <c r="AV4" s="709"/>
      <c r="AW4" s="710"/>
      <c r="AX4" s="399"/>
      <c r="AY4" s="400"/>
      <c r="AZ4" s="400"/>
      <c r="BA4" s="400"/>
      <c r="BB4" s="400"/>
      <c r="BC4" s="400"/>
      <c r="BD4" s="400"/>
      <c r="BE4" s="400"/>
      <c r="BF4" s="729"/>
      <c r="BG4" s="729"/>
      <c r="BH4" s="729"/>
      <c r="BI4" s="729"/>
      <c r="BJ4" s="729"/>
      <c r="BK4" s="327"/>
      <c r="BL4" s="327"/>
      <c r="BM4" s="327"/>
    </row>
    <row r="5" spans="1:79" ht="27.75" customHeight="1">
      <c r="A5" s="331" t="s">
        <v>2204</v>
      </c>
      <c r="B5" s="331"/>
      <c r="C5" s="331"/>
      <c r="D5" s="331"/>
      <c r="E5" s="332"/>
      <c r="F5" s="734"/>
      <c r="G5" s="734"/>
      <c r="H5" s="734"/>
      <c r="I5" s="333"/>
      <c r="J5" s="332"/>
      <c r="K5" s="332"/>
      <c r="L5" s="332" t="e">
        <f>①基本情報【名簿入力前に必須入力】!P5</f>
        <v>#N/A</v>
      </c>
      <c r="M5" s="332"/>
      <c r="N5" s="332"/>
      <c r="O5" s="332"/>
      <c r="P5" s="332"/>
      <c r="Q5" s="332"/>
      <c r="R5" s="332"/>
      <c r="S5" s="332"/>
      <c r="T5" s="332"/>
      <c r="U5" s="396"/>
      <c r="V5" s="232" t="s">
        <v>31</v>
      </c>
      <c r="W5" s="232" t="s">
        <v>32</v>
      </c>
      <c r="X5" s="232" t="s">
        <v>33</v>
      </c>
      <c r="Y5" s="232" t="s">
        <v>34</v>
      </c>
      <c r="Z5" s="232" t="s">
        <v>35</v>
      </c>
      <c r="AA5" s="232" t="s">
        <v>36</v>
      </c>
      <c r="AB5" s="232" t="s">
        <v>37</v>
      </c>
      <c r="AC5" s="232" t="s">
        <v>38</v>
      </c>
      <c r="AD5" s="232" t="s">
        <v>39</v>
      </c>
      <c r="AE5" s="232" t="s">
        <v>40</v>
      </c>
      <c r="AF5" s="232" t="s">
        <v>41</v>
      </c>
      <c r="AG5" s="232" t="s">
        <v>42</v>
      </c>
      <c r="AH5" s="334"/>
      <c r="AI5" s="743"/>
      <c r="AJ5" s="743"/>
      <c r="AK5" s="743"/>
      <c r="AL5" s="320"/>
      <c r="AM5" s="320"/>
      <c r="AN5" s="320"/>
      <c r="AO5" s="320"/>
      <c r="AP5" s="320"/>
      <c r="AQ5" s="320"/>
      <c r="AR5" s="320"/>
      <c r="AS5" s="320"/>
      <c r="AT5" s="320"/>
      <c r="AU5" s="320"/>
      <c r="AV5" s="320"/>
      <c r="AW5" s="320"/>
      <c r="BK5" s="335"/>
      <c r="BL5" s="335"/>
    </row>
    <row r="6" spans="1:79" ht="18" customHeight="1">
      <c r="A6" s="331"/>
      <c r="B6" s="742"/>
      <c r="C6" s="742"/>
      <c r="D6" s="742"/>
      <c r="E6" s="742"/>
      <c r="F6" s="742"/>
      <c r="G6" s="742"/>
      <c r="H6" s="742"/>
      <c r="I6" s="742"/>
      <c r="J6" s="742"/>
      <c r="K6" s="336" t="s">
        <v>1525</v>
      </c>
      <c r="L6" s="735">
        <f>①基本情報【名簿入力前に必須入力】!D5</f>
        <v>0</v>
      </c>
      <c r="M6" s="735"/>
      <c r="N6" s="337"/>
      <c r="O6" s="337"/>
      <c r="P6" s="337"/>
      <c r="Q6" s="337"/>
      <c r="R6" s="337"/>
      <c r="S6" s="337"/>
      <c r="T6" s="337"/>
      <c r="U6" s="317">
        <v>1</v>
      </c>
      <c r="V6" s="167">
        <f>COUNTIF(AY$14:AY$88,$U6)</f>
        <v>0</v>
      </c>
      <c r="W6" s="167">
        <f t="shared" ref="W6:AG9" si="0">COUNTIF(AZ$14:AZ$88,$U6)</f>
        <v>0</v>
      </c>
      <c r="X6" s="167">
        <f t="shared" si="0"/>
        <v>0</v>
      </c>
      <c r="Y6" s="167">
        <f t="shared" si="0"/>
        <v>0</v>
      </c>
      <c r="Z6" s="167">
        <f t="shared" si="0"/>
        <v>0</v>
      </c>
      <c r="AA6" s="167">
        <f t="shared" si="0"/>
        <v>0</v>
      </c>
      <c r="AB6" s="167">
        <f t="shared" si="0"/>
        <v>0</v>
      </c>
      <c r="AC6" s="167">
        <f t="shared" si="0"/>
        <v>0</v>
      </c>
      <c r="AD6" s="167">
        <f t="shared" si="0"/>
        <v>0</v>
      </c>
      <c r="AE6" s="167">
        <f t="shared" si="0"/>
        <v>0</v>
      </c>
      <c r="AF6" s="167">
        <f t="shared" si="0"/>
        <v>0</v>
      </c>
      <c r="AG6" s="167">
        <f t="shared" si="0"/>
        <v>0</v>
      </c>
      <c r="AH6" s="334"/>
      <c r="AI6" s="743"/>
      <c r="AJ6" s="743"/>
      <c r="AK6" s="743"/>
      <c r="AL6" s="321"/>
      <c r="AM6" s="321"/>
      <c r="AN6" s="321"/>
      <c r="AO6" s="321"/>
      <c r="AP6" s="321"/>
      <c r="AQ6" s="321"/>
      <c r="AR6" s="321"/>
      <c r="AS6" s="321"/>
      <c r="AT6" s="321"/>
      <c r="AU6" s="321"/>
      <c r="AV6" s="321"/>
      <c r="AW6" s="321"/>
    </row>
    <row r="7" spans="1:79" ht="18" customHeight="1">
      <c r="A7" s="331"/>
      <c r="B7" s="338"/>
      <c r="C7" s="338"/>
      <c r="D7" s="338"/>
      <c r="E7" s="338"/>
      <c r="F7" s="338"/>
      <c r="G7" s="338"/>
      <c r="H7" s="338"/>
      <c r="I7" s="338"/>
      <c r="J7" s="338"/>
      <c r="K7" s="339"/>
      <c r="L7" s="340"/>
      <c r="M7" s="340"/>
      <c r="N7" s="337"/>
      <c r="O7" s="337"/>
      <c r="P7" s="340"/>
      <c r="Q7" s="340"/>
      <c r="R7" s="340"/>
      <c r="S7" s="340"/>
      <c r="T7" s="340"/>
      <c r="U7" s="317">
        <v>2</v>
      </c>
      <c r="V7" s="167">
        <f>COUNTIF(AY$14:AY$88,$U7)</f>
        <v>0</v>
      </c>
      <c r="W7" s="167">
        <f t="shared" si="0"/>
        <v>0</v>
      </c>
      <c r="X7" s="167">
        <f t="shared" si="0"/>
        <v>0</v>
      </c>
      <c r="Y7" s="167">
        <f t="shared" si="0"/>
        <v>0</v>
      </c>
      <c r="Z7" s="167">
        <f t="shared" si="0"/>
        <v>0</v>
      </c>
      <c r="AA7" s="167">
        <f t="shared" si="0"/>
        <v>0</v>
      </c>
      <c r="AB7" s="167">
        <f t="shared" si="0"/>
        <v>0</v>
      </c>
      <c r="AC7" s="167">
        <f t="shared" si="0"/>
        <v>0</v>
      </c>
      <c r="AD7" s="167">
        <f t="shared" si="0"/>
        <v>0</v>
      </c>
      <c r="AE7" s="167">
        <f t="shared" si="0"/>
        <v>0</v>
      </c>
      <c r="AF7" s="167">
        <f t="shared" si="0"/>
        <v>0</v>
      </c>
      <c r="AG7" s="167">
        <f t="shared" si="0"/>
        <v>0</v>
      </c>
      <c r="AH7" s="334"/>
      <c r="AI7" s="743"/>
      <c r="AJ7" s="743"/>
      <c r="AK7" s="743"/>
      <c r="AL7" s="321"/>
      <c r="AM7" s="321"/>
      <c r="AN7" s="321"/>
      <c r="AO7" s="321"/>
      <c r="AP7" s="321"/>
      <c r="AQ7" s="321"/>
      <c r="AR7" s="321"/>
      <c r="AS7" s="321"/>
      <c r="AT7" s="321"/>
      <c r="AU7" s="321"/>
      <c r="AV7" s="321"/>
      <c r="AW7" s="321"/>
    </row>
    <row r="8" spans="1:79" ht="18" customHeight="1">
      <c r="A8" s="331"/>
      <c r="B8" s="338"/>
      <c r="C8" s="338"/>
      <c r="D8" s="338"/>
      <c r="E8" s="338"/>
      <c r="F8" s="338"/>
      <c r="G8" s="338"/>
      <c r="H8" s="338"/>
      <c r="I8" s="338"/>
      <c r="J8" s="338"/>
      <c r="K8" s="339"/>
      <c r="L8" s="340"/>
      <c r="M8" s="340"/>
      <c r="N8" s="337"/>
      <c r="O8" s="337"/>
      <c r="P8" s="340"/>
      <c r="Q8" s="340"/>
      <c r="R8" s="340"/>
      <c r="S8" s="340"/>
      <c r="T8" s="340"/>
      <c r="U8" s="317">
        <v>3</v>
      </c>
      <c r="V8" s="167">
        <f t="shared" ref="V8:V9" si="1">COUNTIF(AY$14:AY$88,$U8)</f>
        <v>0</v>
      </c>
      <c r="W8" s="167">
        <f t="shared" si="0"/>
        <v>0</v>
      </c>
      <c r="X8" s="167">
        <f t="shared" si="0"/>
        <v>0</v>
      </c>
      <c r="Y8" s="167">
        <f t="shared" si="0"/>
        <v>0</v>
      </c>
      <c r="Z8" s="167">
        <f t="shared" si="0"/>
        <v>0</v>
      </c>
      <c r="AA8" s="167">
        <f t="shared" si="0"/>
        <v>0</v>
      </c>
      <c r="AB8" s="167">
        <f t="shared" si="0"/>
        <v>0</v>
      </c>
      <c r="AC8" s="167">
        <f t="shared" si="0"/>
        <v>0</v>
      </c>
      <c r="AD8" s="167">
        <f t="shared" si="0"/>
        <v>0</v>
      </c>
      <c r="AE8" s="167">
        <f t="shared" si="0"/>
        <v>0</v>
      </c>
      <c r="AF8" s="167">
        <f t="shared" si="0"/>
        <v>0</v>
      </c>
      <c r="AG8" s="167">
        <f t="shared" si="0"/>
        <v>0</v>
      </c>
      <c r="AH8" s="334"/>
      <c r="AI8" s="743"/>
      <c r="AJ8" s="743"/>
      <c r="AK8" s="743"/>
      <c r="AL8" s="321"/>
      <c r="AM8" s="321"/>
      <c r="AN8" s="321"/>
      <c r="AO8" s="321"/>
      <c r="AP8" s="321"/>
      <c r="AQ8" s="321"/>
      <c r="AR8" s="321"/>
      <c r="AS8" s="321"/>
      <c r="AT8" s="321"/>
      <c r="AU8" s="321"/>
      <c r="AV8" s="321"/>
      <c r="AW8" s="321"/>
    </row>
    <row r="9" spans="1:79" ht="18" customHeight="1">
      <c r="A9" s="331"/>
      <c r="B9" s="338"/>
      <c r="C9" s="338"/>
      <c r="D9" s="338"/>
      <c r="E9" s="338"/>
      <c r="F9" s="338"/>
      <c r="G9" s="338"/>
      <c r="H9" s="338"/>
      <c r="I9" s="338"/>
      <c r="J9" s="338"/>
      <c r="K9" s="339"/>
      <c r="L9" s="340"/>
      <c r="M9" s="340"/>
      <c r="N9" s="337"/>
      <c r="O9" s="337"/>
      <c r="P9" s="340"/>
      <c r="Q9" s="340"/>
      <c r="R9" s="340"/>
      <c r="S9" s="340"/>
      <c r="T9" s="340"/>
      <c r="U9" s="318">
        <v>4</v>
      </c>
      <c r="V9" s="167">
        <f t="shared" si="1"/>
        <v>0</v>
      </c>
      <c r="W9" s="167">
        <f t="shared" si="0"/>
        <v>0</v>
      </c>
      <c r="X9" s="167">
        <f t="shared" si="0"/>
        <v>0</v>
      </c>
      <c r="Y9" s="167">
        <f t="shared" si="0"/>
        <v>0</v>
      </c>
      <c r="Z9" s="167">
        <f t="shared" si="0"/>
        <v>0</v>
      </c>
      <c r="AA9" s="167">
        <f t="shared" si="0"/>
        <v>0</v>
      </c>
      <c r="AB9" s="167">
        <f t="shared" si="0"/>
        <v>0</v>
      </c>
      <c r="AC9" s="167">
        <f t="shared" si="0"/>
        <v>0</v>
      </c>
      <c r="AD9" s="167">
        <f t="shared" si="0"/>
        <v>0</v>
      </c>
      <c r="AE9" s="167">
        <f t="shared" si="0"/>
        <v>0</v>
      </c>
      <c r="AF9" s="167">
        <f t="shared" si="0"/>
        <v>0</v>
      </c>
      <c r="AG9" s="167">
        <f t="shared" si="0"/>
        <v>0</v>
      </c>
      <c r="AH9" s="341"/>
      <c r="AI9" s="744"/>
      <c r="AJ9" s="744"/>
      <c r="AK9" s="744"/>
      <c r="AL9" s="322"/>
      <c r="AM9" s="322"/>
      <c r="AN9" s="322"/>
      <c r="AO9" s="322"/>
      <c r="AP9" s="322"/>
      <c r="AQ9" s="322"/>
      <c r="AR9" s="322"/>
      <c r="AS9" s="322"/>
      <c r="AT9" s="322"/>
      <c r="AU9" s="322"/>
      <c r="AV9" s="322"/>
      <c r="AW9" s="322"/>
    </row>
    <row r="10" spans="1:79" ht="18.75" customHeight="1" thickBot="1">
      <c r="A10" s="331"/>
      <c r="B10" s="331"/>
      <c r="C10" s="331"/>
      <c r="D10" s="331"/>
      <c r="E10" s="332"/>
      <c r="F10" s="342"/>
      <c r="G10" s="332"/>
      <c r="H10" s="332"/>
      <c r="I10" s="332"/>
      <c r="J10" s="332"/>
      <c r="K10" s="332"/>
      <c r="L10" s="332"/>
      <c r="M10" s="332"/>
      <c r="N10" s="332"/>
      <c r="O10" s="332"/>
      <c r="P10" s="332"/>
      <c r="Q10" s="332"/>
      <c r="R10" s="332"/>
      <c r="S10" s="332"/>
      <c r="T10" s="332"/>
      <c r="U10" s="319"/>
      <c r="V10" s="169">
        <f>SUM(V6:V9)</f>
        <v>0</v>
      </c>
      <c r="W10" s="169">
        <f t="shared" ref="W10:AG10" si="2">SUM(W6:W9)</f>
        <v>0</v>
      </c>
      <c r="X10" s="169">
        <f t="shared" si="2"/>
        <v>0</v>
      </c>
      <c r="Y10" s="169">
        <f t="shared" si="2"/>
        <v>0</v>
      </c>
      <c r="Z10" s="169">
        <f t="shared" si="2"/>
        <v>0</v>
      </c>
      <c r="AA10" s="169">
        <f t="shared" si="2"/>
        <v>0</v>
      </c>
      <c r="AB10" s="169">
        <f t="shared" si="2"/>
        <v>0</v>
      </c>
      <c r="AC10" s="169">
        <f t="shared" si="2"/>
        <v>0</v>
      </c>
      <c r="AD10" s="169">
        <f t="shared" si="2"/>
        <v>0</v>
      </c>
      <c r="AE10" s="169">
        <f t="shared" si="2"/>
        <v>0</v>
      </c>
      <c r="AF10" s="169">
        <f t="shared" si="2"/>
        <v>0</v>
      </c>
      <c r="AG10" s="169">
        <f t="shared" si="2"/>
        <v>0</v>
      </c>
      <c r="AH10" s="334"/>
      <c r="AI10" s="732"/>
      <c r="AJ10" s="732"/>
      <c r="AK10" s="732"/>
      <c r="AL10" s="323"/>
      <c r="AM10" s="323"/>
      <c r="AN10" s="323"/>
      <c r="AO10" s="323"/>
      <c r="AP10" s="323"/>
      <c r="AQ10" s="323"/>
      <c r="AR10" s="323"/>
      <c r="AS10" s="323"/>
      <c r="AT10" s="323"/>
      <c r="AU10" s="323"/>
      <c r="AV10" s="323"/>
      <c r="AW10" s="323"/>
    </row>
    <row r="11" spans="1:79" s="344" customFormat="1" ht="18" customHeight="1">
      <c r="A11" s="714"/>
      <c r="B11" s="716" t="s">
        <v>2</v>
      </c>
      <c r="C11" s="716" t="s">
        <v>3</v>
      </c>
      <c r="D11" s="716"/>
      <c r="E11" s="716" t="s">
        <v>4</v>
      </c>
      <c r="F11" s="716" t="s">
        <v>5</v>
      </c>
      <c r="G11" s="716" t="s">
        <v>6</v>
      </c>
      <c r="H11" s="721" t="s">
        <v>7</v>
      </c>
      <c r="I11" s="716" t="s">
        <v>8</v>
      </c>
      <c r="J11" s="723" t="s">
        <v>58</v>
      </c>
      <c r="K11" s="716" t="s">
        <v>63</v>
      </c>
      <c r="L11" s="726" t="s">
        <v>30</v>
      </c>
      <c r="M11" s="730" t="s">
        <v>9</v>
      </c>
      <c r="N11" s="739" t="s">
        <v>177</v>
      </c>
      <c r="O11" s="736" t="s">
        <v>157</v>
      </c>
      <c r="P11" s="711" t="s">
        <v>61</v>
      </c>
      <c r="Q11" s="402"/>
      <c r="R11" s="343"/>
      <c r="S11" s="343"/>
      <c r="T11" s="343"/>
      <c r="U11" s="343"/>
      <c r="AH11" s="345"/>
      <c r="AI11" s="346"/>
      <c r="AJ11" s="346"/>
      <c r="AK11" s="346"/>
      <c r="AL11" s="346"/>
      <c r="AM11" s="346"/>
      <c r="AN11" s="346"/>
      <c r="AO11" s="346"/>
      <c r="AP11" s="346"/>
      <c r="AQ11" s="346"/>
      <c r="AR11" s="346"/>
      <c r="AS11" s="346"/>
      <c r="AT11" s="346"/>
      <c r="AU11" s="346"/>
      <c r="AV11" s="346"/>
      <c r="AW11" s="346"/>
      <c r="AX11" s="347"/>
    </row>
    <row r="12" spans="1:79" s="344" customFormat="1" ht="13.5" customHeight="1">
      <c r="A12" s="715"/>
      <c r="B12" s="717"/>
      <c r="C12" s="717"/>
      <c r="D12" s="717"/>
      <c r="E12" s="717"/>
      <c r="F12" s="717"/>
      <c r="G12" s="717"/>
      <c r="H12" s="722"/>
      <c r="I12" s="717"/>
      <c r="J12" s="724"/>
      <c r="K12" s="717"/>
      <c r="L12" s="727"/>
      <c r="M12" s="731"/>
      <c r="N12" s="740"/>
      <c r="O12" s="737"/>
      <c r="P12" s="712"/>
      <c r="Q12" s="402"/>
      <c r="R12" s="343"/>
      <c r="S12" s="343"/>
      <c r="T12" s="343"/>
      <c r="U12" s="343"/>
      <c r="V12" s="348">
        <v>45017</v>
      </c>
      <c r="W12" s="348">
        <f>EDATE(V12,1)</f>
        <v>45047</v>
      </c>
      <c r="X12" s="348">
        <f t="shared" ref="X12:AG12" si="3">EDATE(W12,1)</f>
        <v>45078</v>
      </c>
      <c r="Y12" s="348">
        <f t="shared" si="3"/>
        <v>45108</v>
      </c>
      <c r="Z12" s="348">
        <f t="shared" si="3"/>
        <v>45139</v>
      </c>
      <c r="AA12" s="348">
        <f t="shared" si="3"/>
        <v>45170</v>
      </c>
      <c r="AB12" s="348">
        <f t="shared" si="3"/>
        <v>45200</v>
      </c>
      <c r="AC12" s="348">
        <f t="shared" si="3"/>
        <v>45231</v>
      </c>
      <c r="AD12" s="348">
        <f t="shared" si="3"/>
        <v>45261</v>
      </c>
      <c r="AE12" s="348">
        <f t="shared" si="3"/>
        <v>45292</v>
      </c>
      <c r="AF12" s="348">
        <f t="shared" si="3"/>
        <v>45323</v>
      </c>
      <c r="AG12" s="348">
        <f t="shared" si="3"/>
        <v>45352</v>
      </c>
      <c r="AH12" s="346"/>
      <c r="AI12" s="346"/>
      <c r="AJ12" s="346"/>
      <c r="AK12" s="346"/>
      <c r="AL12" s="349">
        <f>V12</f>
        <v>45017</v>
      </c>
      <c r="AM12" s="349">
        <f t="shared" ref="AM12:AW12" si="4">W12</f>
        <v>45047</v>
      </c>
      <c r="AN12" s="349">
        <f t="shared" si="4"/>
        <v>45078</v>
      </c>
      <c r="AO12" s="349">
        <f t="shared" si="4"/>
        <v>45108</v>
      </c>
      <c r="AP12" s="349">
        <f t="shared" si="4"/>
        <v>45139</v>
      </c>
      <c r="AQ12" s="349">
        <f t="shared" si="4"/>
        <v>45170</v>
      </c>
      <c r="AR12" s="349">
        <f t="shared" si="4"/>
        <v>45200</v>
      </c>
      <c r="AS12" s="349">
        <f t="shared" si="4"/>
        <v>45231</v>
      </c>
      <c r="AT12" s="349">
        <f t="shared" si="4"/>
        <v>45261</v>
      </c>
      <c r="AU12" s="349">
        <f t="shared" si="4"/>
        <v>45292</v>
      </c>
      <c r="AV12" s="349">
        <f t="shared" si="4"/>
        <v>45323</v>
      </c>
      <c r="AW12" s="349">
        <f t="shared" si="4"/>
        <v>45352</v>
      </c>
      <c r="AX12" s="350"/>
      <c r="AY12" s="348">
        <f>V12</f>
        <v>45017</v>
      </c>
      <c r="AZ12" s="348">
        <f t="shared" ref="AZ12:BJ12" si="5">W12</f>
        <v>45047</v>
      </c>
      <c r="BA12" s="348">
        <f t="shared" si="5"/>
        <v>45078</v>
      </c>
      <c r="BB12" s="348">
        <f t="shared" si="5"/>
        <v>45108</v>
      </c>
      <c r="BC12" s="348">
        <f t="shared" si="5"/>
        <v>45139</v>
      </c>
      <c r="BD12" s="348">
        <f t="shared" si="5"/>
        <v>45170</v>
      </c>
      <c r="BE12" s="348">
        <f t="shared" si="5"/>
        <v>45200</v>
      </c>
      <c r="BF12" s="348">
        <f t="shared" si="5"/>
        <v>45231</v>
      </c>
      <c r="BG12" s="348">
        <f t="shared" si="5"/>
        <v>45261</v>
      </c>
      <c r="BH12" s="348">
        <f t="shared" si="5"/>
        <v>45292</v>
      </c>
      <c r="BI12" s="348">
        <f t="shared" si="5"/>
        <v>45323</v>
      </c>
      <c r="BJ12" s="348">
        <f t="shared" si="5"/>
        <v>45352</v>
      </c>
      <c r="BK12" s="351" t="s">
        <v>183</v>
      </c>
      <c r="BL12" s="351"/>
      <c r="BM12" s="348"/>
    </row>
    <row r="13" spans="1:79" s="344" customFormat="1">
      <c r="A13" s="715"/>
      <c r="B13" s="717"/>
      <c r="C13" s="717"/>
      <c r="D13" s="717"/>
      <c r="E13" s="717"/>
      <c r="F13" s="717"/>
      <c r="G13" s="717"/>
      <c r="H13" s="722"/>
      <c r="I13" s="717"/>
      <c r="J13" s="725"/>
      <c r="K13" s="717"/>
      <c r="L13" s="727"/>
      <c r="M13" s="731"/>
      <c r="N13" s="741"/>
      <c r="O13" s="738"/>
      <c r="P13" s="712"/>
      <c r="Q13" s="402"/>
      <c r="R13" s="343"/>
      <c r="S13" s="343"/>
      <c r="T13" s="343"/>
      <c r="U13" s="343"/>
      <c r="V13" s="352">
        <v>4</v>
      </c>
      <c r="W13" s="352">
        <v>5</v>
      </c>
      <c r="X13" s="352">
        <v>6</v>
      </c>
      <c r="Y13" s="352">
        <v>7</v>
      </c>
      <c r="Z13" s="352">
        <v>8</v>
      </c>
      <c r="AA13" s="352">
        <v>9</v>
      </c>
      <c r="AB13" s="352">
        <v>10</v>
      </c>
      <c r="AC13" s="352">
        <v>11</v>
      </c>
      <c r="AD13" s="352">
        <v>12</v>
      </c>
      <c r="AE13" s="352">
        <v>1</v>
      </c>
      <c r="AF13" s="352">
        <v>2</v>
      </c>
      <c r="AG13" s="352">
        <v>3</v>
      </c>
      <c r="AH13" s="144" t="s">
        <v>50</v>
      </c>
      <c r="AI13" s="144" t="s">
        <v>51</v>
      </c>
      <c r="AJ13" s="144" t="s">
        <v>52</v>
      </c>
      <c r="AK13" s="144"/>
      <c r="AL13" s="352">
        <v>4</v>
      </c>
      <c r="AM13" s="352">
        <v>5</v>
      </c>
      <c r="AN13" s="352">
        <v>6</v>
      </c>
      <c r="AO13" s="352">
        <v>7</v>
      </c>
      <c r="AP13" s="352">
        <v>8</v>
      </c>
      <c r="AQ13" s="352">
        <v>9</v>
      </c>
      <c r="AR13" s="352">
        <v>10</v>
      </c>
      <c r="AS13" s="352">
        <v>11</v>
      </c>
      <c r="AT13" s="352">
        <v>12</v>
      </c>
      <c r="AU13" s="352">
        <v>1</v>
      </c>
      <c r="AV13" s="352">
        <v>2</v>
      </c>
      <c r="AW13" s="352">
        <v>3</v>
      </c>
      <c r="AX13" s="353"/>
      <c r="AY13" s="352">
        <v>4</v>
      </c>
      <c r="AZ13" s="352">
        <v>5</v>
      </c>
      <c r="BA13" s="352">
        <v>6</v>
      </c>
      <c r="BB13" s="352">
        <v>7</v>
      </c>
      <c r="BC13" s="352">
        <v>8</v>
      </c>
      <c r="BD13" s="352">
        <v>9</v>
      </c>
      <c r="BE13" s="352">
        <v>10</v>
      </c>
      <c r="BF13" s="352">
        <v>11</v>
      </c>
      <c r="BG13" s="352">
        <v>12</v>
      </c>
      <c r="BH13" s="352">
        <v>1</v>
      </c>
      <c r="BI13" s="352">
        <v>2</v>
      </c>
      <c r="BJ13" s="352">
        <v>3</v>
      </c>
      <c r="BK13" s="354" t="s">
        <v>182</v>
      </c>
      <c r="BL13" s="354" t="s">
        <v>1548</v>
      </c>
      <c r="BM13" s="355" t="s">
        <v>181</v>
      </c>
      <c r="BO13" s="344">
        <v>4</v>
      </c>
      <c r="BP13" s="344">
        <v>5</v>
      </c>
      <c r="BQ13" s="344">
        <v>6</v>
      </c>
      <c r="BR13" s="344">
        <v>7</v>
      </c>
      <c r="BS13" s="344">
        <v>8</v>
      </c>
      <c r="BT13" s="344">
        <v>9</v>
      </c>
      <c r="BU13" s="344">
        <v>10</v>
      </c>
      <c r="BV13" s="344">
        <v>11</v>
      </c>
      <c r="BW13" s="344">
        <v>12</v>
      </c>
      <c r="BX13" s="344">
        <v>1</v>
      </c>
      <c r="BY13" s="344">
        <v>2</v>
      </c>
      <c r="BZ13" s="344">
        <v>3</v>
      </c>
      <c r="CA13" s="356" t="s">
        <v>180</v>
      </c>
    </row>
    <row r="14" spans="1:79" s="274" customFormat="1" ht="24" customHeight="1">
      <c r="A14" s="357">
        <v>1</v>
      </c>
      <c r="B14" s="16"/>
      <c r="C14" s="192"/>
      <c r="D14" s="193"/>
      <c r="E14" s="194"/>
      <c r="F14" s="195"/>
      <c r="G14" s="196"/>
      <c r="H14" s="197"/>
      <c r="I14" s="198"/>
      <c r="J14" s="199"/>
      <c r="K14" s="199"/>
      <c r="L14" s="199"/>
      <c r="M14" s="200"/>
      <c r="N14" s="121"/>
      <c r="O14" s="201"/>
      <c r="P14" s="401" t="str">
        <f>IF(AND(AL14="",AM14="",AN14="",AO14="",AP14="",AQ14="",AR14="",AS14="",AT14="",AU14="",AV14="",AW14=""),"","○")</f>
        <v/>
      </c>
      <c r="Q14" s="403"/>
      <c r="R14" s="369"/>
      <c r="S14" s="369"/>
      <c r="T14" s="369"/>
      <c r="U14" s="369"/>
      <c r="V14" s="404" t="str">
        <f>IF(AND($P14="○",V$12&gt;=$K14,OR($L14&gt;=V$12,$L14="")),"●","")</f>
        <v/>
      </c>
      <c r="W14" s="417" t="str">
        <f t="shared" ref="W14:AG29" si="6">IF(AND($P14="○",W$12&gt;=$K14,OR($L14&gt;=W$12,$L14="")),"●","")</f>
        <v/>
      </c>
      <c r="X14" s="404" t="str">
        <f t="shared" si="6"/>
        <v/>
      </c>
      <c r="Y14" s="417" t="str">
        <f t="shared" si="6"/>
        <v/>
      </c>
      <c r="Z14" s="404" t="str">
        <f t="shared" si="6"/>
        <v/>
      </c>
      <c r="AA14" s="417" t="str">
        <f t="shared" si="6"/>
        <v/>
      </c>
      <c r="AB14" s="404" t="str">
        <f t="shared" si="6"/>
        <v/>
      </c>
      <c r="AC14" s="417" t="str">
        <f t="shared" si="6"/>
        <v/>
      </c>
      <c r="AD14" s="404" t="str">
        <f t="shared" si="6"/>
        <v/>
      </c>
      <c r="AE14" s="417" t="str">
        <f t="shared" si="6"/>
        <v/>
      </c>
      <c r="AF14" s="404" t="str">
        <f t="shared" si="6"/>
        <v/>
      </c>
      <c r="AG14" s="417" t="str">
        <f>IF(AND($P14="○",AG$12&gt;=$K14,OR($L14&gt;=AG$12,$L14="")),"●","")</f>
        <v/>
      </c>
      <c r="AH14" s="144" t="str">
        <f t="shared" ref="AH14:AH45" si="7">IF(H14="有",IF(OR(B14="園長",B14="施設長",B14="管理者",B14="主任保育士",B14="保育士",B14="家庭的保育者"),1,IF(OR(B14="準保育士",B14="短時間保育士"),2,0)),IF(H14="無",IF(OR(B14="要件緩和対象",B14="保健師（みなし保育士）",B14="看護師（みなし保育士）",B14="准看護師（みなし保育士）"),3,""),""))</f>
        <v/>
      </c>
      <c r="AI14" s="144" t="str">
        <f>IF(AND(C14="正",D14="常"),1,IF(AND(C14="パート",D14="常"),2,""))</f>
        <v/>
      </c>
      <c r="AJ14" s="144" t="str">
        <f>IF(AND(AH14=1,AI14=1),1,IF(AND(AH14=2,AI14=2),2,IF(AND(AH14=3,AI14=1),3,IF(AND(AH14=3,AI14=2),3,IF(AND(AH14=1,AI14=2),1,"")))))</f>
        <v/>
      </c>
      <c r="AK14" s="144" t="str">
        <f>IF(AND(AI14=2,N14="派遣"),4,IF(AI14=1,"",""))</f>
        <v/>
      </c>
      <c r="AL14" s="405" t="str">
        <f t="shared" ref="AL14:AV14" si="8">IF($AK14="",IF($K14="","",IF(AL$12&gt;=$K14,IF($L14="",$AJ14,IF(AL$12&gt;$L14,"",$AJ14)),"")),$AK14)</f>
        <v/>
      </c>
      <c r="AM14" s="405" t="str">
        <f t="shared" si="8"/>
        <v/>
      </c>
      <c r="AN14" s="405" t="str">
        <f t="shared" si="8"/>
        <v/>
      </c>
      <c r="AO14" s="405" t="str">
        <f t="shared" si="8"/>
        <v/>
      </c>
      <c r="AP14" s="405" t="str">
        <f t="shared" si="8"/>
        <v/>
      </c>
      <c r="AQ14" s="405" t="str">
        <f t="shared" si="8"/>
        <v/>
      </c>
      <c r="AR14" s="405" t="str">
        <f t="shared" si="8"/>
        <v/>
      </c>
      <c r="AS14" s="276" t="str">
        <f t="shared" si="8"/>
        <v/>
      </c>
      <c r="AT14" s="276" t="str">
        <f t="shared" si="8"/>
        <v/>
      </c>
      <c r="AU14" s="276" t="str">
        <f t="shared" si="8"/>
        <v/>
      </c>
      <c r="AV14" s="276" t="str">
        <f t="shared" si="8"/>
        <v/>
      </c>
      <c r="AW14" s="405" t="str">
        <f t="shared" ref="AW14:AW45" si="9">IF($AK14="",IF($K14="","",IF(AW$12&gt;=$K14,IF($L14="",$AJ14,IF(AW$12&gt;$L14,"",$AJ14)),"")),IF(AND(AW$12&gt;=$K14,OR($L14&gt;=AW$12,$L14="")),$AK14,""))</f>
        <v/>
      </c>
      <c r="AX14" s="358"/>
      <c r="AY14" s="359" t="str">
        <f t="shared" ref="AY14:AY45" si="10">IF(V14="●",AL14,"")</f>
        <v/>
      </c>
      <c r="AZ14" s="359" t="str">
        <f t="shared" ref="AZ14:AZ45" si="11">IF(W14="●",AM14,"")</f>
        <v/>
      </c>
      <c r="BA14" s="359" t="str">
        <f t="shared" ref="BA14:BA45" si="12">IF(X14="●",AN14,"")</f>
        <v/>
      </c>
      <c r="BB14" s="359" t="str">
        <f t="shared" ref="BB14:BB45" si="13">IF(Y14="●",AO14,"")</f>
        <v/>
      </c>
      <c r="BC14" s="359" t="str">
        <f t="shared" ref="BC14:BC45" si="14">IF(Z14="●",AP14,"")</f>
        <v/>
      </c>
      <c r="BD14" s="359" t="str">
        <f t="shared" ref="BD14:BD45" si="15">IF(AA14="●",AQ14,"")</f>
        <v/>
      </c>
      <c r="BE14" s="359" t="str">
        <f t="shared" ref="BE14:BE45" si="16">IF(AB14="●",AR14,"")</f>
        <v/>
      </c>
      <c r="BF14" s="359" t="str">
        <f t="shared" ref="BF14:BF45" si="17">IF(AC14="●",AS14,"")</f>
        <v/>
      </c>
      <c r="BG14" s="359" t="str">
        <f t="shared" ref="BG14:BG45" si="18">IF(AD14="●",AT14,"")</f>
        <v/>
      </c>
      <c r="BH14" s="359" t="str">
        <f t="shared" ref="BH14:BH45" si="19">IF(AE14="●",AU14,"")</f>
        <v/>
      </c>
      <c r="BI14" s="359" t="str">
        <f t="shared" ref="BI14:BI45" si="20">IF(AF14="●",AV14,"")</f>
        <v/>
      </c>
      <c r="BJ14" s="359" t="str">
        <f t="shared" ref="BJ14:BJ45" si="21">IF(AG14="●",AW14,"")</f>
        <v/>
      </c>
      <c r="BK14" s="275">
        <f t="shared" ref="BK14:BK45" si="22">COUNT(AY14:BJ14)</f>
        <v>0</v>
      </c>
      <c r="BL14" s="275">
        <f>$L$6</f>
        <v>0</v>
      </c>
      <c r="BM14" s="276">
        <f t="shared" ref="BM14:BM45" si="23">IF(AND(H14="有",N14=""),COUNT(AY14:BJ14),0)</f>
        <v>0</v>
      </c>
      <c r="BN14" s="274" t="str">
        <f t="shared" ref="BN14:BN45" si="24">IF(E14="","",E14)</f>
        <v/>
      </c>
      <c r="BO14" s="274" t="str">
        <f t="shared" ref="BO14:BO45" si="25">IF(AY14="","","○")</f>
        <v/>
      </c>
      <c r="BP14" s="274" t="str">
        <f t="shared" ref="BP14:BP45" si="26">IF(AZ14="","","○")</f>
        <v/>
      </c>
      <c r="BQ14" s="274" t="str">
        <f t="shared" ref="BQ14:BQ45" si="27">IF(BA14="","","○")</f>
        <v/>
      </c>
      <c r="BR14" s="274" t="str">
        <f t="shared" ref="BR14:BR45" si="28">IF(BB14="","","○")</f>
        <v/>
      </c>
      <c r="BS14" s="274" t="str">
        <f t="shared" ref="BS14:BS45" si="29">IF(BC14="","","○")</f>
        <v/>
      </c>
      <c r="BT14" s="274" t="str">
        <f t="shared" ref="BT14:BT45" si="30">IF(BD14="","","○")</f>
        <v/>
      </c>
      <c r="BU14" s="274" t="str">
        <f t="shared" ref="BU14:BU45" si="31">IF(BE14="","","○")</f>
        <v/>
      </c>
      <c r="BV14" s="274" t="str">
        <f t="shared" ref="BV14:BV45" si="32">IF(BF14="","","○")</f>
        <v/>
      </c>
      <c r="BW14" s="274" t="str">
        <f t="shared" ref="BW14:BW45" si="33">IF(BG14="","","○")</f>
        <v/>
      </c>
      <c r="BX14" s="274" t="str">
        <f t="shared" ref="BX14:BX45" si="34">IF(BH14="","","○")</f>
        <v/>
      </c>
      <c r="BY14" s="274" t="str">
        <f t="shared" ref="BY14:BY45" si="35">IF(BI14="","","○")</f>
        <v/>
      </c>
      <c r="BZ14" s="274" t="str">
        <f t="shared" ref="BZ14:BZ45" si="36">IF(BJ14="","","○")</f>
        <v/>
      </c>
      <c r="CA14" s="274">
        <f>COUNTIF(BO14:BZ14,"○")</f>
        <v>0</v>
      </c>
    </row>
    <row r="15" spans="1:79" s="274" customFormat="1" ht="23.1" customHeight="1">
      <c r="A15" s="357">
        <v>2</v>
      </c>
      <c r="B15" s="16"/>
      <c r="C15" s="192"/>
      <c r="D15" s="193"/>
      <c r="E15" s="194"/>
      <c r="F15" s="195"/>
      <c r="G15" s="196"/>
      <c r="H15" s="197"/>
      <c r="I15" s="198"/>
      <c r="J15" s="199"/>
      <c r="K15" s="199"/>
      <c r="L15" s="199"/>
      <c r="M15" s="200"/>
      <c r="N15" s="120"/>
      <c r="O15" s="201"/>
      <c r="P15" s="401" t="str">
        <f t="shared" ref="P15:P78" si="37">IF(AND(AL15="",AM15="",AN15="",AO15="",AP15="",AQ15="",AR15="",AS15="",AT15="",AU15="",AV15="",AW15=""),"","○")</f>
        <v/>
      </c>
      <c r="Q15" s="403"/>
      <c r="R15" s="369"/>
      <c r="S15" s="369"/>
      <c r="T15" s="369"/>
      <c r="U15" s="369"/>
      <c r="V15" s="404" t="str">
        <f t="shared" ref="V15:AG46" si="38">IF(AND($P15="○",V$12&gt;=$K15,OR($L15&gt;=V$12,$L15="")),"●","")</f>
        <v/>
      </c>
      <c r="W15" s="417" t="str">
        <f t="shared" si="6"/>
        <v/>
      </c>
      <c r="X15" s="404" t="str">
        <f t="shared" si="6"/>
        <v/>
      </c>
      <c r="Y15" s="417" t="str">
        <f t="shared" si="6"/>
        <v/>
      </c>
      <c r="Z15" s="404" t="str">
        <f t="shared" si="6"/>
        <v/>
      </c>
      <c r="AA15" s="417" t="str">
        <f t="shared" si="6"/>
        <v/>
      </c>
      <c r="AB15" s="404" t="str">
        <f t="shared" si="6"/>
        <v/>
      </c>
      <c r="AC15" s="417" t="str">
        <f t="shared" si="6"/>
        <v/>
      </c>
      <c r="AD15" s="404" t="str">
        <f t="shared" si="6"/>
        <v/>
      </c>
      <c r="AE15" s="417" t="str">
        <f t="shared" si="6"/>
        <v/>
      </c>
      <c r="AF15" s="404" t="str">
        <f t="shared" si="6"/>
        <v/>
      </c>
      <c r="AG15" s="417" t="str">
        <f t="shared" si="6"/>
        <v/>
      </c>
      <c r="AH15" s="144" t="str">
        <f t="shared" si="7"/>
        <v/>
      </c>
      <c r="AI15" s="144" t="str">
        <f t="shared" ref="AI15:AI45" si="39">IF(AND(C15="正",D15="常"),1,IF(AND(C15="パート",D15="常"),2,""))</f>
        <v/>
      </c>
      <c r="AJ15" s="144" t="str">
        <f t="shared" ref="AJ15:AJ78" si="40">IF(AND(AH15=1,AI15=1),1,IF(AND(AH15=2,AI15=2),2,IF(AND(AH15=3,AI15=1),3,IF(AND(AH15=3,AI15=2),3,IF(AND(AH15=1,AI15=2),1,"")))))</f>
        <v/>
      </c>
      <c r="AK15" s="144" t="str">
        <f t="shared" ref="AK15:AK78" si="41">IF(AND(AI15=2,N15="派遣"),4,IF(AI15=1,"",""))</f>
        <v/>
      </c>
      <c r="AL15" s="405" t="str">
        <f t="shared" ref="AL15:AV24" si="42">IF($AK15="",IF($K15="","",IF(AL$12&gt;=$K15,IF($L15="",$AJ15,IF(AL$12&gt;$L15,"",$AJ15)),"")),IF(AND(AL$12&gt;=$K15,OR($L15&gt;=AL$12,$L15="")),$AK15,""))</f>
        <v/>
      </c>
      <c r="AM15" s="405" t="str">
        <f t="shared" si="42"/>
        <v/>
      </c>
      <c r="AN15" s="405" t="str">
        <f t="shared" si="42"/>
        <v/>
      </c>
      <c r="AO15" s="405" t="str">
        <f t="shared" si="42"/>
        <v/>
      </c>
      <c r="AP15" s="405" t="str">
        <f t="shared" si="42"/>
        <v/>
      </c>
      <c r="AQ15" s="405" t="str">
        <f t="shared" si="42"/>
        <v/>
      </c>
      <c r="AR15" s="405" t="str">
        <f t="shared" si="42"/>
        <v/>
      </c>
      <c r="AS15" s="405" t="str">
        <f t="shared" si="42"/>
        <v/>
      </c>
      <c r="AT15" s="405" t="str">
        <f t="shared" si="42"/>
        <v/>
      </c>
      <c r="AU15" s="405" t="str">
        <f t="shared" si="42"/>
        <v/>
      </c>
      <c r="AV15" s="405" t="str">
        <f t="shared" si="42"/>
        <v/>
      </c>
      <c r="AW15" s="405" t="str">
        <f t="shared" si="9"/>
        <v/>
      </c>
      <c r="AX15" s="358"/>
      <c r="AY15" s="359" t="str">
        <f t="shared" si="10"/>
        <v/>
      </c>
      <c r="AZ15" s="359" t="str">
        <f t="shared" si="11"/>
        <v/>
      </c>
      <c r="BA15" s="359" t="str">
        <f t="shared" si="12"/>
        <v/>
      </c>
      <c r="BB15" s="359" t="str">
        <f t="shared" si="13"/>
        <v/>
      </c>
      <c r="BC15" s="359" t="str">
        <f t="shared" si="14"/>
        <v/>
      </c>
      <c r="BD15" s="359" t="str">
        <f t="shared" si="15"/>
        <v/>
      </c>
      <c r="BE15" s="359" t="str">
        <f t="shared" si="16"/>
        <v/>
      </c>
      <c r="BF15" s="359" t="str">
        <f t="shared" si="17"/>
        <v/>
      </c>
      <c r="BG15" s="359" t="str">
        <f t="shared" si="18"/>
        <v/>
      </c>
      <c r="BH15" s="359" t="str">
        <f t="shared" si="19"/>
        <v/>
      </c>
      <c r="BI15" s="359" t="str">
        <f t="shared" si="20"/>
        <v/>
      </c>
      <c r="BJ15" s="359" t="str">
        <f t="shared" si="21"/>
        <v/>
      </c>
      <c r="BK15" s="275">
        <f t="shared" si="22"/>
        <v>0</v>
      </c>
      <c r="BL15" s="275">
        <f t="shared" ref="BL15:BL78" si="43">$L$6</f>
        <v>0</v>
      </c>
      <c r="BM15" s="276">
        <f t="shared" si="23"/>
        <v>0</v>
      </c>
      <c r="BN15" s="274" t="str">
        <f t="shared" si="24"/>
        <v/>
      </c>
      <c r="BO15" s="274" t="str">
        <f t="shared" si="25"/>
        <v/>
      </c>
      <c r="BP15" s="274" t="str">
        <f t="shared" si="26"/>
        <v/>
      </c>
      <c r="BQ15" s="274" t="str">
        <f t="shared" si="27"/>
        <v/>
      </c>
      <c r="BR15" s="274" t="str">
        <f t="shared" si="28"/>
        <v/>
      </c>
      <c r="BS15" s="274" t="str">
        <f t="shared" si="29"/>
        <v/>
      </c>
      <c r="BT15" s="274" t="str">
        <f t="shared" si="30"/>
        <v/>
      </c>
      <c r="BU15" s="274" t="str">
        <f t="shared" si="31"/>
        <v/>
      </c>
      <c r="BV15" s="274" t="str">
        <f t="shared" si="32"/>
        <v/>
      </c>
      <c r="BW15" s="274" t="str">
        <f t="shared" si="33"/>
        <v/>
      </c>
      <c r="BX15" s="274" t="str">
        <f t="shared" si="34"/>
        <v/>
      </c>
      <c r="BY15" s="274" t="str">
        <f t="shared" si="35"/>
        <v/>
      </c>
      <c r="BZ15" s="274" t="str">
        <f t="shared" si="36"/>
        <v/>
      </c>
      <c r="CA15" s="274">
        <f t="shared" ref="CA15:CA78" si="44">COUNTIF(BO15:BZ15,"○")</f>
        <v>0</v>
      </c>
    </row>
    <row r="16" spans="1:79" s="274" customFormat="1" ht="23.1" customHeight="1">
      <c r="A16" s="357">
        <v>3</v>
      </c>
      <c r="B16" s="16"/>
      <c r="C16" s="192"/>
      <c r="D16" s="193"/>
      <c r="E16" s="194"/>
      <c r="F16" s="195"/>
      <c r="G16" s="196"/>
      <c r="H16" s="197"/>
      <c r="I16" s="198"/>
      <c r="J16" s="199"/>
      <c r="K16" s="199"/>
      <c r="L16" s="199"/>
      <c r="M16" s="200"/>
      <c r="N16" s="120"/>
      <c r="O16" s="201"/>
      <c r="P16" s="401" t="str">
        <f t="shared" si="37"/>
        <v/>
      </c>
      <c r="Q16" s="403"/>
      <c r="R16" s="369"/>
      <c r="S16" s="369"/>
      <c r="T16" s="369"/>
      <c r="U16" s="369"/>
      <c r="V16" s="404" t="str">
        <f t="shared" si="38"/>
        <v/>
      </c>
      <c r="W16" s="417" t="str">
        <f t="shared" si="6"/>
        <v/>
      </c>
      <c r="X16" s="404" t="str">
        <f t="shared" si="6"/>
        <v/>
      </c>
      <c r="Y16" s="417" t="str">
        <f t="shared" si="6"/>
        <v/>
      </c>
      <c r="Z16" s="404" t="str">
        <f t="shared" si="6"/>
        <v/>
      </c>
      <c r="AA16" s="417" t="str">
        <f t="shared" si="6"/>
        <v/>
      </c>
      <c r="AB16" s="404" t="str">
        <f t="shared" si="6"/>
        <v/>
      </c>
      <c r="AC16" s="417" t="str">
        <f t="shared" si="6"/>
        <v/>
      </c>
      <c r="AD16" s="404" t="str">
        <f t="shared" si="6"/>
        <v/>
      </c>
      <c r="AE16" s="417" t="str">
        <f t="shared" si="6"/>
        <v/>
      </c>
      <c r="AF16" s="404" t="str">
        <f t="shared" si="6"/>
        <v/>
      </c>
      <c r="AG16" s="417" t="str">
        <f t="shared" si="6"/>
        <v/>
      </c>
      <c r="AH16" s="144" t="str">
        <f t="shared" si="7"/>
        <v/>
      </c>
      <c r="AI16" s="144" t="str">
        <f t="shared" si="39"/>
        <v/>
      </c>
      <c r="AJ16" s="144" t="str">
        <f t="shared" si="40"/>
        <v/>
      </c>
      <c r="AK16" s="144" t="str">
        <f t="shared" si="41"/>
        <v/>
      </c>
      <c r="AL16" s="405" t="str">
        <f t="shared" si="42"/>
        <v/>
      </c>
      <c r="AM16" s="405" t="str">
        <f t="shared" si="42"/>
        <v/>
      </c>
      <c r="AN16" s="405" t="str">
        <f t="shared" si="42"/>
        <v/>
      </c>
      <c r="AO16" s="405" t="str">
        <f t="shared" si="42"/>
        <v/>
      </c>
      <c r="AP16" s="405" t="str">
        <f t="shared" si="42"/>
        <v/>
      </c>
      <c r="AQ16" s="405" t="str">
        <f t="shared" si="42"/>
        <v/>
      </c>
      <c r="AR16" s="405" t="str">
        <f t="shared" si="42"/>
        <v/>
      </c>
      <c r="AS16" s="405" t="str">
        <f t="shared" si="42"/>
        <v/>
      </c>
      <c r="AT16" s="405" t="str">
        <f t="shared" si="42"/>
        <v/>
      </c>
      <c r="AU16" s="405" t="str">
        <f t="shared" si="42"/>
        <v/>
      </c>
      <c r="AV16" s="405" t="str">
        <f t="shared" si="42"/>
        <v/>
      </c>
      <c r="AW16" s="405" t="str">
        <f t="shared" si="9"/>
        <v/>
      </c>
      <c r="AX16" s="358"/>
      <c r="AY16" s="359" t="str">
        <f t="shared" si="10"/>
        <v/>
      </c>
      <c r="AZ16" s="359" t="str">
        <f t="shared" si="11"/>
        <v/>
      </c>
      <c r="BA16" s="359" t="str">
        <f t="shared" si="12"/>
        <v/>
      </c>
      <c r="BB16" s="359" t="str">
        <f t="shared" si="13"/>
        <v/>
      </c>
      <c r="BC16" s="359" t="str">
        <f t="shared" si="14"/>
        <v/>
      </c>
      <c r="BD16" s="359" t="str">
        <f t="shared" si="15"/>
        <v/>
      </c>
      <c r="BE16" s="359" t="str">
        <f t="shared" si="16"/>
        <v/>
      </c>
      <c r="BF16" s="359" t="str">
        <f t="shared" si="17"/>
        <v/>
      </c>
      <c r="BG16" s="359" t="str">
        <f t="shared" si="18"/>
        <v/>
      </c>
      <c r="BH16" s="359" t="str">
        <f t="shared" si="19"/>
        <v/>
      </c>
      <c r="BI16" s="359" t="str">
        <f t="shared" si="20"/>
        <v/>
      </c>
      <c r="BJ16" s="359" t="str">
        <f t="shared" si="21"/>
        <v/>
      </c>
      <c r="BK16" s="275">
        <f t="shared" si="22"/>
        <v>0</v>
      </c>
      <c r="BL16" s="275">
        <f t="shared" si="43"/>
        <v>0</v>
      </c>
      <c r="BM16" s="276">
        <f t="shared" si="23"/>
        <v>0</v>
      </c>
      <c r="BN16" s="274" t="str">
        <f t="shared" si="24"/>
        <v/>
      </c>
      <c r="BO16" s="274" t="str">
        <f t="shared" si="25"/>
        <v/>
      </c>
      <c r="BP16" s="274" t="str">
        <f t="shared" si="26"/>
        <v/>
      </c>
      <c r="BQ16" s="274" t="str">
        <f t="shared" si="27"/>
        <v/>
      </c>
      <c r="BR16" s="274" t="str">
        <f t="shared" si="28"/>
        <v/>
      </c>
      <c r="BS16" s="274" t="str">
        <f t="shared" si="29"/>
        <v/>
      </c>
      <c r="BT16" s="274" t="str">
        <f t="shared" si="30"/>
        <v/>
      </c>
      <c r="BU16" s="274" t="str">
        <f t="shared" si="31"/>
        <v/>
      </c>
      <c r="BV16" s="274" t="str">
        <f t="shared" si="32"/>
        <v/>
      </c>
      <c r="BW16" s="274" t="str">
        <f t="shared" si="33"/>
        <v/>
      </c>
      <c r="BX16" s="274" t="str">
        <f t="shared" si="34"/>
        <v/>
      </c>
      <c r="BY16" s="274" t="str">
        <f t="shared" si="35"/>
        <v/>
      </c>
      <c r="BZ16" s="274" t="str">
        <f t="shared" si="36"/>
        <v/>
      </c>
      <c r="CA16" s="274">
        <f t="shared" si="44"/>
        <v>0</v>
      </c>
    </row>
    <row r="17" spans="1:79" s="274" customFormat="1" ht="23.1" customHeight="1">
      <c r="A17" s="357">
        <v>4</v>
      </c>
      <c r="B17" s="16"/>
      <c r="C17" s="192"/>
      <c r="D17" s="193"/>
      <c r="E17" s="194"/>
      <c r="F17" s="195"/>
      <c r="G17" s="196"/>
      <c r="H17" s="197"/>
      <c r="I17" s="198"/>
      <c r="J17" s="199"/>
      <c r="K17" s="199"/>
      <c r="L17" s="199"/>
      <c r="M17" s="200"/>
      <c r="N17" s="120"/>
      <c r="O17" s="201"/>
      <c r="P17" s="401" t="str">
        <f t="shared" si="37"/>
        <v/>
      </c>
      <c r="Q17" s="403"/>
      <c r="R17" s="369"/>
      <c r="S17" s="369"/>
      <c r="T17" s="369"/>
      <c r="U17" s="369"/>
      <c r="V17" s="404" t="str">
        <f t="shared" si="38"/>
        <v/>
      </c>
      <c r="W17" s="417" t="str">
        <f t="shared" si="6"/>
        <v/>
      </c>
      <c r="X17" s="404" t="str">
        <f t="shared" si="6"/>
        <v/>
      </c>
      <c r="Y17" s="417" t="str">
        <f t="shared" si="6"/>
        <v/>
      </c>
      <c r="Z17" s="404" t="str">
        <f t="shared" si="6"/>
        <v/>
      </c>
      <c r="AA17" s="417" t="str">
        <f t="shared" si="6"/>
        <v/>
      </c>
      <c r="AB17" s="404" t="str">
        <f t="shared" si="6"/>
        <v/>
      </c>
      <c r="AC17" s="417" t="str">
        <f t="shared" si="6"/>
        <v/>
      </c>
      <c r="AD17" s="404" t="str">
        <f t="shared" si="6"/>
        <v/>
      </c>
      <c r="AE17" s="417" t="str">
        <f t="shared" si="6"/>
        <v/>
      </c>
      <c r="AF17" s="404" t="str">
        <f t="shared" si="6"/>
        <v/>
      </c>
      <c r="AG17" s="417" t="str">
        <f t="shared" si="6"/>
        <v/>
      </c>
      <c r="AH17" s="144" t="str">
        <f t="shared" si="7"/>
        <v/>
      </c>
      <c r="AI17" s="144" t="str">
        <f t="shared" si="39"/>
        <v/>
      </c>
      <c r="AJ17" s="144" t="str">
        <f t="shared" si="40"/>
        <v/>
      </c>
      <c r="AK17" s="144" t="str">
        <f t="shared" si="41"/>
        <v/>
      </c>
      <c r="AL17" s="405" t="str">
        <f t="shared" si="42"/>
        <v/>
      </c>
      <c r="AM17" s="405" t="str">
        <f t="shared" si="42"/>
        <v/>
      </c>
      <c r="AN17" s="405" t="str">
        <f t="shared" si="42"/>
        <v/>
      </c>
      <c r="AO17" s="405" t="str">
        <f t="shared" si="42"/>
        <v/>
      </c>
      <c r="AP17" s="405" t="str">
        <f t="shared" si="42"/>
        <v/>
      </c>
      <c r="AQ17" s="405" t="str">
        <f t="shared" si="42"/>
        <v/>
      </c>
      <c r="AR17" s="405" t="str">
        <f t="shared" si="42"/>
        <v/>
      </c>
      <c r="AS17" s="405" t="str">
        <f t="shared" si="42"/>
        <v/>
      </c>
      <c r="AT17" s="405" t="str">
        <f t="shared" si="42"/>
        <v/>
      </c>
      <c r="AU17" s="405" t="str">
        <f t="shared" si="42"/>
        <v/>
      </c>
      <c r="AV17" s="405" t="str">
        <f t="shared" si="42"/>
        <v/>
      </c>
      <c r="AW17" s="405" t="str">
        <f t="shared" si="9"/>
        <v/>
      </c>
      <c r="AX17" s="358"/>
      <c r="AY17" s="359" t="str">
        <f t="shared" si="10"/>
        <v/>
      </c>
      <c r="AZ17" s="359" t="str">
        <f t="shared" si="11"/>
        <v/>
      </c>
      <c r="BA17" s="359" t="str">
        <f t="shared" si="12"/>
        <v/>
      </c>
      <c r="BB17" s="359" t="str">
        <f t="shared" si="13"/>
        <v/>
      </c>
      <c r="BC17" s="359" t="str">
        <f t="shared" si="14"/>
        <v/>
      </c>
      <c r="BD17" s="359" t="str">
        <f t="shared" si="15"/>
        <v/>
      </c>
      <c r="BE17" s="359" t="str">
        <f t="shared" si="16"/>
        <v/>
      </c>
      <c r="BF17" s="359" t="str">
        <f t="shared" si="17"/>
        <v/>
      </c>
      <c r="BG17" s="359" t="str">
        <f t="shared" si="18"/>
        <v/>
      </c>
      <c r="BH17" s="359" t="str">
        <f t="shared" si="19"/>
        <v/>
      </c>
      <c r="BI17" s="359" t="str">
        <f t="shared" si="20"/>
        <v/>
      </c>
      <c r="BJ17" s="359" t="str">
        <f t="shared" si="21"/>
        <v/>
      </c>
      <c r="BK17" s="275">
        <f t="shared" si="22"/>
        <v>0</v>
      </c>
      <c r="BL17" s="275">
        <f t="shared" si="43"/>
        <v>0</v>
      </c>
      <c r="BM17" s="276">
        <f t="shared" si="23"/>
        <v>0</v>
      </c>
      <c r="BN17" s="274" t="str">
        <f t="shared" si="24"/>
        <v/>
      </c>
      <c r="BO17" s="274" t="str">
        <f t="shared" si="25"/>
        <v/>
      </c>
      <c r="BP17" s="274" t="str">
        <f t="shared" si="26"/>
        <v/>
      </c>
      <c r="BQ17" s="274" t="str">
        <f t="shared" si="27"/>
        <v/>
      </c>
      <c r="BR17" s="274" t="str">
        <f t="shared" si="28"/>
        <v/>
      </c>
      <c r="BS17" s="274" t="str">
        <f t="shared" si="29"/>
        <v/>
      </c>
      <c r="BT17" s="274" t="str">
        <f t="shared" si="30"/>
        <v/>
      </c>
      <c r="BU17" s="274" t="str">
        <f t="shared" si="31"/>
        <v/>
      </c>
      <c r="BV17" s="274" t="str">
        <f t="shared" si="32"/>
        <v/>
      </c>
      <c r="BW17" s="274" t="str">
        <f t="shared" si="33"/>
        <v/>
      </c>
      <c r="BX17" s="274" t="str">
        <f t="shared" si="34"/>
        <v/>
      </c>
      <c r="BY17" s="274" t="str">
        <f t="shared" si="35"/>
        <v/>
      </c>
      <c r="BZ17" s="274" t="str">
        <f t="shared" si="36"/>
        <v/>
      </c>
      <c r="CA17" s="274">
        <f t="shared" si="44"/>
        <v>0</v>
      </c>
    </row>
    <row r="18" spans="1:79" s="274" customFormat="1" ht="23.1" customHeight="1">
      <c r="A18" s="357">
        <v>5</v>
      </c>
      <c r="B18" s="16"/>
      <c r="C18" s="192"/>
      <c r="D18" s="193"/>
      <c r="E18" s="194"/>
      <c r="F18" s="195"/>
      <c r="G18" s="196"/>
      <c r="H18" s="197"/>
      <c r="I18" s="198"/>
      <c r="J18" s="199"/>
      <c r="K18" s="199"/>
      <c r="L18" s="199"/>
      <c r="M18" s="200"/>
      <c r="N18" s="120"/>
      <c r="O18" s="201"/>
      <c r="P18" s="401" t="str">
        <f t="shared" si="37"/>
        <v/>
      </c>
      <c r="Q18" s="403"/>
      <c r="R18" s="369"/>
      <c r="S18" s="369"/>
      <c r="T18" s="369"/>
      <c r="U18" s="369"/>
      <c r="V18" s="404" t="str">
        <f t="shared" si="38"/>
        <v/>
      </c>
      <c r="W18" s="417" t="str">
        <f t="shared" si="6"/>
        <v/>
      </c>
      <c r="X18" s="404" t="str">
        <f t="shared" si="6"/>
        <v/>
      </c>
      <c r="Y18" s="417" t="str">
        <f t="shared" si="6"/>
        <v/>
      </c>
      <c r="Z18" s="404" t="str">
        <f t="shared" si="6"/>
        <v/>
      </c>
      <c r="AA18" s="417" t="str">
        <f t="shared" si="6"/>
        <v/>
      </c>
      <c r="AB18" s="404" t="str">
        <f t="shared" si="6"/>
        <v/>
      </c>
      <c r="AC18" s="417" t="str">
        <f t="shared" si="6"/>
        <v/>
      </c>
      <c r="AD18" s="404" t="str">
        <f t="shared" si="6"/>
        <v/>
      </c>
      <c r="AE18" s="417" t="str">
        <f t="shared" si="6"/>
        <v/>
      </c>
      <c r="AF18" s="404" t="str">
        <f t="shared" si="6"/>
        <v/>
      </c>
      <c r="AG18" s="417" t="str">
        <f t="shared" si="6"/>
        <v/>
      </c>
      <c r="AH18" s="144" t="str">
        <f t="shared" si="7"/>
        <v/>
      </c>
      <c r="AI18" s="144" t="str">
        <f t="shared" si="39"/>
        <v/>
      </c>
      <c r="AJ18" s="144" t="str">
        <f t="shared" si="40"/>
        <v/>
      </c>
      <c r="AK18" s="144" t="str">
        <f t="shared" si="41"/>
        <v/>
      </c>
      <c r="AL18" s="405" t="str">
        <f t="shared" si="42"/>
        <v/>
      </c>
      <c r="AM18" s="405" t="str">
        <f t="shared" si="42"/>
        <v/>
      </c>
      <c r="AN18" s="405" t="str">
        <f t="shared" si="42"/>
        <v/>
      </c>
      <c r="AO18" s="405" t="str">
        <f t="shared" si="42"/>
        <v/>
      </c>
      <c r="AP18" s="405" t="str">
        <f t="shared" si="42"/>
        <v/>
      </c>
      <c r="AQ18" s="405" t="str">
        <f t="shared" si="42"/>
        <v/>
      </c>
      <c r="AR18" s="405" t="str">
        <f t="shared" si="42"/>
        <v/>
      </c>
      <c r="AS18" s="405" t="str">
        <f t="shared" si="42"/>
        <v/>
      </c>
      <c r="AT18" s="405" t="str">
        <f t="shared" si="42"/>
        <v/>
      </c>
      <c r="AU18" s="405" t="str">
        <f t="shared" si="42"/>
        <v/>
      </c>
      <c r="AV18" s="405" t="str">
        <f t="shared" si="42"/>
        <v/>
      </c>
      <c r="AW18" s="405" t="str">
        <f t="shared" si="9"/>
        <v/>
      </c>
      <c r="AX18" s="358"/>
      <c r="AY18" s="359" t="str">
        <f t="shared" si="10"/>
        <v/>
      </c>
      <c r="AZ18" s="359" t="str">
        <f t="shared" si="11"/>
        <v/>
      </c>
      <c r="BA18" s="359" t="str">
        <f t="shared" si="12"/>
        <v/>
      </c>
      <c r="BB18" s="359" t="str">
        <f t="shared" si="13"/>
        <v/>
      </c>
      <c r="BC18" s="359" t="str">
        <f t="shared" si="14"/>
        <v/>
      </c>
      <c r="BD18" s="359" t="str">
        <f t="shared" si="15"/>
        <v/>
      </c>
      <c r="BE18" s="359" t="str">
        <f t="shared" si="16"/>
        <v/>
      </c>
      <c r="BF18" s="359" t="str">
        <f t="shared" si="17"/>
        <v/>
      </c>
      <c r="BG18" s="359" t="str">
        <f t="shared" si="18"/>
        <v/>
      </c>
      <c r="BH18" s="359" t="str">
        <f t="shared" si="19"/>
        <v/>
      </c>
      <c r="BI18" s="359" t="str">
        <f t="shared" si="20"/>
        <v/>
      </c>
      <c r="BJ18" s="359" t="str">
        <f t="shared" si="21"/>
        <v/>
      </c>
      <c r="BK18" s="275">
        <f t="shared" si="22"/>
        <v>0</v>
      </c>
      <c r="BL18" s="275">
        <f t="shared" si="43"/>
        <v>0</v>
      </c>
      <c r="BM18" s="276">
        <f t="shared" si="23"/>
        <v>0</v>
      </c>
      <c r="BN18" s="274" t="str">
        <f t="shared" si="24"/>
        <v/>
      </c>
      <c r="BO18" s="274" t="str">
        <f t="shared" si="25"/>
        <v/>
      </c>
      <c r="BP18" s="274" t="str">
        <f t="shared" si="26"/>
        <v/>
      </c>
      <c r="BQ18" s="274" t="str">
        <f t="shared" si="27"/>
        <v/>
      </c>
      <c r="BR18" s="274" t="str">
        <f t="shared" si="28"/>
        <v/>
      </c>
      <c r="BS18" s="274" t="str">
        <f t="shared" si="29"/>
        <v/>
      </c>
      <c r="BT18" s="274" t="str">
        <f t="shared" si="30"/>
        <v/>
      </c>
      <c r="BU18" s="274" t="str">
        <f t="shared" si="31"/>
        <v/>
      </c>
      <c r="BV18" s="274" t="str">
        <f t="shared" si="32"/>
        <v/>
      </c>
      <c r="BW18" s="274" t="str">
        <f t="shared" si="33"/>
        <v/>
      </c>
      <c r="BX18" s="274" t="str">
        <f t="shared" si="34"/>
        <v/>
      </c>
      <c r="BY18" s="274" t="str">
        <f t="shared" si="35"/>
        <v/>
      </c>
      <c r="BZ18" s="274" t="str">
        <f t="shared" si="36"/>
        <v/>
      </c>
      <c r="CA18" s="274">
        <f t="shared" si="44"/>
        <v>0</v>
      </c>
    </row>
    <row r="19" spans="1:79" s="274" customFormat="1" ht="23.1" customHeight="1">
      <c r="A19" s="357">
        <v>6</v>
      </c>
      <c r="B19" s="16"/>
      <c r="C19" s="192"/>
      <c r="D19" s="193"/>
      <c r="E19" s="194"/>
      <c r="F19" s="195"/>
      <c r="G19" s="196"/>
      <c r="H19" s="197"/>
      <c r="I19" s="198"/>
      <c r="J19" s="199"/>
      <c r="K19" s="199"/>
      <c r="L19" s="199"/>
      <c r="M19" s="200"/>
      <c r="N19" s="120"/>
      <c r="O19" s="201"/>
      <c r="P19" s="401" t="str">
        <f t="shared" si="37"/>
        <v/>
      </c>
      <c r="Q19" s="403"/>
      <c r="R19" s="369"/>
      <c r="S19" s="369"/>
      <c r="T19" s="369"/>
      <c r="U19" s="369"/>
      <c r="V19" s="404" t="str">
        <f t="shared" si="38"/>
        <v/>
      </c>
      <c r="W19" s="417" t="str">
        <f t="shared" si="6"/>
        <v/>
      </c>
      <c r="X19" s="404" t="str">
        <f t="shared" si="6"/>
        <v/>
      </c>
      <c r="Y19" s="417" t="str">
        <f t="shared" si="6"/>
        <v/>
      </c>
      <c r="Z19" s="404" t="str">
        <f t="shared" si="6"/>
        <v/>
      </c>
      <c r="AA19" s="417" t="str">
        <f t="shared" si="6"/>
        <v/>
      </c>
      <c r="AB19" s="404" t="str">
        <f t="shared" si="6"/>
        <v/>
      </c>
      <c r="AC19" s="417" t="str">
        <f t="shared" si="6"/>
        <v/>
      </c>
      <c r="AD19" s="404" t="str">
        <f t="shared" si="6"/>
        <v/>
      </c>
      <c r="AE19" s="417" t="str">
        <f t="shared" si="6"/>
        <v/>
      </c>
      <c r="AF19" s="404" t="str">
        <f t="shared" si="6"/>
        <v/>
      </c>
      <c r="AG19" s="417" t="str">
        <f t="shared" si="6"/>
        <v/>
      </c>
      <c r="AH19" s="144" t="str">
        <f t="shared" si="7"/>
        <v/>
      </c>
      <c r="AI19" s="144" t="str">
        <f t="shared" si="39"/>
        <v/>
      </c>
      <c r="AJ19" s="144" t="str">
        <f t="shared" si="40"/>
        <v/>
      </c>
      <c r="AK19" s="144" t="str">
        <f t="shared" si="41"/>
        <v/>
      </c>
      <c r="AL19" s="405" t="str">
        <f t="shared" si="42"/>
        <v/>
      </c>
      <c r="AM19" s="405" t="str">
        <f t="shared" si="42"/>
        <v/>
      </c>
      <c r="AN19" s="405" t="str">
        <f t="shared" si="42"/>
        <v/>
      </c>
      <c r="AO19" s="405" t="str">
        <f t="shared" si="42"/>
        <v/>
      </c>
      <c r="AP19" s="405" t="str">
        <f t="shared" si="42"/>
        <v/>
      </c>
      <c r="AQ19" s="405" t="str">
        <f t="shared" si="42"/>
        <v/>
      </c>
      <c r="AR19" s="405" t="str">
        <f t="shared" si="42"/>
        <v/>
      </c>
      <c r="AS19" s="405" t="str">
        <f t="shared" si="42"/>
        <v/>
      </c>
      <c r="AT19" s="405" t="str">
        <f t="shared" si="42"/>
        <v/>
      </c>
      <c r="AU19" s="405" t="str">
        <f t="shared" si="42"/>
        <v/>
      </c>
      <c r="AV19" s="405" t="str">
        <f t="shared" si="42"/>
        <v/>
      </c>
      <c r="AW19" s="405" t="str">
        <f t="shared" si="9"/>
        <v/>
      </c>
      <c r="AX19" s="358"/>
      <c r="AY19" s="359" t="str">
        <f t="shared" si="10"/>
        <v/>
      </c>
      <c r="AZ19" s="359" t="str">
        <f t="shared" si="11"/>
        <v/>
      </c>
      <c r="BA19" s="359" t="str">
        <f t="shared" si="12"/>
        <v/>
      </c>
      <c r="BB19" s="359" t="str">
        <f t="shared" si="13"/>
        <v/>
      </c>
      <c r="BC19" s="359" t="str">
        <f t="shared" si="14"/>
        <v/>
      </c>
      <c r="BD19" s="359" t="str">
        <f t="shared" si="15"/>
        <v/>
      </c>
      <c r="BE19" s="359" t="str">
        <f t="shared" si="16"/>
        <v/>
      </c>
      <c r="BF19" s="359" t="str">
        <f t="shared" si="17"/>
        <v/>
      </c>
      <c r="BG19" s="359" t="str">
        <f t="shared" si="18"/>
        <v/>
      </c>
      <c r="BH19" s="359" t="str">
        <f t="shared" si="19"/>
        <v/>
      </c>
      <c r="BI19" s="359" t="str">
        <f t="shared" si="20"/>
        <v/>
      </c>
      <c r="BJ19" s="359" t="str">
        <f t="shared" si="21"/>
        <v/>
      </c>
      <c r="BK19" s="275">
        <f t="shared" si="22"/>
        <v>0</v>
      </c>
      <c r="BL19" s="275">
        <f t="shared" si="43"/>
        <v>0</v>
      </c>
      <c r="BM19" s="276">
        <f t="shared" si="23"/>
        <v>0</v>
      </c>
      <c r="BN19" s="274" t="str">
        <f t="shared" si="24"/>
        <v/>
      </c>
      <c r="BO19" s="274" t="str">
        <f t="shared" si="25"/>
        <v/>
      </c>
      <c r="BP19" s="274" t="str">
        <f t="shared" si="26"/>
        <v/>
      </c>
      <c r="BQ19" s="274" t="str">
        <f t="shared" si="27"/>
        <v/>
      </c>
      <c r="BR19" s="274" t="str">
        <f t="shared" si="28"/>
        <v/>
      </c>
      <c r="BS19" s="274" t="str">
        <f t="shared" si="29"/>
        <v/>
      </c>
      <c r="BT19" s="274" t="str">
        <f t="shared" si="30"/>
        <v/>
      </c>
      <c r="BU19" s="274" t="str">
        <f t="shared" si="31"/>
        <v/>
      </c>
      <c r="BV19" s="274" t="str">
        <f t="shared" si="32"/>
        <v/>
      </c>
      <c r="BW19" s="274" t="str">
        <f t="shared" si="33"/>
        <v/>
      </c>
      <c r="BX19" s="274" t="str">
        <f t="shared" si="34"/>
        <v/>
      </c>
      <c r="BY19" s="274" t="str">
        <f t="shared" si="35"/>
        <v/>
      </c>
      <c r="BZ19" s="274" t="str">
        <f t="shared" si="36"/>
        <v/>
      </c>
      <c r="CA19" s="274">
        <f t="shared" si="44"/>
        <v>0</v>
      </c>
    </row>
    <row r="20" spans="1:79" s="274" customFormat="1" ht="23.1" customHeight="1">
      <c r="A20" s="357">
        <v>7</v>
      </c>
      <c r="B20" s="16"/>
      <c r="C20" s="192"/>
      <c r="D20" s="193"/>
      <c r="E20" s="194"/>
      <c r="F20" s="195"/>
      <c r="G20" s="196"/>
      <c r="H20" s="197"/>
      <c r="I20" s="198"/>
      <c r="J20" s="199"/>
      <c r="K20" s="199"/>
      <c r="L20" s="199"/>
      <c r="M20" s="200"/>
      <c r="N20" s="120"/>
      <c r="O20" s="201"/>
      <c r="P20" s="401" t="str">
        <f t="shared" si="37"/>
        <v/>
      </c>
      <c r="Q20" s="403"/>
      <c r="R20" s="369"/>
      <c r="S20" s="369"/>
      <c r="T20" s="369"/>
      <c r="U20" s="369"/>
      <c r="V20" s="404" t="str">
        <f t="shared" si="38"/>
        <v/>
      </c>
      <c r="W20" s="417" t="str">
        <f t="shared" si="6"/>
        <v/>
      </c>
      <c r="X20" s="404" t="str">
        <f t="shared" si="6"/>
        <v/>
      </c>
      <c r="Y20" s="417" t="str">
        <f t="shared" si="6"/>
        <v/>
      </c>
      <c r="Z20" s="404" t="str">
        <f t="shared" si="6"/>
        <v/>
      </c>
      <c r="AA20" s="417" t="str">
        <f t="shared" si="6"/>
        <v/>
      </c>
      <c r="AB20" s="404" t="str">
        <f t="shared" si="6"/>
        <v/>
      </c>
      <c r="AC20" s="417" t="str">
        <f t="shared" si="6"/>
        <v/>
      </c>
      <c r="AD20" s="404" t="str">
        <f t="shared" si="6"/>
        <v/>
      </c>
      <c r="AE20" s="417" t="str">
        <f t="shared" si="6"/>
        <v/>
      </c>
      <c r="AF20" s="404" t="str">
        <f t="shared" si="6"/>
        <v/>
      </c>
      <c r="AG20" s="417" t="str">
        <f t="shared" si="6"/>
        <v/>
      </c>
      <c r="AH20" s="144" t="str">
        <f t="shared" si="7"/>
        <v/>
      </c>
      <c r="AI20" s="144" t="str">
        <f t="shared" si="39"/>
        <v/>
      </c>
      <c r="AJ20" s="144" t="str">
        <f t="shared" si="40"/>
        <v/>
      </c>
      <c r="AK20" s="144" t="str">
        <f t="shared" si="41"/>
        <v/>
      </c>
      <c r="AL20" s="405" t="str">
        <f t="shared" si="42"/>
        <v/>
      </c>
      <c r="AM20" s="405" t="str">
        <f t="shared" si="42"/>
        <v/>
      </c>
      <c r="AN20" s="405" t="str">
        <f t="shared" si="42"/>
        <v/>
      </c>
      <c r="AO20" s="405" t="str">
        <f t="shared" si="42"/>
        <v/>
      </c>
      <c r="AP20" s="405" t="str">
        <f t="shared" si="42"/>
        <v/>
      </c>
      <c r="AQ20" s="405" t="str">
        <f t="shared" si="42"/>
        <v/>
      </c>
      <c r="AR20" s="405" t="str">
        <f t="shared" si="42"/>
        <v/>
      </c>
      <c r="AS20" s="405" t="str">
        <f t="shared" si="42"/>
        <v/>
      </c>
      <c r="AT20" s="405" t="str">
        <f t="shared" si="42"/>
        <v/>
      </c>
      <c r="AU20" s="405" t="str">
        <f t="shared" si="42"/>
        <v/>
      </c>
      <c r="AV20" s="405" t="str">
        <f t="shared" si="42"/>
        <v/>
      </c>
      <c r="AW20" s="405" t="str">
        <f t="shared" si="9"/>
        <v/>
      </c>
      <c r="AX20" s="358"/>
      <c r="AY20" s="359" t="str">
        <f t="shared" si="10"/>
        <v/>
      </c>
      <c r="AZ20" s="359" t="str">
        <f t="shared" si="11"/>
        <v/>
      </c>
      <c r="BA20" s="359" t="str">
        <f t="shared" si="12"/>
        <v/>
      </c>
      <c r="BB20" s="359" t="str">
        <f t="shared" si="13"/>
        <v/>
      </c>
      <c r="BC20" s="359" t="str">
        <f t="shared" si="14"/>
        <v/>
      </c>
      <c r="BD20" s="359" t="str">
        <f t="shared" si="15"/>
        <v/>
      </c>
      <c r="BE20" s="359" t="str">
        <f t="shared" si="16"/>
        <v/>
      </c>
      <c r="BF20" s="359" t="str">
        <f t="shared" si="17"/>
        <v/>
      </c>
      <c r="BG20" s="359" t="str">
        <f t="shared" si="18"/>
        <v/>
      </c>
      <c r="BH20" s="359" t="str">
        <f t="shared" si="19"/>
        <v/>
      </c>
      <c r="BI20" s="359" t="str">
        <f t="shared" si="20"/>
        <v/>
      </c>
      <c r="BJ20" s="359" t="str">
        <f t="shared" si="21"/>
        <v/>
      </c>
      <c r="BK20" s="275">
        <f t="shared" si="22"/>
        <v>0</v>
      </c>
      <c r="BL20" s="275">
        <f t="shared" si="43"/>
        <v>0</v>
      </c>
      <c r="BM20" s="276">
        <f t="shared" si="23"/>
        <v>0</v>
      </c>
      <c r="BN20" s="274" t="str">
        <f t="shared" si="24"/>
        <v/>
      </c>
      <c r="BO20" s="274" t="str">
        <f t="shared" si="25"/>
        <v/>
      </c>
      <c r="BP20" s="274" t="str">
        <f t="shared" si="26"/>
        <v/>
      </c>
      <c r="BQ20" s="274" t="str">
        <f t="shared" si="27"/>
        <v/>
      </c>
      <c r="BR20" s="274" t="str">
        <f t="shared" si="28"/>
        <v/>
      </c>
      <c r="BS20" s="274" t="str">
        <f t="shared" si="29"/>
        <v/>
      </c>
      <c r="BT20" s="274" t="str">
        <f t="shared" si="30"/>
        <v/>
      </c>
      <c r="BU20" s="274" t="str">
        <f t="shared" si="31"/>
        <v/>
      </c>
      <c r="BV20" s="274" t="str">
        <f t="shared" si="32"/>
        <v/>
      </c>
      <c r="BW20" s="274" t="str">
        <f t="shared" si="33"/>
        <v/>
      </c>
      <c r="BX20" s="274" t="str">
        <f t="shared" si="34"/>
        <v/>
      </c>
      <c r="BY20" s="274" t="str">
        <f t="shared" si="35"/>
        <v/>
      </c>
      <c r="BZ20" s="274" t="str">
        <f t="shared" si="36"/>
        <v/>
      </c>
      <c r="CA20" s="274">
        <f t="shared" si="44"/>
        <v>0</v>
      </c>
    </row>
    <row r="21" spans="1:79" s="274" customFormat="1" ht="23.1" customHeight="1">
      <c r="A21" s="357">
        <v>8</v>
      </c>
      <c r="B21" s="16"/>
      <c r="C21" s="192"/>
      <c r="D21" s="193"/>
      <c r="E21" s="194"/>
      <c r="F21" s="195"/>
      <c r="G21" s="196"/>
      <c r="H21" s="197"/>
      <c r="I21" s="198"/>
      <c r="J21" s="199"/>
      <c r="K21" s="199"/>
      <c r="L21" s="199"/>
      <c r="M21" s="200"/>
      <c r="N21" s="120"/>
      <c r="O21" s="201"/>
      <c r="P21" s="401" t="str">
        <f t="shared" si="37"/>
        <v/>
      </c>
      <c r="Q21" s="403"/>
      <c r="R21" s="369"/>
      <c r="S21" s="369"/>
      <c r="T21" s="369"/>
      <c r="U21" s="369"/>
      <c r="V21" s="404" t="str">
        <f t="shared" si="38"/>
        <v/>
      </c>
      <c r="W21" s="417" t="str">
        <f t="shared" si="6"/>
        <v/>
      </c>
      <c r="X21" s="404" t="str">
        <f t="shared" si="6"/>
        <v/>
      </c>
      <c r="Y21" s="417" t="str">
        <f t="shared" si="6"/>
        <v/>
      </c>
      <c r="Z21" s="404" t="str">
        <f t="shared" si="6"/>
        <v/>
      </c>
      <c r="AA21" s="417" t="str">
        <f t="shared" si="6"/>
        <v/>
      </c>
      <c r="AB21" s="404" t="str">
        <f t="shared" si="6"/>
        <v/>
      </c>
      <c r="AC21" s="417" t="str">
        <f t="shared" si="6"/>
        <v/>
      </c>
      <c r="AD21" s="404" t="str">
        <f t="shared" si="6"/>
        <v/>
      </c>
      <c r="AE21" s="417" t="str">
        <f t="shared" si="6"/>
        <v/>
      </c>
      <c r="AF21" s="404" t="str">
        <f t="shared" si="6"/>
        <v/>
      </c>
      <c r="AG21" s="417" t="str">
        <f t="shared" si="6"/>
        <v/>
      </c>
      <c r="AH21" s="144" t="str">
        <f t="shared" si="7"/>
        <v/>
      </c>
      <c r="AI21" s="144" t="str">
        <f t="shared" si="39"/>
        <v/>
      </c>
      <c r="AJ21" s="144" t="str">
        <f t="shared" si="40"/>
        <v/>
      </c>
      <c r="AK21" s="144" t="str">
        <f t="shared" si="41"/>
        <v/>
      </c>
      <c r="AL21" s="405" t="str">
        <f t="shared" si="42"/>
        <v/>
      </c>
      <c r="AM21" s="405" t="str">
        <f t="shared" si="42"/>
        <v/>
      </c>
      <c r="AN21" s="405" t="str">
        <f t="shared" si="42"/>
        <v/>
      </c>
      <c r="AO21" s="405" t="str">
        <f t="shared" si="42"/>
        <v/>
      </c>
      <c r="AP21" s="405" t="str">
        <f t="shared" si="42"/>
        <v/>
      </c>
      <c r="AQ21" s="405" t="str">
        <f t="shared" si="42"/>
        <v/>
      </c>
      <c r="AR21" s="405" t="str">
        <f t="shared" si="42"/>
        <v/>
      </c>
      <c r="AS21" s="405" t="str">
        <f t="shared" si="42"/>
        <v/>
      </c>
      <c r="AT21" s="405" t="str">
        <f t="shared" si="42"/>
        <v/>
      </c>
      <c r="AU21" s="405" t="str">
        <f t="shared" si="42"/>
        <v/>
      </c>
      <c r="AV21" s="405" t="str">
        <f t="shared" si="42"/>
        <v/>
      </c>
      <c r="AW21" s="405" t="str">
        <f t="shared" si="9"/>
        <v/>
      </c>
      <c r="AX21" s="358"/>
      <c r="AY21" s="359" t="str">
        <f t="shared" si="10"/>
        <v/>
      </c>
      <c r="AZ21" s="359" t="str">
        <f t="shared" si="11"/>
        <v/>
      </c>
      <c r="BA21" s="359" t="str">
        <f t="shared" si="12"/>
        <v/>
      </c>
      <c r="BB21" s="359" t="str">
        <f t="shared" si="13"/>
        <v/>
      </c>
      <c r="BC21" s="359" t="str">
        <f t="shared" si="14"/>
        <v/>
      </c>
      <c r="BD21" s="359" t="str">
        <f t="shared" si="15"/>
        <v/>
      </c>
      <c r="BE21" s="359" t="str">
        <f t="shared" si="16"/>
        <v/>
      </c>
      <c r="BF21" s="359" t="str">
        <f t="shared" si="17"/>
        <v/>
      </c>
      <c r="BG21" s="359" t="str">
        <f t="shared" si="18"/>
        <v/>
      </c>
      <c r="BH21" s="359" t="str">
        <f t="shared" si="19"/>
        <v/>
      </c>
      <c r="BI21" s="359" t="str">
        <f t="shared" si="20"/>
        <v/>
      </c>
      <c r="BJ21" s="359" t="str">
        <f t="shared" si="21"/>
        <v/>
      </c>
      <c r="BK21" s="275">
        <f t="shared" si="22"/>
        <v>0</v>
      </c>
      <c r="BL21" s="275">
        <f t="shared" si="43"/>
        <v>0</v>
      </c>
      <c r="BM21" s="276">
        <f t="shared" si="23"/>
        <v>0</v>
      </c>
      <c r="BN21" s="274" t="str">
        <f t="shared" si="24"/>
        <v/>
      </c>
      <c r="BO21" s="274" t="str">
        <f t="shared" si="25"/>
        <v/>
      </c>
      <c r="BP21" s="274" t="str">
        <f t="shared" si="26"/>
        <v/>
      </c>
      <c r="BQ21" s="274" t="str">
        <f t="shared" si="27"/>
        <v/>
      </c>
      <c r="BR21" s="274" t="str">
        <f t="shared" si="28"/>
        <v/>
      </c>
      <c r="BS21" s="274" t="str">
        <f t="shared" si="29"/>
        <v/>
      </c>
      <c r="BT21" s="274" t="str">
        <f t="shared" si="30"/>
        <v/>
      </c>
      <c r="BU21" s="274" t="str">
        <f t="shared" si="31"/>
        <v/>
      </c>
      <c r="BV21" s="274" t="str">
        <f t="shared" si="32"/>
        <v/>
      </c>
      <c r="BW21" s="274" t="str">
        <f t="shared" si="33"/>
        <v/>
      </c>
      <c r="BX21" s="274" t="str">
        <f t="shared" si="34"/>
        <v/>
      </c>
      <c r="BY21" s="274" t="str">
        <f t="shared" si="35"/>
        <v/>
      </c>
      <c r="BZ21" s="274" t="str">
        <f t="shared" si="36"/>
        <v/>
      </c>
      <c r="CA21" s="274">
        <f t="shared" si="44"/>
        <v>0</v>
      </c>
    </row>
    <row r="22" spans="1:79" s="274" customFormat="1" ht="23.1" customHeight="1">
      <c r="A22" s="357">
        <v>9</v>
      </c>
      <c r="B22" s="16"/>
      <c r="C22" s="192"/>
      <c r="D22" s="193"/>
      <c r="E22" s="194"/>
      <c r="F22" s="195"/>
      <c r="G22" s="196"/>
      <c r="H22" s="197"/>
      <c r="I22" s="198"/>
      <c r="J22" s="199"/>
      <c r="K22" s="199"/>
      <c r="L22" s="199"/>
      <c r="M22" s="200"/>
      <c r="N22" s="120"/>
      <c r="O22" s="201"/>
      <c r="P22" s="401" t="str">
        <f t="shared" si="37"/>
        <v/>
      </c>
      <c r="Q22" s="403"/>
      <c r="R22" s="369"/>
      <c r="S22" s="369"/>
      <c r="T22" s="369"/>
      <c r="U22" s="369"/>
      <c r="V22" s="404" t="str">
        <f t="shared" si="38"/>
        <v/>
      </c>
      <c r="W22" s="417" t="str">
        <f t="shared" si="6"/>
        <v/>
      </c>
      <c r="X22" s="404" t="str">
        <f t="shared" si="6"/>
        <v/>
      </c>
      <c r="Y22" s="417" t="str">
        <f t="shared" si="6"/>
        <v/>
      </c>
      <c r="Z22" s="404" t="str">
        <f t="shared" si="6"/>
        <v/>
      </c>
      <c r="AA22" s="417" t="str">
        <f t="shared" si="6"/>
        <v/>
      </c>
      <c r="AB22" s="404" t="str">
        <f t="shared" si="6"/>
        <v/>
      </c>
      <c r="AC22" s="417" t="str">
        <f t="shared" si="6"/>
        <v/>
      </c>
      <c r="AD22" s="404" t="str">
        <f t="shared" si="6"/>
        <v/>
      </c>
      <c r="AE22" s="417" t="str">
        <f t="shared" si="6"/>
        <v/>
      </c>
      <c r="AF22" s="404" t="str">
        <f t="shared" si="6"/>
        <v/>
      </c>
      <c r="AG22" s="417" t="str">
        <f t="shared" si="6"/>
        <v/>
      </c>
      <c r="AH22" s="144" t="str">
        <f t="shared" si="7"/>
        <v/>
      </c>
      <c r="AI22" s="144" t="str">
        <f t="shared" si="39"/>
        <v/>
      </c>
      <c r="AJ22" s="144" t="str">
        <f t="shared" si="40"/>
        <v/>
      </c>
      <c r="AK22" s="144" t="str">
        <f t="shared" si="41"/>
        <v/>
      </c>
      <c r="AL22" s="405" t="str">
        <f t="shared" si="42"/>
        <v/>
      </c>
      <c r="AM22" s="405" t="str">
        <f t="shared" si="42"/>
        <v/>
      </c>
      <c r="AN22" s="405" t="str">
        <f t="shared" si="42"/>
        <v/>
      </c>
      <c r="AO22" s="405" t="str">
        <f t="shared" si="42"/>
        <v/>
      </c>
      <c r="AP22" s="405" t="str">
        <f t="shared" si="42"/>
        <v/>
      </c>
      <c r="AQ22" s="405" t="str">
        <f t="shared" si="42"/>
        <v/>
      </c>
      <c r="AR22" s="405" t="str">
        <f t="shared" si="42"/>
        <v/>
      </c>
      <c r="AS22" s="405" t="str">
        <f t="shared" si="42"/>
        <v/>
      </c>
      <c r="AT22" s="405" t="str">
        <f t="shared" si="42"/>
        <v/>
      </c>
      <c r="AU22" s="405" t="str">
        <f t="shared" si="42"/>
        <v/>
      </c>
      <c r="AV22" s="405" t="str">
        <f t="shared" si="42"/>
        <v/>
      </c>
      <c r="AW22" s="405" t="str">
        <f t="shared" si="9"/>
        <v/>
      </c>
      <c r="AX22" s="358"/>
      <c r="AY22" s="359" t="str">
        <f t="shared" si="10"/>
        <v/>
      </c>
      <c r="AZ22" s="359" t="str">
        <f t="shared" si="11"/>
        <v/>
      </c>
      <c r="BA22" s="359" t="str">
        <f t="shared" si="12"/>
        <v/>
      </c>
      <c r="BB22" s="359" t="str">
        <f t="shared" si="13"/>
        <v/>
      </c>
      <c r="BC22" s="359" t="str">
        <f t="shared" si="14"/>
        <v/>
      </c>
      <c r="BD22" s="359" t="str">
        <f t="shared" si="15"/>
        <v/>
      </c>
      <c r="BE22" s="359" t="str">
        <f t="shared" si="16"/>
        <v/>
      </c>
      <c r="BF22" s="359" t="str">
        <f t="shared" si="17"/>
        <v/>
      </c>
      <c r="BG22" s="359" t="str">
        <f t="shared" si="18"/>
        <v/>
      </c>
      <c r="BH22" s="359" t="str">
        <f t="shared" si="19"/>
        <v/>
      </c>
      <c r="BI22" s="359" t="str">
        <f t="shared" si="20"/>
        <v/>
      </c>
      <c r="BJ22" s="359" t="str">
        <f t="shared" si="21"/>
        <v/>
      </c>
      <c r="BK22" s="275">
        <f t="shared" si="22"/>
        <v>0</v>
      </c>
      <c r="BL22" s="275">
        <f t="shared" si="43"/>
        <v>0</v>
      </c>
      <c r="BM22" s="276">
        <f t="shared" si="23"/>
        <v>0</v>
      </c>
      <c r="BN22" s="274" t="str">
        <f t="shared" si="24"/>
        <v/>
      </c>
      <c r="BO22" s="274" t="str">
        <f t="shared" si="25"/>
        <v/>
      </c>
      <c r="BP22" s="274" t="str">
        <f t="shared" si="26"/>
        <v/>
      </c>
      <c r="BQ22" s="274" t="str">
        <f t="shared" si="27"/>
        <v/>
      </c>
      <c r="BR22" s="274" t="str">
        <f t="shared" si="28"/>
        <v/>
      </c>
      <c r="BS22" s="274" t="str">
        <f t="shared" si="29"/>
        <v/>
      </c>
      <c r="BT22" s="274" t="str">
        <f t="shared" si="30"/>
        <v/>
      </c>
      <c r="BU22" s="274" t="str">
        <f t="shared" si="31"/>
        <v/>
      </c>
      <c r="BV22" s="274" t="str">
        <f t="shared" si="32"/>
        <v/>
      </c>
      <c r="BW22" s="274" t="str">
        <f t="shared" si="33"/>
        <v/>
      </c>
      <c r="BX22" s="274" t="str">
        <f t="shared" si="34"/>
        <v/>
      </c>
      <c r="BY22" s="274" t="str">
        <f t="shared" si="35"/>
        <v/>
      </c>
      <c r="BZ22" s="274" t="str">
        <f t="shared" si="36"/>
        <v/>
      </c>
      <c r="CA22" s="274">
        <f t="shared" si="44"/>
        <v>0</v>
      </c>
    </row>
    <row r="23" spans="1:79" s="274" customFormat="1" ht="23.1" customHeight="1">
      <c r="A23" s="357">
        <v>10</v>
      </c>
      <c r="B23" s="16"/>
      <c r="C23" s="192"/>
      <c r="D23" s="193"/>
      <c r="E23" s="194"/>
      <c r="F23" s="195"/>
      <c r="G23" s="196"/>
      <c r="H23" s="197"/>
      <c r="I23" s="198"/>
      <c r="J23" s="199"/>
      <c r="K23" s="199"/>
      <c r="L23" s="199"/>
      <c r="M23" s="200"/>
      <c r="N23" s="120"/>
      <c r="O23" s="201"/>
      <c r="P23" s="401" t="str">
        <f t="shared" si="37"/>
        <v/>
      </c>
      <c r="Q23" s="403"/>
      <c r="R23" s="369"/>
      <c r="S23" s="369"/>
      <c r="T23" s="369"/>
      <c r="U23" s="369"/>
      <c r="V23" s="404" t="str">
        <f t="shared" si="38"/>
        <v/>
      </c>
      <c r="W23" s="417" t="str">
        <f t="shared" si="6"/>
        <v/>
      </c>
      <c r="X23" s="404" t="str">
        <f t="shared" si="6"/>
        <v/>
      </c>
      <c r="Y23" s="417" t="str">
        <f t="shared" si="6"/>
        <v/>
      </c>
      <c r="Z23" s="404" t="str">
        <f t="shared" si="6"/>
        <v/>
      </c>
      <c r="AA23" s="417" t="str">
        <f t="shared" si="6"/>
        <v/>
      </c>
      <c r="AB23" s="404" t="str">
        <f t="shared" si="6"/>
        <v/>
      </c>
      <c r="AC23" s="417" t="str">
        <f t="shared" si="6"/>
        <v/>
      </c>
      <c r="AD23" s="404" t="str">
        <f t="shared" si="6"/>
        <v/>
      </c>
      <c r="AE23" s="417" t="str">
        <f t="shared" si="6"/>
        <v/>
      </c>
      <c r="AF23" s="404" t="str">
        <f t="shared" si="6"/>
        <v/>
      </c>
      <c r="AG23" s="417" t="str">
        <f t="shared" si="6"/>
        <v/>
      </c>
      <c r="AH23" s="144" t="str">
        <f t="shared" si="7"/>
        <v/>
      </c>
      <c r="AI23" s="144" t="str">
        <f t="shared" si="39"/>
        <v/>
      </c>
      <c r="AJ23" s="144" t="str">
        <f t="shared" si="40"/>
        <v/>
      </c>
      <c r="AK23" s="144" t="str">
        <f t="shared" si="41"/>
        <v/>
      </c>
      <c r="AL23" s="405" t="str">
        <f t="shared" si="42"/>
        <v/>
      </c>
      <c r="AM23" s="405" t="str">
        <f t="shared" si="42"/>
        <v/>
      </c>
      <c r="AN23" s="405" t="str">
        <f t="shared" si="42"/>
        <v/>
      </c>
      <c r="AO23" s="405" t="str">
        <f t="shared" si="42"/>
        <v/>
      </c>
      <c r="AP23" s="405" t="str">
        <f t="shared" si="42"/>
        <v/>
      </c>
      <c r="AQ23" s="405" t="str">
        <f t="shared" si="42"/>
        <v/>
      </c>
      <c r="AR23" s="405" t="str">
        <f t="shared" si="42"/>
        <v/>
      </c>
      <c r="AS23" s="405" t="str">
        <f t="shared" si="42"/>
        <v/>
      </c>
      <c r="AT23" s="405" t="str">
        <f t="shared" si="42"/>
        <v/>
      </c>
      <c r="AU23" s="405" t="str">
        <f t="shared" si="42"/>
        <v/>
      </c>
      <c r="AV23" s="405" t="str">
        <f t="shared" si="42"/>
        <v/>
      </c>
      <c r="AW23" s="405" t="str">
        <f t="shared" si="9"/>
        <v/>
      </c>
      <c r="AX23" s="358"/>
      <c r="AY23" s="359" t="str">
        <f t="shared" si="10"/>
        <v/>
      </c>
      <c r="AZ23" s="359" t="str">
        <f t="shared" si="11"/>
        <v/>
      </c>
      <c r="BA23" s="359" t="str">
        <f t="shared" si="12"/>
        <v/>
      </c>
      <c r="BB23" s="359" t="str">
        <f t="shared" si="13"/>
        <v/>
      </c>
      <c r="BC23" s="359" t="str">
        <f t="shared" si="14"/>
        <v/>
      </c>
      <c r="BD23" s="359" t="str">
        <f t="shared" si="15"/>
        <v/>
      </c>
      <c r="BE23" s="359" t="str">
        <f t="shared" si="16"/>
        <v/>
      </c>
      <c r="BF23" s="359" t="str">
        <f t="shared" si="17"/>
        <v/>
      </c>
      <c r="BG23" s="359" t="str">
        <f t="shared" si="18"/>
        <v/>
      </c>
      <c r="BH23" s="359" t="str">
        <f t="shared" si="19"/>
        <v/>
      </c>
      <c r="BI23" s="359" t="str">
        <f t="shared" si="20"/>
        <v/>
      </c>
      <c r="BJ23" s="359" t="str">
        <f t="shared" si="21"/>
        <v/>
      </c>
      <c r="BK23" s="275">
        <f t="shared" si="22"/>
        <v>0</v>
      </c>
      <c r="BL23" s="275">
        <f t="shared" si="43"/>
        <v>0</v>
      </c>
      <c r="BM23" s="276">
        <f t="shared" si="23"/>
        <v>0</v>
      </c>
      <c r="BN23" s="274" t="str">
        <f t="shared" si="24"/>
        <v/>
      </c>
      <c r="BO23" s="274" t="str">
        <f t="shared" si="25"/>
        <v/>
      </c>
      <c r="BP23" s="274" t="str">
        <f t="shared" si="26"/>
        <v/>
      </c>
      <c r="BQ23" s="274" t="str">
        <f t="shared" si="27"/>
        <v/>
      </c>
      <c r="BR23" s="274" t="str">
        <f t="shared" si="28"/>
        <v/>
      </c>
      <c r="BS23" s="274" t="str">
        <f t="shared" si="29"/>
        <v/>
      </c>
      <c r="BT23" s="274" t="str">
        <f t="shared" si="30"/>
        <v/>
      </c>
      <c r="BU23" s="274" t="str">
        <f t="shared" si="31"/>
        <v/>
      </c>
      <c r="BV23" s="274" t="str">
        <f t="shared" si="32"/>
        <v/>
      </c>
      <c r="BW23" s="274" t="str">
        <f t="shared" si="33"/>
        <v/>
      </c>
      <c r="BX23" s="274" t="str">
        <f t="shared" si="34"/>
        <v/>
      </c>
      <c r="BY23" s="274" t="str">
        <f t="shared" si="35"/>
        <v/>
      </c>
      <c r="BZ23" s="274" t="str">
        <f t="shared" si="36"/>
        <v/>
      </c>
      <c r="CA23" s="274">
        <f t="shared" si="44"/>
        <v>0</v>
      </c>
    </row>
    <row r="24" spans="1:79" s="274" customFormat="1" ht="23.1" customHeight="1">
      <c r="A24" s="357">
        <v>11</v>
      </c>
      <c r="B24" s="16"/>
      <c r="C24" s="192"/>
      <c r="D24" s="193"/>
      <c r="E24" s="194"/>
      <c r="F24" s="195"/>
      <c r="G24" s="196"/>
      <c r="H24" s="197"/>
      <c r="I24" s="198"/>
      <c r="J24" s="199"/>
      <c r="K24" s="199"/>
      <c r="L24" s="199"/>
      <c r="M24" s="200"/>
      <c r="N24" s="120"/>
      <c r="O24" s="201"/>
      <c r="P24" s="401" t="str">
        <f t="shared" si="37"/>
        <v/>
      </c>
      <c r="Q24" s="403"/>
      <c r="R24" s="369"/>
      <c r="S24" s="369"/>
      <c r="T24" s="369"/>
      <c r="U24" s="369"/>
      <c r="V24" s="404" t="str">
        <f t="shared" si="38"/>
        <v/>
      </c>
      <c r="W24" s="417" t="str">
        <f t="shared" si="6"/>
        <v/>
      </c>
      <c r="X24" s="404" t="str">
        <f t="shared" si="6"/>
        <v/>
      </c>
      <c r="Y24" s="417" t="str">
        <f t="shared" si="6"/>
        <v/>
      </c>
      <c r="Z24" s="404" t="str">
        <f t="shared" si="6"/>
        <v/>
      </c>
      <c r="AA24" s="417" t="str">
        <f t="shared" si="6"/>
        <v/>
      </c>
      <c r="AB24" s="404" t="str">
        <f t="shared" si="6"/>
        <v/>
      </c>
      <c r="AC24" s="417" t="str">
        <f t="shared" si="6"/>
        <v/>
      </c>
      <c r="AD24" s="404" t="str">
        <f t="shared" si="6"/>
        <v/>
      </c>
      <c r="AE24" s="417" t="str">
        <f t="shared" si="6"/>
        <v/>
      </c>
      <c r="AF24" s="404" t="str">
        <f t="shared" si="6"/>
        <v/>
      </c>
      <c r="AG24" s="417" t="str">
        <f t="shared" si="6"/>
        <v/>
      </c>
      <c r="AH24" s="144" t="str">
        <f t="shared" si="7"/>
        <v/>
      </c>
      <c r="AI24" s="144" t="str">
        <f t="shared" si="39"/>
        <v/>
      </c>
      <c r="AJ24" s="144" t="str">
        <f t="shared" si="40"/>
        <v/>
      </c>
      <c r="AK24" s="144" t="str">
        <f t="shared" si="41"/>
        <v/>
      </c>
      <c r="AL24" s="405" t="str">
        <f t="shared" si="42"/>
        <v/>
      </c>
      <c r="AM24" s="405" t="str">
        <f t="shared" si="42"/>
        <v/>
      </c>
      <c r="AN24" s="405" t="str">
        <f t="shared" si="42"/>
        <v/>
      </c>
      <c r="AO24" s="405" t="str">
        <f t="shared" si="42"/>
        <v/>
      </c>
      <c r="AP24" s="405" t="str">
        <f t="shared" si="42"/>
        <v/>
      </c>
      <c r="AQ24" s="405" t="str">
        <f t="shared" si="42"/>
        <v/>
      </c>
      <c r="AR24" s="405" t="str">
        <f t="shared" si="42"/>
        <v/>
      </c>
      <c r="AS24" s="405" t="str">
        <f t="shared" si="42"/>
        <v/>
      </c>
      <c r="AT24" s="405" t="str">
        <f t="shared" si="42"/>
        <v/>
      </c>
      <c r="AU24" s="405" t="str">
        <f t="shared" si="42"/>
        <v/>
      </c>
      <c r="AV24" s="405" t="str">
        <f t="shared" si="42"/>
        <v/>
      </c>
      <c r="AW24" s="405" t="str">
        <f t="shared" si="9"/>
        <v/>
      </c>
      <c r="AX24" s="358"/>
      <c r="AY24" s="359" t="str">
        <f t="shared" si="10"/>
        <v/>
      </c>
      <c r="AZ24" s="359" t="str">
        <f t="shared" si="11"/>
        <v/>
      </c>
      <c r="BA24" s="359" t="str">
        <f t="shared" si="12"/>
        <v/>
      </c>
      <c r="BB24" s="359" t="str">
        <f t="shared" si="13"/>
        <v/>
      </c>
      <c r="BC24" s="359" t="str">
        <f t="shared" si="14"/>
        <v/>
      </c>
      <c r="BD24" s="359" t="str">
        <f t="shared" si="15"/>
        <v/>
      </c>
      <c r="BE24" s="359" t="str">
        <f t="shared" si="16"/>
        <v/>
      </c>
      <c r="BF24" s="359" t="str">
        <f t="shared" si="17"/>
        <v/>
      </c>
      <c r="BG24" s="359" t="str">
        <f t="shared" si="18"/>
        <v/>
      </c>
      <c r="BH24" s="359" t="str">
        <f t="shared" si="19"/>
        <v/>
      </c>
      <c r="BI24" s="359" t="str">
        <f t="shared" si="20"/>
        <v/>
      </c>
      <c r="BJ24" s="359" t="str">
        <f t="shared" si="21"/>
        <v/>
      </c>
      <c r="BK24" s="275">
        <f t="shared" si="22"/>
        <v>0</v>
      </c>
      <c r="BL24" s="275">
        <f t="shared" si="43"/>
        <v>0</v>
      </c>
      <c r="BM24" s="276">
        <f t="shared" si="23"/>
        <v>0</v>
      </c>
      <c r="BN24" s="274" t="str">
        <f t="shared" si="24"/>
        <v/>
      </c>
      <c r="BO24" s="274" t="str">
        <f t="shared" si="25"/>
        <v/>
      </c>
      <c r="BP24" s="274" t="str">
        <f t="shared" si="26"/>
        <v/>
      </c>
      <c r="BQ24" s="274" t="str">
        <f t="shared" si="27"/>
        <v/>
      </c>
      <c r="BR24" s="274" t="str">
        <f t="shared" si="28"/>
        <v/>
      </c>
      <c r="BS24" s="274" t="str">
        <f t="shared" si="29"/>
        <v/>
      </c>
      <c r="BT24" s="274" t="str">
        <f t="shared" si="30"/>
        <v/>
      </c>
      <c r="BU24" s="274" t="str">
        <f t="shared" si="31"/>
        <v/>
      </c>
      <c r="BV24" s="274" t="str">
        <f t="shared" si="32"/>
        <v/>
      </c>
      <c r="BW24" s="274" t="str">
        <f t="shared" si="33"/>
        <v/>
      </c>
      <c r="BX24" s="274" t="str">
        <f t="shared" si="34"/>
        <v/>
      </c>
      <c r="BY24" s="274" t="str">
        <f t="shared" si="35"/>
        <v/>
      </c>
      <c r="BZ24" s="274" t="str">
        <f t="shared" si="36"/>
        <v/>
      </c>
      <c r="CA24" s="274">
        <f t="shared" si="44"/>
        <v>0</v>
      </c>
    </row>
    <row r="25" spans="1:79" s="274" customFormat="1" ht="23.1" customHeight="1">
      <c r="A25" s="357">
        <v>12</v>
      </c>
      <c r="B25" s="16"/>
      <c r="C25" s="192"/>
      <c r="D25" s="193"/>
      <c r="E25" s="194"/>
      <c r="F25" s="195"/>
      <c r="G25" s="196"/>
      <c r="H25" s="197"/>
      <c r="I25" s="198"/>
      <c r="J25" s="199"/>
      <c r="K25" s="199"/>
      <c r="L25" s="199"/>
      <c r="M25" s="200"/>
      <c r="N25" s="120"/>
      <c r="O25" s="201"/>
      <c r="P25" s="401" t="str">
        <f t="shared" si="37"/>
        <v/>
      </c>
      <c r="Q25" s="403"/>
      <c r="R25" s="369"/>
      <c r="S25" s="369"/>
      <c r="T25" s="369"/>
      <c r="U25" s="369"/>
      <c r="V25" s="404" t="str">
        <f t="shared" si="38"/>
        <v/>
      </c>
      <c r="W25" s="417" t="str">
        <f t="shared" si="6"/>
        <v/>
      </c>
      <c r="X25" s="404" t="str">
        <f t="shared" si="6"/>
        <v/>
      </c>
      <c r="Y25" s="417" t="str">
        <f t="shared" si="6"/>
        <v/>
      </c>
      <c r="Z25" s="404" t="str">
        <f t="shared" si="6"/>
        <v/>
      </c>
      <c r="AA25" s="417" t="str">
        <f t="shared" si="6"/>
        <v/>
      </c>
      <c r="AB25" s="404" t="str">
        <f t="shared" si="6"/>
        <v/>
      </c>
      <c r="AC25" s="417" t="str">
        <f t="shared" si="6"/>
        <v/>
      </c>
      <c r="AD25" s="404" t="str">
        <f t="shared" si="6"/>
        <v/>
      </c>
      <c r="AE25" s="417" t="str">
        <f t="shared" si="6"/>
        <v/>
      </c>
      <c r="AF25" s="404" t="str">
        <f t="shared" si="6"/>
        <v/>
      </c>
      <c r="AG25" s="417" t="str">
        <f t="shared" si="6"/>
        <v/>
      </c>
      <c r="AH25" s="144" t="str">
        <f t="shared" si="7"/>
        <v/>
      </c>
      <c r="AI25" s="144" t="str">
        <f t="shared" si="39"/>
        <v/>
      </c>
      <c r="AJ25" s="144" t="str">
        <f t="shared" si="40"/>
        <v/>
      </c>
      <c r="AK25" s="144" t="str">
        <f t="shared" si="41"/>
        <v/>
      </c>
      <c r="AL25" s="405" t="str">
        <f t="shared" ref="AL25:AV34" si="45">IF($AK25="",IF($K25="","",IF(AL$12&gt;=$K25,IF($L25="",$AJ25,IF(AL$12&gt;$L25,"",$AJ25)),"")),IF(AND(AL$12&gt;=$K25,OR($L25&gt;=AL$12,$L25="")),$AK25,""))</f>
        <v/>
      </c>
      <c r="AM25" s="405" t="str">
        <f t="shared" si="45"/>
        <v/>
      </c>
      <c r="AN25" s="405" t="str">
        <f t="shared" si="45"/>
        <v/>
      </c>
      <c r="AO25" s="405" t="str">
        <f t="shared" si="45"/>
        <v/>
      </c>
      <c r="AP25" s="405" t="str">
        <f t="shared" si="45"/>
        <v/>
      </c>
      <c r="AQ25" s="405" t="str">
        <f t="shared" si="45"/>
        <v/>
      </c>
      <c r="AR25" s="405" t="str">
        <f t="shared" si="45"/>
        <v/>
      </c>
      <c r="AS25" s="405" t="str">
        <f t="shared" si="45"/>
        <v/>
      </c>
      <c r="AT25" s="405" t="str">
        <f t="shared" si="45"/>
        <v/>
      </c>
      <c r="AU25" s="405" t="str">
        <f t="shared" si="45"/>
        <v/>
      </c>
      <c r="AV25" s="405" t="str">
        <f t="shared" si="45"/>
        <v/>
      </c>
      <c r="AW25" s="405" t="str">
        <f t="shared" si="9"/>
        <v/>
      </c>
      <c r="AX25" s="358"/>
      <c r="AY25" s="359" t="str">
        <f t="shared" si="10"/>
        <v/>
      </c>
      <c r="AZ25" s="359" t="str">
        <f t="shared" si="11"/>
        <v/>
      </c>
      <c r="BA25" s="359" t="str">
        <f t="shared" si="12"/>
        <v/>
      </c>
      <c r="BB25" s="359" t="str">
        <f t="shared" si="13"/>
        <v/>
      </c>
      <c r="BC25" s="359" t="str">
        <f t="shared" si="14"/>
        <v/>
      </c>
      <c r="BD25" s="359" t="str">
        <f t="shared" si="15"/>
        <v/>
      </c>
      <c r="BE25" s="359" t="str">
        <f t="shared" si="16"/>
        <v/>
      </c>
      <c r="BF25" s="359" t="str">
        <f t="shared" si="17"/>
        <v/>
      </c>
      <c r="BG25" s="359" t="str">
        <f t="shared" si="18"/>
        <v/>
      </c>
      <c r="BH25" s="359" t="str">
        <f t="shared" si="19"/>
        <v/>
      </c>
      <c r="BI25" s="359" t="str">
        <f t="shared" si="20"/>
        <v/>
      </c>
      <c r="BJ25" s="359" t="str">
        <f t="shared" si="21"/>
        <v/>
      </c>
      <c r="BK25" s="275">
        <f t="shared" si="22"/>
        <v>0</v>
      </c>
      <c r="BL25" s="275">
        <f t="shared" si="43"/>
        <v>0</v>
      </c>
      <c r="BM25" s="276">
        <f t="shared" si="23"/>
        <v>0</v>
      </c>
      <c r="BN25" s="274" t="str">
        <f t="shared" si="24"/>
        <v/>
      </c>
      <c r="BO25" s="274" t="str">
        <f t="shared" si="25"/>
        <v/>
      </c>
      <c r="BP25" s="274" t="str">
        <f t="shared" si="26"/>
        <v/>
      </c>
      <c r="BQ25" s="274" t="str">
        <f t="shared" si="27"/>
        <v/>
      </c>
      <c r="BR25" s="274" t="str">
        <f t="shared" si="28"/>
        <v/>
      </c>
      <c r="BS25" s="274" t="str">
        <f t="shared" si="29"/>
        <v/>
      </c>
      <c r="BT25" s="274" t="str">
        <f t="shared" si="30"/>
        <v/>
      </c>
      <c r="BU25" s="274" t="str">
        <f t="shared" si="31"/>
        <v/>
      </c>
      <c r="BV25" s="274" t="str">
        <f t="shared" si="32"/>
        <v/>
      </c>
      <c r="BW25" s="274" t="str">
        <f t="shared" si="33"/>
        <v/>
      </c>
      <c r="BX25" s="274" t="str">
        <f t="shared" si="34"/>
        <v/>
      </c>
      <c r="BY25" s="274" t="str">
        <f t="shared" si="35"/>
        <v/>
      </c>
      <c r="BZ25" s="274" t="str">
        <f t="shared" si="36"/>
        <v/>
      </c>
      <c r="CA25" s="274">
        <f t="shared" si="44"/>
        <v>0</v>
      </c>
    </row>
    <row r="26" spans="1:79" s="274" customFormat="1" ht="23.1" customHeight="1">
      <c r="A26" s="357">
        <v>13</v>
      </c>
      <c r="B26" s="16"/>
      <c r="C26" s="192"/>
      <c r="D26" s="193"/>
      <c r="E26" s="194"/>
      <c r="F26" s="195"/>
      <c r="G26" s="196"/>
      <c r="H26" s="197"/>
      <c r="I26" s="198"/>
      <c r="J26" s="199"/>
      <c r="K26" s="199"/>
      <c r="L26" s="199"/>
      <c r="M26" s="200"/>
      <c r="N26" s="120"/>
      <c r="O26" s="201"/>
      <c r="P26" s="401" t="str">
        <f t="shared" si="37"/>
        <v/>
      </c>
      <c r="Q26" s="403"/>
      <c r="R26" s="369"/>
      <c r="S26" s="369"/>
      <c r="T26" s="369"/>
      <c r="U26" s="369"/>
      <c r="V26" s="404" t="str">
        <f t="shared" si="38"/>
        <v/>
      </c>
      <c r="W26" s="417" t="str">
        <f t="shared" si="6"/>
        <v/>
      </c>
      <c r="X26" s="404" t="str">
        <f t="shared" si="6"/>
        <v/>
      </c>
      <c r="Y26" s="417" t="str">
        <f t="shared" si="6"/>
        <v/>
      </c>
      <c r="Z26" s="404" t="str">
        <f t="shared" si="6"/>
        <v/>
      </c>
      <c r="AA26" s="417" t="str">
        <f t="shared" si="6"/>
        <v/>
      </c>
      <c r="AB26" s="404" t="str">
        <f t="shared" si="6"/>
        <v/>
      </c>
      <c r="AC26" s="417" t="str">
        <f t="shared" si="6"/>
        <v/>
      </c>
      <c r="AD26" s="404" t="str">
        <f t="shared" si="6"/>
        <v/>
      </c>
      <c r="AE26" s="417" t="str">
        <f t="shared" si="6"/>
        <v/>
      </c>
      <c r="AF26" s="404" t="str">
        <f t="shared" si="6"/>
        <v/>
      </c>
      <c r="AG26" s="417" t="str">
        <f t="shared" si="6"/>
        <v/>
      </c>
      <c r="AH26" s="144" t="str">
        <f t="shared" si="7"/>
        <v/>
      </c>
      <c r="AI26" s="144" t="str">
        <f t="shared" si="39"/>
        <v/>
      </c>
      <c r="AJ26" s="144" t="str">
        <f t="shared" si="40"/>
        <v/>
      </c>
      <c r="AK26" s="144" t="str">
        <f t="shared" si="41"/>
        <v/>
      </c>
      <c r="AL26" s="405" t="str">
        <f t="shared" si="45"/>
        <v/>
      </c>
      <c r="AM26" s="405" t="str">
        <f t="shared" si="45"/>
        <v/>
      </c>
      <c r="AN26" s="405" t="str">
        <f t="shared" si="45"/>
        <v/>
      </c>
      <c r="AO26" s="405" t="str">
        <f t="shared" si="45"/>
        <v/>
      </c>
      <c r="AP26" s="405" t="str">
        <f t="shared" si="45"/>
        <v/>
      </c>
      <c r="AQ26" s="405" t="str">
        <f t="shared" si="45"/>
        <v/>
      </c>
      <c r="AR26" s="405" t="str">
        <f t="shared" si="45"/>
        <v/>
      </c>
      <c r="AS26" s="405" t="str">
        <f t="shared" si="45"/>
        <v/>
      </c>
      <c r="AT26" s="405" t="str">
        <f t="shared" si="45"/>
        <v/>
      </c>
      <c r="AU26" s="405" t="str">
        <f t="shared" si="45"/>
        <v/>
      </c>
      <c r="AV26" s="405" t="str">
        <f t="shared" si="45"/>
        <v/>
      </c>
      <c r="AW26" s="405" t="str">
        <f t="shared" si="9"/>
        <v/>
      </c>
      <c r="AX26" s="358"/>
      <c r="AY26" s="359" t="str">
        <f t="shared" si="10"/>
        <v/>
      </c>
      <c r="AZ26" s="359" t="str">
        <f t="shared" si="11"/>
        <v/>
      </c>
      <c r="BA26" s="359" t="str">
        <f t="shared" si="12"/>
        <v/>
      </c>
      <c r="BB26" s="359" t="str">
        <f t="shared" si="13"/>
        <v/>
      </c>
      <c r="BC26" s="359" t="str">
        <f t="shared" si="14"/>
        <v/>
      </c>
      <c r="BD26" s="359" t="str">
        <f t="shared" si="15"/>
        <v/>
      </c>
      <c r="BE26" s="359" t="str">
        <f t="shared" si="16"/>
        <v/>
      </c>
      <c r="BF26" s="359" t="str">
        <f t="shared" si="17"/>
        <v/>
      </c>
      <c r="BG26" s="359" t="str">
        <f t="shared" si="18"/>
        <v/>
      </c>
      <c r="BH26" s="359" t="str">
        <f t="shared" si="19"/>
        <v/>
      </c>
      <c r="BI26" s="359" t="str">
        <f t="shared" si="20"/>
        <v/>
      </c>
      <c r="BJ26" s="359" t="str">
        <f t="shared" si="21"/>
        <v/>
      </c>
      <c r="BK26" s="275">
        <f t="shared" si="22"/>
        <v>0</v>
      </c>
      <c r="BL26" s="275">
        <f t="shared" si="43"/>
        <v>0</v>
      </c>
      <c r="BM26" s="276">
        <f t="shared" si="23"/>
        <v>0</v>
      </c>
      <c r="BN26" s="274" t="str">
        <f t="shared" si="24"/>
        <v/>
      </c>
      <c r="BO26" s="274" t="str">
        <f t="shared" si="25"/>
        <v/>
      </c>
      <c r="BP26" s="274" t="str">
        <f t="shared" si="26"/>
        <v/>
      </c>
      <c r="BQ26" s="274" t="str">
        <f t="shared" si="27"/>
        <v/>
      </c>
      <c r="BR26" s="274" t="str">
        <f t="shared" si="28"/>
        <v/>
      </c>
      <c r="BS26" s="274" t="str">
        <f t="shared" si="29"/>
        <v/>
      </c>
      <c r="BT26" s="274" t="str">
        <f t="shared" si="30"/>
        <v/>
      </c>
      <c r="BU26" s="274" t="str">
        <f t="shared" si="31"/>
        <v/>
      </c>
      <c r="BV26" s="274" t="str">
        <f t="shared" si="32"/>
        <v/>
      </c>
      <c r="BW26" s="274" t="str">
        <f t="shared" si="33"/>
        <v/>
      </c>
      <c r="BX26" s="274" t="str">
        <f t="shared" si="34"/>
        <v/>
      </c>
      <c r="BY26" s="274" t="str">
        <f t="shared" si="35"/>
        <v/>
      </c>
      <c r="BZ26" s="274" t="str">
        <f t="shared" si="36"/>
        <v/>
      </c>
      <c r="CA26" s="274">
        <f t="shared" si="44"/>
        <v>0</v>
      </c>
    </row>
    <row r="27" spans="1:79" s="274" customFormat="1" ht="23.1" customHeight="1">
      <c r="A27" s="357">
        <v>14</v>
      </c>
      <c r="B27" s="16"/>
      <c r="C27" s="192"/>
      <c r="D27" s="193"/>
      <c r="E27" s="194"/>
      <c r="F27" s="195"/>
      <c r="G27" s="196"/>
      <c r="H27" s="197"/>
      <c r="I27" s="198"/>
      <c r="J27" s="199"/>
      <c r="K27" s="199"/>
      <c r="L27" s="199"/>
      <c r="M27" s="200"/>
      <c r="N27" s="120"/>
      <c r="O27" s="201"/>
      <c r="P27" s="401" t="str">
        <f t="shared" si="37"/>
        <v/>
      </c>
      <c r="Q27" s="403"/>
      <c r="R27" s="369"/>
      <c r="S27" s="369"/>
      <c r="T27" s="369"/>
      <c r="U27" s="369"/>
      <c r="V27" s="404" t="str">
        <f t="shared" si="38"/>
        <v/>
      </c>
      <c r="W27" s="417" t="str">
        <f t="shared" si="6"/>
        <v/>
      </c>
      <c r="X27" s="404" t="str">
        <f t="shared" si="6"/>
        <v/>
      </c>
      <c r="Y27" s="417" t="str">
        <f t="shared" si="6"/>
        <v/>
      </c>
      <c r="Z27" s="404" t="str">
        <f t="shared" si="6"/>
        <v/>
      </c>
      <c r="AA27" s="417" t="str">
        <f t="shared" si="6"/>
        <v/>
      </c>
      <c r="AB27" s="404" t="str">
        <f t="shared" si="6"/>
        <v/>
      </c>
      <c r="AC27" s="417" t="str">
        <f t="shared" si="6"/>
        <v/>
      </c>
      <c r="AD27" s="404" t="str">
        <f t="shared" si="6"/>
        <v/>
      </c>
      <c r="AE27" s="417" t="str">
        <f t="shared" si="6"/>
        <v/>
      </c>
      <c r="AF27" s="404" t="str">
        <f t="shared" si="6"/>
        <v/>
      </c>
      <c r="AG27" s="417" t="str">
        <f t="shared" si="6"/>
        <v/>
      </c>
      <c r="AH27" s="144" t="str">
        <f t="shared" si="7"/>
        <v/>
      </c>
      <c r="AI27" s="144" t="str">
        <f t="shared" si="39"/>
        <v/>
      </c>
      <c r="AJ27" s="144" t="str">
        <f t="shared" si="40"/>
        <v/>
      </c>
      <c r="AK27" s="144" t="str">
        <f t="shared" si="41"/>
        <v/>
      </c>
      <c r="AL27" s="405" t="str">
        <f t="shared" si="45"/>
        <v/>
      </c>
      <c r="AM27" s="405" t="str">
        <f t="shared" si="45"/>
        <v/>
      </c>
      <c r="AN27" s="405" t="str">
        <f t="shared" si="45"/>
        <v/>
      </c>
      <c r="AO27" s="405" t="str">
        <f t="shared" si="45"/>
        <v/>
      </c>
      <c r="AP27" s="405" t="str">
        <f t="shared" si="45"/>
        <v/>
      </c>
      <c r="AQ27" s="405" t="str">
        <f t="shared" si="45"/>
        <v/>
      </c>
      <c r="AR27" s="405" t="str">
        <f t="shared" si="45"/>
        <v/>
      </c>
      <c r="AS27" s="405" t="str">
        <f t="shared" si="45"/>
        <v/>
      </c>
      <c r="AT27" s="405" t="str">
        <f t="shared" si="45"/>
        <v/>
      </c>
      <c r="AU27" s="405" t="str">
        <f t="shared" si="45"/>
        <v/>
      </c>
      <c r="AV27" s="405" t="str">
        <f t="shared" si="45"/>
        <v/>
      </c>
      <c r="AW27" s="405" t="str">
        <f t="shared" si="9"/>
        <v/>
      </c>
      <c r="AX27" s="358"/>
      <c r="AY27" s="359" t="str">
        <f t="shared" si="10"/>
        <v/>
      </c>
      <c r="AZ27" s="359" t="str">
        <f t="shared" si="11"/>
        <v/>
      </c>
      <c r="BA27" s="359" t="str">
        <f t="shared" si="12"/>
        <v/>
      </c>
      <c r="BB27" s="359" t="str">
        <f t="shared" si="13"/>
        <v/>
      </c>
      <c r="BC27" s="359" t="str">
        <f t="shared" si="14"/>
        <v/>
      </c>
      <c r="BD27" s="359" t="str">
        <f t="shared" si="15"/>
        <v/>
      </c>
      <c r="BE27" s="359" t="str">
        <f t="shared" si="16"/>
        <v/>
      </c>
      <c r="BF27" s="359" t="str">
        <f t="shared" si="17"/>
        <v/>
      </c>
      <c r="BG27" s="359" t="str">
        <f t="shared" si="18"/>
        <v/>
      </c>
      <c r="BH27" s="359" t="str">
        <f t="shared" si="19"/>
        <v/>
      </c>
      <c r="BI27" s="359" t="str">
        <f t="shared" si="20"/>
        <v/>
      </c>
      <c r="BJ27" s="359" t="str">
        <f t="shared" si="21"/>
        <v/>
      </c>
      <c r="BK27" s="275">
        <f t="shared" si="22"/>
        <v>0</v>
      </c>
      <c r="BL27" s="275">
        <f t="shared" si="43"/>
        <v>0</v>
      </c>
      <c r="BM27" s="276">
        <f t="shared" si="23"/>
        <v>0</v>
      </c>
      <c r="BN27" s="274" t="str">
        <f t="shared" si="24"/>
        <v/>
      </c>
      <c r="BO27" s="274" t="str">
        <f t="shared" si="25"/>
        <v/>
      </c>
      <c r="BP27" s="274" t="str">
        <f t="shared" si="26"/>
        <v/>
      </c>
      <c r="BQ27" s="274" t="str">
        <f t="shared" si="27"/>
        <v/>
      </c>
      <c r="BR27" s="274" t="str">
        <f t="shared" si="28"/>
        <v/>
      </c>
      <c r="BS27" s="274" t="str">
        <f t="shared" si="29"/>
        <v/>
      </c>
      <c r="BT27" s="274" t="str">
        <f t="shared" si="30"/>
        <v/>
      </c>
      <c r="BU27" s="274" t="str">
        <f t="shared" si="31"/>
        <v/>
      </c>
      <c r="BV27" s="274" t="str">
        <f t="shared" si="32"/>
        <v/>
      </c>
      <c r="BW27" s="274" t="str">
        <f t="shared" si="33"/>
        <v/>
      </c>
      <c r="BX27" s="274" t="str">
        <f t="shared" si="34"/>
        <v/>
      </c>
      <c r="BY27" s="274" t="str">
        <f t="shared" si="35"/>
        <v/>
      </c>
      <c r="BZ27" s="274" t="str">
        <f t="shared" si="36"/>
        <v/>
      </c>
      <c r="CA27" s="274">
        <f t="shared" si="44"/>
        <v>0</v>
      </c>
    </row>
    <row r="28" spans="1:79" s="274" customFormat="1" ht="23.1" customHeight="1">
      <c r="A28" s="357">
        <v>15</v>
      </c>
      <c r="B28" s="16"/>
      <c r="C28" s="192"/>
      <c r="D28" s="193"/>
      <c r="E28" s="194"/>
      <c r="F28" s="195"/>
      <c r="G28" s="196"/>
      <c r="H28" s="197"/>
      <c r="I28" s="198"/>
      <c r="J28" s="199"/>
      <c r="K28" s="199"/>
      <c r="L28" s="199"/>
      <c r="M28" s="200"/>
      <c r="N28" s="120"/>
      <c r="O28" s="201"/>
      <c r="P28" s="401" t="str">
        <f t="shared" si="37"/>
        <v/>
      </c>
      <c r="Q28" s="403"/>
      <c r="R28" s="369"/>
      <c r="S28" s="369"/>
      <c r="T28" s="369"/>
      <c r="U28" s="369"/>
      <c r="V28" s="404" t="str">
        <f t="shared" si="38"/>
        <v/>
      </c>
      <c r="W28" s="417" t="str">
        <f t="shared" si="6"/>
        <v/>
      </c>
      <c r="X28" s="404" t="str">
        <f t="shared" si="6"/>
        <v/>
      </c>
      <c r="Y28" s="417" t="str">
        <f t="shared" si="6"/>
        <v/>
      </c>
      <c r="Z28" s="404" t="str">
        <f t="shared" si="6"/>
        <v/>
      </c>
      <c r="AA28" s="417" t="str">
        <f t="shared" si="6"/>
        <v/>
      </c>
      <c r="AB28" s="404" t="str">
        <f t="shared" si="6"/>
        <v/>
      </c>
      <c r="AC28" s="417" t="str">
        <f t="shared" si="6"/>
        <v/>
      </c>
      <c r="AD28" s="404" t="str">
        <f t="shared" si="6"/>
        <v/>
      </c>
      <c r="AE28" s="417" t="str">
        <f t="shared" si="6"/>
        <v/>
      </c>
      <c r="AF28" s="404" t="str">
        <f t="shared" si="6"/>
        <v/>
      </c>
      <c r="AG28" s="417" t="str">
        <f t="shared" si="6"/>
        <v/>
      </c>
      <c r="AH28" s="144" t="str">
        <f t="shared" si="7"/>
        <v/>
      </c>
      <c r="AI28" s="144" t="str">
        <f t="shared" si="39"/>
        <v/>
      </c>
      <c r="AJ28" s="144" t="str">
        <f t="shared" si="40"/>
        <v/>
      </c>
      <c r="AK28" s="144" t="str">
        <f t="shared" si="41"/>
        <v/>
      </c>
      <c r="AL28" s="405" t="str">
        <f t="shared" si="45"/>
        <v/>
      </c>
      <c r="AM28" s="405" t="str">
        <f t="shared" si="45"/>
        <v/>
      </c>
      <c r="AN28" s="405" t="str">
        <f t="shared" si="45"/>
        <v/>
      </c>
      <c r="AO28" s="405" t="str">
        <f t="shared" si="45"/>
        <v/>
      </c>
      <c r="AP28" s="405" t="str">
        <f t="shared" si="45"/>
        <v/>
      </c>
      <c r="AQ28" s="405" t="str">
        <f t="shared" si="45"/>
        <v/>
      </c>
      <c r="AR28" s="405" t="str">
        <f t="shared" si="45"/>
        <v/>
      </c>
      <c r="AS28" s="405" t="str">
        <f t="shared" si="45"/>
        <v/>
      </c>
      <c r="AT28" s="405" t="str">
        <f t="shared" si="45"/>
        <v/>
      </c>
      <c r="AU28" s="405" t="str">
        <f t="shared" si="45"/>
        <v/>
      </c>
      <c r="AV28" s="405" t="str">
        <f t="shared" si="45"/>
        <v/>
      </c>
      <c r="AW28" s="405" t="str">
        <f t="shared" si="9"/>
        <v/>
      </c>
      <c r="AX28" s="358"/>
      <c r="AY28" s="359" t="str">
        <f t="shared" si="10"/>
        <v/>
      </c>
      <c r="AZ28" s="359" t="str">
        <f t="shared" si="11"/>
        <v/>
      </c>
      <c r="BA28" s="359" t="str">
        <f t="shared" si="12"/>
        <v/>
      </c>
      <c r="BB28" s="359" t="str">
        <f t="shared" si="13"/>
        <v/>
      </c>
      <c r="BC28" s="359" t="str">
        <f t="shared" si="14"/>
        <v/>
      </c>
      <c r="BD28" s="359" t="str">
        <f t="shared" si="15"/>
        <v/>
      </c>
      <c r="BE28" s="359" t="str">
        <f t="shared" si="16"/>
        <v/>
      </c>
      <c r="BF28" s="359" t="str">
        <f t="shared" si="17"/>
        <v/>
      </c>
      <c r="BG28" s="359" t="str">
        <f t="shared" si="18"/>
        <v/>
      </c>
      <c r="BH28" s="359" t="str">
        <f t="shared" si="19"/>
        <v/>
      </c>
      <c r="BI28" s="359" t="str">
        <f t="shared" si="20"/>
        <v/>
      </c>
      <c r="BJ28" s="359" t="str">
        <f t="shared" si="21"/>
        <v/>
      </c>
      <c r="BK28" s="275">
        <f t="shared" si="22"/>
        <v>0</v>
      </c>
      <c r="BL28" s="275">
        <f t="shared" si="43"/>
        <v>0</v>
      </c>
      <c r="BM28" s="276">
        <f t="shared" si="23"/>
        <v>0</v>
      </c>
      <c r="BN28" s="274" t="str">
        <f t="shared" si="24"/>
        <v/>
      </c>
      <c r="BO28" s="274" t="str">
        <f t="shared" si="25"/>
        <v/>
      </c>
      <c r="BP28" s="274" t="str">
        <f t="shared" si="26"/>
        <v/>
      </c>
      <c r="BQ28" s="274" t="str">
        <f t="shared" si="27"/>
        <v/>
      </c>
      <c r="BR28" s="274" t="str">
        <f t="shared" si="28"/>
        <v/>
      </c>
      <c r="BS28" s="274" t="str">
        <f t="shared" si="29"/>
        <v/>
      </c>
      <c r="BT28" s="274" t="str">
        <f t="shared" si="30"/>
        <v/>
      </c>
      <c r="BU28" s="274" t="str">
        <f t="shared" si="31"/>
        <v/>
      </c>
      <c r="BV28" s="274" t="str">
        <f t="shared" si="32"/>
        <v/>
      </c>
      <c r="BW28" s="274" t="str">
        <f t="shared" si="33"/>
        <v/>
      </c>
      <c r="BX28" s="274" t="str">
        <f t="shared" si="34"/>
        <v/>
      </c>
      <c r="BY28" s="274" t="str">
        <f t="shared" si="35"/>
        <v/>
      </c>
      <c r="BZ28" s="274" t="str">
        <f t="shared" si="36"/>
        <v/>
      </c>
      <c r="CA28" s="274">
        <f t="shared" si="44"/>
        <v>0</v>
      </c>
    </row>
    <row r="29" spans="1:79" s="274" customFormat="1" ht="23.1" customHeight="1">
      <c r="A29" s="357">
        <v>16</v>
      </c>
      <c r="B29" s="16"/>
      <c r="C29" s="192"/>
      <c r="D29" s="193"/>
      <c r="E29" s="194"/>
      <c r="F29" s="195"/>
      <c r="G29" s="196"/>
      <c r="H29" s="197"/>
      <c r="I29" s="198"/>
      <c r="J29" s="199"/>
      <c r="K29" s="199"/>
      <c r="L29" s="199"/>
      <c r="M29" s="200"/>
      <c r="N29" s="120"/>
      <c r="O29" s="201"/>
      <c r="P29" s="401" t="str">
        <f t="shared" si="37"/>
        <v/>
      </c>
      <c r="Q29" s="403"/>
      <c r="R29" s="369"/>
      <c r="S29" s="369"/>
      <c r="T29" s="369"/>
      <c r="U29" s="369"/>
      <c r="V29" s="404" t="str">
        <f t="shared" si="38"/>
        <v/>
      </c>
      <c r="W29" s="417" t="str">
        <f t="shared" si="6"/>
        <v/>
      </c>
      <c r="X29" s="404" t="str">
        <f t="shared" si="6"/>
        <v/>
      </c>
      <c r="Y29" s="417" t="str">
        <f t="shared" si="6"/>
        <v/>
      </c>
      <c r="Z29" s="404" t="str">
        <f t="shared" si="6"/>
        <v/>
      </c>
      <c r="AA29" s="417" t="str">
        <f t="shared" si="6"/>
        <v/>
      </c>
      <c r="AB29" s="404" t="str">
        <f t="shared" si="6"/>
        <v/>
      </c>
      <c r="AC29" s="417" t="str">
        <f t="shared" si="6"/>
        <v/>
      </c>
      <c r="AD29" s="404" t="str">
        <f t="shared" si="6"/>
        <v/>
      </c>
      <c r="AE29" s="417" t="str">
        <f t="shared" si="6"/>
        <v/>
      </c>
      <c r="AF29" s="404" t="str">
        <f t="shared" si="6"/>
        <v/>
      </c>
      <c r="AG29" s="417" t="str">
        <f t="shared" si="6"/>
        <v/>
      </c>
      <c r="AH29" s="144" t="str">
        <f t="shared" si="7"/>
        <v/>
      </c>
      <c r="AI29" s="144" t="str">
        <f t="shared" si="39"/>
        <v/>
      </c>
      <c r="AJ29" s="144" t="str">
        <f t="shared" si="40"/>
        <v/>
      </c>
      <c r="AK29" s="144" t="str">
        <f t="shared" si="41"/>
        <v/>
      </c>
      <c r="AL29" s="405" t="str">
        <f t="shared" si="45"/>
        <v/>
      </c>
      <c r="AM29" s="405" t="str">
        <f t="shared" si="45"/>
        <v/>
      </c>
      <c r="AN29" s="405" t="str">
        <f t="shared" si="45"/>
        <v/>
      </c>
      <c r="AO29" s="405" t="str">
        <f t="shared" si="45"/>
        <v/>
      </c>
      <c r="AP29" s="405" t="str">
        <f t="shared" si="45"/>
        <v/>
      </c>
      <c r="AQ29" s="405" t="str">
        <f t="shared" si="45"/>
        <v/>
      </c>
      <c r="AR29" s="405" t="str">
        <f t="shared" si="45"/>
        <v/>
      </c>
      <c r="AS29" s="405" t="str">
        <f t="shared" si="45"/>
        <v/>
      </c>
      <c r="AT29" s="405" t="str">
        <f t="shared" si="45"/>
        <v/>
      </c>
      <c r="AU29" s="405" t="str">
        <f t="shared" si="45"/>
        <v/>
      </c>
      <c r="AV29" s="405" t="str">
        <f t="shared" si="45"/>
        <v/>
      </c>
      <c r="AW29" s="405" t="str">
        <f t="shared" si="9"/>
        <v/>
      </c>
      <c r="AX29" s="358"/>
      <c r="AY29" s="359" t="str">
        <f t="shared" si="10"/>
        <v/>
      </c>
      <c r="AZ29" s="359" t="str">
        <f t="shared" si="11"/>
        <v/>
      </c>
      <c r="BA29" s="359" t="str">
        <f t="shared" si="12"/>
        <v/>
      </c>
      <c r="BB29" s="359" t="str">
        <f t="shared" si="13"/>
        <v/>
      </c>
      <c r="BC29" s="359" t="str">
        <f t="shared" si="14"/>
        <v/>
      </c>
      <c r="BD29" s="359" t="str">
        <f t="shared" si="15"/>
        <v/>
      </c>
      <c r="BE29" s="359" t="str">
        <f t="shared" si="16"/>
        <v/>
      </c>
      <c r="BF29" s="359" t="str">
        <f t="shared" si="17"/>
        <v/>
      </c>
      <c r="BG29" s="359" t="str">
        <f t="shared" si="18"/>
        <v/>
      </c>
      <c r="BH29" s="359" t="str">
        <f t="shared" si="19"/>
        <v/>
      </c>
      <c r="BI29" s="359" t="str">
        <f t="shared" si="20"/>
        <v/>
      </c>
      <c r="BJ29" s="359" t="str">
        <f t="shared" si="21"/>
        <v/>
      </c>
      <c r="BK29" s="275">
        <f t="shared" si="22"/>
        <v>0</v>
      </c>
      <c r="BL29" s="275">
        <f t="shared" si="43"/>
        <v>0</v>
      </c>
      <c r="BM29" s="276">
        <f t="shared" si="23"/>
        <v>0</v>
      </c>
      <c r="BN29" s="274" t="str">
        <f t="shared" si="24"/>
        <v/>
      </c>
      <c r="BO29" s="274" t="str">
        <f t="shared" si="25"/>
        <v/>
      </c>
      <c r="BP29" s="274" t="str">
        <f t="shared" si="26"/>
        <v/>
      </c>
      <c r="BQ29" s="274" t="str">
        <f t="shared" si="27"/>
        <v/>
      </c>
      <c r="BR29" s="274" t="str">
        <f t="shared" si="28"/>
        <v/>
      </c>
      <c r="BS29" s="274" t="str">
        <f t="shared" si="29"/>
        <v/>
      </c>
      <c r="BT29" s="274" t="str">
        <f t="shared" si="30"/>
        <v/>
      </c>
      <c r="BU29" s="274" t="str">
        <f t="shared" si="31"/>
        <v/>
      </c>
      <c r="BV29" s="274" t="str">
        <f t="shared" si="32"/>
        <v/>
      </c>
      <c r="BW29" s="274" t="str">
        <f t="shared" si="33"/>
        <v/>
      </c>
      <c r="BX29" s="274" t="str">
        <f t="shared" si="34"/>
        <v/>
      </c>
      <c r="BY29" s="274" t="str">
        <f t="shared" si="35"/>
        <v/>
      </c>
      <c r="BZ29" s="274" t="str">
        <f t="shared" si="36"/>
        <v/>
      </c>
      <c r="CA29" s="274">
        <f t="shared" si="44"/>
        <v>0</v>
      </c>
    </row>
    <row r="30" spans="1:79" s="274" customFormat="1" ht="23.1" customHeight="1">
      <c r="A30" s="357">
        <v>17</v>
      </c>
      <c r="B30" s="16"/>
      <c r="C30" s="192"/>
      <c r="D30" s="193"/>
      <c r="E30" s="194"/>
      <c r="F30" s="195"/>
      <c r="G30" s="196"/>
      <c r="H30" s="197"/>
      <c r="I30" s="198"/>
      <c r="J30" s="199"/>
      <c r="K30" s="199"/>
      <c r="L30" s="199"/>
      <c r="M30" s="200"/>
      <c r="N30" s="120"/>
      <c r="O30" s="201"/>
      <c r="P30" s="401" t="str">
        <f t="shared" si="37"/>
        <v/>
      </c>
      <c r="Q30" s="403"/>
      <c r="R30" s="369"/>
      <c r="S30" s="369"/>
      <c r="T30" s="369"/>
      <c r="U30" s="369"/>
      <c r="V30" s="404" t="str">
        <f t="shared" si="38"/>
        <v/>
      </c>
      <c r="W30" s="417" t="str">
        <f t="shared" si="38"/>
        <v/>
      </c>
      <c r="X30" s="404" t="str">
        <f t="shared" si="38"/>
        <v/>
      </c>
      <c r="Y30" s="417" t="str">
        <f t="shared" si="38"/>
        <v/>
      </c>
      <c r="Z30" s="404" t="str">
        <f t="shared" si="38"/>
        <v/>
      </c>
      <c r="AA30" s="417" t="str">
        <f t="shared" si="38"/>
        <v/>
      </c>
      <c r="AB30" s="404" t="str">
        <f t="shared" si="38"/>
        <v/>
      </c>
      <c r="AC30" s="417" t="str">
        <f t="shared" si="38"/>
        <v/>
      </c>
      <c r="AD30" s="404" t="str">
        <f t="shared" si="38"/>
        <v/>
      </c>
      <c r="AE30" s="417" t="str">
        <f t="shared" si="38"/>
        <v/>
      </c>
      <c r="AF30" s="404" t="str">
        <f t="shared" si="38"/>
        <v/>
      </c>
      <c r="AG30" s="417" t="str">
        <f t="shared" si="38"/>
        <v/>
      </c>
      <c r="AH30" s="144" t="str">
        <f t="shared" si="7"/>
        <v/>
      </c>
      <c r="AI30" s="144" t="str">
        <f t="shared" si="39"/>
        <v/>
      </c>
      <c r="AJ30" s="144" t="str">
        <f t="shared" si="40"/>
        <v/>
      </c>
      <c r="AK30" s="144" t="str">
        <f t="shared" si="41"/>
        <v/>
      </c>
      <c r="AL30" s="405" t="str">
        <f t="shared" si="45"/>
        <v/>
      </c>
      <c r="AM30" s="405" t="str">
        <f t="shared" si="45"/>
        <v/>
      </c>
      <c r="AN30" s="405" t="str">
        <f t="shared" si="45"/>
        <v/>
      </c>
      <c r="AO30" s="405" t="str">
        <f t="shared" si="45"/>
        <v/>
      </c>
      <c r="AP30" s="405" t="str">
        <f t="shared" si="45"/>
        <v/>
      </c>
      <c r="AQ30" s="405" t="str">
        <f t="shared" si="45"/>
        <v/>
      </c>
      <c r="AR30" s="405" t="str">
        <f t="shared" si="45"/>
        <v/>
      </c>
      <c r="AS30" s="405" t="str">
        <f t="shared" si="45"/>
        <v/>
      </c>
      <c r="AT30" s="405" t="str">
        <f t="shared" si="45"/>
        <v/>
      </c>
      <c r="AU30" s="405" t="str">
        <f t="shared" si="45"/>
        <v/>
      </c>
      <c r="AV30" s="405" t="str">
        <f t="shared" si="45"/>
        <v/>
      </c>
      <c r="AW30" s="405" t="str">
        <f t="shared" si="9"/>
        <v/>
      </c>
      <c r="AX30" s="358"/>
      <c r="AY30" s="359" t="str">
        <f t="shared" si="10"/>
        <v/>
      </c>
      <c r="AZ30" s="359" t="str">
        <f t="shared" si="11"/>
        <v/>
      </c>
      <c r="BA30" s="359" t="str">
        <f t="shared" si="12"/>
        <v/>
      </c>
      <c r="BB30" s="359" t="str">
        <f t="shared" si="13"/>
        <v/>
      </c>
      <c r="BC30" s="359" t="str">
        <f t="shared" si="14"/>
        <v/>
      </c>
      <c r="BD30" s="359" t="str">
        <f t="shared" si="15"/>
        <v/>
      </c>
      <c r="BE30" s="359" t="str">
        <f t="shared" si="16"/>
        <v/>
      </c>
      <c r="BF30" s="359" t="str">
        <f t="shared" si="17"/>
        <v/>
      </c>
      <c r="BG30" s="359" t="str">
        <f t="shared" si="18"/>
        <v/>
      </c>
      <c r="BH30" s="359" t="str">
        <f t="shared" si="19"/>
        <v/>
      </c>
      <c r="BI30" s="359" t="str">
        <f t="shared" si="20"/>
        <v/>
      </c>
      <c r="BJ30" s="359" t="str">
        <f t="shared" si="21"/>
        <v/>
      </c>
      <c r="BK30" s="275">
        <f t="shared" si="22"/>
        <v>0</v>
      </c>
      <c r="BL30" s="275">
        <f t="shared" si="43"/>
        <v>0</v>
      </c>
      <c r="BM30" s="276">
        <f t="shared" si="23"/>
        <v>0</v>
      </c>
      <c r="BN30" s="274" t="str">
        <f t="shared" si="24"/>
        <v/>
      </c>
      <c r="BO30" s="274" t="str">
        <f t="shared" si="25"/>
        <v/>
      </c>
      <c r="BP30" s="274" t="str">
        <f t="shared" si="26"/>
        <v/>
      </c>
      <c r="BQ30" s="274" t="str">
        <f t="shared" si="27"/>
        <v/>
      </c>
      <c r="BR30" s="274" t="str">
        <f t="shared" si="28"/>
        <v/>
      </c>
      <c r="BS30" s="274" t="str">
        <f t="shared" si="29"/>
        <v/>
      </c>
      <c r="BT30" s="274" t="str">
        <f t="shared" si="30"/>
        <v/>
      </c>
      <c r="BU30" s="274" t="str">
        <f t="shared" si="31"/>
        <v/>
      </c>
      <c r="BV30" s="274" t="str">
        <f t="shared" si="32"/>
        <v/>
      </c>
      <c r="BW30" s="274" t="str">
        <f t="shared" si="33"/>
        <v/>
      </c>
      <c r="BX30" s="274" t="str">
        <f t="shared" si="34"/>
        <v/>
      </c>
      <c r="BY30" s="274" t="str">
        <f t="shared" si="35"/>
        <v/>
      </c>
      <c r="BZ30" s="274" t="str">
        <f t="shared" si="36"/>
        <v/>
      </c>
      <c r="CA30" s="274">
        <f t="shared" si="44"/>
        <v>0</v>
      </c>
    </row>
    <row r="31" spans="1:79" s="274" customFormat="1" ht="23.1" customHeight="1">
      <c r="A31" s="357">
        <v>18</v>
      </c>
      <c r="B31" s="16"/>
      <c r="C31" s="192"/>
      <c r="D31" s="193"/>
      <c r="E31" s="194"/>
      <c r="F31" s="195"/>
      <c r="G31" s="196"/>
      <c r="H31" s="197"/>
      <c r="I31" s="198"/>
      <c r="J31" s="199"/>
      <c r="K31" s="199"/>
      <c r="L31" s="199"/>
      <c r="M31" s="200"/>
      <c r="N31" s="120"/>
      <c r="O31" s="201"/>
      <c r="P31" s="401" t="str">
        <f t="shared" si="37"/>
        <v/>
      </c>
      <c r="Q31" s="403"/>
      <c r="R31" s="369"/>
      <c r="S31" s="369"/>
      <c r="T31" s="369"/>
      <c r="U31" s="369"/>
      <c r="V31" s="404" t="str">
        <f t="shared" si="38"/>
        <v/>
      </c>
      <c r="W31" s="417" t="str">
        <f t="shared" si="38"/>
        <v/>
      </c>
      <c r="X31" s="404" t="str">
        <f t="shared" si="38"/>
        <v/>
      </c>
      <c r="Y31" s="417" t="str">
        <f t="shared" si="38"/>
        <v/>
      </c>
      <c r="Z31" s="404" t="str">
        <f t="shared" si="38"/>
        <v/>
      </c>
      <c r="AA31" s="417" t="str">
        <f t="shared" si="38"/>
        <v/>
      </c>
      <c r="AB31" s="404" t="str">
        <f t="shared" si="38"/>
        <v/>
      </c>
      <c r="AC31" s="417" t="str">
        <f t="shared" si="38"/>
        <v/>
      </c>
      <c r="AD31" s="404" t="str">
        <f t="shared" si="38"/>
        <v/>
      </c>
      <c r="AE31" s="417" t="str">
        <f t="shared" si="38"/>
        <v/>
      </c>
      <c r="AF31" s="404" t="str">
        <f t="shared" si="38"/>
        <v/>
      </c>
      <c r="AG31" s="417" t="str">
        <f t="shared" si="38"/>
        <v/>
      </c>
      <c r="AH31" s="144" t="str">
        <f t="shared" si="7"/>
        <v/>
      </c>
      <c r="AI31" s="144" t="str">
        <f t="shared" si="39"/>
        <v/>
      </c>
      <c r="AJ31" s="144" t="str">
        <f t="shared" si="40"/>
        <v/>
      </c>
      <c r="AK31" s="144" t="str">
        <f t="shared" si="41"/>
        <v/>
      </c>
      <c r="AL31" s="405" t="str">
        <f t="shared" si="45"/>
        <v/>
      </c>
      <c r="AM31" s="405" t="str">
        <f t="shared" si="45"/>
        <v/>
      </c>
      <c r="AN31" s="405" t="str">
        <f t="shared" si="45"/>
        <v/>
      </c>
      <c r="AO31" s="405" t="str">
        <f t="shared" si="45"/>
        <v/>
      </c>
      <c r="AP31" s="405" t="str">
        <f t="shared" si="45"/>
        <v/>
      </c>
      <c r="AQ31" s="405" t="str">
        <f t="shared" si="45"/>
        <v/>
      </c>
      <c r="AR31" s="405" t="str">
        <f t="shared" si="45"/>
        <v/>
      </c>
      <c r="AS31" s="405" t="str">
        <f t="shared" si="45"/>
        <v/>
      </c>
      <c r="AT31" s="405" t="str">
        <f t="shared" si="45"/>
        <v/>
      </c>
      <c r="AU31" s="405" t="str">
        <f t="shared" si="45"/>
        <v/>
      </c>
      <c r="AV31" s="405" t="str">
        <f t="shared" si="45"/>
        <v/>
      </c>
      <c r="AW31" s="405" t="str">
        <f t="shared" si="9"/>
        <v/>
      </c>
      <c r="AX31" s="358"/>
      <c r="AY31" s="359" t="str">
        <f t="shared" si="10"/>
        <v/>
      </c>
      <c r="AZ31" s="359" t="str">
        <f t="shared" si="11"/>
        <v/>
      </c>
      <c r="BA31" s="359" t="str">
        <f t="shared" si="12"/>
        <v/>
      </c>
      <c r="BB31" s="359" t="str">
        <f t="shared" si="13"/>
        <v/>
      </c>
      <c r="BC31" s="359" t="str">
        <f t="shared" si="14"/>
        <v/>
      </c>
      <c r="BD31" s="359" t="str">
        <f t="shared" si="15"/>
        <v/>
      </c>
      <c r="BE31" s="359" t="str">
        <f t="shared" si="16"/>
        <v/>
      </c>
      <c r="BF31" s="359" t="str">
        <f t="shared" si="17"/>
        <v/>
      </c>
      <c r="BG31" s="359" t="str">
        <f t="shared" si="18"/>
        <v/>
      </c>
      <c r="BH31" s="359" t="str">
        <f t="shared" si="19"/>
        <v/>
      </c>
      <c r="BI31" s="359" t="str">
        <f t="shared" si="20"/>
        <v/>
      </c>
      <c r="BJ31" s="359" t="str">
        <f t="shared" si="21"/>
        <v/>
      </c>
      <c r="BK31" s="275">
        <f t="shared" si="22"/>
        <v>0</v>
      </c>
      <c r="BL31" s="275">
        <f t="shared" si="43"/>
        <v>0</v>
      </c>
      <c r="BM31" s="276">
        <f t="shared" si="23"/>
        <v>0</v>
      </c>
      <c r="BN31" s="274" t="str">
        <f t="shared" si="24"/>
        <v/>
      </c>
      <c r="BO31" s="274" t="str">
        <f t="shared" si="25"/>
        <v/>
      </c>
      <c r="BP31" s="274" t="str">
        <f t="shared" si="26"/>
        <v/>
      </c>
      <c r="BQ31" s="274" t="str">
        <f t="shared" si="27"/>
        <v/>
      </c>
      <c r="BR31" s="274" t="str">
        <f t="shared" si="28"/>
        <v/>
      </c>
      <c r="BS31" s="274" t="str">
        <f t="shared" si="29"/>
        <v/>
      </c>
      <c r="BT31" s="274" t="str">
        <f t="shared" si="30"/>
        <v/>
      </c>
      <c r="BU31" s="274" t="str">
        <f t="shared" si="31"/>
        <v/>
      </c>
      <c r="BV31" s="274" t="str">
        <f t="shared" si="32"/>
        <v/>
      </c>
      <c r="BW31" s="274" t="str">
        <f t="shared" si="33"/>
        <v/>
      </c>
      <c r="BX31" s="274" t="str">
        <f t="shared" si="34"/>
        <v/>
      </c>
      <c r="BY31" s="274" t="str">
        <f t="shared" si="35"/>
        <v/>
      </c>
      <c r="BZ31" s="274" t="str">
        <f t="shared" si="36"/>
        <v/>
      </c>
      <c r="CA31" s="274">
        <f t="shared" si="44"/>
        <v>0</v>
      </c>
    </row>
    <row r="32" spans="1:79" s="274" customFormat="1" ht="23.1" customHeight="1">
      <c r="A32" s="357">
        <v>19</v>
      </c>
      <c r="B32" s="16"/>
      <c r="C32" s="192"/>
      <c r="D32" s="193"/>
      <c r="E32" s="194"/>
      <c r="F32" s="195"/>
      <c r="G32" s="196"/>
      <c r="H32" s="197"/>
      <c r="I32" s="198"/>
      <c r="J32" s="199"/>
      <c r="K32" s="199"/>
      <c r="L32" s="199"/>
      <c r="M32" s="200"/>
      <c r="N32" s="120"/>
      <c r="O32" s="201"/>
      <c r="P32" s="401" t="str">
        <f t="shared" si="37"/>
        <v/>
      </c>
      <c r="Q32" s="403"/>
      <c r="R32" s="369"/>
      <c r="S32" s="369"/>
      <c r="T32" s="369"/>
      <c r="U32" s="369"/>
      <c r="V32" s="404" t="str">
        <f t="shared" si="38"/>
        <v/>
      </c>
      <c r="W32" s="417" t="str">
        <f t="shared" si="38"/>
        <v/>
      </c>
      <c r="X32" s="404" t="str">
        <f t="shared" si="38"/>
        <v/>
      </c>
      <c r="Y32" s="417" t="str">
        <f t="shared" si="38"/>
        <v/>
      </c>
      <c r="Z32" s="404" t="str">
        <f t="shared" si="38"/>
        <v/>
      </c>
      <c r="AA32" s="417" t="str">
        <f t="shared" si="38"/>
        <v/>
      </c>
      <c r="AB32" s="404" t="str">
        <f t="shared" si="38"/>
        <v/>
      </c>
      <c r="AC32" s="417" t="str">
        <f t="shared" si="38"/>
        <v/>
      </c>
      <c r="AD32" s="404" t="str">
        <f t="shared" si="38"/>
        <v/>
      </c>
      <c r="AE32" s="417" t="str">
        <f t="shared" si="38"/>
        <v/>
      </c>
      <c r="AF32" s="404" t="str">
        <f t="shared" si="38"/>
        <v/>
      </c>
      <c r="AG32" s="417" t="str">
        <f t="shared" si="38"/>
        <v/>
      </c>
      <c r="AH32" s="144" t="str">
        <f t="shared" si="7"/>
        <v/>
      </c>
      <c r="AI32" s="144" t="str">
        <f t="shared" si="39"/>
        <v/>
      </c>
      <c r="AJ32" s="144" t="str">
        <f t="shared" si="40"/>
        <v/>
      </c>
      <c r="AK32" s="144" t="str">
        <f t="shared" si="41"/>
        <v/>
      </c>
      <c r="AL32" s="405" t="str">
        <f t="shared" si="45"/>
        <v/>
      </c>
      <c r="AM32" s="405" t="str">
        <f t="shared" si="45"/>
        <v/>
      </c>
      <c r="AN32" s="405" t="str">
        <f t="shared" si="45"/>
        <v/>
      </c>
      <c r="AO32" s="405" t="str">
        <f t="shared" si="45"/>
        <v/>
      </c>
      <c r="AP32" s="405" t="str">
        <f t="shared" si="45"/>
        <v/>
      </c>
      <c r="AQ32" s="405" t="str">
        <f t="shared" si="45"/>
        <v/>
      </c>
      <c r="AR32" s="405" t="str">
        <f t="shared" si="45"/>
        <v/>
      </c>
      <c r="AS32" s="405" t="str">
        <f t="shared" si="45"/>
        <v/>
      </c>
      <c r="AT32" s="405" t="str">
        <f t="shared" si="45"/>
        <v/>
      </c>
      <c r="AU32" s="405" t="str">
        <f t="shared" si="45"/>
        <v/>
      </c>
      <c r="AV32" s="405" t="str">
        <f t="shared" si="45"/>
        <v/>
      </c>
      <c r="AW32" s="405" t="str">
        <f t="shared" si="9"/>
        <v/>
      </c>
      <c r="AX32" s="358"/>
      <c r="AY32" s="359" t="str">
        <f t="shared" si="10"/>
        <v/>
      </c>
      <c r="AZ32" s="359" t="str">
        <f t="shared" si="11"/>
        <v/>
      </c>
      <c r="BA32" s="359" t="str">
        <f t="shared" si="12"/>
        <v/>
      </c>
      <c r="BB32" s="359" t="str">
        <f t="shared" si="13"/>
        <v/>
      </c>
      <c r="BC32" s="359" t="str">
        <f t="shared" si="14"/>
        <v/>
      </c>
      <c r="BD32" s="359" t="str">
        <f t="shared" si="15"/>
        <v/>
      </c>
      <c r="BE32" s="359" t="str">
        <f t="shared" si="16"/>
        <v/>
      </c>
      <c r="BF32" s="359" t="str">
        <f t="shared" si="17"/>
        <v/>
      </c>
      <c r="BG32" s="359" t="str">
        <f t="shared" si="18"/>
        <v/>
      </c>
      <c r="BH32" s="359" t="str">
        <f t="shared" si="19"/>
        <v/>
      </c>
      <c r="BI32" s="359" t="str">
        <f t="shared" si="20"/>
        <v/>
      </c>
      <c r="BJ32" s="359" t="str">
        <f t="shared" si="21"/>
        <v/>
      </c>
      <c r="BK32" s="275">
        <f t="shared" si="22"/>
        <v>0</v>
      </c>
      <c r="BL32" s="275">
        <f t="shared" si="43"/>
        <v>0</v>
      </c>
      <c r="BM32" s="276">
        <f t="shared" si="23"/>
        <v>0</v>
      </c>
      <c r="BN32" s="274" t="str">
        <f t="shared" si="24"/>
        <v/>
      </c>
      <c r="BO32" s="274" t="str">
        <f t="shared" si="25"/>
        <v/>
      </c>
      <c r="BP32" s="274" t="str">
        <f t="shared" si="26"/>
        <v/>
      </c>
      <c r="BQ32" s="274" t="str">
        <f t="shared" si="27"/>
        <v/>
      </c>
      <c r="BR32" s="274" t="str">
        <f t="shared" si="28"/>
        <v/>
      </c>
      <c r="BS32" s="274" t="str">
        <f t="shared" si="29"/>
        <v/>
      </c>
      <c r="BT32" s="274" t="str">
        <f t="shared" si="30"/>
        <v/>
      </c>
      <c r="BU32" s="274" t="str">
        <f t="shared" si="31"/>
        <v/>
      </c>
      <c r="BV32" s="274" t="str">
        <f t="shared" si="32"/>
        <v/>
      </c>
      <c r="BW32" s="274" t="str">
        <f t="shared" si="33"/>
        <v/>
      </c>
      <c r="BX32" s="274" t="str">
        <f t="shared" si="34"/>
        <v/>
      </c>
      <c r="BY32" s="274" t="str">
        <f t="shared" si="35"/>
        <v/>
      </c>
      <c r="BZ32" s="274" t="str">
        <f t="shared" si="36"/>
        <v/>
      </c>
      <c r="CA32" s="274">
        <f t="shared" si="44"/>
        <v>0</v>
      </c>
    </row>
    <row r="33" spans="1:79" s="274" customFormat="1" ht="23.1" customHeight="1">
      <c r="A33" s="357">
        <v>20</v>
      </c>
      <c r="B33" s="16"/>
      <c r="C33" s="192"/>
      <c r="D33" s="193"/>
      <c r="E33" s="194"/>
      <c r="F33" s="195"/>
      <c r="G33" s="196"/>
      <c r="H33" s="197"/>
      <c r="I33" s="198"/>
      <c r="J33" s="199"/>
      <c r="K33" s="199"/>
      <c r="L33" s="199"/>
      <c r="M33" s="200"/>
      <c r="N33" s="120"/>
      <c r="O33" s="201"/>
      <c r="P33" s="401" t="str">
        <f t="shared" si="37"/>
        <v/>
      </c>
      <c r="Q33" s="403"/>
      <c r="R33" s="369"/>
      <c r="S33" s="369"/>
      <c r="T33" s="369"/>
      <c r="U33" s="369"/>
      <c r="V33" s="404" t="str">
        <f t="shared" si="38"/>
        <v/>
      </c>
      <c r="W33" s="417" t="str">
        <f t="shared" si="38"/>
        <v/>
      </c>
      <c r="X33" s="404" t="str">
        <f t="shared" si="38"/>
        <v/>
      </c>
      <c r="Y33" s="417" t="str">
        <f t="shared" si="38"/>
        <v/>
      </c>
      <c r="Z33" s="404" t="str">
        <f t="shared" si="38"/>
        <v/>
      </c>
      <c r="AA33" s="417" t="str">
        <f t="shared" si="38"/>
        <v/>
      </c>
      <c r="AB33" s="404" t="str">
        <f t="shared" si="38"/>
        <v/>
      </c>
      <c r="AC33" s="417" t="str">
        <f t="shared" si="38"/>
        <v/>
      </c>
      <c r="AD33" s="404" t="str">
        <f t="shared" si="38"/>
        <v/>
      </c>
      <c r="AE33" s="417" t="str">
        <f t="shared" si="38"/>
        <v/>
      </c>
      <c r="AF33" s="404" t="str">
        <f t="shared" si="38"/>
        <v/>
      </c>
      <c r="AG33" s="417" t="str">
        <f t="shared" si="38"/>
        <v/>
      </c>
      <c r="AH33" s="144" t="str">
        <f t="shared" si="7"/>
        <v/>
      </c>
      <c r="AI33" s="144" t="str">
        <f t="shared" si="39"/>
        <v/>
      </c>
      <c r="AJ33" s="144" t="str">
        <f t="shared" si="40"/>
        <v/>
      </c>
      <c r="AK33" s="144" t="str">
        <f t="shared" si="41"/>
        <v/>
      </c>
      <c r="AL33" s="405" t="str">
        <f t="shared" si="45"/>
        <v/>
      </c>
      <c r="AM33" s="405" t="str">
        <f t="shared" si="45"/>
        <v/>
      </c>
      <c r="AN33" s="405" t="str">
        <f t="shared" si="45"/>
        <v/>
      </c>
      <c r="AO33" s="405" t="str">
        <f t="shared" si="45"/>
        <v/>
      </c>
      <c r="AP33" s="405" t="str">
        <f t="shared" si="45"/>
        <v/>
      </c>
      <c r="AQ33" s="405" t="str">
        <f t="shared" si="45"/>
        <v/>
      </c>
      <c r="AR33" s="405" t="str">
        <f t="shared" si="45"/>
        <v/>
      </c>
      <c r="AS33" s="405" t="str">
        <f t="shared" si="45"/>
        <v/>
      </c>
      <c r="AT33" s="405" t="str">
        <f t="shared" si="45"/>
        <v/>
      </c>
      <c r="AU33" s="405" t="str">
        <f t="shared" si="45"/>
        <v/>
      </c>
      <c r="AV33" s="405" t="str">
        <f t="shared" si="45"/>
        <v/>
      </c>
      <c r="AW33" s="405" t="str">
        <f t="shared" si="9"/>
        <v/>
      </c>
      <c r="AX33" s="358"/>
      <c r="AY33" s="359" t="str">
        <f t="shared" si="10"/>
        <v/>
      </c>
      <c r="AZ33" s="359" t="str">
        <f t="shared" si="11"/>
        <v/>
      </c>
      <c r="BA33" s="359" t="str">
        <f t="shared" si="12"/>
        <v/>
      </c>
      <c r="BB33" s="359" t="str">
        <f t="shared" si="13"/>
        <v/>
      </c>
      <c r="BC33" s="359" t="str">
        <f t="shared" si="14"/>
        <v/>
      </c>
      <c r="BD33" s="359" t="str">
        <f t="shared" si="15"/>
        <v/>
      </c>
      <c r="BE33" s="359" t="str">
        <f t="shared" si="16"/>
        <v/>
      </c>
      <c r="BF33" s="359" t="str">
        <f t="shared" si="17"/>
        <v/>
      </c>
      <c r="BG33" s="359" t="str">
        <f t="shared" si="18"/>
        <v/>
      </c>
      <c r="BH33" s="359" t="str">
        <f t="shared" si="19"/>
        <v/>
      </c>
      <c r="BI33" s="359" t="str">
        <f t="shared" si="20"/>
        <v/>
      </c>
      <c r="BJ33" s="359" t="str">
        <f t="shared" si="21"/>
        <v/>
      </c>
      <c r="BK33" s="275">
        <f t="shared" si="22"/>
        <v>0</v>
      </c>
      <c r="BL33" s="275">
        <f t="shared" si="43"/>
        <v>0</v>
      </c>
      <c r="BM33" s="276">
        <f t="shared" si="23"/>
        <v>0</v>
      </c>
      <c r="BN33" s="274" t="str">
        <f t="shared" si="24"/>
        <v/>
      </c>
      <c r="BO33" s="274" t="str">
        <f t="shared" si="25"/>
        <v/>
      </c>
      <c r="BP33" s="274" t="str">
        <f t="shared" si="26"/>
        <v/>
      </c>
      <c r="BQ33" s="274" t="str">
        <f t="shared" si="27"/>
        <v/>
      </c>
      <c r="BR33" s="274" t="str">
        <f t="shared" si="28"/>
        <v/>
      </c>
      <c r="BS33" s="274" t="str">
        <f t="shared" si="29"/>
        <v/>
      </c>
      <c r="BT33" s="274" t="str">
        <f t="shared" si="30"/>
        <v/>
      </c>
      <c r="BU33" s="274" t="str">
        <f t="shared" si="31"/>
        <v/>
      </c>
      <c r="BV33" s="274" t="str">
        <f t="shared" si="32"/>
        <v/>
      </c>
      <c r="BW33" s="274" t="str">
        <f t="shared" si="33"/>
        <v/>
      </c>
      <c r="BX33" s="274" t="str">
        <f t="shared" si="34"/>
        <v/>
      </c>
      <c r="BY33" s="274" t="str">
        <f t="shared" si="35"/>
        <v/>
      </c>
      <c r="BZ33" s="274" t="str">
        <f t="shared" si="36"/>
        <v/>
      </c>
      <c r="CA33" s="274">
        <f t="shared" si="44"/>
        <v>0</v>
      </c>
    </row>
    <row r="34" spans="1:79" s="274" customFormat="1" ht="23.1" customHeight="1">
      <c r="A34" s="357">
        <v>21</v>
      </c>
      <c r="B34" s="16"/>
      <c r="C34" s="192"/>
      <c r="D34" s="193"/>
      <c r="E34" s="194"/>
      <c r="F34" s="195"/>
      <c r="G34" s="196"/>
      <c r="H34" s="197"/>
      <c r="I34" s="198"/>
      <c r="J34" s="199"/>
      <c r="K34" s="199"/>
      <c r="L34" s="199"/>
      <c r="M34" s="200"/>
      <c r="N34" s="120"/>
      <c r="O34" s="201"/>
      <c r="P34" s="401" t="str">
        <f t="shared" si="37"/>
        <v/>
      </c>
      <c r="Q34" s="403"/>
      <c r="R34" s="369"/>
      <c r="S34" s="369"/>
      <c r="T34" s="369"/>
      <c r="U34" s="369"/>
      <c r="V34" s="404" t="str">
        <f t="shared" si="38"/>
        <v/>
      </c>
      <c r="W34" s="417" t="str">
        <f t="shared" si="38"/>
        <v/>
      </c>
      <c r="X34" s="404" t="str">
        <f t="shared" si="38"/>
        <v/>
      </c>
      <c r="Y34" s="417" t="str">
        <f t="shared" si="38"/>
        <v/>
      </c>
      <c r="Z34" s="404" t="str">
        <f t="shared" si="38"/>
        <v/>
      </c>
      <c r="AA34" s="417" t="str">
        <f t="shared" si="38"/>
        <v/>
      </c>
      <c r="AB34" s="404" t="str">
        <f t="shared" si="38"/>
        <v/>
      </c>
      <c r="AC34" s="417" t="str">
        <f t="shared" si="38"/>
        <v/>
      </c>
      <c r="AD34" s="404" t="str">
        <f t="shared" si="38"/>
        <v/>
      </c>
      <c r="AE34" s="417" t="str">
        <f t="shared" si="38"/>
        <v/>
      </c>
      <c r="AF34" s="404" t="str">
        <f t="shared" si="38"/>
        <v/>
      </c>
      <c r="AG34" s="417" t="str">
        <f t="shared" si="38"/>
        <v/>
      </c>
      <c r="AH34" s="144" t="str">
        <f t="shared" si="7"/>
        <v/>
      </c>
      <c r="AI34" s="144" t="str">
        <f t="shared" si="39"/>
        <v/>
      </c>
      <c r="AJ34" s="144" t="str">
        <f t="shared" si="40"/>
        <v/>
      </c>
      <c r="AK34" s="144" t="str">
        <f t="shared" si="41"/>
        <v/>
      </c>
      <c r="AL34" s="405" t="str">
        <f t="shared" si="45"/>
        <v/>
      </c>
      <c r="AM34" s="405" t="str">
        <f t="shared" si="45"/>
        <v/>
      </c>
      <c r="AN34" s="405" t="str">
        <f t="shared" si="45"/>
        <v/>
      </c>
      <c r="AO34" s="405" t="str">
        <f t="shared" si="45"/>
        <v/>
      </c>
      <c r="AP34" s="405" t="str">
        <f t="shared" si="45"/>
        <v/>
      </c>
      <c r="AQ34" s="405" t="str">
        <f t="shared" si="45"/>
        <v/>
      </c>
      <c r="AR34" s="405" t="str">
        <f t="shared" si="45"/>
        <v/>
      </c>
      <c r="AS34" s="405" t="str">
        <f t="shared" si="45"/>
        <v/>
      </c>
      <c r="AT34" s="405" t="str">
        <f t="shared" si="45"/>
        <v/>
      </c>
      <c r="AU34" s="405" t="str">
        <f t="shared" si="45"/>
        <v/>
      </c>
      <c r="AV34" s="405" t="str">
        <f t="shared" si="45"/>
        <v/>
      </c>
      <c r="AW34" s="405" t="str">
        <f t="shared" si="9"/>
        <v/>
      </c>
      <c r="AX34" s="358"/>
      <c r="AY34" s="359" t="str">
        <f t="shared" si="10"/>
        <v/>
      </c>
      <c r="AZ34" s="359" t="str">
        <f t="shared" si="11"/>
        <v/>
      </c>
      <c r="BA34" s="359" t="str">
        <f t="shared" si="12"/>
        <v/>
      </c>
      <c r="BB34" s="359" t="str">
        <f t="shared" si="13"/>
        <v/>
      </c>
      <c r="BC34" s="359" t="str">
        <f t="shared" si="14"/>
        <v/>
      </c>
      <c r="BD34" s="359" t="str">
        <f t="shared" si="15"/>
        <v/>
      </c>
      <c r="BE34" s="359" t="str">
        <f t="shared" si="16"/>
        <v/>
      </c>
      <c r="BF34" s="359" t="str">
        <f t="shared" si="17"/>
        <v/>
      </c>
      <c r="BG34" s="359" t="str">
        <f t="shared" si="18"/>
        <v/>
      </c>
      <c r="BH34" s="359" t="str">
        <f t="shared" si="19"/>
        <v/>
      </c>
      <c r="BI34" s="359" t="str">
        <f t="shared" si="20"/>
        <v/>
      </c>
      <c r="BJ34" s="359" t="str">
        <f t="shared" si="21"/>
        <v/>
      </c>
      <c r="BK34" s="275">
        <f t="shared" si="22"/>
        <v>0</v>
      </c>
      <c r="BL34" s="275">
        <f t="shared" si="43"/>
        <v>0</v>
      </c>
      <c r="BM34" s="276">
        <f t="shared" si="23"/>
        <v>0</v>
      </c>
      <c r="BN34" s="274" t="str">
        <f t="shared" si="24"/>
        <v/>
      </c>
      <c r="BO34" s="274" t="str">
        <f t="shared" si="25"/>
        <v/>
      </c>
      <c r="BP34" s="274" t="str">
        <f t="shared" si="26"/>
        <v/>
      </c>
      <c r="BQ34" s="274" t="str">
        <f t="shared" si="27"/>
        <v/>
      </c>
      <c r="BR34" s="274" t="str">
        <f t="shared" si="28"/>
        <v/>
      </c>
      <c r="BS34" s="274" t="str">
        <f t="shared" si="29"/>
        <v/>
      </c>
      <c r="BT34" s="274" t="str">
        <f t="shared" si="30"/>
        <v/>
      </c>
      <c r="BU34" s="274" t="str">
        <f t="shared" si="31"/>
        <v/>
      </c>
      <c r="BV34" s="274" t="str">
        <f t="shared" si="32"/>
        <v/>
      </c>
      <c r="BW34" s="274" t="str">
        <f t="shared" si="33"/>
        <v/>
      </c>
      <c r="BX34" s="274" t="str">
        <f t="shared" si="34"/>
        <v/>
      </c>
      <c r="BY34" s="274" t="str">
        <f t="shared" si="35"/>
        <v/>
      </c>
      <c r="BZ34" s="274" t="str">
        <f t="shared" si="36"/>
        <v/>
      </c>
      <c r="CA34" s="274">
        <f t="shared" si="44"/>
        <v>0</v>
      </c>
    </row>
    <row r="35" spans="1:79" s="274" customFormat="1" ht="23.1" customHeight="1">
      <c r="A35" s="357">
        <v>22</v>
      </c>
      <c r="B35" s="16"/>
      <c r="C35" s="192"/>
      <c r="D35" s="193"/>
      <c r="E35" s="194"/>
      <c r="F35" s="195"/>
      <c r="G35" s="196"/>
      <c r="H35" s="197"/>
      <c r="I35" s="198"/>
      <c r="J35" s="199"/>
      <c r="K35" s="199"/>
      <c r="L35" s="199"/>
      <c r="M35" s="200"/>
      <c r="N35" s="120"/>
      <c r="O35" s="201"/>
      <c r="P35" s="401" t="str">
        <f t="shared" si="37"/>
        <v/>
      </c>
      <c r="Q35" s="403"/>
      <c r="R35" s="369"/>
      <c r="S35" s="369"/>
      <c r="T35" s="369"/>
      <c r="U35" s="369"/>
      <c r="V35" s="404" t="str">
        <f t="shared" si="38"/>
        <v/>
      </c>
      <c r="W35" s="417" t="str">
        <f t="shared" si="38"/>
        <v/>
      </c>
      <c r="X35" s="404" t="str">
        <f t="shared" si="38"/>
        <v/>
      </c>
      <c r="Y35" s="417" t="str">
        <f t="shared" si="38"/>
        <v/>
      </c>
      <c r="Z35" s="404" t="str">
        <f t="shared" si="38"/>
        <v/>
      </c>
      <c r="AA35" s="417" t="str">
        <f t="shared" si="38"/>
        <v/>
      </c>
      <c r="AB35" s="404" t="str">
        <f t="shared" si="38"/>
        <v/>
      </c>
      <c r="AC35" s="417" t="str">
        <f t="shared" si="38"/>
        <v/>
      </c>
      <c r="AD35" s="404" t="str">
        <f t="shared" si="38"/>
        <v/>
      </c>
      <c r="AE35" s="417" t="str">
        <f t="shared" si="38"/>
        <v/>
      </c>
      <c r="AF35" s="404" t="str">
        <f t="shared" si="38"/>
        <v/>
      </c>
      <c r="AG35" s="417" t="str">
        <f t="shared" si="38"/>
        <v/>
      </c>
      <c r="AH35" s="144" t="str">
        <f t="shared" si="7"/>
        <v/>
      </c>
      <c r="AI35" s="144" t="str">
        <f t="shared" si="39"/>
        <v/>
      </c>
      <c r="AJ35" s="144" t="str">
        <f t="shared" si="40"/>
        <v/>
      </c>
      <c r="AK35" s="144" t="str">
        <f t="shared" si="41"/>
        <v/>
      </c>
      <c r="AL35" s="405" t="str">
        <f t="shared" ref="AL35:AV44" si="46">IF($AK35="",IF($K35="","",IF(AL$12&gt;=$K35,IF($L35="",$AJ35,IF(AL$12&gt;$L35,"",$AJ35)),"")),IF(AND(AL$12&gt;=$K35,OR($L35&gt;=AL$12,$L35="")),$AK35,""))</f>
        <v/>
      </c>
      <c r="AM35" s="405" t="str">
        <f t="shared" si="46"/>
        <v/>
      </c>
      <c r="AN35" s="405" t="str">
        <f t="shared" si="46"/>
        <v/>
      </c>
      <c r="AO35" s="405" t="str">
        <f t="shared" si="46"/>
        <v/>
      </c>
      <c r="AP35" s="405" t="str">
        <f t="shared" si="46"/>
        <v/>
      </c>
      <c r="AQ35" s="405" t="str">
        <f t="shared" si="46"/>
        <v/>
      </c>
      <c r="AR35" s="405" t="str">
        <f t="shared" si="46"/>
        <v/>
      </c>
      <c r="AS35" s="405" t="str">
        <f t="shared" si="46"/>
        <v/>
      </c>
      <c r="AT35" s="405" t="str">
        <f t="shared" si="46"/>
        <v/>
      </c>
      <c r="AU35" s="405" t="str">
        <f t="shared" si="46"/>
        <v/>
      </c>
      <c r="AV35" s="405" t="str">
        <f t="shared" si="46"/>
        <v/>
      </c>
      <c r="AW35" s="405" t="str">
        <f t="shared" si="9"/>
        <v/>
      </c>
      <c r="AX35" s="358"/>
      <c r="AY35" s="359" t="str">
        <f t="shared" si="10"/>
        <v/>
      </c>
      <c r="AZ35" s="359" t="str">
        <f t="shared" si="11"/>
        <v/>
      </c>
      <c r="BA35" s="359" t="str">
        <f t="shared" si="12"/>
        <v/>
      </c>
      <c r="BB35" s="359" t="str">
        <f t="shared" si="13"/>
        <v/>
      </c>
      <c r="BC35" s="359" t="str">
        <f t="shared" si="14"/>
        <v/>
      </c>
      <c r="BD35" s="359" t="str">
        <f t="shared" si="15"/>
        <v/>
      </c>
      <c r="BE35" s="359" t="str">
        <f t="shared" si="16"/>
        <v/>
      </c>
      <c r="BF35" s="359" t="str">
        <f t="shared" si="17"/>
        <v/>
      </c>
      <c r="BG35" s="359" t="str">
        <f t="shared" si="18"/>
        <v/>
      </c>
      <c r="BH35" s="359" t="str">
        <f t="shared" si="19"/>
        <v/>
      </c>
      <c r="BI35" s="359" t="str">
        <f t="shared" si="20"/>
        <v/>
      </c>
      <c r="BJ35" s="359" t="str">
        <f t="shared" si="21"/>
        <v/>
      </c>
      <c r="BK35" s="275">
        <f t="shared" si="22"/>
        <v>0</v>
      </c>
      <c r="BL35" s="275">
        <f t="shared" si="43"/>
        <v>0</v>
      </c>
      <c r="BM35" s="276">
        <f t="shared" si="23"/>
        <v>0</v>
      </c>
      <c r="BN35" s="274" t="str">
        <f t="shared" si="24"/>
        <v/>
      </c>
      <c r="BO35" s="274" t="str">
        <f t="shared" si="25"/>
        <v/>
      </c>
      <c r="BP35" s="274" t="str">
        <f t="shared" si="26"/>
        <v/>
      </c>
      <c r="BQ35" s="274" t="str">
        <f t="shared" si="27"/>
        <v/>
      </c>
      <c r="BR35" s="274" t="str">
        <f t="shared" si="28"/>
        <v/>
      </c>
      <c r="BS35" s="274" t="str">
        <f t="shared" si="29"/>
        <v/>
      </c>
      <c r="BT35" s="274" t="str">
        <f t="shared" si="30"/>
        <v/>
      </c>
      <c r="BU35" s="274" t="str">
        <f t="shared" si="31"/>
        <v/>
      </c>
      <c r="BV35" s="274" t="str">
        <f t="shared" si="32"/>
        <v/>
      </c>
      <c r="BW35" s="274" t="str">
        <f t="shared" si="33"/>
        <v/>
      </c>
      <c r="BX35" s="274" t="str">
        <f t="shared" si="34"/>
        <v/>
      </c>
      <c r="BY35" s="274" t="str">
        <f t="shared" si="35"/>
        <v/>
      </c>
      <c r="BZ35" s="274" t="str">
        <f t="shared" si="36"/>
        <v/>
      </c>
      <c r="CA35" s="274">
        <f t="shared" si="44"/>
        <v>0</v>
      </c>
    </row>
    <row r="36" spans="1:79" s="274" customFormat="1" ht="23.1" customHeight="1">
      <c r="A36" s="357">
        <v>23</v>
      </c>
      <c r="B36" s="16"/>
      <c r="C36" s="192"/>
      <c r="D36" s="193"/>
      <c r="E36" s="194"/>
      <c r="F36" s="195"/>
      <c r="G36" s="196"/>
      <c r="H36" s="197"/>
      <c r="I36" s="198"/>
      <c r="J36" s="199"/>
      <c r="K36" s="199"/>
      <c r="L36" s="199"/>
      <c r="M36" s="200"/>
      <c r="N36" s="120"/>
      <c r="O36" s="201"/>
      <c r="P36" s="401" t="str">
        <f t="shared" si="37"/>
        <v/>
      </c>
      <c r="Q36" s="403"/>
      <c r="R36" s="369"/>
      <c r="S36" s="369"/>
      <c r="T36" s="369"/>
      <c r="U36" s="369"/>
      <c r="V36" s="404" t="str">
        <f t="shared" si="38"/>
        <v/>
      </c>
      <c r="W36" s="417" t="str">
        <f t="shared" si="38"/>
        <v/>
      </c>
      <c r="X36" s="404" t="str">
        <f t="shared" si="38"/>
        <v/>
      </c>
      <c r="Y36" s="417" t="str">
        <f t="shared" si="38"/>
        <v/>
      </c>
      <c r="Z36" s="404" t="str">
        <f t="shared" si="38"/>
        <v/>
      </c>
      <c r="AA36" s="417" t="str">
        <f t="shared" si="38"/>
        <v/>
      </c>
      <c r="AB36" s="404" t="str">
        <f t="shared" si="38"/>
        <v/>
      </c>
      <c r="AC36" s="417" t="str">
        <f t="shared" si="38"/>
        <v/>
      </c>
      <c r="AD36" s="404" t="str">
        <f t="shared" si="38"/>
        <v/>
      </c>
      <c r="AE36" s="417" t="str">
        <f t="shared" si="38"/>
        <v/>
      </c>
      <c r="AF36" s="404" t="str">
        <f t="shared" si="38"/>
        <v/>
      </c>
      <c r="AG36" s="417" t="str">
        <f t="shared" si="38"/>
        <v/>
      </c>
      <c r="AH36" s="144" t="str">
        <f t="shared" si="7"/>
        <v/>
      </c>
      <c r="AI36" s="144" t="str">
        <f t="shared" si="39"/>
        <v/>
      </c>
      <c r="AJ36" s="144" t="str">
        <f t="shared" si="40"/>
        <v/>
      </c>
      <c r="AK36" s="144" t="str">
        <f t="shared" si="41"/>
        <v/>
      </c>
      <c r="AL36" s="405" t="str">
        <f t="shared" si="46"/>
        <v/>
      </c>
      <c r="AM36" s="405" t="str">
        <f t="shared" si="46"/>
        <v/>
      </c>
      <c r="AN36" s="405" t="str">
        <f t="shared" si="46"/>
        <v/>
      </c>
      <c r="AO36" s="405" t="str">
        <f t="shared" si="46"/>
        <v/>
      </c>
      <c r="AP36" s="405" t="str">
        <f t="shared" si="46"/>
        <v/>
      </c>
      <c r="AQ36" s="405" t="str">
        <f t="shared" si="46"/>
        <v/>
      </c>
      <c r="AR36" s="405" t="str">
        <f t="shared" si="46"/>
        <v/>
      </c>
      <c r="AS36" s="405" t="str">
        <f t="shared" si="46"/>
        <v/>
      </c>
      <c r="AT36" s="405" t="str">
        <f t="shared" si="46"/>
        <v/>
      </c>
      <c r="AU36" s="405" t="str">
        <f t="shared" si="46"/>
        <v/>
      </c>
      <c r="AV36" s="405" t="str">
        <f t="shared" si="46"/>
        <v/>
      </c>
      <c r="AW36" s="405" t="str">
        <f t="shared" si="9"/>
        <v/>
      </c>
      <c r="AX36" s="358"/>
      <c r="AY36" s="359" t="str">
        <f t="shared" si="10"/>
        <v/>
      </c>
      <c r="AZ36" s="359" t="str">
        <f t="shared" si="11"/>
        <v/>
      </c>
      <c r="BA36" s="359" t="str">
        <f t="shared" si="12"/>
        <v/>
      </c>
      <c r="BB36" s="359" t="str">
        <f t="shared" si="13"/>
        <v/>
      </c>
      <c r="BC36" s="359" t="str">
        <f t="shared" si="14"/>
        <v/>
      </c>
      <c r="BD36" s="359" t="str">
        <f t="shared" si="15"/>
        <v/>
      </c>
      <c r="BE36" s="359" t="str">
        <f t="shared" si="16"/>
        <v/>
      </c>
      <c r="BF36" s="359" t="str">
        <f t="shared" si="17"/>
        <v/>
      </c>
      <c r="BG36" s="359" t="str">
        <f t="shared" si="18"/>
        <v/>
      </c>
      <c r="BH36" s="359" t="str">
        <f t="shared" si="19"/>
        <v/>
      </c>
      <c r="BI36" s="359" t="str">
        <f t="shared" si="20"/>
        <v/>
      </c>
      <c r="BJ36" s="359" t="str">
        <f t="shared" si="21"/>
        <v/>
      </c>
      <c r="BK36" s="275">
        <f t="shared" si="22"/>
        <v>0</v>
      </c>
      <c r="BL36" s="275">
        <f t="shared" si="43"/>
        <v>0</v>
      </c>
      <c r="BM36" s="276">
        <f t="shared" si="23"/>
        <v>0</v>
      </c>
      <c r="BN36" s="274" t="str">
        <f t="shared" si="24"/>
        <v/>
      </c>
      <c r="BO36" s="274" t="str">
        <f t="shared" si="25"/>
        <v/>
      </c>
      <c r="BP36" s="274" t="str">
        <f t="shared" si="26"/>
        <v/>
      </c>
      <c r="BQ36" s="274" t="str">
        <f t="shared" si="27"/>
        <v/>
      </c>
      <c r="BR36" s="274" t="str">
        <f t="shared" si="28"/>
        <v/>
      </c>
      <c r="BS36" s="274" t="str">
        <f t="shared" si="29"/>
        <v/>
      </c>
      <c r="BT36" s="274" t="str">
        <f t="shared" si="30"/>
        <v/>
      </c>
      <c r="BU36" s="274" t="str">
        <f t="shared" si="31"/>
        <v/>
      </c>
      <c r="BV36" s="274" t="str">
        <f t="shared" si="32"/>
        <v/>
      </c>
      <c r="BW36" s="274" t="str">
        <f t="shared" si="33"/>
        <v/>
      </c>
      <c r="BX36" s="274" t="str">
        <f t="shared" si="34"/>
        <v/>
      </c>
      <c r="BY36" s="274" t="str">
        <f t="shared" si="35"/>
        <v/>
      </c>
      <c r="BZ36" s="274" t="str">
        <f t="shared" si="36"/>
        <v/>
      </c>
      <c r="CA36" s="274">
        <f t="shared" si="44"/>
        <v>0</v>
      </c>
    </row>
    <row r="37" spans="1:79" s="274" customFormat="1" ht="23.1" customHeight="1">
      <c r="A37" s="357">
        <v>24</v>
      </c>
      <c r="B37" s="16"/>
      <c r="C37" s="192"/>
      <c r="D37" s="193"/>
      <c r="E37" s="194"/>
      <c r="F37" s="195"/>
      <c r="G37" s="196"/>
      <c r="H37" s="197"/>
      <c r="I37" s="198"/>
      <c r="J37" s="199"/>
      <c r="K37" s="199"/>
      <c r="L37" s="199"/>
      <c r="M37" s="200"/>
      <c r="N37" s="120"/>
      <c r="O37" s="201"/>
      <c r="P37" s="401" t="str">
        <f t="shared" si="37"/>
        <v/>
      </c>
      <c r="Q37" s="403"/>
      <c r="R37" s="369"/>
      <c r="S37" s="369"/>
      <c r="T37" s="369"/>
      <c r="U37" s="369"/>
      <c r="V37" s="404" t="str">
        <f t="shared" si="38"/>
        <v/>
      </c>
      <c r="W37" s="417" t="str">
        <f t="shared" si="38"/>
        <v/>
      </c>
      <c r="X37" s="404" t="str">
        <f t="shared" si="38"/>
        <v/>
      </c>
      <c r="Y37" s="417" t="str">
        <f t="shared" si="38"/>
        <v/>
      </c>
      <c r="Z37" s="404" t="str">
        <f t="shared" si="38"/>
        <v/>
      </c>
      <c r="AA37" s="417" t="str">
        <f t="shared" si="38"/>
        <v/>
      </c>
      <c r="AB37" s="404" t="str">
        <f t="shared" si="38"/>
        <v/>
      </c>
      <c r="AC37" s="417" t="str">
        <f t="shared" si="38"/>
        <v/>
      </c>
      <c r="AD37" s="404" t="str">
        <f t="shared" si="38"/>
        <v/>
      </c>
      <c r="AE37" s="417" t="str">
        <f t="shared" si="38"/>
        <v/>
      </c>
      <c r="AF37" s="404" t="str">
        <f t="shared" si="38"/>
        <v/>
      </c>
      <c r="AG37" s="417" t="str">
        <f t="shared" si="38"/>
        <v/>
      </c>
      <c r="AH37" s="144" t="str">
        <f t="shared" si="7"/>
        <v/>
      </c>
      <c r="AI37" s="144" t="str">
        <f t="shared" si="39"/>
        <v/>
      </c>
      <c r="AJ37" s="144" t="str">
        <f t="shared" si="40"/>
        <v/>
      </c>
      <c r="AK37" s="144" t="str">
        <f t="shared" si="41"/>
        <v/>
      </c>
      <c r="AL37" s="405" t="str">
        <f t="shared" si="46"/>
        <v/>
      </c>
      <c r="AM37" s="405" t="str">
        <f t="shared" si="46"/>
        <v/>
      </c>
      <c r="AN37" s="405" t="str">
        <f t="shared" si="46"/>
        <v/>
      </c>
      <c r="AO37" s="405" t="str">
        <f t="shared" si="46"/>
        <v/>
      </c>
      <c r="AP37" s="405" t="str">
        <f t="shared" si="46"/>
        <v/>
      </c>
      <c r="AQ37" s="405" t="str">
        <f t="shared" si="46"/>
        <v/>
      </c>
      <c r="AR37" s="405" t="str">
        <f t="shared" si="46"/>
        <v/>
      </c>
      <c r="AS37" s="405" t="str">
        <f t="shared" si="46"/>
        <v/>
      </c>
      <c r="AT37" s="405" t="str">
        <f t="shared" si="46"/>
        <v/>
      </c>
      <c r="AU37" s="405" t="str">
        <f t="shared" si="46"/>
        <v/>
      </c>
      <c r="AV37" s="405" t="str">
        <f t="shared" si="46"/>
        <v/>
      </c>
      <c r="AW37" s="405" t="str">
        <f t="shared" si="9"/>
        <v/>
      </c>
      <c r="AX37" s="358"/>
      <c r="AY37" s="359" t="str">
        <f t="shared" si="10"/>
        <v/>
      </c>
      <c r="AZ37" s="359" t="str">
        <f t="shared" si="11"/>
        <v/>
      </c>
      <c r="BA37" s="359" t="str">
        <f t="shared" si="12"/>
        <v/>
      </c>
      <c r="BB37" s="359" t="str">
        <f t="shared" si="13"/>
        <v/>
      </c>
      <c r="BC37" s="359" t="str">
        <f t="shared" si="14"/>
        <v/>
      </c>
      <c r="BD37" s="359" t="str">
        <f t="shared" si="15"/>
        <v/>
      </c>
      <c r="BE37" s="359" t="str">
        <f t="shared" si="16"/>
        <v/>
      </c>
      <c r="BF37" s="359" t="str">
        <f t="shared" si="17"/>
        <v/>
      </c>
      <c r="BG37" s="359" t="str">
        <f t="shared" si="18"/>
        <v/>
      </c>
      <c r="BH37" s="359" t="str">
        <f t="shared" si="19"/>
        <v/>
      </c>
      <c r="BI37" s="359" t="str">
        <f t="shared" si="20"/>
        <v/>
      </c>
      <c r="BJ37" s="359" t="str">
        <f t="shared" si="21"/>
        <v/>
      </c>
      <c r="BK37" s="275">
        <f t="shared" si="22"/>
        <v>0</v>
      </c>
      <c r="BL37" s="275">
        <f t="shared" si="43"/>
        <v>0</v>
      </c>
      <c r="BM37" s="276">
        <f t="shared" si="23"/>
        <v>0</v>
      </c>
      <c r="BN37" s="274" t="str">
        <f t="shared" si="24"/>
        <v/>
      </c>
      <c r="BO37" s="274" t="str">
        <f t="shared" si="25"/>
        <v/>
      </c>
      <c r="BP37" s="274" t="str">
        <f t="shared" si="26"/>
        <v/>
      </c>
      <c r="BQ37" s="274" t="str">
        <f t="shared" si="27"/>
        <v/>
      </c>
      <c r="BR37" s="274" t="str">
        <f t="shared" si="28"/>
        <v/>
      </c>
      <c r="BS37" s="274" t="str">
        <f t="shared" si="29"/>
        <v/>
      </c>
      <c r="BT37" s="274" t="str">
        <f t="shared" si="30"/>
        <v/>
      </c>
      <c r="BU37" s="274" t="str">
        <f t="shared" si="31"/>
        <v/>
      </c>
      <c r="BV37" s="274" t="str">
        <f t="shared" si="32"/>
        <v/>
      </c>
      <c r="BW37" s="274" t="str">
        <f t="shared" si="33"/>
        <v/>
      </c>
      <c r="BX37" s="274" t="str">
        <f t="shared" si="34"/>
        <v/>
      </c>
      <c r="BY37" s="274" t="str">
        <f t="shared" si="35"/>
        <v/>
      </c>
      <c r="BZ37" s="274" t="str">
        <f t="shared" si="36"/>
        <v/>
      </c>
      <c r="CA37" s="274">
        <f t="shared" si="44"/>
        <v>0</v>
      </c>
    </row>
    <row r="38" spans="1:79" s="274" customFormat="1" ht="23.1" customHeight="1">
      <c r="A38" s="357">
        <v>25</v>
      </c>
      <c r="B38" s="16"/>
      <c r="C38" s="192"/>
      <c r="D38" s="193"/>
      <c r="E38" s="194"/>
      <c r="F38" s="195"/>
      <c r="G38" s="196"/>
      <c r="H38" s="197"/>
      <c r="I38" s="198"/>
      <c r="J38" s="199"/>
      <c r="K38" s="199"/>
      <c r="L38" s="199"/>
      <c r="M38" s="200"/>
      <c r="N38" s="120"/>
      <c r="O38" s="201"/>
      <c r="P38" s="401" t="str">
        <f t="shared" si="37"/>
        <v/>
      </c>
      <c r="Q38" s="403"/>
      <c r="R38" s="369"/>
      <c r="S38" s="369"/>
      <c r="T38" s="369"/>
      <c r="U38" s="369"/>
      <c r="V38" s="404" t="str">
        <f t="shared" si="38"/>
        <v/>
      </c>
      <c r="W38" s="417" t="str">
        <f t="shared" si="38"/>
        <v/>
      </c>
      <c r="X38" s="404" t="str">
        <f t="shared" si="38"/>
        <v/>
      </c>
      <c r="Y38" s="417" t="str">
        <f t="shared" si="38"/>
        <v/>
      </c>
      <c r="Z38" s="404" t="str">
        <f t="shared" si="38"/>
        <v/>
      </c>
      <c r="AA38" s="417" t="str">
        <f t="shared" si="38"/>
        <v/>
      </c>
      <c r="AB38" s="404" t="str">
        <f t="shared" si="38"/>
        <v/>
      </c>
      <c r="AC38" s="417" t="str">
        <f t="shared" si="38"/>
        <v/>
      </c>
      <c r="AD38" s="404" t="str">
        <f t="shared" si="38"/>
        <v/>
      </c>
      <c r="AE38" s="417" t="str">
        <f t="shared" si="38"/>
        <v/>
      </c>
      <c r="AF38" s="404" t="str">
        <f t="shared" si="38"/>
        <v/>
      </c>
      <c r="AG38" s="417" t="str">
        <f t="shared" si="38"/>
        <v/>
      </c>
      <c r="AH38" s="144" t="str">
        <f t="shared" si="7"/>
        <v/>
      </c>
      <c r="AI38" s="144" t="str">
        <f t="shared" si="39"/>
        <v/>
      </c>
      <c r="AJ38" s="144" t="str">
        <f t="shared" si="40"/>
        <v/>
      </c>
      <c r="AK38" s="144" t="str">
        <f t="shared" si="41"/>
        <v/>
      </c>
      <c r="AL38" s="405" t="str">
        <f t="shared" si="46"/>
        <v/>
      </c>
      <c r="AM38" s="405" t="str">
        <f t="shared" si="46"/>
        <v/>
      </c>
      <c r="AN38" s="405" t="str">
        <f t="shared" si="46"/>
        <v/>
      </c>
      <c r="AO38" s="405" t="str">
        <f t="shared" si="46"/>
        <v/>
      </c>
      <c r="AP38" s="405" t="str">
        <f t="shared" si="46"/>
        <v/>
      </c>
      <c r="AQ38" s="405" t="str">
        <f t="shared" si="46"/>
        <v/>
      </c>
      <c r="AR38" s="405" t="str">
        <f t="shared" si="46"/>
        <v/>
      </c>
      <c r="AS38" s="405" t="str">
        <f t="shared" si="46"/>
        <v/>
      </c>
      <c r="AT38" s="405" t="str">
        <f t="shared" si="46"/>
        <v/>
      </c>
      <c r="AU38" s="405" t="str">
        <f t="shared" si="46"/>
        <v/>
      </c>
      <c r="AV38" s="405" t="str">
        <f t="shared" si="46"/>
        <v/>
      </c>
      <c r="AW38" s="405" t="str">
        <f t="shared" si="9"/>
        <v/>
      </c>
      <c r="AX38" s="358"/>
      <c r="AY38" s="359" t="str">
        <f t="shared" si="10"/>
        <v/>
      </c>
      <c r="AZ38" s="359" t="str">
        <f t="shared" si="11"/>
        <v/>
      </c>
      <c r="BA38" s="359" t="str">
        <f t="shared" si="12"/>
        <v/>
      </c>
      <c r="BB38" s="359" t="str">
        <f t="shared" si="13"/>
        <v/>
      </c>
      <c r="BC38" s="359" t="str">
        <f t="shared" si="14"/>
        <v/>
      </c>
      <c r="BD38" s="359" t="str">
        <f t="shared" si="15"/>
        <v/>
      </c>
      <c r="BE38" s="359" t="str">
        <f t="shared" si="16"/>
        <v/>
      </c>
      <c r="BF38" s="359" t="str">
        <f t="shared" si="17"/>
        <v/>
      </c>
      <c r="BG38" s="359" t="str">
        <f t="shared" si="18"/>
        <v/>
      </c>
      <c r="BH38" s="359" t="str">
        <f t="shared" si="19"/>
        <v/>
      </c>
      <c r="BI38" s="359" t="str">
        <f t="shared" si="20"/>
        <v/>
      </c>
      <c r="BJ38" s="359" t="str">
        <f t="shared" si="21"/>
        <v/>
      </c>
      <c r="BK38" s="275">
        <f t="shared" si="22"/>
        <v>0</v>
      </c>
      <c r="BL38" s="275">
        <f t="shared" si="43"/>
        <v>0</v>
      </c>
      <c r="BM38" s="276">
        <f t="shared" si="23"/>
        <v>0</v>
      </c>
      <c r="BN38" s="274" t="str">
        <f t="shared" si="24"/>
        <v/>
      </c>
      <c r="BO38" s="274" t="str">
        <f t="shared" si="25"/>
        <v/>
      </c>
      <c r="BP38" s="274" t="str">
        <f t="shared" si="26"/>
        <v/>
      </c>
      <c r="BQ38" s="274" t="str">
        <f t="shared" si="27"/>
        <v/>
      </c>
      <c r="BR38" s="274" t="str">
        <f t="shared" si="28"/>
        <v/>
      </c>
      <c r="BS38" s="274" t="str">
        <f t="shared" si="29"/>
        <v/>
      </c>
      <c r="BT38" s="274" t="str">
        <f t="shared" si="30"/>
        <v/>
      </c>
      <c r="BU38" s="274" t="str">
        <f t="shared" si="31"/>
        <v/>
      </c>
      <c r="BV38" s="274" t="str">
        <f t="shared" si="32"/>
        <v/>
      </c>
      <c r="BW38" s="274" t="str">
        <f t="shared" si="33"/>
        <v/>
      </c>
      <c r="BX38" s="274" t="str">
        <f t="shared" si="34"/>
        <v/>
      </c>
      <c r="BY38" s="274" t="str">
        <f t="shared" si="35"/>
        <v/>
      </c>
      <c r="BZ38" s="274" t="str">
        <f t="shared" si="36"/>
        <v/>
      </c>
      <c r="CA38" s="274">
        <f t="shared" si="44"/>
        <v>0</v>
      </c>
    </row>
    <row r="39" spans="1:79" s="274" customFormat="1" ht="23.1" customHeight="1">
      <c r="A39" s="357">
        <v>26</v>
      </c>
      <c r="B39" s="16"/>
      <c r="C39" s="192"/>
      <c r="D39" s="193"/>
      <c r="E39" s="194"/>
      <c r="F39" s="195"/>
      <c r="G39" s="196"/>
      <c r="H39" s="197"/>
      <c r="I39" s="198"/>
      <c r="J39" s="199"/>
      <c r="K39" s="199"/>
      <c r="L39" s="199"/>
      <c r="M39" s="200"/>
      <c r="N39" s="121"/>
      <c r="O39" s="201"/>
      <c r="P39" s="401" t="str">
        <f t="shared" si="37"/>
        <v/>
      </c>
      <c r="Q39" s="403"/>
      <c r="R39" s="369"/>
      <c r="S39" s="369"/>
      <c r="T39" s="369"/>
      <c r="U39" s="369"/>
      <c r="V39" s="404" t="str">
        <f t="shared" si="38"/>
        <v/>
      </c>
      <c r="W39" s="417" t="str">
        <f t="shared" si="38"/>
        <v/>
      </c>
      <c r="X39" s="404" t="str">
        <f t="shared" si="38"/>
        <v/>
      </c>
      <c r="Y39" s="417" t="str">
        <f t="shared" si="38"/>
        <v/>
      </c>
      <c r="Z39" s="404" t="str">
        <f t="shared" si="38"/>
        <v/>
      </c>
      <c r="AA39" s="417" t="str">
        <f t="shared" si="38"/>
        <v/>
      </c>
      <c r="AB39" s="404" t="str">
        <f t="shared" si="38"/>
        <v/>
      </c>
      <c r="AC39" s="417" t="str">
        <f t="shared" si="38"/>
        <v/>
      </c>
      <c r="AD39" s="404" t="str">
        <f t="shared" si="38"/>
        <v/>
      </c>
      <c r="AE39" s="417" t="str">
        <f t="shared" si="38"/>
        <v/>
      </c>
      <c r="AF39" s="404" t="str">
        <f t="shared" si="38"/>
        <v/>
      </c>
      <c r="AG39" s="417" t="str">
        <f t="shared" si="38"/>
        <v/>
      </c>
      <c r="AH39" s="144" t="str">
        <f t="shared" si="7"/>
        <v/>
      </c>
      <c r="AI39" s="144" t="str">
        <f t="shared" si="39"/>
        <v/>
      </c>
      <c r="AJ39" s="144" t="str">
        <f t="shared" si="40"/>
        <v/>
      </c>
      <c r="AK39" s="144" t="str">
        <f t="shared" si="41"/>
        <v/>
      </c>
      <c r="AL39" s="405" t="str">
        <f t="shared" si="46"/>
        <v/>
      </c>
      <c r="AM39" s="405" t="str">
        <f t="shared" si="46"/>
        <v/>
      </c>
      <c r="AN39" s="405" t="str">
        <f t="shared" si="46"/>
        <v/>
      </c>
      <c r="AO39" s="405" t="str">
        <f t="shared" si="46"/>
        <v/>
      </c>
      <c r="AP39" s="405" t="str">
        <f t="shared" si="46"/>
        <v/>
      </c>
      <c r="AQ39" s="405" t="str">
        <f t="shared" si="46"/>
        <v/>
      </c>
      <c r="AR39" s="405" t="str">
        <f t="shared" si="46"/>
        <v/>
      </c>
      <c r="AS39" s="405" t="str">
        <f t="shared" si="46"/>
        <v/>
      </c>
      <c r="AT39" s="405" t="str">
        <f t="shared" si="46"/>
        <v/>
      </c>
      <c r="AU39" s="405" t="str">
        <f t="shared" si="46"/>
        <v/>
      </c>
      <c r="AV39" s="405" t="str">
        <f t="shared" si="46"/>
        <v/>
      </c>
      <c r="AW39" s="405" t="str">
        <f t="shared" si="9"/>
        <v/>
      </c>
      <c r="AX39" s="358"/>
      <c r="AY39" s="359" t="str">
        <f t="shared" si="10"/>
        <v/>
      </c>
      <c r="AZ39" s="359" t="str">
        <f t="shared" si="11"/>
        <v/>
      </c>
      <c r="BA39" s="359" t="str">
        <f t="shared" si="12"/>
        <v/>
      </c>
      <c r="BB39" s="359" t="str">
        <f t="shared" si="13"/>
        <v/>
      </c>
      <c r="BC39" s="359" t="str">
        <f t="shared" si="14"/>
        <v/>
      </c>
      <c r="BD39" s="359" t="str">
        <f t="shared" si="15"/>
        <v/>
      </c>
      <c r="BE39" s="359" t="str">
        <f t="shared" si="16"/>
        <v/>
      </c>
      <c r="BF39" s="359" t="str">
        <f t="shared" si="17"/>
        <v/>
      </c>
      <c r="BG39" s="359" t="str">
        <f t="shared" si="18"/>
        <v/>
      </c>
      <c r="BH39" s="359" t="str">
        <f t="shared" si="19"/>
        <v/>
      </c>
      <c r="BI39" s="359" t="str">
        <f t="shared" si="20"/>
        <v/>
      </c>
      <c r="BJ39" s="359" t="str">
        <f t="shared" si="21"/>
        <v/>
      </c>
      <c r="BK39" s="275">
        <f t="shared" si="22"/>
        <v>0</v>
      </c>
      <c r="BL39" s="275">
        <f t="shared" si="43"/>
        <v>0</v>
      </c>
      <c r="BM39" s="276">
        <f t="shared" si="23"/>
        <v>0</v>
      </c>
      <c r="BN39" s="274" t="str">
        <f t="shared" si="24"/>
        <v/>
      </c>
      <c r="BO39" s="274" t="str">
        <f t="shared" si="25"/>
        <v/>
      </c>
      <c r="BP39" s="274" t="str">
        <f t="shared" si="26"/>
        <v/>
      </c>
      <c r="BQ39" s="274" t="str">
        <f t="shared" si="27"/>
        <v/>
      </c>
      <c r="BR39" s="274" t="str">
        <f t="shared" si="28"/>
        <v/>
      </c>
      <c r="BS39" s="274" t="str">
        <f t="shared" si="29"/>
        <v/>
      </c>
      <c r="BT39" s="274" t="str">
        <f t="shared" si="30"/>
        <v/>
      </c>
      <c r="BU39" s="274" t="str">
        <f t="shared" si="31"/>
        <v/>
      </c>
      <c r="BV39" s="274" t="str">
        <f t="shared" si="32"/>
        <v/>
      </c>
      <c r="BW39" s="274" t="str">
        <f t="shared" si="33"/>
        <v/>
      </c>
      <c r="BX39" s="274" t="str">
        <f t="shared" si="34"/>
        <v/>
      </c>
      <c r="BY39" s="274" t="str">
        <f t="shared" si="35"/>
        <v/>
      </c>
      <c r="BZ39" s="274" t="str">
        <f t="shared" si="36"/>
        <v/>
      </c>
      <c r="CA39" s="274">
        <f t="shared" si="44"/>
        <v>0</v>
      </c>
    </row>
    <row r="40" spans="1:79" s="274" customFormat="1" ht="23.1" customHeight="1">
      <c r="A40" s="357">
        <v>27</v>
      </c>
      <c r="B40" s="16"/>
      <c r="C40" s="192"/>
      <c r="D40" s="193"/>
      <c r="E40" s="194"/>
      <c r="F40" s="195"/>
      <c r="G40" s="196"/>
      <c r="H40" s="197"/>
      <c r="I40" s="198"/>
      <c r="J40" s="199"/>
      <c r="K40" s="199"/>
      <c r="L40" s="199"/>
      <c r="M40" s="200"/>
      <c r="N40" s="120"/>
      <c r="O40" s="201"/>
      <c r="P40" s="401" t="str">
        <f t="shared" si="37"/>
        <v/>
      </c>
      <c r="Q40" s="403"/>
      <c r="R40" s="369"/>
      <c r="S40" s="369"/>
      <c r="T40" s="369"/>
      <c r="U40" s="369"/>
      <c r="V40" s="404" t="str">
        <f t="shared" si="38"/>
        <v/>
      </c>
      <c r="W40" s="417" t="str">
        <f t="shared" si="38"/>
        <v/>
      </c>
      <c r="X40" s="404" t="str">
        <f t="shared" si="38"/>
        <v/>
      </c>
      <c r="Y40" s="417" t="str">
        <f t="shared" si="38"/>
        <v/>
      </c>
      <c r="Z40" s="404" t="str">
        <f t="shared" si="38"/>
        <v/>
      </c>
      <c r="AA40" s="417" t="str">
        <f t="shared" si="38"/>
        <v/>
      </c>
      <c r="AB40" s="404" t="str">
        <f t="shared" si="38"/>
        <v/>
      </c>
      <c r="AC40" s="417" t="str">
        <f t="shared" si="38"/>
        <v/>
      </c>
      <c r="AD40" s="404" t="str">
        <f t="shared" si="38"/>
        <v/>
      </c>
      <c r="AE40" s="417" t="str">
        <f t="shared" si="38"/>
        <v/>
      </c>
      <c r="AF40" s="404" t="str">
        <f t="shared" si="38"/>
        <v/>
      </c>
      <c r="AG40" s="417" t="str">
        <f t="shared" si="38"/>
        <v/>
      </c>
      <c r="AH40" s="144" t="str">
        <f t="shared" si="7"/>
        <v/>
      </c>
      <c r="AI40" s="144" t="str">
        <f t="shared" si="39"/>
        <v/>
      </c>
      <c r="AJ40" s="144" t="str">
        <f t="shared" si="40"/>
        <v/>
      </c>
      <c r="AK40" s="144" t="str">
        <f t="shared" si="41"/>
        <v/>
      </c>
      <c r="AL40" s="405" t="str">
        <f t="shared" si="46"/>
        <v/>
      </c>
      <c r="AM40" s="405" t="str">
        <f t="shared" si="46"/>
        <v/>
      </c>
      <c r="AN40" s="405" t="str">
        <f t="shared" si="46"/>
        <v/>
      </c>
      <c r="AO40" s="405" t="str">
        <f t="shared" si="46"/>
        <v/>
      </c>
      <c r="AP40" s="405" t="str">
        <f t="shared" si="46"/>
        <v/>
      </c>
      <c r="AQ40" s="405" t="str">
        <f t="shared" si="46"/>
        <v/>
      </c>
      <c r="AR40" s="405" t="str">
        <f t="shared" si="46"/>
        <v/>
      </c>
      <c r="AS40" s="405" t="str">
        <f t="shared" si="46"/>
        <v/>
      </c>
      <c r="AT40" s="405" t="str">
        <f t="shared" si="46"/>
        <v/>
      </c>
      <c r="AU40" s="405" t="str">
        <f t="shared" si="46"/>
        <v/>
      </c>
      <c r="AV40" s="405" t="str">
        <f t="shared" si="46"/>
        <v/>
      </c>
      <c r="AW40" s="405" t="str">
        <f t="shared" si="9"/>
        <v/>
      </c>
      <c r="AX40" s="358"/>
      <c r="AY40" s="359" t="str">
        <f t="shared" si="10"/>
        <v/>
      </c>
      <c r="AZ40" s="359" t="str">
        <f t="shared" si="11"/>
        <v/>
      </c>
      <c r="BA40" s="359" t="str">
        <f t="shared" si="12"/>
        <v/>
      </c>
      <c r="BB40" s="359" t="str">
        <f t="shared" si="13"/>
        <v/>
      </c>
      <c r="BC40" s="359" t="str">
        <f t="shared" si="14"/>
        <v/>
      </c>
      <c r="BD40" s="359" t="str">
        <f t="shared" si="15"/>
        <v/>
      </c>
      <c r="BE40" s="359" t="str">
        <f t="shared" si="16"/>
        <v/>
      </c>
      <c r="BF40" s="359" t="str">
        <f t="shared" si="17"/>
        <v/>
      </c>
      <c r="BG40" s="359" t="str">
        <f t="shared" si="18"/>
        <v/>
      </c>
      <c r="BH40" s="359" t="str">
        <f t="shared" si="19"/>
        <v/>
      </c>
      <c r="BI40" s="359" t="str">
        <f t="shared" si="20"/>
        <v/>
      </c>
      <c r="BJ40" s="359" t="str">
        <f t="shared" si="21"/>
        <v/>
      </c>
      <c r="BK40" s="275">
        <f t="shared" si="22"/>
        <v>0</v>
      </c>
      <c r="BL40" s="275">
        <f t="shared" si="43"/>
        <v>0</v>
      </c>
      <c r="BM40" s="276">
        <f t="shared" si="23"/>
        <v>0</v>
      </c>
      <c r="BN40" s="274" t="str">
        <f t="shared" si="24"/>
        <v/>
      </c>
      <c r="BO40" s="274" t="str">
        <f t="shared" si="25"/>
        <v/>
      </c>
      <c r="BP40" s="274" t="str">
        <f t="shared" si="26"/>
        <v/>
      </c>
      <c r="BQ40" s="274" t="str">
        <f t="shared" si="27"/>
        <v/>
      </c>
      <c r="BR40" s="274" t="str">
        <f t="shared" si="28"/>
        <v/>
      </c>
      <c r="BS40" s="274" t="str">
        <f t="shared" si="29"/>
        <v/>
      </c>
      <c r="BT40" s="274" t="str">
        <f t="shared" si="30"/>
        <v/>
      </c>
      <c r="BU40" s="274" t="str">
        <f t="shared" si="31"/>
        <v/>
      </c>
      <c r="BV40" s="274" t="str">
        <f t="shared" si="32"/>
        <v/>
      </c>
      <c r="BW40" s="274" t="str">
        <f t="shared" si="33"/>
        <v/>
      </c>
      <c r="BX40" s="274" t="str">
        <f t="shared" si="34"/>
        <v/>
      </c>
      <c r="BY40" s="274" t="str">
        <f t="shared" si="35"/>
        <v/>
      </c>
      <c r="BZ40" s="274" t="str">
        <f t="shared" si="36"/>
        <v/>
      </c>
      <c r="CA40" s="274">
        <f t="shared" si="44"/>
        <v>0</v>
      </c>
    </row>
    <row r="41" spans="1:79" s="274" customFormat="1" ht="23.1" customHeight="1">
      <c r="A41" s="357">
        <v>28</v>
      </c>
      <c r="B41" s="16"/>
      <c r="C41" s="192"/>
      <c r="D41" s="193"/>
      <c r="E41" s="194"/>
      <c r="F41" s="195"/>
      <c r="G41" s="196"/>
      <c r="H41" s="197"/>
      <c r="I41" s="198"/>
      <c r="J41" s="199"/>
      <c r="K41" s="199"/>
      <c r="L41" s="199"/>
      <c r="M41" s="200"/>
      <c r="N41" s="120"/>
      <c r="O41" s="201"/>
      <c r="P41" s="401" t="str">
        <f t="shared" si="37"/>
        <v/>
      </c>
      <c r="Q41" s="403"/>
      <c r="R41" s="369"/>
      <c r="S41" s="369"/>
      <c r="T41" s="369"/>
      <c r="U41" s="369"/>
      <c r="V41" s="404" t="str">
        <f t="shared" si="38"/>
        <v/>
      </c>
      <c r="W41" s="417" t="str">
        <f t="shared" si="38"/>
        <v/>
      </c>
      <c r="X41" s="404" t="str">
        <f t="shared" si="38"/>
        <v/>
      </c>
      <c r="Y41" s="417" t="str">
        <f t="shared" si="38"/>
        <v/>
      </c>
      <c r="Z41" s="404" t="str">
        <f t="shared" si="38"/>
        <v/>
      </c>
      <c r="AA41" s="417" t="str">
        <f t="shared" si="38"/>
        <v/>
      </c>
      <c r="AB41" s="404" t="str">
        <f t="shared" si="38"/>
        <v/>
      </c>
      <c r="AC41" s="417" t="str">
        <f t="shared" si="38"/>
        <v/>
      </c>
      <c r="AD41" s="404" t="str">
        <f t="shared" si="38"/>
        <v/>
      </c>
      <c r="AE41" s="417" t="str">
        <f t="shared" si="38"/>
        <v/>
      </c>
      <c r="AF41" s="404" t="str">
        <f t="shared" si="38"/>
        <v/>
      </c>
      <c r="AG41" s="417" t="str">
        <f t="shared" si="38"/>
        <v/>
      </c>
      <c r="AH41" s="144" t="str">
        <f t="shared" si="7"/>
        <v/>
      </c>
      <c r="AI41" s="144" t="str">
        <f t="shared" si="39"/>
        <v/>
      </c>
      <c r="AJ41" s="144" t="str">
        <f t="shared" si="40"/>
        <v/>
      </c>
      <c r="AK41" s="144" t="str">
        <f t="shared" si="41"/>
        <v/>
      </c>
      <c r="AL41" s="405" t="str">
        <f t="shared" si="46"/>
        <v/>
      </c>
      <c r="AM41" s="405" t="str">
        <f t="shared" si="46"/>
        <v/>
      </c>
      <c r="AN41" s="405" t="str">
        <f t="shared" si="46"/>
        <v/>
      </c>
      <c r="AO41" s="405" t="str">
        <f t="shared" si="46"/>
        <v/>
      </c>
      <c r="AP41" s="405" t="str">
        <f t="shared" si="46"/>
        <v/>
      </c>
      <c r="AQ41" s="405" t="str">
        <f t="shared" si="46"/>
        <v/>
      </c>
      <c r="AR41" s="405" t="str">
        <f t="shared" si="46"/>
        <v/>
      </c>
      <c r="AS41" s="405" t="str">
        <f t="shared" si="46"/>
        <v/>
      </c>
      <c r="AT41" s="405" t="str">
        <f t="shared" si="46"/>
        <v/>
      </c>
      <c r="AU41" s="405" t="str">
        <f t="shared" si="46"/>
        <v/>
      </c>
      <c r="AV41" s="405" t="str">
        <f t="shared" si="46"/>
        <v/>
      </c>
      <c r="AW41" s="405" t="str">
        <f t="shared" si="9"/>
        <v/>
      </c>
      <c r="AX41" s="358"/>
      <c r="AY41" s="359" t="str">
        <f t="shared" si="10"/>
        <v/>
      </c>
      <c r="AZ41" s="359" t="str">
        <f t="shared" si="11"/>
        <v/>
      </c>
      <c r="BA41" s="359" t="str">
        <f t="shared" si="12"/>
        <v/>
      </c>
      <c r="BB41" s="359" t="str">
        <f t="shared" si="13"/>
        <v/>
      </c>
      <c r="BC41" s="359" t="str">
        <f t="shared" si="14"/>
        <v/>
      </c>
      <c r="BD41" s="359" t="str">
        <f t="shared" si="15"/>
        <v/>
      </c>
      <c r="BE41" s="359" t="str">
        <f t="shared" si="16"/>
        <v/>
      </c>
      <c r="BF41" s="359" t="str">
        <f t="shared" si="17"/>
        <v/>
      </c>
      <c r="BG41" s="359" t="str">
        <f t="shared" si="18"/>
        <v/>
      </c>
      <c r="BH41" s="359" t="str">
        <f t="shared" si="19"/>
        <v/>
      </c>
      <c r="BI41" s="359" t="str">
        <f t="shared" si="20"/>
        <v/>
      </c>
      <c r="BJ41" s="359" t="str">
        <f t="shared" si="21"/>
        <v/>
      </c>
      <c r="BK41" s="275">
        <f t="shared" si="22"/>
        <v>0</v>
      </c>
      <c r="BL41" s="275">
        <f t="shared" si="43"/>
        <v>0</v>
      </c>
      <c r="BM41" s="276">
        <f t="shared" si="23"/>
        <v>0</v>
      </c>
      <c r="BN41" s="274" t="str">
        <f t="shared" si="24"/>
        <v/>
      </c>
      <c r="BO41" s="274" t="str">
        <f t="shared" si="25"/>
        <v/>
      </c>
      <c r="BP41" s="274" t="str">
        <f t="shared" si="26"/>
        <v/>
      </c>
      <c r="BQ41" s="274" t="str">
        <f t="shared" si="27"/>
        <v/>
      </c>
      <c r="BR41" s="274" t="str">
        <f t="shared" si="28"/>
        <v/>
      </c>
      <c r="BS41" s="274" t="str">
        <f t="shared" si="29"/>
        <v/>
      </c>
      <c r="BT41" s="274" t="str">
        <f t="shared" si="30"/>
        <v/>
      </c>
      <c r="BU41" s="274" t="str">
        <f t="shared" si="31"/>
        <v/>
      </c>
      <c r="BV41" s="274" t="str">
        <f t="shared" si="32"/>
        <v/>
      </c>
      <c r="BW41" s="274" t="str">
        <f t="shared" si="33"/>
        <v/>
      </c>
      <c r="BX41" s="274" t="str">
        <f t="shared" si="34"/>
        <v/>
      </c>
      <c r="BY41" s="274" t="str">
        <f t="shared" si="35"/>
        <v/>
      </c>
      <c r="BZ41" s="274" t="str">
        <f t="shared" si="36"/>
        <v/>
      </c>
      <c r="CA41" s="274">
        <f t="shared" si="44"/>
        <v>0</v>
      </c>
    </row>
    <row r="42" spans="1:79" s="274" customFormat="1" ht="23.1" customHeight="1">
      <c r="A42" s="357">
        <v>29</v>
      </c>
      <c r="B42" s="16"/>
      <c r="C42" s="192"/>
      <c r="D42" s="193"/>
      <c r="E42" s="194"/>
      <c r="F42" s="195"/>
      <c r="G42" s="196"/>
      <c r="H42" s="197"/>
      <c r="I42" s="198"/>
      <c r="J42" s="199"/>
      <c r="K42" s="199"/>
      <c r="L42" s="199"/>
      <c r="M42" s="200"/>
      <c r="N42" s="120"/>
      <c r="O42" s="201"/>
      <c r="P42" s="401" t="str">
        <f t="shared" si="37"/>
        <v/>
      </c>
      <c r="Q42" s="403"/>
      <c r="R42" s="369"/>
      <c r="S42" s="369"/>
      <c r="T42" s="369"/>
      <c r="U42" s="369"/>
      <c r="V42" s="404" t="str">
        <f t="shared" si="38"/>
        <v/>
      </c>
      <c r="W42" s="417" t="str">
        <f t="shared" si="38"/>
        <v/>
      </c>
      <c r="X42" s="404" t="str">
        <f t="shared" si="38"/>
        <v/>
      </c>
      <c r="Y42" s="417" t="str">
        <f t="shared" si="38"/>
        <v/>
      </c>
      <c r="Z42" s="404" t="str">
        <f t="shared" si="38"/>
        <v/>
      </c>
      <c r="AA42" s="417" t="str">
        <f t="shared" si="38"/>
        <v/>
      </c>
      <c r="AB42" s="404" t="str">
        <f t="shared" si="38"/>
        <v/>
      </c>
      <c r="AC42" s="417" t="str">
        <f t="shared" si="38"/>
        <v/>
      </c>
      <c r="AD42" s="404" t="str">
        <f t="shared" si="38"/>
        <v/>
      </c>
      <c r="AE42" s="417" t="str">
        <f t="shared" si="38"/>
        <v/>
      </c>
      <c r="AF42" s="404" t="str">
        <f t="shared" si="38"/>
        <v/>
      </c>
      <c r="AG42" s="417" t="str">
        <f t="shared" si="38"/>
        <v/>
      </c>
      <c r="AH42" s="144" t="str">
        <f t="shared" si="7"/>
        <v/>
      </c>
      <c r="AI42" s="144" t="str">
        <f t="shared" si="39"/>
        <v/>
      </c>
      <c r="AJ42" s="144" t="str">
        <f t="shared" si="40"/>
        <v/>
      </c>
      <c r="AK42" s="144" t="str">
        <f t="shared" si="41"/>
        <v/>
      </c>
      <c r="AL42" s="405" t="str">
        <f t="shared" si="46"/>
        <v/>
      </c>
      <c r="AM42" s="405" t="str">
        <f t="shared" si="46"/>
        <v/>
      </c>
      <c r="AN42" s="405" t="str">
        <f t="shared" si="46"/>
        <v/>
      </c>
      <c r="AO42" s="405" t="str">
        <f t="shared" si="46"/>
        <v/>
      </c>
      <c r="AP42" s="405" t="str">
        <f t="shared" si="46"/>
        <v/>
      </c>
      <c r="AQ42" s="405" t="str">
        <f t="shared" si="46"/>
        <v/>
      </c>
      <c r="AR42" s="405" t="str">
        <f t="shared" si="46"/>
        <v/>
      </c>
      <c r="AS42" s="405" t="str">
        <f t="shared" si="46"/>
        <v/>
      </c>
      <c r="AT42" s="405" t="str">
        <f t="shared" si="46"/>
        <v/>
      </c>
      <c r="AU42" s="405" t="str">
        <f t="shared" si="46"/>
        <v/>
      </c>
      <c r="AV42" s="405" t="str">
        <f t="shared" si="46"/>
        <v/>
      </c>
      <c r="AW42" s="405" t="str">
        <f t="shared" si="9"/>
        <v/>
      </c>
      <c r="AX42" s="358"/>
      <c r="AY42" s="359" t="str">
        <f t="shared" si="10"/>
        <v/>
      </c>
      <c r="AZ42" s="359" t="str">
        <f t="shared" si="11"/>
        <v/>
      </c>
      <c r="BA42" s="359" t="str">
        <f t="shared" si="12"/>
        <v/>
      </c>
      <c r="BB42" s="359" t="str">
        <f t="shared" si="13"/>
        <v/>
      </c>
      <c r="BC42" s="359" t="str">
        <f t="shared" si="14"/>
        <v/>
      </c>
      <c r="BD42" s="359" t="str">
        <f t="shared" si="15"/>
        <v/>
      </c>
      <c r="BE42" s="359" t="str">
        <f t="shared" si="16"/>
        <v/>
      </c>
      <c r="BF42" s="359" t="str">
        <f t="shared" si="17"/>
        <v/>
      </c>
      <c r="BG42" s="359" t="str">
        <f t="shared" si="18"/>
        <v/>
      </c>
      <c r="BH42" s="359" t="str">
        <f t="shared" si="19"/>
        <v/>
      </c>
      <c r="BI42" s="359" t="str">
        <f t="shared" si="20"/>
        <v/>
      </c>
      <c r="BJ42" s="359" t="str">
        <f t="shared" si="21"/>
        <v/>
      </c>
      <c r="BK42" s="275">
        <f t="shared" si="22"/>
        <v>0</v>
      </c>
      <c r="BL42" s="275">
        <f t="shared" si="43"/>
        <v>0</v>
      </c>
      <c r="BM42" s="276">
        <f t="shared" si="23"/>
        <v>0</v>
      </c>
      <c r="BN42" s="274" t="str">
        <f t="shared" si="24"/>
        <v/>
      </c>
      <c r="BO42" s="274" t="str">
        <f t="shared" si="25"/>
        <v/>
      </c>
      <c r="BP42" s="274" t="str">
        <f t="shared" si="26"/>
        <v/>
      </c>
      <c r="BQ42" s="274" t="str">
        <f t="shared" si="27"/>
        <v/>
      </c>
      <c r="BR42" s="274" t="str">
        <f t="shared" si="28"/>
        <v/>
      </c>
      <c r="BS42" s="274" t="str">
        <f t="shared" si="29"/>
        <v/>
      </c>
      <c r="BT42" s="274" t="str">
        <f t="shared" si="30"/>
        <v/>
      </c>
      <c r="BU42" s="274" t="str">
        <f t="shared" si="31"/>
        <v/>
      </c>
      <c r="BV42" s="274" t="str">
        <f t="shared" si="32"/>
        <v/>
      </c>
      <c r="BW42" s="274" t="str">
        <f t="shared" si="33"/>
        <v/>
      </c>
      <c r="BX42" s="274" t="str">
        <f t="shared" si="34"/>
        <v/>
      </c>
      <c r="BY42" s="274" t="str">
        <f t="shared" si="35"/>
        <v/>
      </c>
      <c r="BZ42" s="274" t="str">
        <f t="shared" si="36"/>
        <v/>
      </c>
      <c r="CA42" s="274">
        <f t="shared" si="44"/>
        <v>0</v>
      </c>
    </row>
    <row r="43" spans="1:79" s="274" customFormat="1" ht="23.1" customHeight="1">
      <c r="A43" s="357">
        <v>30</v>
      </c>
      <c r="B43" s="16"/>
      <c r="C43" s="192"/>
      <c r="D43" s="193"/>
      <c r="E43" s="194"/>
      <c r="F43" s="195"/>
      <c r="G43" s="196"/>
      <c r="H43" s="197"/>
      <c r="I43" s="198"/>
      <c r="J43" s="199"/>
      <c r="K43" s="199"/>
      <c r="L43" s="199"/>
      <c r="M43" s="200"/>
      <c r="N43" s="120"/>
      <c r="O43" s="201"/>
      <c r="P43" s="401" t="str">
        <f t="shared" si="37"/>
        <v/>
      </c>
      <c r="Q43" s="403"/>
      <c r="R43" s="369"/>
      <c r="S43" s="369"/>
      <c r="T43" s="369"/>
      <c r="U43" s="369"/>
      <c r="V43" s="404" t="str">
        <f t="shared" si="38"/>
        <v/>
      </c>
      <c r="W43" s="417" t="str">
        <f t="shared" si="38"/>
        <v/>
      </c>
      <c r="X43" s="404" t="str">
        <f t="shared" si="38"/>
        <v/>
      </c>
      <c r="Y43" s="417" t="str">
        <f t="shared" si="38"/>
        <v/>
      </c>
      <c r="Z43" s="404" t="str">
        <f t="shared" si="38"/>
        <v/>
      </c>
      <c r="AA43" s="417" t="str">
        <f t="shared" si="38"/>
        <v/>
      </c>
      <c r="AB43" s="404" t="str">
        <f t="shared" si="38"/>
        <v/>
      </c>
      <c r="AC43" s="417" t="str">
        <f t="shared" si="38"/>
        <v/>
      </c>
      <c r="AD43" s="404" t="str">
        <f t="shared" si="38"/>
        <v/>
      </c>
      <c r="AE43" s="417" t="str">
        <f t="shared" si="38"/>
        <v/>
      </c>
      <c r="AF43" s="404" t="str">
        <f t="shared" si="38"/>
        <v/>
      </c>
      <c r="AG43" s="417" t="str">
        <f t="shared" si="38"/>
        <v/>
      </c>
      <c r="AH43" s="144" t="str">
        <f t="shared" si="7"/>
        <v/>
      </c>
      <c r="AI43" s="144" t="str">
        <f t="shared" si="39"/>
        <v/>
      </c>
      <c r="AJ43" s="144" t="str">
        <f t="shared" si="40"/>
        <v/>
      </c>
      <c r="AK43" s="144" t="str">
        <f t="shared" si="41"/>
        <v/>
      </c>
      <c r="AL43" s="405" t="str">
        <f t="shared" si="46"/>
        <v/>
      </c>
      <c r="AM43" s="405" t="str">
        <f t="shared" si="46"/>
        <v/>
      </c>
      <c r="AN43" s="405" t="str">
        <f t="shared" si="46"/>
        <v/>
      </c>
      <c r="AO43" s="405" t="str">
        <f t="shared" si="46"/>
        <v/>
      </c>
      <c r="AP43" s="405" t="str">
        <f t="shared" si="46"/>
        <v/>
      </c>
      <c r="AQ43" s="405" t="str">
        <f t="shared" si="46"/>
        <v/>
      </c>
      <c r="AR43" s="405" t="str">
        <f t="shared" si="46"/>
        <v/>
      </c>
      <c r="AS43" s="405" t="str">
        <f t="shared" si="46"/>
        <v/>
      </c>
      <c r="AT43" s="405" t="str">
        <f t="shared" si="46"/>
        <v/>
      </c>
      <c r="AU43" s="405" t="str">
        <f t="shared" si="46"/>
        <v/>
      </c>
      <c r="AV43" s="405" t="str">
        <f t="shared" si="46"/>
        <v/>
      </c>
      <c r="AW43" s="405" t="str">
        <f t="shared" si="9"/>
        <v/>
      </c>
      <c r="AX43" s="358"/>
      <c r="AY43" s="359" t="str">
        <f t="shared" si="10"/>
        <v/>
      </c>
      <c r="AZ43" s="359" t="str">
        <f t="shared" si="11"/>
        <v/>
      </c>
      <c r="BA43" s="359" t="str">
        <f t="shared" si="12"/>
        <v/>
      </c>
      <c r="BB43" s="359" t="str">
        <f t="shared" si="13"/>
        <v/>
      </c>
      <c r="BC43" s="359" t="str">
        <f t="shared" si="14"/>
        <v/>
      </c>
      <c r="BD43" s="359" t="str">
        <f t="shared" si="15"/>
        <v/>
      </c>
      <c r="BE43" s="359" t="str">
        <f t="shared" si="16"/>
        <v/>
      </c>
      <c r="BF43" s="359" t="str">
        <f t="shared" si="17"/>
        <v/>
      </c>
      <c r="BG43" s="359" t="str">
        <f t="shared" si="18"/>
        <v/>
      </c>
      <c r="BH43" s="359" t="str">
        <f t="shared" si="19"/>
        <v/>
      </c>
      <c r="BI43" s="359" t="str">
        <f t="shared" si="20"/>
        <v/>
      </c>
      <c r="BJ43" s="359" t="str">
        <f t="shared" si="21"/>
        <v/>
      </c>
      <c r="BK43" s="275">
        <f t="shared" si="22"/>
        <v>0</v>
      </c>
      <c r="BL43" s="275">
        <f t="shared" si="43"/>
        <v>0</v>
      </c>
      <c r="BM43" s="276">
        <f t="shared" si="23"/>
        <v>0</v>
      </c>
      <c r="BN43" s="274" t="str">
        <f t="shared" si="24"/>
        <v/>
      </c>
      <c r="BO43" s="274" t="str">
        <f t="shared" si="25"/>
        <v/>
      </c>
      <c r="BP43" s="274" t="str">
        <f t="shared" si="26"/>
        <v/>
      </c>
      <c r="BQ43" s="274" t="str">
        <f t="shared" si="27"/>
        <v/>
      </c>
      <c r="BR43" s="274" t="str">
        <f t="shared" si="28"/>
        <v/>
      </c>
      <c r="BS43" s="274" t="str">
        <f t="shared" si="29"/>
        <v/>
      </c>
      <c r="BT43" s="274" t="str">
        <f t="shared" si="30"/>
        <v/>
      </c>
      <c r="BU43" s="274" t="str">
        <f t="shared" si="31"/>
        <v/>
      </c>
      <c r="BV43" s="274" t="str">
        <f t="shared" si="32"/>
        <v/>
      </c>
      <c r="BW43" s="274" t="str">
        <f t="shared" si="33"/>
        <v/>
      </c>
      <c r="BX43" s="274" t="str">
        <f t="shared" si="34"/>
        <v/>
      </c>
      <c r="BY43" s="274" t="str">
        <f t="shared" si="35"/>
        <v/>
      </c>
      <c r="BZ43" s="274" t="str">
        <f t="shared" si="36"/>
        <v/>
      </c>
      <c r="CA43" s="274">
        <f t="shared" si="44"/>
        <v>0</v>
      </c>
    </row>
    <row r="44" spans="1:79" s="274" customFormat="1" ht="23.1" customHeight="1">
      <c r="A44" s="357">
        <v>31</v>
      </c>
      <c r="B44" s="16"/>
      <c r="C44" s="192"/>
      <c r="D44" s="193"/>
      <c r="E44" s="194"/>
      <c r="F44" s="195"/>
      <c r="G44" s="196"/>
      <c r="H44" s="197"/>
      <c r="I44" s="198"/>
      <c r="J44" s="199"/>
      <c r="K44" s="199"/>
      <c r="L44" s="199"/>
      <c r="M44" s="200"/>
      <c r="N44" s="120"/>
      <c r="O44" s="201"/>
      <c r="P44" s="401" t="str">
        <f t="shared" si="37"/>
        <v/>
      </c>
      <c r="Q44" s="403"/>
      <c r="R44" s="369"/>
      <c r="S44" s="369"/>
      <c r="T44" s="369"/>
      <c r="U44" s="369"/>
      <c r="V44" s="404" t="str">
        <f t="shared" si="38"/>
        <v/>
      </c>
      <c r="W44" s="417" t="str">
        <f t="shared" si="38"/>
        <v/>
      </c>
      <c r="X44" s="404" t="str">
        <f t="shared" si="38"/>
        <v/>
      </c>
      <c r="Y44" s="417" t="str">
        <f t="shared" si="38"/>
        <v/>
      </c>
      <c r="Z44" s="404" t="str">
        <f t="shared" si="38"/>
        <v/>
      </c>
      <c r="AA44" s="417" t="str">
        <f t="shared" si="38"/>
        <v/>
      </c>
      <c r="AB44" s="404" t="str">
        <f t="shared" si="38"/>
        <v/>
      </c>
      <c r="AC44" s="417" t="str">
        <f t="shared" si="38"/>
        <v/>
      </c>
      <c r="AD44" s="404" t="str">
        <f t="shared" si="38"/>
        <v/>
      </c>
      <c r="AE44" s="417" t="str">
        <f t="shared" si="38"/>
        <v/>
      </c>
      <c r="AF44" s="404" t="str">
        <f t="shared" si="38"/>
        <v/>
      </c>
      <c r="AG44" s="417" t="str">
        <f t="shared" si="38"/>
        <v/>
      </c>
      <c r="AH44" s="144" t="str">
        <f t="shared" si="7"/>
        <v/>
      </c>
      <c r="AI44" s="144" t="str">
        <f t="shared" si="39"/>
        <v/>
      </c>
      <c r="AJ44" s="144" t="str">
        <f t="shared" si="40"/>
        <v/>
      </c>
      <c r="AK44" s="144" t="str">
        <f t="shared" si="41"/>
        <v/>
      </c>
      <c r="AL44" s="405" t="str">
        <f t="shared" si="46"/>
        <v/>
      </c>
      <c r="AM44" s="405" t="str">
        <f t="shared" si="46"/>
        <v/>
      </c>
      <c r="AN44" s="405" t="str">
        <f t="shared" si="46"/>
        <v/>
      </c>
      <c r="AO44" s="405" t="str">
        <f t="shared" si="46"/>
        <v/>
      </c>
      <c r="AP44" s="405" t="str">
        <f t="shared" si="46"/>
        <v/>
      </c>
      <c r="AQ44" s="405" t="str">
        <f t="shared" si="46"/>
        <v/>
      </c>
      <c r="AR44" s="405" t="str">
        <f t="shared" si="46"/>
        <v/>
      </c>
      <c r="AS44" s="405" t="str">
        <f t="shared" si="46"/>
        <v/>
      </c>
      <c r="AT44" s="405" t="str">
        <f t="shared" si="46"/>
        <v/>
      </c>
      <c r="AU44" s="405" t="str">
        <f t="shared" si="46"/>
        <v/>
      </c>
      <c r="AV44" s="405" t="str">
        <f t="shared" si="46"/>
        <v/>
      </c>
      <c r="AW44" s="405" t="str">
        <f t="shared" si="9"/>
        <v/>
      </c>
      <c r="AX44" s="358"/>
      <c r="AY44" s="359" t="str">
        <f t="shared" si="10"/>
        <v/>
      </c>
      <c r="AZ44" s="359" t="str">
        <f t="shared" si="11"/>
        <v/>
      </c>
      <c r="BA44" s="359" t="str">
        <f t="shared" si="12"/>
        <v/>
      </c>
      <c r="BB44" s="359" t="str">
        <f t="shared" si="13"/>
        <v/>
      </c>
      <c r="BC44" s="359" t="str">
        <f t="shared" si="14"/>
        <v/>
      </c>
      <c r="BD44" s="359" t="str">
        <f t="shared" si="15"/>
        <v/>
      </c>
      <c r="BE44" s="359" t="str">
        <f t="shared" si="16"/>
        <v/>
      </c>
      <c r="BF44" s="359" t="str">
        <f t="shared" si="17"/>
        <v/>
      </c>
      <c r="BG44" s="359" t="str">
        <f t="shared" si="18"/>
        <v/>
      </c>
      <c r="BH44" s="359" t="str">
        <f t="shared" si="19"/>
        <v/>
      </c>
      <c r="BI44" s="359" t="str">
        <f t="shared" si="20"/>
        <v/>
      </c>
      <c r="BJ44" s="359" t="str">
        <f t="shared" si="21"/>
        <v/>
      </c>
      <c r="BK44" s="275">
        <f t="shared" si="22"/>
        <v>0</v>
      </c>
      <c r="BL44" s="275">
        <f t="shared" si="43"/>
        <v>0</v>
      </c>
      <c r="BM44" s="276">
        <f t="shared" si="23"/>
        <v>0</v>
      </c>
      <c r="BN44" s="274" t="str">
        <f t="shared" si="24"/>
        <v/>
      </c>
      <c r="BO44" s="274" t="str">
        <f t="shared" si="25"/>
        <v/>
      </c>
      <c r="BP44" s="274" t="str">
        <f t="shared" si="26"/>
        <v/>
      </c>
      <c r="BQ44" s="274" t="str">
        <f t="shared" si="27"/>
        <v/>
      </c>
      <c r="BR44" s="274" t="str">
        <f t="shared" si="28"/>
        <v/>
      </c>
      <c r="BS44" s="274" t="str">
        <f t="shared" si="29"/>
        <v/>
      </c>
      <c r="BT44" s="274" t="str">
        <f t="shared" si="30"/>
        <v/>
      </c>
      <c r="BU44" s="274" t="str">
        <f t="shared" si="31"/>
        <v/>
      </c>
      <c r="BV44" s="274" t="str">
        <f t="shared" si="32"/>
        <v/>
      </c>
      <c r="BW44" s="274" t="str">
        <f t="shared" si="33"/>
        <v/>
      </c>
      <c r="BX44" s="274" t="str">
        <f t="shared" si="34"/>
        <v/>
      </c>
      <c r="BY44" s="274" t="str">
        <f t="shared" si="35"/>
        <v/>
      </c>
      <c r="BZ44" s="274" t="str">
        <f t="shared" si="36"/>
        <v/>
      </c>
      <c r="CA44" s="274">
        <f t="shared" si="44"/>
        <v>0</v>
      </c>
    </row>
    <row r="45" spans="1:79" s="274" customFormat="1" ht="23.1" customHeight="1">
      <c r="A45" s="357">
        <v>32</v>
      </c>
      <c r="B45" s="16"/>
      <c r="C45" s="192"/>
      <c r="D45" s="193"/>
      <c r="E45" s="194"/>
      <c r="F45" s="195"/>
      <c r="G45" s="196"/>
      <c r="H45" s="197"/>
      <c r="I45" s="198"/>
      <c r="J45" s="199"/>
      <c r="K45" s="199"/>
      <c r="L45" s="199"/>
      <c r="M45" s="200"/>
      <c r="N45" s="120"/>
      <c r="O45" s="201"/>
      <c r="P45" s="401" t="str">
        <f t="shared" si="37"/>
        <v/>
      </c>
      <c r="Q45" s="403"/>
      <c r="R45" s="369"/>
      <c r="S45" s="369"/>
      <c r="T45" s="369"/>
      <c r="U45" s="369"/>
      <c r="V45" s="404" t="str">
        <f t="shared" si="38"/>
        <v/>
      </c>
      <c r="W45" s="417" t="str">
        <f t="shared" si="38"/>
        <v/>
      </c>
      <c r="X45" s="404" t="str">
        <f t="shared" si="38"/>
        <v/>
      </c>
      <c r="Y45" s="417" t="str">
        <f t="shared" si="38"/>
        <v/>
      </c>
      <c r="Z45" s="404" t="str">
        <f t="shared" si="38"/>
        <v/>
      </c>
      <c r="AA45" s="417" t="str">
        <f t="shared" si="38"/>
        <v/>
      </c>
      <c r="AB45" s="404" t="str">
        <f t="shared" si="38"/>
        <v/>
      </c>
      <c r="AC45" s="417" t="str">
        <f t="shared" si="38"/>
        <v/>
      </c>
      <c r="AD45" s="404" t="str">
        <f t="shared" si="38"/>
        <v/>
      </c>
      <c r="AE45" s="417" t="str">
        <f t="shared" si="38"/>
        <v/>
      </c>
      <c r="AF45" s="404" t="str">
        <f t="shared" si="38"/>
        <v/>
      </c>
      <c r="AG45" s="417" t="str">
        <f t="shared" si="38"/>
        <v/>
      </c>
      <c r="AH45" s="144" t="str">
        <f t="shared" si="7"/>
        <v/>
      </c>
      <c r="AI45" s="144" t="str">
        <f t="shared" si="39"/>
        <v/>
      </c>
      <c r="AJ45" s="144" t="str">
        <f t="shared" si="40"/>
        <v/>
      </c>
      <c r="AK45" s="144" t="str">
        <f t="shared" si="41"/>
        <v/>
      </c>
      <c r="AL45" s="405" t="str">
        <f t="shared" ref="AL45:AV54" si="47">IF($AK45="",IF($K45="","",IF(AL$12&gt;=$K45,IF($L45="",$AJ45,IF(AL$12&gt;$L45,"",$AJ45)),"")),IF(AND(AL$12&gt;=$K45,OR($L45&gt;=AL$12,$L45="")),$AK45,""))</f>
        <v/>
      </c>
      <c r="AM45" s="405" t="str">
        <f t="shared" si="47"/>
        <v/>
      </c>
      <c r="AN45" s="405" t="str">
        <f t="shared" si="47"/>
        <v/>
      </c>
      <c r="AO45" s="405" t="str">
        <f t="shared" si="47"/>
        <v/>
      </c>
      <c r="AP45" s="405" t="str">
        <f t="shared" si="47"/>
        <v/>
      </c>
      <c r="AQ45" s="405" t="str">
        <f t="shared" si="47"/>
        <v/>
      </c>
      <c r="AR45" s="405" t="str">
        <f t="shared" si="47"/>
        <v/>
      </c>
      <c r="AS45" s="405" t="str">
        <f t="shared" si="47"/>
        <v/>
      </c>
      <c r="AT45" s="405" t="str">
        <f t="shared" si="47"/>
        <v/>
      </c>
      <c r="AU45" s="405" t="str">
        <f t="shared" si="47"/>
        <v/>
      </c>
      <c r="AV45" s="405" t="str">
        <f t="shared" si="47"/>
        <v/>
      </c>
      <c r="AW45" s="405" t="str">
        <f t="shared" si="9"/>
        <v/>
      </c>
      <c r="AX45" s="358"/>
      <c r="AY45" s="359" t="str">
        <f t="shared" si="10"/>
        <v/>
      </c>
      <c r="AZ45" s="359" t="str">
        <f t="shared" si="11"/>
        <v/>
      </c>
      <c r="BA45" s="359" t="str">
        <f t="shared" si="12"/>
        <v/>
      </c>
      <c r="BB45" s="359" t="str">
        <f t="shared" si="13"/>
        <v/>
      </c>
      <c r="BC45" s="359" t="str">
        <f t="shared" si="14"/>
        <v/>
      </c>
      <c r="BD45" s="359" t="str">
        <f t="shared" si="15"/>
        <v/>
      </c>
      <c r="BE45" s="359" t="str">
        <f t="shared" si="16"/>
        <v/>
      </c>
      <c r="BF45" s="359" t="str">
        <f t="shared" si="17"/>
        <v/>
      </c>
      <c r="BG45" s="359" t="str">
        <f t="shared" si="18"/>
        <v/>
      </c>
      <c r="BH45" s="359" t="str">
        <f t="shared" si="19"/>
        <v/>
      </c>
      <c r="BI45" s="359" t="str">
        <f t="shared" si="20"/>
        <v/>
      </c>
      <c r="BJ45" s="359" t="str">
        <f t="shared" si="21"/>
        <v/>
      </c>
      <c r="BK45" s="275">
        <f t="shared" si="22"/>
        <v>0</v>
      </c>
      <c r="BL45" s="275">
        <f t="shared" si="43"/>
        <v>0</v>
      </c>
      <c r="BM45" s="276">
        <f t="shared" si="23"/>
        <v>0</v>
      </c>
      <c r="BN45" s="274" t="str">
        <f t="shared" si="24"/>
        <v/>
      </c>
      <c r="BO45" s="274" t="str">
        <f t="shared" si="25"/>
        <v/>
      </c>
      <c r="BP45" s="274" t="str">
        <f t="shared" si="26"/>
        <v/>
      </c>
      <c r="BQ45" s="274" t="str">
        <f t="shared" si="27"/>
        <v/>
      </c>
      <c r="BR45" s="274" t="str">
        <f t="shared" si="28"/>
        <v/>
      </c>
      <c r="BS45" s="274" t="str">
        <f t="shared" si="29"/>
        <v/>
      </c>
      <c r="BT45" s="274" t="str">
        <f t="shared" si="30"/>
        <v/>
      </c>
      <c r="BU45" s="274" t="str">
        <f t="shared" si="31"/>
        <v/>
      </c>
      <c r="BV45" s="274" t="str">
        <f t="shared" si="32"/>
        <v/>
      </c>
      <c r="BW45" s="274" t="str">
        <f t="shared" si="33"/>
        <v/>
      </c>
      <c r="BX45" s="274" t="str">
        <f t="shared" si="34"/>
        <v/>
      </c>
      <c r="BY45" s="274" t="str">
        <f t="shared" si="35"/>
        <v/>
      </c>
      <c r="BZ45" s="274" t="str">
        <f t="shared" si="36"/>
        <v/>
      </c>
      <c r="CA45" s="274">
        <f t="shared" si="44"/>
        <v>0</v>
      </c>
    </row>
    <row r="46" spans="1:79" s="274" customFormat="1" ht="23.1" customHeight="1">
      <c r="A46" s="357">
        <v>33</v>
      </c>
      <c r="B46" s="16"/>
      <c r="C46" s="192"/>
      <c r="D46" s="193"/>
      <c r="E46" s="194"/>
      <c r="F46" s="195"/>
      <c r="G46" s="196"/>
      <c r="H46" s="197"/>
      <c r="I46" s="198"/>
      <c r="J46" s="199"/>
      <c r="K46" s="199"/>
      <c r="L46" s="199"/>
      <c r="M46" s="200"/>
      <c r="N46" s="120"/>
      <c r="O46" s="201"/>
      <c r="P46" s="401" t="str">
        <f t="shared" si="37"/>
        <v/>
      </c>
      <c r="Q46" s="403"/>
      <c r="R46" s="369"/>
      <c r="S46" s="369"/>
      <c r="T46" s="369"/>
      <c r="U46" s="369"/>
      <c r="V46" s="404" t="str">
        <f t="shared" si="38"/>
        <v/>
      </c>
      <c r="W46" s="417" t="str">
        <f t="shared" si="38"/>
        <v/>
      </c>
      <c r="X46" s="404" t="str">
        <f t="shared" si="38"/>
        <v/>
      </c>
      <c r="Y46" s="417" t="str">
        <f t="shared" si="38"/>
        <v/>
      </c>
      <c r="Z46" s="404" t="str">
        <f t="shared" si="38"/>
        <v/>
      </c>
      <c r="AA46" s="417" t="str">
        <f t="shared" si="38"/>
        <v/>
      </c>
      <c r="AB46" s="404" t="str">
        <f t="shared" si="38"/>
        <v/>
      </c>
      <c r="AC46" s="417" t="str">
        <f t="shared" si="38"/>
        <v/>
      </c>
      <c r="AD46" s="404" t="str">
        <f t="shared" si="38"/>
        <v/>
      </c>
      <c r="AE46" s="417" t="str">
        <f t="shared" si="38"/>
        <v/>
      </c>
      <c r="AF46" s="404" t="str">
        <f t="shared" si="38"/>
        <v/>
      </c>
      <c r="AG46" s="417" t="str">
        <f t="shared" si="38"/>
        <v/>
      </c>
      <c r="AH46" s="144" t="str">
        <f t="shared" ref="AH46:AH77" si="48">IF(H46="有",IF(OR(B46="園長",B46="施設長",B46="管理者",B46="主任保育士",B46="保育士",B46="家庭的保育者"),1,IF(OR(B46="準保育士",B46="短時間保育士"),2,0)),IF(H46="無",IF(OR(B46="要件緩和対象",B46="保健師（みなし保育士）",B46="看護師（みなし保育士）",B46="准看護師（みなし保育士）"),3,""),""))</f>
        <v/>
      </c>
      <c r="AI46" s="144" t="str">
        <f t="shared" ref="AI46:AI77" si="49">IF(AND(C46="正",D46="常"),1,IF(AND(C46="パート",D46="常"),2,""))</f>
        <v/>
      </c>
      <c r="AJ46" s="144" t="str">
        <f t="shared" si="40"/>
        <v/>
      </c>
      <c r="AK46" s="144" t="str">
        <f t="shared" si="41"/>
        <v/>
      </c>
      <c r="AL46" s="405" t="str">
        <f t="shared" si="47"/>
        <v/>
      </c>
      <c r="AM46" s="405" t="str">
        <f t="shared" si="47"/>
        <v/>
      </c>
      <c r="AN46" s="405" t="str">
        <f t="shared" si="47"/>
        <v/>
      </c>
      <c r="AO46" s="405" t="str">
        <f t="shared" si="47"/>
        <v/>
      </c>
      <c r="AP46" s="405" t="str">
        <f t="shared" si="47"/>
        <v/>
      </c>
      <c r="AQ46" s="405" t="str">
        <f t="shared" si="47"/>
        <v/>
      </c>
      <c r="AR46" s="405" t="str">
        <f t="shared" si="47"/>
        <v/>
      </c>
      <c r="AS46" s="405" t="str">
        <f t="shared" si="47"/>
        <v/>
      </c>
      <c r="AT46" s="405" t="str">
        <f t="shared" si="47"/>
        <v/>
      </c>
      <c r="AU46" s="405" t="str">
        <f t="shared" si="47"/>
        <v/>
      </c>
      <c r="AV46" s="405" t="str">
        <f t="shared" si="47"/>
        <v/>
      </c>
      <c r="AW46" s="405" t="str">
        <f t="shared" ref="AW46:AW77" si="50">IF($AK46="",IF($K46="","",IF(AW$12&gt;=$K46,IF($L46="",$AJ46,IF(AW$12&gt;$L46,"",$AJ46)),"")),IF(AND(AW$12&gt;=$K46,OR($L46&gt;=AW$12,$L46="")),$AK46,""))</f>
        <v/>
      </c>
      <c r="AX46" s="358"/>
      <c r="AY46" s="359" t="str">
        <f t="shared" ref="AY46:AY77" si="51">IF(V46="●",AL46,"")</f>
        <v/>
      </c>
      <c r="AZ46" s="359" t="str">
        <f t="shared" ref="AZ46:AZ77" si="52">IF(W46="●",AM46,"")</f>
        <v/>
      </c>
      <c r="BA46" s="359" t="str">
        <f t="shared" ref="BA46:BA77" si="53">IF(X46="●",AN46,"")</f>
        <v/>
      </c>
      <c r="BB46" s="359" t="str">
        <f t="shared" ref="BB46:BB77" si="54">IF(Y46="●",AO46,"")</f>
        <v/>
      </c>
      <c r="BC46" s="359" t="str">
        <f t="shared" ref="BC46:BC77" si="55">IF(Z46="●",AP46,"")</f>
        <v/>
      </c>
      <c r="BD46" s="359" t="str">
        <f t="shared" ref="BD46:BD77" si="56">IF(AA46="●",AQ46,"")</f>
        <v/>
      </c>
      <c r="BE46" s="359" t="str">
        <f t="shared" ref="BE46:BE77" si="57">IF(AB46="●",AR46,"")</f>
        <v/>
      </c>
      <c r="BF46" s="359" t="str">
        <f t="shared" ref="BF46:BF77" si="58">IF(AC46="●",AS46,"")</f>
        <v/>
      </c>
      <c r="BG46" s="359" t="str">
        <f t="shared" ref="BG46:BG77" si="59">IF(AD46="●",AT46,"")</f>
        <v/>
      </c>
      <c r="BH46" s="359" t="str">
        <f t="shared" ref="BH46:BH77" si="60">IF(AE46="●",AU46,"")</f>
        <v/>
      </c>
      <c r="BI46" s="359" t="str">
        <f t="shared" ref="BI46:BI77" si="61">IF(AF46="●",AV46,"")</f>
        <v/>
      </c>
      <c r="BJ46" s="359" t="str">
        <f t="shared" ref="BJ46:BJ77" si="62">IF(AG46="●",AW46,"")</f>
        <v/>
      </c>
      <c r="BK46" s="275">
        <f t="shared" ref="BK46:BK77" si="63">COUNT(AY46:BJ46)</f>
        <v>0</v>
      </c>
      <c r="BL46" s="275">
        <f t="shared" si="43"/>
        <v>0</v>
      </c>
      <c r="BM46" s="276">
        <f t="shared" ref="BM46:BM77" si="64">IF(AND(H46="有",N46=""),COUNT(AY46:BJ46),0)</f>
        <v>0</v>
      </c>
      <c r="BN46" s="274" t="str">
        <f t="shared" ref="BN46:BN77" si="65">IF(E46="","",E46)</f>
        <v/>
      </c>
      <c r="BO46" s="274" t="str">
        <f t="shared" ref="BO46:BO77" si="66">IF(AY46="","","○")</f>
        <v/>
      </c>
      <c r="BP46" s="274" t="str">
        <f t="shared" ref="BP46:BP77" si="67">IF(AZ46="","","○")</f>
        <v/>
      </c>
      <c r="BQ46" s="274" t="str">
        <f t="shared" ref="BQ46:BQ77" si="68">IF(BA46="","","○")</f>
        <v/>
      </c>
      <c r="BR46" s="274" t="str">
        <f t="shared" ref="BR46:BR77" si="69">IF(BB46="","","○")</f>
        <v/>
      </c>
      <c r="BS46" s="274" t="str">
        <f t="shared" ref="BS46:BS77" si="70">IF(BC46="","","○")</f>
        <v/>
      </c>
      <c r="BT46" s="274" t="str">
        <f t="shared" ref="BT46:BT77" si="71">IF(BD46="","","○")</f>
        <v/>
      </c>
      <c r="BU46" s="274" t="str">
        <f t="shared" ref="BU46:BU77" si="72">IF(BE46="","","○")</f>
        <v/>
      </c>
      <c r="BV46" s="274" t="str">
        <f t="shared" ref="BV46:BV77" si="73">IF(BF46="","","○")</f>
        <v/>
      </c>
      <c r="BW46" s="274" t="str">
        <f t="shared" ref="BW46:BW77" si="74">IF(BG46="","","○")</f>
        <v/>
      </c>
      <c r="BX46" s="274" t="str">
        <f t="shared" ref="BX46:BX77" si="75">IF(BH46="","","○")</f>
        <v/>
      </c>
      <c r="BY46" s="274" t="str">
        <f t="shared" ref="BY46:BY77" si="76">IF(BI46="","","○")</f>
        <v/>
      </c>
      <c r="BZ46" s="274" t="str">
        <f t="shared" ref="BZ46:BZ77" si="77">IF(BJ46="","","○")</f>
        <v/>
      </c>
      <c r="CA46" s="274">
        <f t="shared" si="44"/>
        <v>0</v>
      </c>
    </row>
    <row r="47" spans="1:79" s="274" customFormat="1" ht="23.1" customHeight="1">
      <c r="A47" s="357">
        <v>34</v>
      </c>
      <c r="B47" s="16"/>
      <c r="C47" s="192"/>
      <c r="D47" s="193"/>
      <c r="E47" s="194"/>
      <c r="F47" s="195"/>
      <c r="G47" s="196"/>
      <c r="H47" s="197"/>
      <c r="I47" s="198"/>
      <c r="J47" s="199"/>
      <c r="K47" s="199"/>
      <c r="L47" s="199"/>
      <c r="M47" s="200"/>
      <c r="N47" s="120"/>
      <c r="O47" s="201"/>
      <c r="P47" s="401" t="str">
        <f t="shared" si="37"/>
        <v/>
      </c>
      <c r="Q47" s="403"/>
      <c r="R47" s="369"/>
      <c r="S47" s="369"/>
      <c r="T47" s="369"/>
      <c r="U47" s="369"/>
      <c r="V47" s="404" t="str">
        <f t="shared" ref="V47:AG68" si="78">IF(AND($P47="○",V$12&gt;=$K47,OR($L47&gt;=V$12,$L47="")),"●","")</f>
        <v/>
      </c>
      <c r="W47" s="417" t="str">
        <f t="shared" si="78"/>
        <v/>
      </c>
      <c r="X47" s="404" t="str">
        <f t="shared" si="78"/>
        <v/>
      </c>
      <c r="Y47" s="417" t="str">
        <f t="shared" si="78"/>
        <v/>
      </c>
      <c r="Z47" s="404" t="str">
        <f t="shared" si="78"/>
        <v/>
      </c>
      <c r="AA47" s="417" t="str">
        <f t="shared" si="78"/>
        <v/>
      </c>
      <c r="AB47" s="404" t="str">
        <f t="shared" si="78"/>
        <v/>
      </c>
      <c r="AC47" s="417" t="str">
        <f t="shared" si="78"/>
        <v/>
      </c>
      <c r="AD47" s="404" t="str">
        <f t="shared" si="78"/>
        <v/>
      </c>
      <c r="AE47" s="417" t="str">
        <f t="shared" si="78"/>
        <v/>
      </c>
      <c r="AF47" s="404" t="str">
        <f t="shared" si="78"/>
        <v/>
      </c>
      <c r="AG47" s="417" t="str">
        <f t="shared" si="78"/>
        <v/>
      </c>
      <c r="AH47" s="144" t="str">
        <f t="shared" si="48"/>
        <v/>
      </c>
      <c r="AI47" s="144" t="str">
        <f t="shared" si="49"/>
        <v/>
      </c>
      <c r="AJ47" s="144" t="str">
        <f t="shared" si="40"/>
        <v/>
      </c>
      <c r="AK47" s="144" t="str">
        <f t="shared" si="41"/>
        <v/>
      </c>
      <c r="AL47" s="405" t="str">
        <f t="shared" si="47"/>
        <v/>
      </c>
      <c r="AM47" s="405" t="str">
        <f t="shared" si="47"/>
        <v/>
      </c>
      <c r="AN47" s="405" t="str">
        <f t="shared" si="47"/>
        <v/>
      </c>
      <c r="AO47" s="405" t="str">
        <f t="shared" si="47"/>
        <v/>
      </c>
      <c r="AP47" s="405" t="str">
        <f t="shared" si="47"/>
        <v/>
      </c>
      <c r="AQ47" s="405" t="str">
        <f t="shared" si="47"/>
        <v/>
      </c>
      <c r="AR47" s="405" t="str">
        <f t="shared" si="47"/>
        <v/>
      </c>
      <c r="AS47" s="405" t="str">
        <f t="shared" si="47"/>
        <v/>
      </c>
      <c r="AT47" s="405" t="str">
        <f t="shared" si="47"/>
        <v/>
      </c>
      <c r="AU47" s="405" t="str">
        <f t="shared" si="47"/>
        <v/>
      </c>
      <c r="AV47" s="405" t="str">
        <f t="shared" si="47"/>
        <v/>
      </c>
      <c r="AW47" s="405" t="str">
        <f t="shared" si="50"/>
        <v/>
      </c>
      <c r="AX47" s="358"/>
      <c r="AY47" s="359" t="str">
        <f t="shared" si="51"/>
        <v/>
      </c>
      <c r="AZ47" s="359" t="str">
        <f t="shared" si="52"/>
        <v/>
      </c>
      <c r="BA47" s="359" t="str">
        <f t="shared" si="53"/>
        <v/>
      </c>
      <c r="BB47" s="359" t="str">
        <f t="shared" si="54"/>
        <v/>
      </c>
      <c r="BC47" s="359" t="str">
        <f t="shared" si="55"/>
        <v/>
      </c>
      <c r="BD47" s="359" t="str">
        <f t="shared" si="56"/>
        <v/>
      </c>
      <c r="BE47" s="359" t="str">
        <f t="shared" si="57"/>
        <v/>
      </c>
      <c r="BF47" s="359" t="str">
        <f t="shared" si="58"/>
        <v/>
      </c>
      <c r="BG47" s="359" t="str">
        <f t="shared" si="59"/>
        <v/>
      </c>
      <c r="BH47" s="359" t="str">
        <f t="shared" si="60"/>
        <v/>
      </c>
      <c r="BI47" s="359" t="str">
        <f t="shared" si="61"/>
        <v/>
      </c>
      <c r="BJ47" s="359" t="str">
        <f t="shared" si="62"/>
        <v/>
      </c>
      <c r="BK47" s="275">
        <f t="shared" si="63"/>
        <v>0</v>
      </c>
      <c r="BL47" s="275">
        <f t="shared" si="43"/>
        <v>0</v>
      </c>
      <c r="BM47" s="276">
        <f t="shared" si="64"/>
        <v>0</v>
      </c>
      <c r="BN47" s="274" t="str">
        <f t="shared" si="65"/>
        <v/>
      </c>
      <c r="BO47" s="274" t="str">
        <f t="shared" si="66"/>
        <v/>
      </c>
      <c r="BP47" s="274" t="str">
        <f t="shared" si="67"/>
        <v/>
      </c>
      <c r="BQ47" s="274" t="str">
        <f t="shared" si="68"/>
        <v/>
      </c>
      <c r="BR47" s="274" t="str">
        <f t="shared" si="69"/>
        <v/>
      </c>
      <c r="BS47" s="274" t="str">
        <f t="shared" si="70"/>
        <v/>
      </c>
      <c r="BT47" s="274" t="str">
        <f t="shared" si="71"/>
        <v/>
      </c>
      <c r="BU47" s="274" t="str">
        <f t="shared" si="72"/>
        <v/>
      </c>
      <c r="BV47" s="274" t="str">
        <f t="shared" si="73"/>
        <v/>
      </c>
      <c r="BW47" s="274" t="str">
        <f t="shared" si="74"/>
        <v/>
      </c>
      <c r="BX47" s="274" t="str">
        <f t="shared" si="75"/>
        <v/>
      </c>
      <c r="BY47" s="274" t="str">
        <f t="shared" si="76"/>
        <v/>
      </c>
      <c r="BZ47" s="274" t="str">
        <f t="shared" si="77"/>
        <v/>
      </c>
      <c r="CA47" s="274">
        <f t="shared" si="44"/>
        <v>0</v>
      </c>
    </row>
    <row r="48" spans="1:79" s="274" customFormat="1" ht="23.1" customHeight="1">
      <c r="A48" s="357">
        <v>35</v>
      </c>
      <c r="B48" s="16"/>
      <c r="C48" s="192"/>
      <c r="D48" s="193"/>
      <c r="E48" s="194"/>
      <c r="F48" s="195"/>
      <c r="G48" s="196"/>
      <c r="H48" s="197"/>
      <c r="I48" s="198"/>
      <c r="J48" s="199"/>
      <c r="K48" s="199"/>
      <c r="L48" s="199"/>
      <c r="M48" s="200"/>
      <c r="N48" s="120"/>
      <c r="O48" s="201"/>
      <c r="P48" s="401" t="str">
        <f t="shared" si="37"/>
        <v/>
      </c>
      <c r="Q48" s="403"/>
      <c r="R48" s="369"/>
      <c r="S48" s="369"/>
      <c r="T48" s="369"/>
      <c r="U48" s="369"/>
      <c r="V48" s="404" t="str">
        <f t="shared" si="78"/>
        <v/>
      </c>
      <c r="W48" s="417" t="str">
        <f t="shared" si="78"/>
        <v/>
      </c>
      <c r="X48" s="404" t="str">
        <f t="shared" si="78"/>
        <v/>
      </c>
      <c r="Y48" s="417" t="str">
        <f t="shared" si="78"/>
        <v/>
      </c>
      <c r="Z48" s="404" t="str">
        <f t="shared" si="78"/>
        <v/>
      </c>
      <c r="AA48" s="417" t="str">
        <f t="shared" si="78"/>
        <v/>
      </c>
      <c r="AB48" s="404" t="str">
        <f t="shared" si="78"/>
        <v/>
      </c>
      <c r="AC48" s="417" t="str">
        <f t="shared" si="78"/>
        <v/>
      </c>
      <c r="AD48" s="404" t="str">
        <f t="shared" si="78"/>
        <v/>
      </c>
      <c r="AE48" s="417" t="str">
        <f t="shared" si="78"/>
        <v/>
      </c>
      <c r="AF48" s="404" t="str">
        <f t="shared" si="78"/>
        <v/>
      </c>
      <c r="AG48" s="417" t="str">
        <f t="shared" si="78"/>
        <v/>
      </c>
      <c r="AH48" s="144" t="str">
        <f t="shared" si="48"/>
        <v/>
      </c>
      <c r="AI48" s="144" t="str">
        <f t="shared" si="49"/>
        <v/>
      </c>
      <c r="AJ48" s="144" t="str">
        <f t="shared" si="40"/>
        <v/>
      </c>
      <c r="AK48" s="144" t="str">
        <f t="shared" si="41"/>
        <v/>
      </c>
      <c r="AL48" s="405" t="str">
        <f t="shared" si="47"/>
        <v/>
      </c>
      <c r="AM48" s="405" t="str">
        <f t="shared" si="47"/>
        <v/>
      </c>
      <c r="AN48" s="405" t="str">
        <f t="shared" si="47"/>
        <v/>
      </c>
      <c r="AO48" s="405" t="str">
        <f t="shared" si="47"/>
        <v/>
      </c>
      <c r="AP48" s="405" t="str">
        <f t="shared" si="47"/>
        <v/>
      </c>
      <c r="AQ48" s="405" t="str">
        <f t="shared" si="47"/>
        <v/>
      </c>
      <c r="AR48" s="405" t="str">
        <f t="shared" si="47"/>
        <v/>
      </c>
      <c r="AS48" s="405" t="str">
        <f t="shared" si="47"/>
        <v/>
      </c>
      <c r="AT48" s="405" t="str">
        <f t="shared" si="47"/>
        <v/>
      </c>
      <c r="AU48" s="405" t="str">
        <f t="shared" si="47"/>
        <v/>
      </c>
      <c r="AV48" s="405" t="str">
        <f t="shared" si="47"/>
        <v/>
      </c>
      <c r="AW48" s="405" t="str">
        <f t="shared" si="50"/>
        <v/>
      </c>
      <c r="AX48" s="358"/>
      <c r="AY48" s="359" t="str">
        <f t="shared" si="51"/>
        <v/>
      </c>
      <c r="AZ48" s="359" t="str">
        <f t="shared" si="52"/>
        <v/>
      </c>
      <c r="BA48" s="359" t="str">
        <f t="shared" si="53"/>
        <v/>
      </c>
      <c r="BB48" s="359" t="str">
        <f t="shared" si="54"/>
        <v/>
      </c>
      <c r="BC48" s="359" t="str">
        <f t="shared" si="55"/>
        <v/>
      </c>
      <c r="BD48" s="359" t="str">
        <f t="shared" si="56"/>
        <v/>
      </c>
      <c r="BE48" s="359" t="str">
        <f t="shared" si="57"/>
        <v/>
      </c>
      <c r="BF48" s="359" t="str">
        <f t="shared" si="58"/>
        <v/>
      </c>
      <c r="BG48" s="359" t="str">
        <f t="shared" si="59"/>
        <v/>
      </c>
      <c r="BH48" s="359" t="str">
        <f t="shared" si="60"/>
        <v/>
      </c>
      <c r="BI48" s="359" t="str">
        <f t="shared" si="61"/>
        <v/>
      </c>
      <c r="BJ48" s="359" t="str">
        <f t="shared" si="62"/>
        <v/>
      </c>
      <c r="BK48" s="275">
        <f t="shared" si="63"/>
        <v>0</v>
      </c>
      <c r="BL48" s="275">
        <f t="shared" si="43"/>
        <v>0</v>
      </c>
      <c r="BM48" s="276">
        <f t="shared" si="64"/>
        <v>0</v>
      </c>
      <c r="BN48" s="274" t="str">
        <f t="shared" si="65"/>
        <v/>
      </c>
      <c r="BO48" s="274" t="str">
        <f t="shared" si="66"/>
        <v/>
      </c>
      <c r="BP48" s="274" t="str">
        <f t="shared" si="67"/>
        <v/>
      </c>
      <c r="BQ48" s="274" t="str">
        <f t="shared" si="68"/>
        <v/>
      </c>
      <c r="BR48" s="274" t="str">
        <f t="shared" si="69"/>
        <v/>
      </c>
      <c r="BS48" s="274" t="str">
        <f t="shared" si="70"/>
        <v/>
      </c>
      <c r="BT48" s="274" t="str">
        <f t="shared" si="71"/>
        <v/>
      </c>
      <c r="BU48" s="274" t="str">
        <f t="shared" si="72"/>
        <v/>
      </c>
      <c r="BV48" s="274" t="str">
        <f t="shared" si="73"/>
        <v/>
      </c>
      <c r="BW48" s="274" t="str">
        <f t="shared" si="74"/>
        <v/>
      </c>
      <c r="BX48" s="274" t="str">
        <f t="shared" si="75"/>
        <v/>
      </c>
      <c r="BY48" s="274" t="str">
        <f t="shared" si="76"/>
        <v/>
      </c>
      <c r="BZ48" s="274" t="str">
        <f t="shared" si="77"/>
        <v/>
      </c>
      <c r="CA48" s="274">
        <f t="shared" si="44"/>
        <v>0</v>
      </c>
    </row>
    <row r="49" spans="1:79" s="274" customFormat="1" ht="23.1" customHeight="1">
      <c r="A49" s="357">
        <v>36</v>
      </c>
      <c r="B49" s="16"/>
      <c r="C49" s="192"/>
      <c r="D49" s="193"/>
      <c r="E49" s="194"/>
      <c r="F49" s="195"/>
      <c r="G49" s="196"/>
      <c r="H49" s="197"/>
      <c r="I49" s="198"/>
      <c r="J49" s="199"/>
      <c r="K49" s="199"/>
      <c r="L49" s="199"/>
      <c r="M49" s="200"/>
      <c r="N49" s="120"/>
      <c r="O49" s="201"/>
      <c r="P49" s="401" t="str">
        <f t="shared" si="37"/>
        <v/>
      </c>
      <c r="Q49" s="403"/>
      <c r="R49" s="369"/>
      <c r="S49" s="369"/>
      <c r="T49" s="369"/>
      <c r="U49" s="369"/>
      <c r="V49" s="404" t="str">
        <f t="shared" si="78"/>
        <v/>
      </c>
      <c r="W49" s="417" t="str">
        <f t="shared" si="78"/>
        <v/>
      </c>
      <c r="X49" s="404" t="str">
        <f t="shared" si="78"/>
        <v/>
      </c>
      <c r="Y49" s="417" t="str">
        <f t="shared" si="78"/>
        <v/>
      </c>
      <c r="Z49" s="404" t="str">
        <f t="shared" si="78"/>
        <v/>
      </c>
      <c r="AA49" s="417" t="str">
        <f t="shared" si="78"/>
        <v/>
      </c>
      <c r="AB49" s="404" t="str">
        <f t="shared" si="78"/>
        <v/>
      </c>
      <c r="AC49" s="417" t="str">
        <f t="shared" si="78"/>
        <v/>
      </c>
      <c r="AD49" s="404" t="str">
        <f t="shared" si="78"/>
        <v/>
      </c>
      <c r="AE49" s="417" t="str">
        <f t="shared" si="78"/>
        <v/>
      </c>
      <c r="AF49" s="404" t="str">
        <f t="shared" si="78"/>
        <v/>
      </c>
      <c r="AG49" s="417" t="str">
        <f t="shared" si="78"/>
        <v/>
      </c>
      <c r="AH49" s="144" t="str">
        <f t="shared" si="48"/>
        <v/>
      </c>
      <c r="AI49" s="144" t="str">
        <f t="shared" si="49"/>
        <v/>
      </c>
      <c r="AJ49" s="144" t="str">
        <f t="shared" si="40"/>
        <v/>
      </c>
      <c r="AK49" s="144" t="str">
        <f t="shared" si="41"/>
        <v/>
      </c>
      <c r="AL49" s="405" t="str">
        <f t="shared" si="47"/>
        <v/>
      </c>
      <c r="AM49" s="405" t="str">
        <f t="shared" si="47"/>
        <v/>
      </c>
      <c r="AN49" s="405" t="str">
        <f t="shared" si="47"/>
        <v/>
      </c>
      <c r="AO49" s="405" t="str">
        <f t="shared" si="47"/>
        <v/>
      </c>
      <c r="AP49" s="405" t="str">
        <f t="shared" si="47"/>
        <v/>
      </c>
      <c r="AQ49" s="405" t="str">
        <f t="shared" si="47"/>
        <v/>
      </c>
      <c r="AR49" s="405" t="str">
        <f t="shared" si="47"/>
        <v/>
      </c>
      <c r="AS49" s="405" t="str">
        <f t="shared" si="47"/>
        <v/>
      </c>
      <c r="AT49" s="405" t="str">
        <f t="shared" si="47"/>
        <v/>
      </c>
      <c r="AU49" s="405" t="str">
        <f t="shared" si="47"/>
        <v/>
      </c>
      <c r="AV49" s="405" t="str">
        <f t="shared" si="47"/>
        <v/>
      </c>
      <c r="AW49" s="405" t="str">
        <f t="shared" si="50"/>
        <v/>
      </c>
      <c r="AX49" s="358"/>
      <c r="AY49" s="359" t="str">
        <f t="shared" si="51"/>
        <v/>
      </c>
      <c r="AZ49" s="359" t="str">
        <f t="shared" si="52"/>
        <v/>
      </c>
      <c r="BA49" s="359" t="str">
        <f t="shared" si="53"/>
        <v/>
      </c>
      <c r="BB49" s="359" t="str">
        <f t="shared" si="54"/>
        <v/>
      </c>
      <c r="BC49" s="359" t="str">
        <f t="shared" si="55"/>
        <v/>
      </c>
      <c r="BD49" s="359" t="str">
        <f t="shared" si="56"/>
        <v/>
      </c>
      <c r="BE49" s="359" t="str">
        <f t="shared" si="57"/>
        <v/>
      </c>
      <c r="BF49" s="359" t="str">
        <f t="shared" si="58"/>
        <v/>
      </c>
      <c r="BG49" s="359" t="str">
        <f t="shared" si="59"/>
        <v/>
      </c>
      <c r="BH49" s="359" t="str">
        <f t="shared" si="60"/>
        <v/>
      </c>
      <c r="BI49" s="359" t="str">
        <f t="shared" si="61"/>
        <v/>
      </c>
      <c r="BJ49" s="359" t="str">
        <f t="shared" si="62"/>
        <v/>
      </c>
      <c r="BK49" s="275">
        <f t="shared" si="63"/>
        <v>0</v>
      </c>
      <c r="BL49" s="275">
        <f t="shared" si="43"/>
        <v>0</v>
      </c>
      <c r="BM49" s="276">
        <f t="shared" si="64"/>
        <v>0</v>
      </c>
      <c r="BN49" s="274" t="str">
        <f t="shared" si="65"/>
        <v/>
      </c>
      <c r="BO49" s="274" t="str">
        <f t="shared" si="66"/>
        <v/>
      </c>
      <c r="BP49" s="274" t="str">
        <f t="shared" si="67"/>
        <v/>
      </c>
      <c r="BQ49" s="274" t="str">
        <f t="shared" si="68"/>
        <v/>
      </c>
      <c r="BR49" s="274" t="str">
        <f t="shared" si="69"/>
        <v/>
      </c>
      <c r="BS49" s="274" t="str">
        <f t="shared" si="70"/>
        <v/>
      </c>
      <c r="BT49" s="274" t="str">
        <f t="shared" si="71"/>
        <v/>
      </c>
      <c r="BU49" s="274" t="str">
        <f t="shared" si="72"/>
        <v/>
      </c>
      <c r="BV49" s="274" t="str">
        <f t="shared" si="73"/>
        <v/>
      </c>
      <c r="BW49" s="274" t="str">
        <f t="shared" si="74"/>
        <v/>
      </c>
      <c r="BX49" s="274" t="str">
        <f t="shared" si="75"/>
        <v/>
      </c>
      <c r="BY49" s="274" t="str">
        <f t="shared" si="76"/>
        <v/>
      </c>
      <c r="BZ49" s="274" t="str">
        <f t="shared" si="77"/>
        <v/>
      </c>
      <c r="CA49" s="274">
        <f t="shared" si="44"/>
        <v>0</v>
      </c>
    </row>
    <row r="50" spans="1:79" s="274" customFormat="1" ht="23.1" customHeight="1">
      <c r="A50" s="357">
        <v>37</v>
      </c>
      <c r="B50" s="16"/>
      <c r="C50" s="192"/>
      <c r="D50" s="193"/>
      <c r="E50" s="194"/>
      <c r="F50" s="195"/>
      <c r="G50" s="196"/>
      <c r="H50" s="197"/>
      <c r="I50" s="198"/>
      <c r="J50" s="199"/>
      <c r="K50" s="199"/>
      <c r="L50" s="199"/>
      <c r="M50" s="200"/>
      <c r="N50" s="120"/>
      <c r="O50" s="201"/>
      <c r="P50" s="401" t="str">
        <f t="shared" si="37"/>
        <v/>
      </c>
      <c r="Q50" s="403"/>
      <c r="R50" s="369"/>
      <c r="S50" s="369"/>
      <c r="T50" s="369"/>
      <c r="U50" s="369"/>
      <c r="V50" s="404" t="str">
        <f t="shared" si="78"/>
        <v/>
      </c>
      <c r="W50" s="417" t="str">
        <f t="shared" si="78"/>
        <v/>
      </c>
      <c r="X50" s="404" t="str">
        <f t="shared" si="78"/>
        <v/>
      </c>
      <c r="Y50" s="417" t="str">
        <f t="shared" si="78"/>
        <v/>
      </c>
      <c r="Z50" s="404" t="str">
        <f t="shared" si="78"/>
        <v/>
      </c>
      <c r="AA50" s="417" t="str">
        <f t="shared" si="78"/>
        <v/>
      </c>
      <c r="AB50" s="404" t="str">
        <f t="shared" si="78"/>
        <v/>
      </c>
      <c r="AC50" s="417" t="str">
        <f t="shared" si="78"/>
        <v/>
      </c>
      <c r="AD50" s="404" t="str">
        <f t="shared" si="78"/>
        <v/>
      </c>
      <c r="AE50" s="417" t="str">
        <f t="shared" si="78"/>
        <v/>
      </c>
      <c r="AF50" s="404" t="str">
        <f t="shared" si="78"/>
        <v/>
      </c>
      <c r="AG50" s="417" t="str">
        <f t="shared" si="78"/>
        <v/>
      </c>
      <c r="AH50" s="144" t="str">
        <f t="shared" si="48"/>
        <v/>
      </c>
      <c r="AI50" s="144" t="str">
        <f t="shared" si="49"/>
        <v/>
      </c>
      <c r="AJ50" s="144" t="str">
        <f t="shared" si="40"/>
        <v/>
      </c>
      <c r="AK50" s="144" t="str">
        <f t="shared" si="41"/>
        <v/>
      </c>
      <c r="AL50" s="405" t="str">
        <f t="shared" si="47"/>
        <v/>
      </c>
      <c r="AM50" s="405" t="str">
        <f t="shared" si="47"/>
        <v/>
      </c>
      <c r="AN50" s="405" t="str">
        <f t="shared" si="47"/>
        <v/>
      </c>
      <c r="AO50" s="405" t="str">
        <f t="shared" si="47"/>
        <v/>
      </c>
      <c r="AP50" s="405" t="str">
        <f t="shared" si="47"/>
        <v/>
      </c>
      <c r="AQ50" s="405" t="str">
        <f t="shared" si="47"/>
        <v/>
      </c>
      <c r="AR50" s="405" t="str">
        <f t="shared" si="47"/>
        <v/>
      </c>
      <c r="AS50" s="405" t="str">
        <f t="shared" si="47"/>
        <v/>
      </c>
      <c r="AT50" s="405" t="str">
        <f t="shared" si="47"/>
        <v/>
      </c>
      <c r="AU50" s="405" t="str">
        <f t="shared" si="47"/>
        <v/>
      </c>
      <c r="AV50" s="405" t="str">
        <f t="shared" si="47"/>
        <v/>
      </c>
      <c r="AW50" s="405" t="str">
        <f t="shared" si="50"/>
        <v/>
      </c>
      <c r="AX50" s="358"/>
      <c r="AY50" s="359" t="str">
        <f t="shared" si="51"/>
        <v/>
      </c>
      <c r="AZ50" s="359" t="str">
        <f t="shared" si="52"/>
        <v/>
      </c>
      <c r="BA50" s="359" t="str">
        <f t="shared" si="53"/>
        <v/>
      </c>
      <c r="BB50" s="359" t="str">
        <f t="shared" si="54"/>
        <v/>
      </c>
      <c r="BC50" s="359" t="str">
        <f t="shared" si="55"/>
        <v/>
      </c>
      <c r="BD50" s="359" t="str">
        <f t="shared" si="56"/>
        <v/>
      </c>
      <c r="BE50" s="359" t="str">
        <f t="shared" si="57"/>
        <v/>
      </c>
      <c r="BF50" s="359" t="str">
        <f t="shared" si="58"/>
        <v/>
      </c>
      <c r="BG50" s="359" t="str">
        <f t="shared" si="59"/>
        <v/>
      </c>
      <c r="BH50" s="359" t="str">
        <f t="shared" si="60"/>
        <v/>
      </c>
      <c r="BI50" s="359" t="str">
        <f t="shared" si="61"/>
        <v/>
      </c>
      <c r="BJ50" s="359" t="str">
        <f t="shared" si="62"/>
        <v/>
      </c>
      <c r="BK50" s="275">
        <f t="shared" si="63"/>
        <v>0</v>
      </c>
      <c r="BL50" s="275">
        <f t="shared" si="43"/>
        <v>0</v>
      </c>
      <c r="BM50" s="276">
        <f t="shared" si="64"/>
        <v>0</v>
      </c>
      <c r="BN50" s="274" t="str">
        <f t="shared" si="65"/>
        <v/>
      </c>
      <c r="BO50" s="274" t="str">
        <f t="shared" si="66"/>
        <v/>
      </c>
      <c r="BP50" s="274" t="str">
        <f t="shared" si="67"/>
        <v/>
      </c>
      <c r="BQ50" s="274" t="str">
        <f t="shared" si="68"/>
        <v/>
      </c>
      <c r="BR50" s="274" t="str">
        <f t="shared" si="69"/>
        <v/>
      </c>
      <c r="BS50" s="274" t="str">
        <f t="shared" si="70"/>
        <v/>
      </c>
      <c r="BT50" s="274" t="str">
        <f t="shared" si="71"/>
        <v/>
      </c>
      <c r="BU50" s="274" t="str">
        <f t="shared" si="72"/>
        <v/>
      </c>
      <c r="BV50" s="274" t="str">
        <f t="shared" si="73"/>
        <v/>
      </c>
      <c r="BW50" s="274" t="str">
        <f t="shared" si="74"/>
        <v/>
      </c>
      <c r="BX50" s="274" t="str">
        <f t="shared" si="75"/>
        <v/>
      </c>
      <c r="BY50" s="274" t="str">
        <f t="shared" si="76"/>
        <v/>
      </c>
      <c r="BZ50" s="274" t="str">
        <f t="shared" si="77"/>
        <v/>
      </c>
      <c r="CA50" s="274">
        <f t="shared" si="44"/>
        <v>0</v>
      </c>
    </row>
    <row r="51" spans="1:79" s="274" customFormat="1" ht="23.1" customHeight="1">
      <c r="A51" s="357">
        <v>38</v>
      </c>
      <c r="B51" s="16"/>
      <c r="C51" s="192"/>
      <c r="D51" s="193"/>
      <c r="E51" s="194"/>
      <c r="F51" s="195"/>
      <c r="G51" s="196"/>
      <c r="H51" s="197"/>
      <c r="I51" s="198"/>
      <c r="J51" s="199"/>
      <c r="K51" s="199"/>
      <c r="L51" s="199"/>
      <c r="M51" s="200"/>
      <c r="N51" s="120"/>
      <c r="O51" s="201"/>
      <c r="P51" s="401" t="str">
        <f t="shared" si="37"/>
        <v/>
      </c>
      <c r="Q51" s="403"/>
      <c r="R51" s="369"/>
      <c r="S51" s="369"/>
      <c r="T51" s="369"/>
      <c r="U51" s="369"/>
      <c r="V51" s="404" t="str">
        <f t="shared" si="78"/>
        <v/>
      </c>
      <c r="W51" s="417" t="str">
        <f t="shared" si="78"/>
        <v/>
      </c>
      <c r="X51" s="404" t="str">
        <f t="shared" si="78"/>
        <v/>
      </c>
      <c r="Y51" s="417" t="str">
        <f t="shared" si="78"/>
        <v/>
      </c>
      <c r="Z51" s="404" t="str">
        <f t="shared" si="78"/>
        <v/>
      </c>
      <c r="AA51" s="417" t="str">
        <f t="shared" si="78"/>
        <v/>
      </c>
      <c r="AB51" s="404" t="str">
        <f t="shared" si="78"/>
        <v/>
      </c>
      <c r="AC51" s="417" t="str">
        <f t="shared" si="78"/>
        <v/>
      </c>
      <c r="AD51" s="404" t="str">
        <f t="shared" si="78"/>
        <v/>
      </c>
      <c r="AE51" s="417" t="str">
        <f t="shared" si="78"/>
        <v/>
      </c>
      <c r="AF51" s="404" t="str">
        <f t="shared" si="78"/>
        <v/>
      </c>
      <c r="AG51" s="417" t="str">
        <f t="shared" si="78"/>
        <v/>
      </c>
      <c r="AH51" s="144" t="str">
        <f t="shared" si="48"/>
        <v/>
      </c>
      <c r="AI51" s="144" t="str">
        <f t="shared" si="49"/>
        <v/>
      </c>
      <c r="AJ51" s="144" t="str">
        <f t="shared" si="40"/>
        <v/>
      </c>
      <c r="AK51" s="144" t="str">
        <f t="shared" si="41"/>
        <v/>
      </c>
      <c r="AL51" s="405" t="str">
        <f t="shared" si="47"/>
        <v/>
      </c>
      <c r="AM51" s="405" t="str">
        <f t="shared" si="47"/>
        <v/>
      </c>
      <c r="AN51" s="405" t="str">
        <f t="shared" si="47"/>
        <v/>
      </c>
      <c r="AO51" s="405" t="str">
        <f t="shared" si="47"/>
        <v/>
      </c>
      <c r="AP51" s="405" t="str">
        <f t="shared" si="47"/>
        <v/>
      </c>
      <c r="AQ51" s="405" t="str">
        <f t="shared" si="47"/>
        <v/>
      </c>
      <c r="AR51" s="405" t="str">
        <f t="shared" si="47"/>
        <v/>
      </c>
      <c r="AS51" s="405" t="str">
        <f t="shared" si="47"/>
        <v/>
      </c>
      <c r="AT51" s="405" t="str">
        <f t="shared" si="47"/>
        <v/>
      </c>
      <c r="AU51" s="405" t="str">
        <f t="shared" si="47"/>
        <v/>
      </c>
      <c r="AV51" s="405" t="str">
        <f t="shared" si="47"/>
        <v/>
      </c>
      <c r="AW51" s="405" t="str">
        <f t="shared" si="50"/>
        <v/>
      </c>
      <c r="AX51" s="358"/>
      <c r="AY51" s="359" t="str">
        <f t="shared" si="51"/>
        <v/>
      </c>
      <c r="AZ51" s="359" t="str">
        <f t="shared" si="52"/>
        <v/>
      </c>
      <c r="BA51" s="359" t="str">
        <f t="shared" si="53"/>
        <v/>
      </c>
      <c r="BB51" s="359" t="str">
        <f t="shared" si="54"/>
        <v/>
      </c>
      <c r="BC51" s="359" t="str">
        <f t="shared" si="55"/>
        <v/>
      </c>
      <c r="BD51" s="359" t="str">
        <f t="shared" si="56"/>
        <v/>
      </c>
      <c r="BE51" s="359" t="str">
        <f t="shared" si="57"/>
        <v/>
      </c>
      <c r="BF51" s="359" t="str">
        <f t="shared" si="58"/>
        <v/>
      </c>
      <c r="BG51" s="359" t="str">
        <f t="shared" si="59"/>
        <v/>
      </c>
      <c r="BH51" s="359" t="str">
        <f t="shared" si="60"/>
        <v/>
      </c>
      <c r="BI51" s="359" t="str">
        <f t="shared" si="61"/>
        <v/>
      </c>
      <c r="BJ51" s="359" t="str">
        <f t="shared" si="62"/>
        <v/>
      </c>
      <c r="BK51" s="275">
        <f t="shared" si="63"/>
        <v>0</v>
      </c>
      <c r="BL51" s="275">
        <f t="shared" si="43"/>
        <v>0</v>
      </c>
      <c r="BM51" s="276">
        <f t="shared" si="64"/>
        <v>0</v>
      </c>
      <c r="BN51" s="274" t="str">
        <f t="shared" si="65"/>
        <v/>
      </c>
      <c r="BO51" s="274" t="str">
        <f t="shared" si="66"/>
        <v/>
      </c>
      <c r="BP51" s="274" t="str">
        <f t="shared" si="67"/>
        <v/>
      </c>
      <c r="BQ51" s="274" t="str">
        <f t="shared" si="68"/>
        <v/>
      </c>
      <c r="BR51" s="274" t="str">
        <f t="shared" si="69"/>
        <v/>
      </c>
      <c r="BS51" s="274" t="str">
        <f t="shared" si="70"/>
        <v/>
      </c>
      <c r="BT51" s="274" t="str">
        <f t="shared" si="71"/>
        <v/>
      </c>
      <c r="BU51" s="274" t="str">
        <f t="shared" si="72"/>
        <v/>
      </c>
      <c r="BV51" s="274" t="str">
        <f t="shared" si="73"/>
        <v/>
      </c>
      <c r="BW51" s="274" t="str">
        <f t="shared" si="74"/>
        <v/>
      </c>
      <c r="BX51" s="274" t="str">
        <f t="shared" si="75"/>
        <v/>
      </c>
      <c r="BY51" s="274" t="str">
        <f t="shared" si="76"/>
        <v/>
      </c>
      <c r="BZ51" s="274" t="str">
        <f t="shared" si="77"/>
        <v/>
      </c>
      <c r="CA51" s="274">
        <f t="shared" si="44"/>
        <v>0</v>
      </c>
    </row>
    <row r="52" spans="1:79" s="274" customFormat="1" ht="23.1" customHeight="1">
      <c r="A52" s="357">
        <v>39</v>
      </c>
      <c r="B52" s="16"/>
      <c r="C52" s="192"/>
      <c r="D52" s="193"/>
      <c r="E52" s="194"/>
      <c r="F52" s="195"/>
      <c r="G52" s="196"/>
      <c r="H52" s="197"/>
      <c r="I52" s="198"/>
      <c r="J52" s="199"/>
      <c r="K52" s="199"/>
      <c r="L52" s="199"/>
      <c r="M52" s="200"/>
      <c r="N52" s="120"/>
      <c r="O52" s="201"/>
      <c r="P52" s="401" t="str">
        <f t="shared" si="37"/>
        <v/>
      </c>
      <c r="Q52" s="403"/>
      <c r="R52" s="369"/>
      <c r="S52" s="369"/>
      <c r="T52" s="369"/>
      <c r="U52" s="369"/>
      <c r="V52" s="404" t="str">
        <f t="shared" si="78"/>
        <v/>
      </c>
      <c r="W52" s="417" t="str">
        <f t="shared" si="78"/>
        <v/>
      </c>
      <c r="X52" s="404" t="str">
        <f t="shared" si="78"/>
        <v/>
      </c>
      <c r="Y52" s="417" t="str">
        <f t="shared" si="78"/>
        <v/>
      </c>
      <c r="Z52" s="404" t="str">
        <f t="shared" si="78"/>
        <v/>
      </c>
      <c r="AA52" s="417" t="str">
        <f t="shared" si="78"/>
        <v/>
      </c>
      <c r="AB52" s="404" t="str">
        <f t="shared" si="78"/>
        <v/>
      </c>
      <c r="AC52" s="417" t="str">
        <f t="shared" si="78"/>
        <v/>
      </c>
      <c r="AD52" s="404" t="str">
        <f t="shared" si="78"/>
        <v/>
      </c>
      <c r="AE52" s="417" t="str">
        <f t="shared" si="78"/>
        <v/>
      </c>
      <c r="AF52" s="404" t="str">
        <f t="shared" si="78"/>
        <v/>
      </c>
      <c r="AG52" s="417" t="str">
        <f t="shared" si="78"/>
        <v/>
      </c>
      <c r="AH52" s="144" t="str">
        <f t="shared" si="48"/>
        <v/>
      </c>
      <c r="AI52" s="144" t="str">
        <f t="shared" si="49"/>
        <v/>
      </c>
      <c r="AJ52" s="144" t="str">
        <f t="shared" si="40"/>
        <v/>
      </c>
      <c r="AK52" s="144" t="str">
        <f t="shared" si="41"/>
        <v/>
      </c>
      <c r="AL52" s="405" t="str">
        <f t="shared" si="47"/>
        <v/>
      </c>
      <c r="AM52" s="405" t="str">
        <f t="shared" si="47"/>
        <v/>
      </c>
      <c r="AN52" s="405" t="str">
        <f t="shared" si="47"/>
        <v/>
      </c>
      <c r="AO52" s="405" t="str">
        <f t="shared" si="47"/>
        <v/>
      </c>
      <c r="AP52" s="405" t="str">
        <f t="shared" si="47"/>
        <v/>
      </c>
      <c r="AQ52" s="405" t="str">
        <f t="shared" si="47"/>
        <v/>
      </c>
      <c r="AR52" s="405" t="str">
        <f t="shared" si="47"/>
        <v/>
      </c>
      <c r="AS52" s="405" t="str">
        <f t="shared" si="47"/>
        <v/>
      </c>
      <c r="AT52" s="405" t="str">
        <f t="shared" si="47"/>
        <v/>
      </c>
      <c r="AU52" s="405" t="str">
        <f t="shared" si="47"/>
        <v/>
      </c>
      <c r="AV52" s="405" t="str">
        <f t="shared" si="47"/>
        <v/>
      </c>
      <c r="AW52" s="405" t="str">
        <f t="shared" si="50"/>
        <v/>
      </c>
      <c r="AX52" s="358"/>
      <c r="AY52" s="359" t="str">
        <f t="shared" si="51"/>
        <v/>
      </c>
      <c r="AZ52" s="359" t="str">
        <f t="shared" si="52"/>
        <v/>
      </c>
      <c r="BA52" s="359" t="str">
        <f t="shared" si="53"/>
        <v/>
      </c>
      <c r="BB52" s="359" t="str">
        <f t="shared" si="54"/>
        <v/>
      </c>
      <c r="BC52" s="359" t="str">
        <f t="shared" si="55"/>
        <v/>
      </c>
      <c r="BD52" s="359" t="str">
        <f t="shared" si="56"/>
        <v/>
      </c>
      <c r="BE52" s="359" t="str">
        <f t="shared" si="57"/>
        <v/>
      </c>
      <c r="BF52" s="359" t="str">
        <f t="shared" si="58"/>
        <v/>
      </c>
      <c r="BG52" s="359" t="str">
        <f t="shared" si="59"/>
        <v/>
      </c>
      <c r="BH52" s="359" t="str">
        <f t="shared" si="60"/>
        <v/>
      </c>
      <c r="BI52" s="359" t="str">
        <f t="shared" si="61"/>
        <v/>
      </c>
      <c r="BJ52" s="359" t="str">
        <f t="shared" si="62"/>
        <v/>
      </c>
      <c r="BK52" s="275">
        <f t="shared" si="63"/>
        <v>0</v>
      </c>
      <c r="BL52" s="275">
        <f t="shared" si="43"/>
        <v>0</v>
      </c>
      <c r="BM52" s="276">
        <f t="shared" si="64"/>
        <v>0</v>
      </c>
      <c r="BN52" s="274" t="str">
        <f t="shared" si="65"/>
        <v/>
      </c>
      <c r="BO52" s="274" t="str">
        <f t="shared" si="66"/>
        <v/>
      </c>
      <c r="BP52" s="274" t="str">
        <f t="shared" si="67"/>
        <v/>
      </c>
      <c r="BQ52" s="274" t="str">
        <f t="shared" si="68"/>
        <v/>
      </c>
      <c r="BR52" s="274" t="str">
        <f t="shared" si="69"/>
        <v/>
      </c>
      <c r="BS52" s="274" t="str">
        <f t="shared" si="70"/>
        <v/>
      </c>
      <c r="BT52" s="274" t="str">
        <f t="shared" si="71"/>
        <v/>
      </c>
      <c r="BU52" s="274" t="str">
        <f t="shared" si="72"/>
        <v/>
      </c>
      <c r="BV52" s="274" t="str">
        <f t="shared" si="73"/>
        <v/>
      </c>
      <c r="BW52" s="274" t="str">
        <f t="shared" si="74"/>
        <v/>
      </c>
      <c r="BX52" s="274" t="str">
        <f t="shared" si="75"/>
        <v/>
      </c>
      <c r="BY52" s="274" t="str">
        <f t="shared" si="76"/>
        <v/>
      </c>
      <c r="BZ52" s="274" t="str">
        <f t="shared" si="77"/>
        <v/>
      </c>
      <c r="CA52" s="274">
        <f t="shared" si="44"/>
        <v>0</v>
      </c>
    </row>
    <row r="53" spans="1:79" s="274" customFormat="1" ht="23.1" customHeight="1">
      <c r="A53" s="357">
        <v>40</v>
      </c>
      <c r="B53" s="16"/>
      <c r="C53" s="192"/>
      <c r="D53" s="193"/>
      <c r="E53" s="194"/>
      <c r="F53" s="195"/>
      <c r="G53" s="196"/>
      <c r="H53" s="197"/>
      <c r="I53" s="198"/>
      <c r="J53" s="199"/>
      <c r="K53" s="199"/>
      <c r="L53" s="199"/>
      <c r="M53" s="200"/>
      <c r="N53" s="120"/>
      <c r="O53" s="201"/>
      <c r="P53" s="401" t="str">
        <f t="shared" si="37"/>
        <v/>
      </c>
      <c r="Q53" s="403"/>
      <c r="R53" s="369"/>
      <c r="S53" s="369"/>
      <c r="T53" s="369"/>
      <c r="U53" s="369"/>
      <c r="V53" s="404" t="str">
        <f t="shared" si="78"/>
        <v/>
      </c>
      <c r="W53" s="417" t="str">
        <f t="shared" si="78"/>
        <v/>
      </c>
      <c r="X53" s="404" t="str">
        <f t="shared" si="78"/>
        <v/>
      </c>
      <c r="Y53" s="417" t="str">
        <f t="shared" si="78"/>
        <v/>
      </c>
      <c r="Z53" s="404" t="str">
        <f t="shared" si="78"/>
        <v/>
      </c>
      <c r="AA53" s="417" t="str">
        <f t="shared" si="78"/>
        <v/>
      </c>
      <c r="AB53" s="404" t="str">
        <f t="shared" si="78"/>
        <v/>
      </c>
      <c r="AC53" s="417" t="str">
        <f t="shared" si="78"/>
        <v/>
      </c>
      <c r="AD53" s="404" t="str">
        <f t="shared" si="78"/>
        <v/>
      </c>
      <c r="AE53" s="417" t="str">
        <f t="shared" si="78"/>
        <v/>
      </c>
      <c r="AF53" s="404" t="str">
        <f t="shared" si="78"/>
        <v/>
      </c>
      <c r="AG53" s="417" t="str">
        <f t="shared" si="78"/>
        <v/>
      </c>
      <c r="AH53" s="144" t="str">
        <f t="shared" si="48"/>
        <v/>
      </c>
      <c r="AI53" s="144" t="str">
        <f t="shared" si="49"/>
        <v/>
      </c>
      <c r="AJ53" s="144" t="str">
        <f t="shared" si="40"/>
        <v/>
      </c>
      <c r="AK53" s="144" t="str">
        <f t="shared" si="41"/>
        <v/>
      </c>
      <c r="AL53" s="405" t="str">
        <f t="shared" si="47"/>
        <v/>
      </c>
      <c r="AM53" s="405" t="str">
        <f t="shared" si="47"/>
        <v/>
      </c>
      <c r="AN53" s="405" t="str">
        <f t="shared" si="47"/>
        <v/>
      </c>
      <c r="AO53" s="405" t="str">
        <f t="shared" si="47"/>
        <v/>
      </c>
      <c r="AP53" s="405" t="str">
        <f t="shared" si="47"/>
        <v/>
      </c>
      <c r="AQ53" s="405" t="str">
        <f t="shared" si="47"/>
        <v/>
      </c>
      <c r="AR53" s="405" t="str">
        <f t="shared" si="47"/>
        <v/>
      </c>
      <c r="AS53" s="405" t="str">
        <f t="shared" si="47"/>
        <v/>
      </c>
      <c r="AT53" s="405" t="str">
        <f t="shared" si="47"/>
        <v/>
      </c>
      <c r="AU53" s="405" t="str">
        <f t="shared" si="47"/>
        <v/>
      </c>
      <c r="AV53" s="405" t="str">
        <f t="shared" si="47"/>
        <v/>
      </c>
      <c r="AW53" s="405" t="str">
        <f t="shared" si="50"/>
        <v/>
      </c>
      <c r="AX53" s="358"/>
      <c r="AY53" s="359" t="str">
        <f t="shared" si="51"/>
        <v/>
      </c>
      <c r="AZ53" s="359" t="str">
        <f t="shared" si="52"/>
        <v/>
      </c>
      <c r="BA53" s="359" t="str">
        <f t="shared" si="53"/>
        <v/>
      </c>
      <c r="BB53" s="359" t="str">
        <f t="shared" si="54"/>
        <v/>
      </c>
      <c r="BC53" s="359" t="str">
        <f t="shared" si="55"/>
        <v/>
      </c>
      <c r="BD53" s="359" t="str">
        <f t="shared" si="56"/>
        <v/>
      </c>
      <c r="BE53" s="359" t="str">
        <f t="shared" si="57"/>
        <v/>
      </c>
      <c r="BF53" s="359" t="str">
        <f t="shared" si="58"/>
        <v/>
      </c>
      <c r="BG53" s="359" t="str">
        <f t="shared" si="59"/>
        <v/>
      </c>
      <c r="BH53" s="359" t="str">
        <f t="shared" si="60"/>
        <v/>
      </c>
      <c r="BI53" s="359" t="str">
        <f t="shared" si="61"/>
        <v/>
      </c>
      <c r="BJ53" s="359" t="str">
        <f t="shared" si="62"/>
        <v/>
      </c>
      <c r="BK53" s="275">
        <f t="shared" si="63"/>
        <v>0</v>
      </c>
      <c r="BL53" s="275">
        <f t="shared" si="43"/>
        <v>0</v>
      </c>
      <c r="BM53" s="276">
        <f t="shared" si="64"/>
        <v>0</v>
      </c>
      <c r="BN53" s="274" t="str">
        <f t="shared" si="65"/>
        <v/>
      </c>
      <c r="BO53" s="274" t="str">
        <f t="shared" si="66"/>
        <v/>
      </c>
      <c r="BP53" s="274" t="str">
        <f t="shared" si="67"/>
        <v/>
      </c>
      <c r="BQ53" s="274" t="str">
        <f t="shared" si="68"/>
        <v/>
      </c>
      <c r="BR53" s="274" t="str">
        <f t="shared" si="69"/>
        <v/>
      </c>
      <c r="BS53" s="274" t="str">
        <f t="shared" si="70"/>
        <v/>
      </c>
      <c r="BT53" s="274" t="str">
        <f t="shared" si="71"/>
        <v/>
      </c>
      <c r="BU53" s="274" t="str">
        <f t="shared" si="72"/>
        <v/>
      </c>
      <c r="BV53" s="274" t="str">
        <f t="shared" si="73"/>
        <v/>
      </c>
      <c r="BW53" s="274" t="str">
        <f t="shared" si="74"/>
        <v/>
      </c>
      <c r="BX53" s="274" t="str">
        <f t="shared" si="75"/>
        <v/>
      </c>
      <c r="BY53" s="274" t="str">
        <f t="shared" si="76"/>
        <v/>
      </c>
      <c r="BZ53" s="274" t="str">
        <f t="shared" si="77"/>
        <v/>
      </c>
      <c r="CA53" s="274">
        <f t="shared" si="44"/>
        <v>0</v>
      </c>
    </row>
    <row r="54" spans="1:79" s="274" customFormat="1" ht="23.1" customHeight="1">
      <c r="A54" s="357">
        <v>41</v>
      </c>
      <c r="B54" s="16"/>
      <c r="C54" s="192"/>
      <c r="D54" s="193"/>
      <c r="E54" s="194"/>
      <c r="F54" s="195"/>
      <c r="G54" s="196"/>
      <c r="H54" s="197"/>
      <c r="I54" s="198"/>
      <c r="J54" s="199"/>
      <c r="K54" s="199"/>
      <c r="L54" s="199"/>
      <c r="M54" s="200"/>
      <c r="N54" s="120"/>
      <c r="O54" s="201"/>
      <c r="P54" s="401" t="str">
        <f t="shared" si="37"/>
        <v/>
      </c>
      <c r="Q54" s="403"/>
      <c r="R54" s="369"/>
      <c r="S54" s="369"/>
      <c r="T54" s="369"/>
      <c r="U54" s="369"/>
      <c r="V54" s="404" t="str">
        <f t="shared" si="78"/>
        <v/>
      </c>
      <c r="W54" s="417" t="str">
        <f t="shared" si="78"/>
        <v/>
      </c>
      <c r="X54" s="404" t="str">
        <f t="shared" si="78"/>
        <v/>
      </c>
      <c r="Y54" s="417" t="str">
        <f t="shared" si="78"/>
        <v/>
      </c>
      <c r="Z54" s="404" t="str">
        <f t="shared" si="78"/>
        <v/>
      </c>
      <c r="AA54" s="417" t="str">
        <f t="shared" si="78"/>
        <v/>
      </c>
      <c r="AB54" s="404" t="str">
        <f t="shared" si="78"/>
        <v/>
      </c>
      <c r="AC54" s="417" t="str">
        <f t="shared" si="78"/>
        <v/>
      </c>
      <c r="AD54" s="404" t="str">
        <f t="shared" si="78"/>
        <v/>
      </c>
      <c r="AE54" s="417" t="str">
        <f t="shared" si="78"/>
        <v/>
      </c>
      <c r="AF54" s="404" t="str">
        <f t="shared" si="78"/>
        <v/>
      </c>
      <c r="AG54" s="417" t="str">
        <f t="shared" si="78"/>
        <v/>
      </c>
      <c r="AH54" s="144" t="str">
        <f t="shared" si="48"/>
        <v/>
      </c>
      <c r="AI54" s="144" t="str">
        <f t="shared" si="49"/>
        <v/>
      </c>
      <c r="AJ54" s="144" t="str">
        <f t="shared" si="40"/>
        <v/>
      </c>
      <c r="AK54" s="144" t="str">
        <f t="shared" si="41"/>
        <v/>
      </c>
      <c r="AL54" s="405" t="str">
        <f t="shared" si="47"/>
        <v/>
      </c>
      <c r="AM54" s="405" t="str">
        <f t="shared" si="47"/>
        <v/>
      </c>
      <c r="AN54" s="405" t="str">
        <f t="shared" si="47"/>
        <v/>
      </c>
      <c r="AO54" s="405" t="str">
        <f t="shared" si="47"/>
        <v/>
      </c>
      <c r="AP54" s="405" t="str">
        <f t="shared" si="47"/>
        <v/>
      </c>
      <c r="AQ54" s="405" t="str">
        <f t="shared" si="47"/>
        <v/>
      </c>
      <c r="AR54" s="405" t="str">
        <f t="shared" si="47"/>
        <v/>
      </c>
      <c r="AS54" s="405" t="str">
        <f t="shared" si="47"/>
        <v/>
      </c>
      <c r="AT54" s="405" t="str">
        <f t="shared" si="47"/>
        <v/>
      </c>
      <c r="AU54" s="405" t="str">
        <f t="shared" si="47"/>
        <v/>
      </c>
      <c r="AV54" s="405" t="str">
        <f t="shared" si="47"/>
        <v/>
      </c>
      <c r="AW54" s="405" t="str">
        <f t="shared" si="50"/>
        <v/>
      </c>
      <c r="AX54" s="358"/>
      <c r="AY54" s="359" t="str">
        <f t="shared" si="51"/>
        <v/>
      </c>
      <c r="AZ54" s="359" t="str">
        <f t="shared" si="52"/>
        <v/>
      </c>
      <c r="BA54" s="359" t="str">
        <f t="shared" si="53"/>
        <v/>
      </c>
      <c r="BB54" s="359" t="str">
        <f t="shared" si="54"/>
        <v/>
      </c>
      <c r="BC54" s="359" t="str">
        <f t="shared" si="55"/>
        <v/>
      </c>
      <c r="BD54" s="359" t="str">
        <f t="shared" si="56"/>
        <v/>
      </c>
      <c r="BE54" s="359" t="str">
        <f t="shared" si="57"/>
        <v/>
      </c>
      <c r="BF54" s="359" t="str">
        <f t="shared" si="58"/>
        <v/>
      </c>
      <c r="BG54" s="359" t="str">
        <f t="shared" si="59"/>
        <v/>
      </c>
      <c r="BH54" s="359" t="str">
        <f t="shared" si="60"/>
        <v/>
      </c>
      <c r="BI54" s="359" t="str">
        <f t="shared" si="61"/>
        <v/>
      </c>
      <c r="BJ54" s="359" t="str">
        <f t="shared" si="62"/>
        <v/>
      </c>
      <c r="BK54" s="275">
        <f t="shared" si="63"/>
        <v>0</v>
      </c>
      <c r="BL54" s="275">
        <f t="shared" si="43"/>
        <v>0</v>
      </c>
      <c r="BM54" s="276">
        <f t="shared" si="64"/>
        <v>0</v>
      </c>
      <c r="BN54" s="274" t="str">
        <f t="shared" si="65"/>
        <v/>
      </c>
      <c r="BO54" s="274" t="str">
        <f t="shared" si="66"/>
        <v/>
      </c>
      <c r="BP54" s="274" t="str">
        <f t="shared" si="67"/>
        <v/>
      </c>
      <c r="BQ54" s="274" t="str">
        <f t="shared" si="68"/>
        <v/>
      </c>
      <c r="BR54" s="274" t="str">
        <f t="shared" si="69"/>
        <v/>
      </c>
      <c r="BS54" s="274" t="str">
        <f t="shared" si="70"/>
        <v/>
      </c>
      <c r="BT54" s="274" t="str">
        <f t="shared" si="71"/>
        <v/>
      </c>
      <c r="BU54" s="274" t="str">
        <f t="shared" si="72"/>
        <v/>
      </c>
      <c r="BV54" s="274" t="str">
        <f t="shared" si="73"/>
        <v/>
      </c>
      <c r="BW54" s="274" t="str">
        <f t="shared" si="74"/>
        <v/>
      </c>
      <c r="BX54" s="274" t="str">
        <f t="shared" si="75"/>
        <v/>
      </c>
      <c r="BY54" s="274" t="str">
        <f t="shared" si="76"/>
        <v/>
      </c>
      <c r="BZ54" s="274" t="str">
        <f t="shared" si="77"/>
        <v/>
      </c>
      <c r="CA54" s="274">
        <f t="shared" si="44"/>
        <v>0</v>
      </c>
    </row>
    <row r="55" spans="1:79" s="274" customFormat="1" ht="23.1" customHeight="1">
      <c r="A55" s="357">
        <v>42</v>
      </c>
      <c r="B55" s="16"/>
      <c r="C55" s="192"/>
      <c r="D55" s="193"/>
      <c r="E55" s="194"/>
      <c r="F55" s="195"/>
      <c r="G55" s="196"/>
      <c r="H55" s="197"/>
      <c r="I55" s="198"/>
      <c r="J55" s="199"/>
      <c r="K55" s="199"/>
      <c r="L55" s="199"/>
      <c r="M55" s="200"/>
      <c r="N55" s="120"/>
      <c r="O55" s="201"/>
      <c r="P55" s="401" t="str">
        <f t="shared" si="37"/>
        <v/>
      </c>
      <c r="Q55" s="403"/>
      <c r="R55" s="369"/>
      <c r="S55" s="369"/>
      <c r="T55" s="369"/>
      <c r="U55" s="369"/>
      <c r="V55" s="404" t="str">
        <f t="shared" si="78"/>
        <v/>
      </c>
      <c r="W55" s="417" t="str">
        <f t="shared" si="78"/>
        <v/>
      </c>
      <c r="X55" s="404" t="str">
        <f t="shared" si="78"/>
        <v/>
      </c>
      <c r="Y55" s="417" t="str">
        <f t="shared" si="78"/>
        <v/>
      </c>
      <c r="Z55" s="404" t="str">
        <f t="shared" si="78"/>
        <v/>
      </c>
      <c r="AA55" s="417" t="str">
        <f t="shared" si="78"/>
        <v/>
      </c>
      <c r="AB55" s="404" t="str">
        <f t="shared" si="78"/>
        <v/>
      </c>
      <c r="AC55" s="417" t="str">
        <f t="shared" si="78"/>
        <v/>
      </c>
      <c r="AD55" s="404" t="str">
        <f t="shared" si="78"/>
        <v/>
      </c>
      <c r="AE55" s="417" t="str">
        <f t="shared" si="78"/>
        <v/>
      </c>
      <c r="AF55" s="404" t="str">
        <f t="shared" si="78"/>
        <v/>
      </c>
      <c r="AG55" s="417" t="str">
        <f t="shared" si="78"/>
        <v/>
      </c>
      <c r="AH55" s="144" t="str">
        <f t="shared" si="48"/>
        <v/>
      </c>
      <c r="AI55" s="144" t="str">
        <f t="shared" si="49"/>
        <v/>
      </c>
      <c r="AJ55" s="144" t="str">
        <f t="shared" si="40"/>
        <v/>
      </c>
      <c r="AK55" s="144" t="str">
        <f t="shared" si="41"/>
        <v/>
      </c>
      <c r="AL55" s="405" t="str">
        <f t="shared" ref="AL55:AV64" si="79">IF($AK55="",IF($K55="","",IF(AL$12&gt;=$K55,IF($L55="",$AJ55,IF(AL$12&gt;$L55,"",$AJ55)),"")),IF(AND(AL$12&gt;=$K55,OR($L55&gt;=AL$12,$L55="")),$AK55,""))</f>
        <v/>
      </c>
      <c r="AM55" s="405" t="str">
        <f t="shared" si="79"/>
        <v/>
      </c>
      <c r="AN55" s="405" t="str">
        <f t="shared" si="79"/>
        <v/>
      </c>
      <c r="AO55" s="405" t="str">
        <f t="shared" si="79"/>
        <v/>
      </c>
      <c r="AP55" s="405" t="str">
        <f t="shared" si="79"/>
        <v/>
      </c>
      <c r="AQ55" s="405" t="str">
        <f t="shared" si="79"/>
        <v/>
      </c>
      <c r="AR55" s="405" t="str">
        <f t="shared" si="79"/>
        <v/>
      </c>
      <c r="AS55" s="405" t="str">
        <f t="shared" si="79"/>
        <v/>
      </c>
      <c r="AT55" s="405" t="str">
        <f t="shared" si="79"/>
        <v/>
      </c>
      <c r="AU55" s="405" t="str">
        <f t="shared" si="79"/>
        <v/>
      </c>
      <c r="AV55" s="405" t="str">
        <f t="shared" si="79"/>
        <v/>
      </c>
      <c r="AW55" s="405" t="str">
        <f t="shared" si="50"/>
        <v/>
      </c>
      <c r="AX55" s="358"/>
      <c r="AY55" s="359" t="str">
        <f t="shared" si="51"/>
        <v/>
      </c>
      <c r="AZ55" s="359" t="str">
        <f t="shared" si="52"/>
        <v/>
      </c>
      <c r="BA55" s="359" t="str">
        <f t="shared" si="53"/>
        <v/>
      </c>
      <c r="BB55" s="359" t="str">
        <f t="shared" si="54"/>
        <v/>
      </c>
      <c r="BC55" s="359" t="str">
        <f t="shared" si="55"/>
        <v/>
      </c>
      <c r="BD55" s="359" t="str">
        <f t="shared" si="56"/>
        <v/>
      </c>
      <c r="BE55" s="359" t="str">
        <f t="shared" si="57"/>
        <v/>
      </c>
      <c r="BF55" s="359" t="str">
        <f t="shared" si="58"/>
        <v/>
      </c>
      <c r="BG55" s="359" t="str">
        <f t="shared" si="59"/>
        <v/>
      </c>
      <c r="BH55" s="359" t="str">
        <f t="shared" si="60"/>
        <v/>
      </c>
      <c r="BI55" s="359" t="str">
        <f t="shared" si="61"/>
        <v/>
      </c>
      <c r="BJ55" s="359" t="str">
        <f t="shared" si="62"/>
        <v/>
      </c>
      <c r="BK55" s="275">
        <f t="shared" si="63"/>
        <v>0</v>
      </c>
      <c r="BL55" s="275">
        <f t="shared" si="43"/>
        <v>0</v>
      </c>
      <c r="BM55" s="276">
        <f t="shared" si="64"/>
        <v>0</v>
      </c>
      <c r="BN55" s="274" t="str">
        <f t="shared" si="65"/>
        <v/>
      </c>
      <c r="BO55" s="274" t="str">
        <f t="shared" si="66"/>
        <v/>
      </c>
      <c r="BP55" s="274" t="str">
        <f t="shared" si="67"/>
        <v/>
      </c>
      <c r="BQ55" s="274" t="str">
        <f t="shared" si="68"/>
        <v/>
      </c>
      <c r="BR55" s="274" t="str">
        <f t="shared" si="69"/>
        <v/>
      </c>
      <c r="BS55" s="274" t="str">
        <f t="shared" si="70"/>
        <v/>
      </c>
      <c r="BT55" s="274" t="str">
        <f t="shared" si="71"/>
        <v/>
      </c>
      <c r="BU55" s="274" t="str">
        <f t="shared" si="72"/>
        <v/>
      </c>
      <c r="BV55" s="274" t="str">
        <f t="shared" si="73"/>
        <v/>
      </c>
      <c r="BW55" s="274" t="str">
        <f t="shared" si="74"/>
        <v/>
      </c>
      <c r="BX55" s="274" t="str">
        <f t="shared" si="75"/>
        <v/>
      </c>
      <c r="BY55" s="274" t="str">
        <f t="shared" si="76"/>
        <v/>
      </c>
      <c r="BZ55" s="274" t="str">
        <f t="shared" si="77"/>
        <v/>
      </c>
      <c r="CA55" s="274">
        <f t="shared" si="44"/>
        <v>0</v>
      </c>
    </row>
    <row r="56" spans="1:79" s="274" customFormat="1" ht="23.1" customHeight="1">
      <c r="A56" s="357">
        <v>43</v>
      </c>
      <c r="B56" s="16"/>
      <c r="C56" s="192"/>
      <c r="D56" s="193"/>
      <c r="E56" s="194"/>
      <c r="F56" s="195"/>
      <c r="G56" s="196"/>
      <c r="H56" s="197"/>
      <c r="I56" s="198"/>
      <c r="J56" s="199"/>
      <c r="K56" s="199"/>
      <c r="L56" s="199"/>
      <c r="M56" s="200"/>
      <c r="N56" s="120"/>
      <c r="O56" s="201"/>
      <c r="P56" s="401" t="str">
        <f t="shared" si="37"/>
        <v/>
      </c>
      <c r="Q56" s="403"/>
      <c r="R56" s="369"/>
      <c r="S56" s="369"/>
      <c r="T56" s="369"/>
      <c r="U56" s="369"/>
      <c r="V56" s="404" t="str">
        <f t="shared" si="78"/>
        <v/>
      </c>
      <c r="W56" s="417" t="str">
        <f t="shared" si="78"/>
        <v/>
      </c>
      <c r="X56" s="404" t="str">
        <f t="shared" si="78"/>
        <v/>
      </c>
      <c r="Y56" s="417" t="str">
        <f t="shared" si="78"/>
        <v/>
      </c>
      <c r="Z56" s="404" t="str">
        <f t="shared" si="78"/>
        <v/>
      </c>
      <c r="AA56" s="417" t="str">
        <f t="shared" si="78"/>
        <v/>
      </c>
      <c r="AB56" s="404" t="str">
        <f t="shared" si="78"/>
        <v/>
      </c>
      <c r="AC56" s="417" t="str">
        <f t="shared" si="78"/>
        <v/>
      </c>
      <c r="AD56" s="404" t="str">
        <f t="shared" si="78"/>
        <v/>
      </c>
      <c r="AE56" s="417" t="str">
        <f t="shared" si="78"/>
        <v/>
      </c>
      <c r="AF56" s="404" t="str">
        <f t="shared" si="78"/>
        <v/>
      </c>
      <c r="AG56" s="417" t="str">
        <f t="shared" si="78"/>
        <v/>
      </c>
      <c r="AH56" s="144" t="str">
        <f t="shared" si="48"/>
        <v/>
      </c>
      <c r="AI56" s="144" t="str">
        <f t="shared" si="49"/>
        <v/>
      </c>
      <c r="AJ56" s="144" t="str">
        <f t="shared" si="40"/>
        <v/>
      </c>
      <c r="AK56" s="144" t="str">
        <f t="shared" si="41"/>
        <v/>
      </c>
      <c r="AL56" s="405" t="str">
        <f t="shared" si="79"/>
        <v/>
      </c>
      <c r="AM56" s="405" t="str">
        <f t="shared" si="79"/>
        <v/>
      </c>
      <c r="AN56" s="405" t="str">
        <f t="shared" si="79"/>
        <v/>
      </c>
      <c r="AO56" s="405" t="str">
        <f t="shared" si="79"/>
        <v/>
      </c>
      <c r="AP56" s="405" t="str">
        <f t="shared" si="79"/>
        <v/>
      </c>
      <c r="AQ56" s="405" t="str">
        <f t="shared" si="79"/>
        <v/>
      </c>
      <c r="AR56" s="405" t="str">
        <f t="shared" si="79"/>
        <v/>
      </c>
      <c r="AS56" s="405" t="str">
        <f t="shared" si="79"/>
        <v/>
      </c>
      <c r="AT56" s="405" t="str">
        <f t="shared" si="79"/>
        <v/>
      </c>
      <c r="AU56" s="405" t="str">
        <f t="shared" si="79"/>
        <v/>
      </c>
      <c r="AV56" s="405" t="str">
        <f t="shared" si="79"/>
        <v/>
      </c>
      <c r="AW56" s="405" t="str">
        <f t="shared" si="50"/>
        <v/>
      </c>
      <c r="AX56" s="358"/>
      <c r="AY56" s="359" t="str">
        <f t="shared" si="51"/>
        <v/>
      </c>
      <c r="AZ56" s="359" t="str">
        <f t="shared" si="52"/>
        <v/>
      </c>
      <c r="BA56" s="359" t="str">
        <f t="shared" si="53"/>
        <v/>
      </c>
      <c r="BB56" s="359" t="str">
        <f t="shared" si="54"/>
        <v/>
      </c>
      <c r="BC56" s="359" t="str">
        <f t="shared" si="55"/>
        <v/>
      </c>
      <c r="BD56" s="359" t="str">
        <f t="shared" si="56"/>
        <v/>
      </c>
      <c r="BE56" s="359" t="str">
        <f t="shared" si="57"/>
        <v/>
      </c>
      <c r="BF56" s="359" t="str">
        <f t="shared" si="58"/>
        <v/>
      </c>
      <c r="BG56" s="359" t="str">
        <f t="shared" si="59"/>
        <v/>
      </c>
      <c r="BH56" s="359" t="str">
        <f t="shared" si="60"/>
        <v/>
      </c>
      <c r="BI56" s="359" t="str">
        <f t="shared" si="61"/>
        <v/>
      </c>
      <c r="BJ56" s="359" t="str">
        <f t="shared" si="62"/>
        <v/>
      </c>
      <c r="BK56" s="275">
        <f t="shared" si="63"/>
        <v>0</v>
      </c>
      <c r="BL56" s="275">
        <f t="shared" si="43"/>
        <v>0</v>
      </c>
      <c r="BM56" s="276">
        <f t="shared" si="64"/>
        <v>0</v>
      </c>
      <c r="BN56" s="274" t="str">
        <f t="shared" si="65"/>
        <v/>
      </c>
      <c r="BO56" s="274" t="str">
        <f t="shared" si="66"/>
        <v/>
      </c>
      <c r="BP56" s="274" t="str">
        <f t="shared" si="67"/>
        <v/>
      </c>
      <c r="BQ56" s="274" t="str">
        <f t="shared" si="68"/>
        <v/>
      </c>
      <c r="BR56" s="274" t="str">
        <f t="shared" si="69"/>
        <v/>
      </c>
      <c r="BS56" s="274" t="str">
        <f t="shared" si="70"/>
        <v/>
      </c>
      <c r="BT56" s="274" t="str">
        <f t="shared" si="71"/>
        <v/>
      </c>
      <c r="BU56" s="274" t="str">
        <f t="shared" si="72"/>
        <v/>
      </c>
      <c r="BV56" s="274" t="str">
        <f t="shared" si="73"/>
        <v/>
      </c>
      <c r="BW56" s="274" t="str">
        <f t="shared" si="74"/>
        <v/>
      </c>
      <c r="BX56" s="274" t="str">
        <f t="shared" si="75"/>
        <v/>
      </c>
      <c r="BY56" s="274" t="str">
        <f t="shared" si="76"/>
        <v/>
      </c>
      <c r="BZ56" s="274" t="str">
        <f t="shared" si="77"/>
        <v/>
      </c>
      <c r="CA56" s="274">
        <f t="shared" si="44"/>
        <v>0</v>
      </c>
    </row>
    <row r="57" spans="1:79" s="274" customFormat="1" ht="23.1" customHeight="1">
      <c r="A57" s="357">
        <v>44</v>
      </c>
      <c r="B57" s="16"/>
      <c r="C57" s="192"/>
      <c r="D57" s="193"/>
      <c r="E57" s="194"/>
      <c r="F57" s="195"/>
      <c r="G57" s="196"/>
      <c r="H57" s="197"/>
      <c r="I57" s="198"/>
      <c r="J57" s="199"/>
      <c r="K57" s="199"/>
      <c r="L57" s="199"/>
      <c r="M57" s="200"/>
      <c r="N57" s="120"/>
      <c r="O57" s="201"/>
      <c r="P57" s="401" t="str">
        <f t="shared" si="37"/>
        <v/>
      </c>
      <c r="Q57" s="403"/>
      <c r="R57" s="369"/>
      <c r="S57" s="369"/>
      <c r="T57" s="369"/>
      <c r="U57" s="369"/>
      <c r="V57" s="404" t="str">
        <f t="shared" si="78"/>
        <v/>
      </c>
      <c r="W57" s="417" t="str">
        <f t="shared" si="78"/>
        <v/>
      </c>
      <c r="X57" s="404" t="str">
        <f t="shared" si="78"/>
        <v/>
      </c>
      <c r="Y57" s="417" t="str">
        <f t="shared" si="78"/>
        <v/>
      </c>
      <c r="Z57" s="404" t="str">
        <f t="shared" si="78"/>
        <v/>
      </c>
      <c r="AA57" s="417" t="str">
        <f t="shared" si="78"/>
        <v/>
      </c>
      <c r="AB57" s="404" t="str">
        <f t="shared" si="78"/>
        <v/>
      </c>
      <c r="AC57" s="417" t="str">
        <f t="shared" si="78"/>
        <v/>
      </c>
      <c r="AD57" s="404" t="str">
        <f t="shared" si="78"/>
        <v/>
      </c>
      <c r="AE57" s="417" t="str">
        <f t="shared" si="78"/>
        <v/>
      </c>
      <c r="AF57" s="404" t="str">
        <f t="shared" si="78"/>
        <v/>
      </c>
      <c r="AG57" s="417" t="str">
        <f t="shared" si="78"/>
        <v/>
      </c>
      <c r="AH57" s="144" t="str">
        <f t="shared" si="48"/>
        <v/>
      </c>
      <c r="AI57" s="144" t="str">
        <f t="shared" si="49"/>
        <v/>
      </c>
      <c r="AJ57" s="144" t="str">
        <f t="shared" si="40"/>
        <v/>
      </c>
      <c r="AK57" s="144" t="str">
        <f t="shared" si="41"/>
        <v/>
      </c>
      <c r="AL57" s="405" t="str">
        <f t="shared" si="79"/>
        <v/>
      </c>
      <c r="AM57" s="405" t="str">
        <f t="shared" si="79"/>
        <v/>
      </c>
      <c r="AN57" s="405" t="str">
        <f t="shared" si="79"/>
        <v/>
      </c>
      <c r="AO57" s="405" t="str">
        <f t="shared" si="79"/>
        <v/>
      </c>
      <c r="AP57" s="405" t="str">
        <f t="shared" si="79"/>
        <v/>
      </c>
      <c r="AQ57" s="405" t="str">
        <f t="shared" si="79"/>
        <v/>
      </c>
      <c r="AR57" s="405" t="str">
        <f t="shared" si="79"/>
        <v/>
      </c>
      <c r="AS57" s="405" t="str">
        <f t="shared" si="79"/>
        <v/>
      </c>
      <c r="AT57" s="405" t="str">
        <f t="shared" si="79"/>
        <v/>
      </c>
      <c r="AU57" s="405" t="str">
        <f t="shared" si="79"/>
        <v/>
      </c>
      <c r="AV57" s="405" t="str">
        <f t="shared" si="79"/>
        <v/>
      </c>
      <c r="AW57" s="405" t="str">
        <f t="shared" si="50"/>
        <v/>
      </c>
      <c r="AX57" s="358"/>
      <c r="AY57" s="359" t="str">
        <f t="shared" si="51"/>
        <v/>
      </c>
      <c r="AZ57" s="359" t="str">
        <f t="shared" si="52"/>
        <v/>
      </c>
      <c r="BA57" s="359" t="str">
        <f t="shared" si="53"/>
        <v/>
      </c>
      <c r="BB57" s="359" t="str">
        <f t="shared" si="54"/>
        <v/>
      </c>
      <c r="BC57" s="359" t="str">
        <f t="shared" si="55"/>
        <v/>
      </c>
      <c r="BD57" s="359" t="str">
        <f t="shared" si="56"/>
        <v/>
      </c>
      <c r="BE57" s="359" t="str">
        <f t="shared" si="57"/>
        <v/>
      </c>
      <c r="BF57" s="359" t="str">
        <f t="shared" si="58"/>
        <v/>
      </c>
      <c r="BG57" s="359" t="str">
        <f t="shared" si="59"/>
        <v/>
      </c>
      <c r="BH57" s="359" t="str">
        <f t="shared" si="60"/>
        <v/>
      </c>
      <c r="BI57" s="359" t="str">
        <f t="shared" si="61"/>
        <v/>
      </c>
      <c r="BJ57" s="359" t="str">
        <f t="shared" si="62"/>
        <v/>
      </c>
      <c r="BK57" s="275">
        <f t="shared" si="63"/>
        <v>0</v>
      </c>
      <c r="BL57" s="275">
        <f t="shared" si="43"/>
        <v>0</v>
      </c>
      <c r="BM57" s="276">
        <f t="shared" si="64"/>
        <v>0</v>
      </c>
      <c r="BN57" s="274" t="str">
        <f t="shared" si="65"/>
        <v/>
      </c>
      <c r="BO57" s="274" t="str">
        <f t="shared" si="66"/>
        <v/>
      </c>
      <c r="BP57" s="274" t="str">
        <f t="shared" si="67"/>
        <v/>
      </c>
      <c r="BQ57" s="274" t="str">
        <f t="shared" si="68"/>
        <v/>
      </c>
      <c r="BR57" s="274" t="str">
        <f t="shared" si="69"/>
        <v/>
      </c>
      <c r="BS57" s="274" t="str">
        <f t="shared" si="70"/>
        <v/>
      </c>
      <c r="BT57" s="274" t="str">
        <f t="shared" si="71"/>
        <v/>
      </c>
      <c r="BU57" s="274" t="str">
        <f t="shared" si="72"/>
        <v/>
      </c>
      <c r="BV57" s="274" t="str">
        <f t="shared" si="73"/>
        <v/>
      </c>
      <c r="BW57" s="274" t="str">
        <f t="shared" si="74"/>
        <v/>
      </c>
      <c r="BX57" s="274" t="str">
        <f t="shared" si="75"/>
        <v/>
      </c>
      <c r="BY57" s="274" t="str">
        <f t="shared" si="76"/>
        <v/>
      </c>
      <c r="BZ57" s="274" t="str">
        <f t="shared" si="77"/>
        <v/>
      </c>
      <c r="CA57" s="274">
        <f t="shared" si="44"/>
        <v>0</v>
      </c>
    </row>
    <row r="58" spans="1:79" s="274" customFormat="1" ht="23.1" customHeight="1">
      <c r="A58" s="357">
        <v>45</v>
      </c>
      <c r="B58" s="16"/>
      <c r="C58" s="192"/>
      <c r="D58" s="193"/>
      <c r="E58" s="194"/>
      <c r="F58" s="195"/>
      <c r="G58" s="196"/>
      <c r="H58" s="197"/>
      <c r="I58" s="198"/>
      <c r="J58" s="199"/>
      <c r="K58" s="199"/>
      <c r="L58" s="199"/>
      <c r="M58" s="200"/>
      <c r="N58" s="120"/>
      <c r="O58" s="201"/>
      <c r="P58" s="401" t="str">
        <f t="shared" si="37"/>
        <v/>
      </c>
      <c r="Q58" s="403"/>
      <c r="R58" s="369"/>
      <c r="S58" s="369"/>
      <c r="T58" s="369"/>
      <c r="U58" s="369"/>
      <c r="V58" s="404" t="str">
        <f t="shared" si="78"/>
        <v/>
      </c>
      <c r="W58" s="417" t="str">
        <f t="shared" si="78"/>
        <v/>
      </c>
      <c r="X58" s="404" t="str">
        <f t="shared" si="78"/>
        <v/>
      </c>
      <c r="Y58" s="417" t="str">
        <f t="shared" si="78"/>
        <v/>
      </c>
      <c r="Z58" s="404" t="str">
        <f t="shared" si="78"/>
        <v/>
      </c>
      <c r="AA58" s="417" t="str">
        <f t="shared" si="78"/>
        <v/>
      </c>
      <c r="AB58" s="404" t="str">
        <f t="shared" si="78"/>
        <v/>
      </c>
      <c r="AC58" s="417" t="str">
        <f t="shared" si="78"/>
        <v/>
      </c>
      <c r="AD58" s="404" t="str">
        <f t="shared" si="78"/>
        <v/>
      </c>
      <c r="AE58" s="417" t="str">
        <f t="shared" si="78"/>
        <v/>
      </c>
      <c r="AF58" s="404" t="str">
        <f t="shared" si="78"/>
        <v/>
      </c>
      <c r="AG58" s="417" t="str">
        <f t="shared" si="78"/>
        <v/>
      </c>
      <c r="AH58" s="144" t="str">
        <f t="shared" si="48"/>
        <v/>
      </c>
      <c r="AI58" s="144" t="str">
        <f t="shared" si="49"/>
        <v/>
      </c>
      <c r="AJ58" s="144" t="str">
        <f t="shared" si="40"/>
        <v/>
      </c>
      <c r="AK58" s="144" t="str">
        <f t="shared" si="41"/>
        <v/>
      </c>
      <c r="AL58" s="405" t="str">
        <f t="shared" si="79"/>
        <v/>
      </c>
      <c r="AM58" s="405" t="str">
        <f t="shared" si="79"/>
        <v/>
      </c>
      <c r="AN58" s="405" t="str">
        <f t="shared" si="79"/>
        <v/>
      </c>
      <c r="AO58" s="405" t="str">
        <f t="shared" si="79"/>
        <v/>
      </c>
      <c r="AP58" s="405" t="str">
        <f t="shared" si="79"/>
        <v/>
      </c>
      <c r="AQ58" s="405" t="str">
        <f t="shared" si="79"/>
        <v/>
      </c>
      <c r="AR58" s="405" t="str">
        <f t="shared" si="79"/>
        <v/>
      </c>
      <c r="AS58" s="405" t="str">
        <f t="shared" si="79"/>
        <v/>
      </c>
      <c r="AT58" s="405" t="str">
        <f t="shared" si="79"/>
        <v/>
      </c>
      <c r="AU58" s="405" t="str">
        <f t="shared" si="79"/>
        <v/>
      </c>
      <c r="AV58" s="405" t="str">
        <f t="shared" si="79"/>
        <v/>
      </c>
      <c r="AW58" s="405" t="str">
        <f t="shared" si="50"/>
        <v/>
      </c>
      <c r="AX58" s="358"/>
      <c r="AY58" s="359" t="str">
        <f t="shared" si="51"/>
        <v/>
      </c>
      <c r="AZ58" s="359" t="str">
        <f t="shared" si="52"/>
        <v/>
      </c>
      <c r="BA58" s="359" t="str">
        <f t="shared" si="53"/>
        <v/>
      </c>
      <c r="BB58" s="359" t="str">
        <f t="shared" si="54"/>
        <v/>
      </c>
      <c r="BC58" s="359" t="str">
        <f t="shared" si="55"/>
        <v/>
      </c>
      <c r="BD58" s="359" t="str">
        <f t="shared" si="56"/>
        <v/>
      </c>
      <c r="BE58" s="359" t="str">
        <f t="shared" si="57"/>
        <v/>
      </c>
      <c r="BF58" s="359" t="str">
        <f t="shared" si="58"/>
        <v/>
      </c>
      <c r="BG58" s="359" t="str">
        <f t="shared" si="59"/>
        <v/>
      </c>
      <c r="BH58" s="359" t="str">
        <f t="shared" si="60"/>
        <v/>
      </c>
      <c r="BI58" s="359" t="str">
        <f t="shared" si="61"/>
        <v/>
      </c>
      <c r="BJ58" s="359" t="str">
        <f t="shared" si="62"/>
        <v/>
      </c>
      <c r="BK58" s="275">
        <f t="shared" si="63"/>
        <v>0</v>
      </c>
      <c r="BL58" s="275">
        <f t="shared" si="43"/>
        <v>0</v>
      </c>
      <c r="BM58" s="276">
        <f t="shared" si="64"/>
        <v>0</v>
      </c>
      <c r="BN58" s="274" t="str">
        <f t="shared" si="65"/>
        <v/>
      </c>
      <c r="BO58" s="274" t="str">
        <f t="shared" si="66"/>
        <v/>
      </c>
      <c r="BP58" s="274" t="str">
        <f t="shared" si="67"/>
        <v/>
      </c>
      <c r="BQ58" s="274" t="str">
        <f t="shared" si="68"/>
        <v/>
      </c>
      <c r="BR58" s="274" t="str">
        <f t="shared" si="69"/>
        <v/>
      </c>
      <c r="BS58" s="274" t="str">
        <f t="shared" si="70"/>
        <v/>
      </c>
      <c r="BT58" s="274" t="str">
        <f t="shared" si="71"/>
        <v/>
      </c>
      <c r="BU58" s="274" t="str">
        <f t="shared" si="72"/>
        <v/>
      </c>
      <c r="BV58" s="274" t="str">
        <f t="shared" si="73"/>
        <v/>
      </c>
      <c r="BW58" s="274" t="str">
        <f t="shared" si="74"/>
        <v/>
      </c>
      <c r="BX58" s="274" t="str">
        <f t="shared" si="75"/>
        <v/>
      </c>
      <c r="BY58" s="274" t="str">
        <f t="shared" si="76"/>
        <v/>
      </c>
      <c r="BZ58" s="274" t="str">
        <f t="shared" si="77"/>
        <v/>
      </c>
      <c r="CA58" s="274">
        <f t="shared" si="44"/>
        <v>0</v>
      </c>
    </row>
    <row r="59" spans="1:79" s="274" customFormat="1" ht="23.1" customHeight="1">
      <c r="A59" s="357">
        <v>46</v>
      </c>
      <c r="B59" s="16"/>
      <c r="C59" s="192"/>
      <c r="D59" s="193"/>
      <c r="E59" s="194"/>
      <c r="F59" s="195"/>
      <c r="G59" s="196"/>
      <c r="H59" s="197"/>
      <c r="I59" s="198"/>
      <c r="J59" s="199"/>
      <c r="K59" s="199"/>
      <c r="L59" s="199"/>
      <c r="M59" s="200"/>
      <c r="N59" s="120"/>
      <c r="O59" s="201"/>
      <c r="P59" s="401" t="str">
        <f t="shared" si="37"/>
        <v/>
      </c>
      <c r="Q59" s="403"/>
      <c r="R59" s="369"/>
      <c r="S59" s="369"/>
      <c r="T59" s="369"/>
      <c r="U59" s="369"/>
      <c r="V59" s="404" t="str">
        <f t="shared" si="78"/>
        <v/>
      </c>
      <c r="W59" s="417" t="str">
        <f t="shared" si="78"/>
        <v/>
      </c>
      <c r="X59" s="404" t="str">
        <f t="shared" si="78"/>
        <v/>
      </c>
      <c r="Y59" s="417" t="str">
        <f t="shared" si="78"/>
        <v/>
      </c>
      <c r="Z59" s="404" t="str">
        <f t="shared" si="78"/>
        <v/>
      </c>
      <c r="AA59" s="417" t="str">
        <f t="shared" si="78"/>
        <v/>
      </c>
      <c r="AB59" s="404" t="str">
        <f t="shared" si="78"/>
        <v/>
      </c>
      <c r="AC59" s="417" t="str">
        <f t="shared" si="78"/>
        <v/>
      </c>
      <c r="AD59" s="404" t="str">
        <f t="shared" si="78"/>
        <v/>
      </c>
      <c r="AE59" s="417" t="str">
        <f t="shared" si="78"/>
        <v/>
      </c>
      <c r="AF59" s="404" t="str">
        <f t="shared" si="78"/>
        <v/>
      </c>
      <c r="AG59" s="417" t="str">
        <f t="shared" si="78"/>
        <v/>
      </c>
      <c r="AH59" s="144" t="str">
        <f t="shared" si="48"/>
        <v/>
      </c>
      <c r="AI59" s="144" t="str">
        <f t="shared" si="49"/>
        <v/>
      </c>
      <c r="AJ59" s="144" t="str">
        <f t="shared" si="40"/>
        <v/>
      </c>
      <c r="AK59" s="144" t="str">
        <f t="shared" si="41"/>
        <v/>
      </c>
      <c r="AL59" s="405" t="str">
        <f t="shared" si="79"/>
        <v/>
      </c>
      <c r="AM59" s="405" t="str">
        <f t="shared" si="79"/>
        <v/>
      </c>
      <c r="AN59" s="405" t="str">
        <f t="shared" si="79"/>
        <v/>
      </c>
      <c r="AO59" s="405" t="str">
        <f t="shared" si="79"/>
        <v/>
      </c>
      <c r="AP59" s="405" t="str">
        <f t="shared" si="79"/>
        <v/>
      </c>
      <c r="AQ59" s="405" t="str">
        <f t="shared" si="79"/>
        <v/>
      </c>
      <c r="AR59" s="405" t="str">
        <f t="shared" si="79"/>
        <v/>
      </c>
      <c r="AS59" s="405" t="str">
        <f t="shared" si="79"/>
        <v/>
      </c>
      <c r="AT59" s="405" t="str">
        <f t="shared" si="79"/>
        <v/>
      </c>
      <c r="AU59" s="405" t="str">
        <f t="shared" si="79"/>
        <v/>
      </c>
      <c r="AV59" s="405" t="str">
        <f t="shared" si="79"/>
        <v/>
      </c>
      <c r="AW59" s="405" t="str">
        <f t="shared" si="50"/>
        <v/>
      </c>
      <c r="AX59" s="358"/>
      <c r="AY59" s="359" t="str">
        <f t="shared" si="51"/>
        <v/>
      </c>
      <c r="AZ59" s="359" t="str">
        <f t="shared" si="52"/>
        <v/>
      </c>
      <c r="BA59" s="359" t="str">
        <f t="shared" si="53"/>
        <v/>
      </c>
      <c r="BB59" s="359" t="str">
        <f t="shared" si="54"/>
        <v/>
      </c>
      <c r="BC59" s="359" t="str">
        <f t="shared" si="55"/>
        <v/>
      </c>
      <c r="BD59" s="359" t="str">
        <f t="shared" si="56"/>
        <v/>
      </c>
      <c r="BE59" s="359" t="str">
        <f t="shared" si="57"/>
        <v/>
      </c>
      <c r="BF59" s="359" t="str">
        <f t="shared" si="58"/>
        <v/>
      </c>
      <c r="BG59" s="359" t="str">
        <f t="shared" si="59"/>
        <v/>
      </c>
      <c r="BH59" s="359" t="str">
        <f t="shared" si="60"/>
        <v/>
      </c>
      <c r="BI59" s="359" t="str">
        <f t="shared" si="61"/>
        <v/>
      </c>
      <c r="BJ59" s="359" t="str">
        <f t="shared" si="62"/>
        <v/>
      </c>
      <c r="BK59" s="275">
        <f t="shared" si="63"/>
        <v>0</v>
      </c>
      <c r="BL59" s="275">
        <f t="shared" si="43"/>
        <v>0</v>
      </c>
      <c r="BM59" s="276">
        <f t="shared" si="64"/>
        <v>0</v>
      </c>
      <c r="BN59" s="274" t="str">
        <f t="shared" si="65"/>
        <v/>
      </c>
      <c r="BO59" s="274" t="str">
        <f t="shared" si="66"/>
        <v/>
      </c>
      <c r="BP59" s="274" t="str">
        <f t="shared" si="67"/>
        <v/>
      </c>
      <c r="BQ59" s="274" t="str">
        <f t="shared" si="68"/>
        <v/>
      </c>
      <c r="BR59" s="274" t="str">
        <f t="shared" si="69"/>
        <v/>
      </c>
      <c r="BS59" s="274" t="str">
        <f t="shared" si="70"/>
        <v/>
      </c>
      <c r="BT59" s="274" t="str">
        <f t="shared" si="71"/>
        <v/>
      </c>
      <c r="BU59" s="274" t="str">
        <f t="shared" si="72"/>
        <v/>
      </c>
      <c r="BV59" s="274" t="str">
        <f t="shared" si="73"/>
        <v/>
      </c>
      <c r="BW59" s="274" t="str">
        <f t="shared" si="74"/>
        <v/>
      </c>
      <c r="BX59" s="274" t="str">
        <f t="shared" si="75"/>
        <v/>
      </c>
      <c r="BY59" s="274" t="str">
        <f t="shared" si="76"/>
        <v/>
      </c>
      <c r="BZ59" s="274" t="str">
        <f t="shared" si="77"/>
        <v/>
      </c>
      <c r="CA59" s="274">
        <f t="shared" si="44"/>
        <v>0</v>
      </c>
    </row>
    <row r="60" spans="1:79" s="274" customFormat="1" ht="23.1" customHeight="1">
      <c r="A60" s="357">
        <v>47</v>
      </c>
      <c r="B60" s="16"/>
      <c r="C60" s="192"/>
      <c r="D60" s="193"/>
      <c r="E60" s="194"/>
      <c r="F60" s="195"/>
      <c r="G60" s="196"/>
      <c r="H60" s="197"/>
      <c r="I60" s="198"/>
      <c r="J60" s="199"/>
      <c r="K60" s="199"/>
      <c r="L60" s="199"/>
      <c r="M60" s="200"/>
      <c r="N60" s="120"/>
      <c r="O60" s="201"/>
      <c r="P60" s="401" t="str">
        <f t="shared" si="37"/>
        <v/>
      </c>
      <c r="Q60" s="403"/>
      <c r="R60" s="369"/>
      <c r="S60" s="369"/>
      <c r="T60" s="369"/>
      <c r="U60" s="369"/>
      <c r="V60" s="404" t="str">
        <f t="shared" si="78"/>
        <v/>
      </c>
      <c r="W60" s="417" t="str">
        <f t="shared" si="78"/>
        <v/>
      </c>
      <c r="X60" s="404" t="str">
        <f t="shared" si="78"/>
        <v/>
      </c>
      <c r="Y60" s="417" t="str">
        <f t="shared" si="78"/>
        <v/>
      </c>
      <c r="Z60" s="404" t="str">
        <f t="shared" si="78"/>
        <v/>
      </c>
      <c r="AA60" s="417" t="str">
        <f t="shared" si="78"/>
        <v/>
      </c>
      <c r="AB60" s="404" t="str">
        <f t="shared" si="78"/>
        <v/>
      </c>
      <c r="AC60" s="417" t="str">
        <f t="shared" si="78"/>
        <v/>
      </c>
      <c r="AD60" s="404" t="str">
        <f t="shared" si="78"/>
        <v/>
      </c>
      <c r="AE60" s="417" t="str">
        <f t="shared" si="78"/>
        <v/>
      </c>
      <c r="AF60" s="404" t="str">
        <f t="shared" si="78"/>
        <v/>
      </c>
      <c r="AG60" s="417" t="str">
        <f t="shared" si="78"/>
        <v/>
      </c>
      <c r="AH60" s="144" t="str">
        <f t="shared" si="48"/>
        <v/>
      </c>
      <c r="AI60" s="144" t="str">
        <f t="shared" si="49"/>
        <v/>
      </c>
      <c r="AJ60" s="144" t="str">
        <f t="shared" si="40"/>
        <v/>
      </c>
      <c r="AK60" s="144" t="str">
        <f t="shared" si="41"/>
        <v/>
      </c>
      <c r="AL60" s="405" t="str">
        <f t="shared" si="79"/>
        <v/>
      </c>
      <c r="AM60" s="405" t="str">
        <f t="shared" si="79"/>
        <v/>
      </c>
      <c r="AN60" s="405" t="str">
        <f t="shared" si="79"/>
        <v/>
      </c>
      <c r="AO60" s="405" t="str">
        <f t="shared" si="79"/>
        <v/>
      </c>
      <c r="AP60" s="405" t="str">
        <f t="shared" si="79"/>
        <v/>
      </c>
      <c r="AQ60" s="405" t="str">
        <f t="shared" si="79"/>
        <v/>
      </c>
      <c r="AR60" s="405" t="str">
        <f t="shared" si="79"/>
        <v/>
      </c>
      <c r="AS60" s="405" t="str">
        <f t="shared" si="79"/>
        <v/>
      </c>
      <c r="AT60" s="405" t="str">
        <f t="shared" si="79"/>
        <v/>
      </c>
      <c r="AU60" s="405" t="str">
        <f t="shared" si="79"/>
        <v/>
      </c>
      <c r="AV60" s="405" t="str">
        <f t="shared" si="79"/>
        <v/>
      </c>
      <c r="AW60" s="405" t="str">
        <f t="shared" si="50"/>
        <v/>
      </c>
      <c r="AX60" s="358"/>
      <c r="AY60" s="359" t="str">
        <f t="shared" si="51"/>
        <v/>
      </c>
      <c r="AZ60" s="359" t="str">
        <f t="shared" si="52"/>
        <v/>
      </c>
      <c r="BA60" s="359" t="str">
        <f t="shared" si="53"/>
        <v/>
      </c>
      <c r="BB60" s="359" t="str">
        <f t="shared" si="54"/>
        <v/>
      </c>
      <c r="BC60" s="359" t="str">
        <f t="shared" si="55"/>
        <v/>
      </c>
      <c r="BD60" s="359" t="str">
        <f t="shared" si="56"/>
        <v/>
      </c>
      <c r="BE60" s="359" t="str">
        <f t="shared" si="57"/>
        <v/>
      </c>
      <c r="BF60" s="359" t="str">
        <f t="shared" si="58"/>
        <v/>
      </c>
      <c r="BG60" s="359" t="str">
        <f t="shared" si="59"/>
        <v/>
      </c>
      <c r="BH60" s="359" t="str">
        <f t="shared" si="60"/>
        <v/>
      </c>
      <c r="BI60" s="359" t="str">
        <f t="shared" si="61"/>
        <v/>
      </c>
      <c r="BJ60" s="359" t="str">
        <f t="shared" si="62"/>
        <v/>
      </c>
      <c r="BK60" s="275">
        <f t="shared" si="63"/>
        <v>0</v>
      </c>
      <c r="BL60" s="275">
        <f t="shared" si="43"/>
        <v>0</v>
      </c>
      <c r="BM60" s="276">
        <f t="shared" si="64"/>
        <v>0</v>
      </c>
      <c r="BN60" s="274" t="str">
        <f t="shared" si="65"/>
        <v/>
      </c>
      <c r="BO60" s="274" t="str">
        <f t="shared" si="66"/>
        <v/>
      </c>
      <c r="BP60" s="274" t="str">
        <f t="shared" si="67"/>
        <v/>
      </c>
      <c r="BQ60" s="274" t="str">
        <f t="shared" si="68"/>
        <v/>
      </c>
      <c r="BR60" s="274" t="str">
        <f t="shared" si="69"/>
        <v/>
      </c>
      <c r="BS60" s="274" t="str">
        <f t="shared" si="70"/>
        <v/>
      </c>
      <c r="BT60" s="274" t="str">
        <f t="shared" si="71"/>
        <v/>
      </c>
      <c r="BU60" s="274" t="str">
        <f t="shared" si="72"/>
        <v/>
      </c>
      <c r="BV60" s="274" t="str">
        <f t="shared" si="73"/>
        <v/>
      </c>
      <c r="BW60" s="274" t="str">
        <f t="shared" si="74"/>
        <v/>
      </c>
      <c r="BX60" s="274" t="str">
        <f t="shared" si="75"/>
        <v/>
      </c>
      <c r="BY60" s="274" t="str">
        <f t="shared" si="76"/>
        <v/>
      </c>
      <c r="BZ60" s="274" t="str">
        <f t="shared" si="77"/>
        <v/>
      </c>
      <c r="CA60" s="274">
        <f t="shared" si="44"/>
        <v>0</v>
      </c>
    </row>
    <row r="61" spans="1:79" s="274" customFormat="1" ht="23.1" customHeight="1">
      <c r="A61" s="357">
        <v>48</v>
      </c>
      <c r="B61" s="16"/>
      <c r="C61" s="192"/>
      <c r="D61" s="193"/>
      <c r="E61" s="194"/>
      <c r="F61" s="195"/>
      <c r="G61" s="196"/>
      <c r="H61" s="197"/>
      <c r="I61" s="198"/>
      <c r="J61" s="199"/>
      <c r="K61" s="199"/>
      <c r="L61" s="199"/>
      <c r="M61" s="200"/>
      <c r="N61" s="120"/>
      <c r="O61" s="201"/>
      <c r="P61" s="401" t="str">
        <f t="shared" si="37"/>
        <v/>
      </c>
      <c r="Q61" s="403"/>
      <c r="R61" s="369"/>
      <c r="S61" s="369"/>
      <c r="T61" s="369"/>
      <c r="U61" s="369"/>
      <c r="V61" s="404" t="str">
        <f t="shared" si="78"/>
        <v/>
      </c>
      <c r="W61" s="417" t="str">
        <f t="shared" si="78"/>
        <v/>
      </c>
      <c r="X61" s="404" t="str">
        <f t="shared" si="78"/>
        <v/>
      </c>
      <c r="Y61" s="417" t="str">
        <f t="shared" si="78"/>
        <v/>
      </c>
      <c r="Z61" s="404" t="str">
        <f t="shared" si="78"/>
        <v/>
      </c>
      <c r="AA61" s="417" t="str">
        <f t="shared" si="78"/>
        <v/>
      </c>
      <c r="AB61" s="404" t="str">
        <f t="shared" si="78"/>
        <v/>
      </c>
      <c r="AC61" s="417" t="str">
        <f t="shared" si="78"/>
        <v/>
      </c>
      <c r="AD61" s="404" t="str">
        <f t="shared" si="78"/>
        <v/>
      </c>
      <c r="AE61" s="417" t="str">
        <f t="shared" si="78"/>
        <v/>
      </c>
      <c r="AF61" s="404" t="str">
        <f t="shared" si="78"/>
        <v/>
      </c>
      <c r="AG61" s="417" t="str">
        <f t="shared" si="78"/>
        <v/>
      </c>
      <c r="AH61" s="144" t="str">
        <f t="shared" si="48"/>
        <v/>
      </c>
      <c r="AI61" s="144" t="str">
        <f t="shared" si="49"/>
        <v/>
      </c>
      <c r="AJ61" s="144" t="str">
        <f t="shared" si="40"/>
        <v/>
      </c>
      <c r="AK61" s="144" t="str">
        <f t="shared" si="41"/>
        <v/>
      </c>
      <c r="AL61" s="405" t="str">
        <f t="shared" si="79"/>
        <v/>
      </c>
      <c r="AM61" s="405" t="str">
        <f t="shared" si="79"/>
        <v/>
      </c>
      <c r="AN61" s="405" t="str">
        <f t="shared" si="79"/>
        <v/>
      </c>
      <c r="AO61" s="405" t="str">
        <f t="shared" si="79"/>
        <v/>
      </c>
      <c r="AP61" s="405" t="str">
        <f t="shared" si="79"/>
        <v/>
      </c>
      <c r="AQ61" s="405" t="str">
        <f t="shared" si="79"/>
        <v/>
      </c>
      <c r="AR61" s="405" t="str">
        <f t="shared" si="79"/>
        <v/>
      </c>
      <c r="AS61" s="405" t="str">
        <f t="shared" si="79"/>
        <v/>
      </c>
      <c r="AT61" s="405" t="str">
        <f t="shared" si="79"/>
        <v/>
      </c>
      <c r="AU61" s="405" t="str">
        <f t="shared" si="79"/>
        <v/>
      </c>
      <c r="AV61" s="405" t="str">
        <f t="shared" si="79"/>
        <v/>
      </c>
      <c r="AW61" s="405" t="str">
        <f t="shared" si="50"/>
        <v/>
      </c>
      <c r="AX61" s="358"/>
      <c r="AY61" s="359" t="str">
        <f t="shared" si="51"/>
        <v/>
      </c>
      <c r="AZ61" s="359" t="str">
        <f t="shared" si="52"/>
        <v/>
      </c>
      <c r="BA61" s="359" t="str">
        <f t="shared" si="53"/>
        <v/>
      </c>
      <c r="BB61" s="359" t="str">
        <f t="shared" si="54"/>
        <v/>
      </c>
      <c r="BC61" s="359" t="str">
        <f t="shared" si="55"/>
        <v/>
      </c>
      <c r="BD61" s="359" t="str">
        <f t="shared" si="56"/>
        <v/>
      </c>
      <c r="BE61" s="359" t="str">
        <f t="shared" si="57"/>
        <v/>
      </c>
      <c r="BF61" s="359" t="str">
        <f t="shared" si="58"/>
        <v/>
      </c>
      <c r="BG61" s="359" t="str">
        <f t="shared" si="59"/>
        <v/>
      </c>
      <c r="BH61" s="359" t="str">
        <f t="shared" si="60"/>
        <v/>
      </c>
      <c r="BI61" s="359" t="str">
        <f t="shared" si="61"/>
        <v/>
      </c>
      <c r="BJ61" s="359" t="str">
        <f t="shared" si="62"/>
        <v/>
      </c>
      <c r="BK61" s="275">
        <f t="shared" si="63"/>
        <v>0</v>
      </c>
      <c r="BL61" s="275">
        <f t="shared" si="43"/>
        <v>0</v>
      </c>
      <c r="BM61" s="276">
        <f t="shared" si="64"/>
        <v>0</v>
      </c>
      <c r="BN61" s="274" t="str">
        <f t="shared" si="65"/>
        <v/>
      </c>
      <c r="BO61" s="274" t="str">
        <f t="shared" si="66"/>
        <v/>
      </c>
      <c r="BP61" s="274" t="str">
        <f t="shared" si="67"/>
        <v/>
      </c>
      <c r="BQ61" s="274" t="str">
        <f t="shared" si="68"/>
        <v/>
      </c>
      <c r="BR61" s="274" t="str">
        <f t="shared" si="69"/>
        <v/>
      </c>
      <c r="BS61" s="274" t="str">
        <f t="shared" si="70"/>
        <v/>
      </c>
      <c r="BT61" s="274" t="str">
        <f t="shared" si="71"/>
        <v/>
      </c>
      <c r="BU61" s="274" t="str">
        <f t="shared" si="72"/>
        <v/>
      </c>
      <c r="BV61" s="274" t="str">
        <f t="shared" si="73"/>
        <v/>
      </c>
      <c r="BW61" s="274" t="str">
        <f t="shared" si="74"/>
        <v/>
      </c>
      <c r="BX61" s="274" t="str">
        <f t="shared" si="75"/>
        <v/>
      </c>
      <c r="BY61" s="274" t="str">
        <f t="shared" si="76"/>
        <v/>
      </c>
      <c r="BZ61" s="274" t="str">
        <f t="shared" si="77"/>
        <v/>
      </c>
      <c r="CA61" s="274">
        <f t="shared" si="44"/>
        <v>0</v>
      </c>
    </row>
    <row r="62" spans="1:79" s="274" customFormat="1" ht="23.1" customHeight="1">
      <c r="A62" s="357">
        <v>49</v>
      </c>
      <c r="B62" s="16"/>
      <c r="C62" s="192"/>
      <c r="D62" s="193"/>
      <c r="E62" s="194"/>
      <c r="F62" s="195"/>
      <c r="G62" s="196"/>
      <c r="H62" s="197"/>
      <c r="I62" s="198"/>
      <c r="J62" s="199"/>
      <c r="K62" s="199"/>
      <c r="L62" s="199"/>
      <c r="M62" s="200"/>
      <c r="N62" s="120"/>
      <c r="O62" s="201"/>
      <c r="P62" s="401" t="str">
        <f t="shared" si="37"/>
        <v/>
      </c>
      <c r="Q62" s="403"/>
      <c r="R62" s="369"/>
      <c r="S62" s="369"/>
      <c r="T62" s="369"/>
      <c r="U62" s="369"/>
      <c r="V62" s="404" t="str">
        <f t="shared" si="78"/>
        <v/>
      </c>
      <c r="W62" s="417" t="str">
        <f t="shared" si="78"/>
        <v/>
      </c>
      <c r="X62" s="404" t="str">
        <f t="shared" si="78"/>
        <v/>
      </c>
      <c r="Y62" s="417" t="str">
        <f t="shared" si="78"/>
        <v/>
      </c>
      <c r="Z62" s="404" t="str">
        <f t="shared" si="78"/>
        <v/>
      </c>
      <c r="AA62" s="417" t="str">
        <f t="shared" si="78"/>
        <v/>
      </c>
      <c r="AB62" s="404" t="str">
        <f t="shared" si="78"/>
        <v/>
      </c>
      <c r="AC62" s="417" t="str">
        <f t="shared" si="78"/>
        <v/>
      </c>
      <c r="AD62" s="404" t="str">
        <f t="shared" si="78"/>
        <v/>
      </c>
      <c r="AE62" s="417" t="str">
        <f t="shared" si="78"/>
        <v/>
      </c>
      <c r="AF62" s="404" t="str">
        <f t="shared" si="78"/>
        <v/>
      </c>
      <c r="AG62" s="417" t="str">
        <f t="shared" si="78"/>
        <v/>
      </c>
      <c r="AH62" s="144" t="str">
        <f t="shared" si="48"/>
        <v/>
      </c>
      <c r="AI62" s="144" t="str">
        <f t="shared" si="49"/>
        <v/>
      </c>
      <c r="AJ62" s="144" t="str">
        <f t="shared" si="40"/>
        <v/>
      </c>
      <c r="AK62" s="144" t="str">
        <f t="shared" si="41"/>
        <v/>
      </c>
      <c r="AL62" s="405" t="str">
        <f t="shared" si="79"/>
        <v/>
      </c>
      <c r="AM62" s="405" t="str">
        <f t="shared" si="79"/>
        <v/>
      </c>
      <c r="AN62" s="405" t="str">
        <f t="shared" si="79"/>
        <v/>
      </c>
      <c r="AO62" s="405" t="str">
        <f t="shared" si="79"/>
        <v/>
      </c>
      <c r="AP62" s="405" t="str">
        <f t="shared" si="79"/>
        <v/>
      </c>
      <c r="AQ62" s="405" t="str">
        <f t="shared" si="79"/>
        <v/>
      </c>
      <c r="AR62" s="405" t="str">
        <f t="shared" si="79"/>
        <v/>
      </c>
      <c r="AS62" s="405" t="str">
        <f t="shared" si="79"/>
        <v/>
      </c>
      <c r="AT62" s="405" t="str">
        <f t="shared" si="79"/>
        <v/>
      </c>
      <c r="AU62" s="405" t="str">
        <f t="shared" si="79"/>
        <v/>
      </c>
      <c r="AV62" s="405" t="str">
        <f t="shared" si="79"/>
        <v/>
      </c>
      <c r="AW62" s="405" t="str">
        <f t="shared" si="50"/>
        <v/>
      </c>
      <c r="AX62" s="358"/>
      <c r="AY62" s="359" t="str">
        <f t="shared" si="51"/>
        <v/>
      </c>
      <c r="AZ62" s="359" t="str">
        <f t="shared" si="52"/>
        <v/>
      </c>
      <c r="BA62" s="359" t="str">
        <f t="shared" si="53"/>
        <v/>
      </c>
      <c r="BB62" s="359" t="str">
        <f t="shared" si="54"/>
        <v/>
      </c>
      <c r="BC62" s="359" t="str">
        <f t="shared" si="55"/>
        <v/>
      </c>
      <c r="BD62" s="359" t="str">
        <f t="shared" si="56"/>
        <v/>
      </c>
      <c r="BE62" s="359" t="str">
        <f t="shared" si="57"/>
        <v/>
      </c>
      <c r="BF62" s="359" t="str">
        <f t="shared" si="58"/>
        <v/>
      </c>
      <c r="BG62" s="359" t="str">
        <f t="shared" si="59"/>
        <v/>
      </c>
      <c r="BH62" s="359" t="str">
        <f t="shared" si="60"/>
        <v/>
      </c>
      <c r="BI62" s="359" t="str">
        <f t="shared" si="61"/>
        <v/>
      </c>
      <c r="BJ62" s="359" t="str">
        <f t="shared" si="62"/>
        <v/>
      </c>
      <c r="BK62" s="275">
        <f t="shared" si="63"/>
        <v>0</v>
      </c>
      <c r="BL62" s="275">
        <f t="shared" si="43"/>
        <v>0</v>
      </c>
      <c r="BM62" s="276">
        <f t="shared" si="64"/>
        <v>0</v>
      </c>
      <c r="BN62" s="274" t="str">
        <f t="shared" si="65"/>
        <v/>
      </c>
      <c r="BO62" s="274" t="str">
        <f t="shared" si="66"/>
        <v/>
      </c>
      <c r="BP62" s="274" t="str">
        <f t="shared" si="67"/>
        <v/>
      </c>
      <c r="BQ62" s="274" t="str">
        <f t="shared" si="68"/>
        <v/>
      </c>
      <c r="BR62" s="274" t="str">
        <f t="shared" si="69"/>
        <v/>
      </c>
      <c r="BS62" s="274" t="str">
        <f t="shared" si="70"/>
        <v/>
      </c>
      <c r="BT62" s="274" t="str">
        <f t="shared" si="71"/>
        <v/>
      </c>
      <c r="BU62" s="274" t="str">
        <f t="shared" si="72"/>
        <v/>
      </c>
      <c r="BV62" s="274" t="str">
        <f t="shared" si="73"/>
        <v/>
      </c>
      <c r="BW62" s="274" t="str">
        <f t="shared" si="74"/>
        <v/>
      </c>
      <c r="BX62" s="274" t="str">
        <f t="shared" si="75"/>
        <v/>
      </c>
      <c r="BY62" s="274" t="str">
        <f t="shared" si="76"/>
        <v/>
      </c>
      <c r="BZ62" s="274" t="str">
        <f t="shared" si="77"/>
        <v/>
      </c>
      <c r="CA62" s="274">
        <f t="shared" si="44"/>
        <v>0</v>
      </c>
    </row>
    <row r="63" spans="1:79" s="274" customFormat="1" ht="23.1" customHeight="1">
      <c r="A63" s="357">
        <v>50</v>
      </c>
      <c r="B63" s="16"/>
      <c r="C63" s="192"/>
      <c r="D63" s="193"/>
      <c r="E63" s="194"/>
      <c r="F63" s="195"/>
      <c r="G63" s="196"/>
      <c r="H63" s="197"/>
      <c r="I63" s="198"/>
      <c r="J63" s="199"/>
      <c r="K63" s="199"/>
      <c r="L63" s="199"/>
      <c r="M63" s="200"/>
      <c r="N63" s="120"/>
      <c r="O63" s="201"/>
      <c r="P63" s="401" t="str">
        <f t="shared" si="37"/>
        <v/>
      </c>
      <c r="Q63" s="403"/>
      <c r="R63" s="369"/>
      <c r="S63" s="369"/>
      <c r="T63" s="369"/>
      <c r="U63" s="369"/>
      <c r="V63" s="404" t="str">
        <f t="shared" si="78"/>
        <v/>
      </c>
      <c r="W63" s="417" t="str">
        <f t="shared" si="78"/>
        <v/>
      </c>
      <c r="X63" s="404" t="str">
        <f t="shared" si="78"/>
        <v/>
      </c>
      <c r="Y63" s="417" t="str">
        <f t="shared" si="78"/>
        <v/>
      </c>
      <c r="Z63" s="404" t="str">
        <f t="shared" si="78"/>
        <v/>
      </c>
      <c r="AA63" s="417" t="str">
        <f t="shared" si="78"/>
        <v/>
      </c>
      <c r="AB63" s="404" t="str">
        <f t="shared" si="78"/>
        <v/>
      </c>
      <c r="AC63" s="417" t="str">
        <f t="shared" si="78"/>
        <v/>
      </c>
      <c r="AD63" s="404" t="str">
        <f t="shared" si="78"/>
        <v/>
      </c>
      <c r="AE63" s="417" t="str">
        <f t="shared" si="78"/>
        <v/>
      </c>
      <c r="AF63" s="404" t="str">
        <f t="shared" si="78"/>
        <v/>
      </c>
      <c r="AG63" s="417" t="str">
        <f t="shared" si="78"/>
        <v/>
      </c>
      <c r="AH63" s="144" t="str">
        <f t="shared" si="48"/>
        <v/>
      </c>
      <c r="AI63" s="144" t="str">
        <f t="shared" si="49"/>
        <v/>
      </c>
      <c r="AJ63" s="144" t="str">
        <f t="shared" si="40"/>
        <v/>
      </c>
      <c r="AK63" s="144" t="str">
        <f t="shared" si="41"/>
        <v/>
      </c>
      <c r="AL63" s="405" t="str">
        <f t="shared" si="79"/>
        <v/>
      </c>
      <c r="AM63" s="405" t="str">
        <f t="shared" si="79"/>
        <v/>
      </c>
      <c r="AN63" s="405" t="str">
        <f t="shared" si="79"/>
        <v/>
      </c>
      <c r="AO63" s="405" t="str">
        <f t="shared" si="79"/>
        <v/>
      </c>
      <c r="AP63" s="405" t="str">
        <f t="shared" si="79"/>
        <v/>
      </c>
      <c r="AQ63" s="405" t="str">
        <f t="shared" si="79"/>
        <v/>
      </c>
      <c r="AR63" s="405" t="str">
        <f t="shared" si="79"/>
        <v/>
      </c>
      <c r="AS63" s="405" t="str">
        <f t="shared" si="79"/>
        <v/>
      </c>
      <c r="AT63" s="405" t="str">
        <f t="shared" si="79"/>
        <v/>
      </c>
      <c r="AU63" s="405" t="str">
        <f t="shared" si="79"/>
        <v/>
      </c>
      <c r="AV63" s="405" t="str">
        <f t="shared" si="79"/>
        <v/>
      </c>
      <c r="AW63" s="405" t="str">
        <f t="shared" si="50"/>
        <v/>
      </c>
      <c r="AX63" s="358"/>
      <c r="AY63" s="359" t="str">
        <f t="shared" si="51"/>
        <v/>
      </c>
      <c r="AZ63" s="359" t="str">
        <f t="shared" si="52"/>
        <v/>
      </c>
      <c r="BA63" s="359" t="str">
        <f t="shared" si="53"/>
        <v/>
      </c>
      <c r="BB63" s="359" t="str">
        <f t="shared" si="54"/>
        <v/>
      </c>
      <c r="BC63" s="359" t="str">
        <f t="shared" si="55"/>
        <v/>
      </c>
      <c r="BD63" s="359" t="str">
        <f t="shared" si="56"/>
        <v/>
      </c>
      <c r="BE63" s="359" t="str">
        <f t="shared" si="57"/>
        <v/>
      </c>
      <c r="BF63" s="359" t="str">
        <f t="shared" si="58"/>
        <v/>
      </c>
      <c r="BG63" s="359" t="str">
        <f t="shared" si="59"/>
        <v/>
      </c>
      <c r="BH63" s="359" t="str">
        <f t="shared" si="60"/>
        <v/>
      </c>
      <c r="BI63" s="359" t="str">
        <f t="shared" si="61"/>
        <v/>
      </c>
      <c r="BJ63" s="359" t="str">
        <f t="shared" si="62"/>
        <v/>
      </c>
      <c r="BK63" s="275">
        <f t="shared" si="63"/>
        <v>0</v>
      </c>
      <c r="BL63" s="275">
        <f t="shared" si="43"/>
        <v>0</v>
      </c>
      <c r="BM63" s="276">
        <f t="shared" si="64"/>
        <v>0</v>
      </c>
      <c r="BN63" s="274" t="str">
        <f t="shared" si="65"/>
        <v/>
      </c>
      <c r="BO63" s="274" t="str">
        <f t="shared" si="66"/>
        <v/>
      </c>
      <c r="BP63" s="274" t="str">
        <f t="shared" si="67"/>
        <v/>
      </c>
      <c r="BQ63" s="274" t="str">
        <f t="shared" si="68"/>
        <v/>
      </c>
      <c r="BR63" s="274" t="str">
        <f t="shared" si="69"/>
        <v/>
      </c>
      <c r="BS63" s="274" t="str">
        <f t="shared" si="70"/>
        <v/>
      </c>
      <c r="BT63" s="274" t="str">
        <f t="shared" si="71"/>
        <v/>
      </c>
      <c r="BU63" s="274" t="str">
        <f t="shared" si="72"/>
        <v/>
      </c>
      <c r="BV63" s="274" t="str">
        <f t="shared" si="73"/>
        <v/>
      </c>
      <c r="BW63" s="274" t="str">
        <f t="shared" si="74"/>
        <v/>
      </c>
      <c r="BX63" s="274" t="str">
        <f t="shared" si="75"/>
        <v/>
      </c>
      <c r="BY63" s="274" t="str">
        <f t="shared" si="76"/>
        <v/>
      </c>
      <c r="BZ63" s="274" t="str">
        <f t="shared" si="77"/>
        <v/>
      </c>
      <c r="CA63" s="274">
        <f t="shared" si="44"/>
        <v>0</v>
      </c>
    </row>
    <row r="64" spans="1:79" s="274" customFormat="1" ht="23.1" customHeight="1">
      <c r="A64" s="357">
        <v>51</v>
      </c>
      <c r="B64" s="16"/>
      <c r="C64" s="192"/>
      <c r="D64" s="193"/>
      <c r="E64" s="194"/>
      <c r="F64" s="195"/>
      <c r="G64" s="196"/>
      <c r="H64" s="197"/>
      <c r="I64" s="198"/>
      <c r="J64" s="199"/>
      <c r="K64" s="199"/>
      <c r="L64" s="199"/>
      <c r="M64" s="200"/>
      <c r="N64" s="121"/>
      <c r="O64" s="201"/>
      <c r="P64" s="401" t="str">
        <f t="shared" si="37"/>
        <v/>
      </c>
      <c r="Q64" s="403"/>
      <c r="R64" s="369"/>
      <c r="S64" s="369"/>
      <c r="T64" s="369"/>
      <c r="U64" s="369"/>
      <c r="V64" s="404" t="str">
        <f t="shared" si="78"/>
        <v/>
      </c>
      <c r="W64" s="417" t="str">
        <f t="shared" si="78"/>
        <v/>
      </c>
      <c r="X64" s="404" t="str">
        <f t="shared" si="78"/>
        <v/>
      </c>
      <c r="Y64" s="417" t="str">
        <f t="shared" si="78"/>
        <v/>
      </c>
      <c r="Z64" s="404" t="str">
        <f t="shared" si="78"/>
        <v/>
      </c>
      <c r="AA64" s="417" t="str">
        <f t="shared" si="78"/>
        <v/>
      </c>
      <c r="AB64" s="404" t="str">
        <f t="shared" si="78"/>
        <v/>
      </c>
      <c r="AC64" s="417" t="str">
        <f t="shared" si="78"/>
        <v/>
      </c>
      <c r="AD64" s="404" t="str">
        <f t="shared" si="78"/>
        <v/>
      </c>
      <c r="AE64" s="417" t="str">
        <f t="shared" si="78"/>
        <v/>
      </c>
      <c r="AF64" s="404" t="str">
        <f t="shared" si="78"/>
        <v/>
      </c>
      <c r="AG64" s="417" t="str">
        <f t="shared" si="78"/>
        <v/>
      </c>
      <c r="AH64" s="144" t="str">
        <f t="shared" si="48"/>
        <v/>
      </c>
      <c r="AI64" s="144" t="str">
        <f t="shared" si="49"/>
        <v/>
      </c>
      <c r="AJ64" s="144" t="str">
        <f t="shared" si="40"/>
        <v/>
      </c>
      <c r="AK64" s="144" t="str">
        <f t="shared" si="41"/>
        <v/>
      </c>
      <c r="AL64" s="405" t="str">
        <f t="shared" si="79"/>
        <v/>
      </c>
      <c r="AM64" s="405" t="str">
        <f t="shared" si="79"/>
        <v/>
      </c>
      <c r="AN64" s="405" t="str">
        <f t="shared" si="79"/>
        <v/>
      </c>
      <c r="AO64" s="405" t="str">
        <f t="shared" si="79"/>
        <v/>
      </c>
      <c r="AP64" s="405" t="str">
        <f t="shared" si="79"/>
        <v/>
      </c>
      <c r="AQ64" s="405" t="str">
        <f t="shared" si="79"/>
        <v/>
      </c>
      <c r="AR64" s="405" t="str">
        <f t="shared" si="79"/>
        <v/>
      </c>
      <c r="AS64" s="405" t="str">
        <f t="shared" si="79"/>
        <v/>
      </c>
      <c r="AT64" s="405" t="str">
        <f t="shared" si="79"/>
        <v/>
      </c>
      <c r="AU64" s="405" t="str">
        <f t="shared" si="79"/>
        <v/>
      </c>
      <c r="AV64" s="405" t="str">
        <f t="shared" si="79"/>
        <v/>
      </c>
      <c r="AW64" s="405" t="str">
        <f t="shared" si="50"/>
        <v/>
      </c>
      <c r="AX64" s="358"/>
      <c r="AY64" s="359" t="str">
        <f t="shared" si="51"/>
        <v/>
      </c>
      <c r="AZ64" s="359" t="str">
        <f t="shared" si="52"/>
        <v/>
      </c>
      <c r="BA64" s="359" t="str">
        <f t="shared" si="53"/>
        <v/>
      </c>
      <c r="BB64" s="359" t="str">
        <f t="shared" si="54"/>
        <v/>
      </c>
      <c r="BC64" s="359" t="str">
        <f t="shared" si="55"/>
        <v/>
      </c>
      <c r="BD64" s="359" t="str">
        <f t="shared" si="56"/>
        <v/>
      </c>
      <c r="BE64" s="359" t="str">
        <f t="shared" si="57"/>
        <v/>
      </c>
      <c r="BF64" s="359" t="str">
        <f t="shared" si="58"/>
        <v/>
      </c>
      <c r="BG64" s="359" t="str">
        <f t="shared" si="59"/>
        <v/>
      </c>
      <c r="BH64" s="359" t="str">
        <f t="shared" si="60"/>
        <v/>
      </c>
      <c r="BI64" s="359" t="str">
        <f t="shared" si="61"/>
        <v/>
      </c>
      <c r="BJ64" s="359" t="str">
        <f t="shared" si="62"/>
        <v/>
      </c>
      <c r="BK64" s="275">
        <f t="shared" si="63"/>
        <v>0</v>
      </c>
      <c r="BL64" s="275">
        <f t="shared" si="43"/>
        <v>0</v>
      </c>
      <c r="BM64" s="276">
        <f t="shared" si="64"/>
        <v>0</v>
      </c>
      <c r="BN64" s="274" t="str">
        <f t="shared" si="65"/>
        <v/>
      </c>
      <c r="BO64" s="274" t="str">
        <f t="shared" si="66"/>
        <v/>
      </c>
      <c r="BP64" s="274" t="str">
        <f t="shared" si="67"/>
        <v/>
      </c>
      <c r="BQ64" s="274" t="str">
        <f t="shared" si="68"/>
        <v/>
      </c>
      <c r="BR64" s="274" t="str">
        <f t="shared" si="69"/>
        <v/>
      </c>
      <c r="BS64" s="274" t="str">
        <f t="shared" si="70"/>
        <v/>
      </c>
      <c r="BT64" s="274" t="str">
        <f t="shared" si="71"/>
        <v/>
      </c>
      <c r="BU64" s="274" t="str">
        <f t="shared" si="72"/>
        <v/>
      </c>
      <c r="BV64" s="274" t="str">
        <f t="shared" si="73"/>
        <v/>
      </c>
      <c r="BW64" s="274" t="str">
        <f t="shared" si="74"/>
        <v/>
      </c>
      <c r="BX64" s="274" t="str">
        <f t="shared" si="75"/>
        <v/>
      </c>
      <c r="BY64" s="274" t="str">
        <f t="shared" si="76"/>
        <v/>
      </c>
      <c r="BZ64" s="274" t="str">
        <f t="shared" si="77"/>
        <v/>
      </c>
      <c r="CA64" s="274">
        <f t="shared" si="44"/>
        <v>0</v>
      </c>
    </row>
    <row r="65" spans="1:79" s="274" customFormat="1" ht="23.1" customHeight="1">
      <c r="A65" s="357">
        <v>52</v>
      </c>
      <c r="B65" s="16"/>
      <c r="C65" s="192"/>
      <c r="D65" s="193"/>
      <c r="E65" s="194"/>
      <c r="F65" s="195"/>
      <c r="G65" s="196"/>
      <c r="H65" s="197"/>
      <c r="I65" s="198"/>
      <c r="J65" s="199"/>
      <c r="K65" s="199"/>
      <c r="L65" s="199"/>
      <c r="M65" s="200"/>
      <c r="N65" s="120"/>
      <c r="O65" s="201"/>
      <c r="P65" s="401" t="str">
        <f t="shared" si="37"/>
        <v/>
      </c>
      <c r="Q65" s="403"/>
      <c r="R65" s="369"/>
      <c r="S65" s="369"/>
      <c r="T65" s="369"/>
      <c r="U65" s="369"/>
      <c r="V65" s="404" t="str">
        <f t="shared" si="78"/>
        <v/>
      </c>
      <c r="W65" s="417" t="str">
        <f t="shared" si="78"/>
        <v/>
      </c>
      <c r="X65" s="404" t="str">
        <f t="shared" si="78"/>
        <v/>
      </c>
      <c r="Y65" s="417" t="str">
        <f t="shared" si="78"/>
        <v/>
      </c>
      <c r="Z65" s="404" t="str">
        <f t="shared" si="78"/>
        <v/>
      </c>
      <c r="AA65" s="417" t="str">
        <f t="shared" si="78"/>
        <v/>
      </c>
      <c r="AB65" s="404" t="str">
        <f t="shared" si="78"/>
        <v/>
      </c>
      <c r="AC65" s="417" t="str">
        <f t="shared" si="78"/>
        <v/>
      </c>
      <c r="AD65" s="404" t="str">
        <f t="shared" si="78"/>
        <v/>
      </c>
      <c r="AE65" s="417" t="str">
        <f t="shared" si="78"/>
        <v/>
      </c>
      <c r="AF65" s="404" t="str">
        <f t="shared" si="78"/>
        <v/>
      </c>
      <c r="AG65" s="417" t="str">
        <f t="shared" si="78"/>
        <v/>
      </c>
      <c r="AH65" s="144" t="str">
        <f t="shared" si="48"/>
        <v/>
      </c>
      <c r="AI65" s="144" t="str">
        <f t="shared" si="49"/>
        <v/>
      </c>
      <c r="AJ65" s="144" t="str">
        <f t="shared" si="40"/>
        <v/>
      </c>
      <c r="AK65" s="144" t="str">
        <f t="shared" si="41"/>
        <v/>
      </c>
      <c r="AL65" s="405" t="str">
        <f t="shared" ref="AL65:AV74" si="80">IF($AK65="",IF($K65="","",IF(AL$12&gt;=$K65,IF($L65="",$AJ65,IF(AL$12&gt;$L65,"",$AJ65)),"")),IF(AND(AL$12&gt;=$K65,OR($L65&gt;=AL$12,$L65="")),$AK65,""))</f>
        <v/>
      </c>
      <c r="AM65" s="405" t="str">
        <f t="shared" si="80"/>
        <v/>
      </c>
      <c r="AN65" s="405" t="str">
        <f t="shared" si="80"/>
        <v/>
      </c>
      <c r="AO65" s="405" t="str">
        <f t="shared" si="80"/>
        <v/>
      </c>
      <c r="AP65" s="405" t="str">
        <f t="shared" si="80"/>
        <v/>
      </c>
      <c r="AQ65" s="405" t="str">
        <f t="shared" si="80"/>
        <v/>
      </c>
      <c r="AR65" s="405" t="str">
        <f t="shared" si="80"/>
        <v/>
      </c>
      <c r="AS65" s="405" t="str">
        <f t="shared" si="80"/>
        <v/>
      </c>
      <c r="AT65" s="405" t="str">
        <f t="shared" si="80"/>
        <v/>
      </c>
      <c r="AU65" s="405" t="str">
        <f t="shared" si="80"/>
        <v/>
      </c>
      <c r="AV65" s="405" t="str">
        <f t="shared" si="80"/>
        <v/>
      </c>
      <c r="AW65" s="405" t="str">
        <f t="shared" si="50"/>
        <v/>
      </c>
      <c r="AX65" s="358"/>
      <c r="AY65" s="359" t="str">
        <f t="shared" si="51"/>
        <v/>
      </c>
      <c r="AZ65" s="359" t="str">
        <f t="shared" si="52"/>
        <v/>
      </c>
      <c r="BA65" s="359" t="str">
        <f t="shared" si="53"/>
        <v/>
      </c>
      <c r="BB65" s="359" t="str">
        <f t="shared" si="54"/>
        <v/>
      </c>
      <c r="BC65" s="359" t="str">
        <f t="shared" si="55"/>
        <v/>
      </c>
      <c r="BD65" s="359" t="str">
        <f t="shared" si="56"/>
        <v/>
      </c>
      <c r="BE65" s="359" t="str">
        <f t="shared" si="57"/>
        <v/>
      </c>
      <c r="BF65" s="359" t="str">
        <f t="shared" si="58"/>
        <v/>
      </c>
      <c r="BG65" s="359" t="str">
        <f t="shared" si="59"/>
        <v/>
      </c>
      <c r="BH65" s="359" t="str">
        <f t="shared" si="60"/>
        <v/>
      </c>
      <c r="BI65" s="359" t="str">
        <f t="shared" si="61"/>
        <v/>
      </c>
      <c r="BJ65" s="359" t="str">
        <f t="shared" si="62"/>
        <v/>
      </c>
      <c r="BK65" s="275">
        <f t="shared" si="63"/>
        <v>0</v>
      </c>
      <c r="BL65" s="275">
        <f t="shared" si="43"/>
        <v>0</v>
      </c>
      <c r="BM65" s="276">
        <f t="shared" si="64"/>
        <v>0</v>
      </c>
      <c r="BN65" s="274" t="str">
        <f t="shared" si="65"/>
        <v/>
      </c>
      <c r="BO65" s="274" t="str">
        <f t="shared" si="66"/>
        <v/>
      </c>
      <c r="BP65" s="274" t="str">
        <f t="shared" si="67"/>
        <v/>
      </c>
      <c r="BQ65" s="274" t="str">
        <f t="shared" si="68"/>
        <v/>
      </c>
      <c r="BR65" s="274" t="str">
        <f t="shared" si="69"/>
        <v/>
      </c>
      <c r="BS65" s="274" t="str">
        <f t="shared" si="70"/>
        <v/>
      </c>
      <c r="BT65" s="274" t="str">
        <f t="shared" si="71"/>
        <v/>
      </c>
      <c r="BU65" s="274" t="str">
        <f t="shared" si="72"/>
        <v/>
      </c>
      <c r="BV65" s="274" t="str">
        <f t="shared" si="73"/>
        <v/>
      </c>
      <c r="BW65" s="274" t="str">
        <f t="shared" si="74"/>
        <v/>
      </c>
      <c r="BX65" s="274" t="str">
        <f t="shared" si="75"/>
        <v/>
      </c>
      <c r="BY65" s="274" t="str">
        <f t="shared" si="76"/>
        <v/>
      </c>
      <c r="BZ65" s="274" t="str">
        <f t="shared" si="77"/>
        <v/>
      </c>
      <c r="CA65" s="274">
        <f t="shared" si="44"/>
        <v>0</v>
      </c>
    </row>
    <row r="66" spans="1:79" s="274" customFormat="1" ht="23.1" customHeight="1">
      <c r="A66" s="357">
        <v>53</v>
      </c>
      <c r="B66" s="16"/>
      <c r="C66" s="192"/>
      <c r="D66" s="193"/>
      <c r="E66" s="194"/>
      <c r="F66" s="195"/>
      <c r="G66" s="196"/>
      <c r="H66" s="197"/>
      <c r="I66" s="198"/>
      <c r="J66" s="199"/>
      <c r="K66" s="199"/>
      <c r="L66" s="199"/>
      <c r="M66" s="200"/>
      <c r="N66" s="120"/>
      <c r="O66" s="201"/>
      <c r="P66" s="401" t="str">
        <f t="shared" si="37"/>
        <v/>
      </c>
      <c r="Q66" s="403"/>
      <c r="R66" s="369"/>
      <c r="S66" s="369"/>
      <c r="T66" s="369"/>
      <c r="U66" s="369"/>
      <c r="V66" s="404" t="str">
        <f t="shared" si="78"/>
        <v/>
      </c>
      <c r="W66" s="417" t="str">
        <f t="shared" si="78"/>
        <v/>
      </c>
      <c r="X66" s="404" t="str">
        <f t="shared" si="78"/>
        <v/>
      </c>
      <c r="Y66" s="417" t="str">
        <f t="shared" si="78"/>
        <v/>
      </c>
      <c r="Z66" s="404" t="str">
        <f t="shared" si="78"/>
        <v/>
      </c>
      <c r="AA66" s="417" t="str">
        <f t="shared" si="78"/>
        <v/>
      </c>
      <c r="AB66" s="404" t="str">
        <f t="shared" si="78"/>
        <v/>
      </c>
      <c r="AC66" s="417" t="str">
        <f t="shared" si="78"/>
        <v/>
      </c>
      <c r="AD66" s="404" t="str">
        <f t="shared" si="78"/>
        <v/>
      </c>
      <c r="AE66" s="417" t="str">
        <f t="shared" si="78"/>
        <v/>
      </c>
      <c r="AF66" s="404" t="str">
        <f t="shared" si="78"/>
        <v/>
      </c>
      <c r="AG66" s="417" t="str">
        <f t="shared" si="78"/>
        <v/>
      </c>
      <c r="AH66" s="144" t="str">
        <f t="shared" si="48"/>
        <v/>
      </c>
      <c r="AI66" s="144" t="str">
        <f t="shared" si="49"/>
        <v/>
      </c>
      <c r="AJ66" s="144" t="str">
        <f t="shared" si="40"/>
        <v/>
      </c>
      <c r="AK66" s="144" t="str">
        <f t="shared" si="41"/>
        <v/>
      </c>
      <c r="AL66" s="405" t="str">
        <f t="shared" si="80"/>
        <v/>
      </c>
      <c r="AM66" s="405" t="str">
        <f t="shared" si="80"/>
        <v/>
      </c>
      <c r="AN66" s="405" t="str">
        <f t="shared" si="80"/>
        <v/>
      </c>
      <c r="AO66" s="405" t="str">
        <f t="shared" si="80"/>
        <v/>
      </c>
      <c r="AP66" s="405" t="str">
        <f t="shared" si="80"/>
        <v/>
      </c>
      <c r="AQ66" s="405" t="str">
        <f t="shared" si="80"/>
        <v/>
      </c>
      <c r="AR66" s="405" t="str">
        <f t="shared" si="80"/>
        <v/>
      </c>
      <c r="AS66" s="405" t="str">
        <f t="shared" si="80"/>
        <v/>
      </c>
      <c r="AT66" s="405" t="str">
        <f t="shared" si="80"/>
        <v/>
      </c>
      <c r="AU66" s="405" t="str">
        <f t="shared" si="80"/>
        <v/>
      </c>
      <c r="AV66" s="405" t="str">
        <f t="shared" si="80"/>
        <v/>
      </c>
      <c r="AW66" s="405" t="str">
        <f t="shared" si="50"/>
        <v/>
      </c>
      <c r="AX66" s="358"/>
      <c r="AY66" s="359" t="str">
        <f t="shared" si="51"/>
        <v/>
      </c>
      <c r="AZ66" s="359" t="str">
        <f t="shared" si="52"/>
        <v/>
      </c>
      <c r="BA66" s="359" t="str">
        <f t="shared" si="53"/>
        <v/>
      </c>
      <c r="BB66" s="359" t="str">
        <f t="shared" si="54"/>
        <v/>
      </c>
      <c r="BC66" s="359" t="str">
        <f t="shared" si="55"/>
        <v/>
      </c>
      <c r="BD66" s="359" t="str">
        <f t="shared" si="56"/>
        <v/>
      </c>
      <c r="BE66" s="359" t="str">
        <f t="shared" si="57"/>
        <v/>
      </c>
      <c r="BF66" s="359" t="str">
        <f t="shared" si="58"/>
        <v/>
      </c>
      <c r="BG66" s="359" t="str">
        <f t="shared" si="59"/>
        <v/>
      </c>
      <c r="BH66" s="359" t="str">
        <f t="shared" si="60"/>
        <v/>
      </c>
      <c r="BI66" s="359" t="str">
        <f t="shared" si="61"/>
        <v/>
      </c>
      <c r="BJ66" s="359" t="str">
        <f t="shared" si="62"/>
        <v/>
      </c>
      <c r="BK66" s="275">
        <f t="shared" si="63"/>
        <v>0</v>
      </c>
      <c r="BL66" s="275">
        <f t="shared" si="43"/>
        <v>0</v>
      </c>
      <c r="BM66" s="276">
        <f t="shared" si="64"/>
        <v>0</v>
      </c>
      <c r="BN66" s="274" t="str">
        <f t="shared" si="65"/>
        <v/>
      </c>
      <c r="BO66" s="274" t="str">
        <f t="shared" si="66"/>
        <v/>
      </c>
      <c r="BP66" s="274" t="str">
        <f t="shared" si="67"/>
        <v/>
      </c>
      <c r="BQ66" s="274" t="str">
        <f t="shared" si="68"/>
        <v/>
      </c>
      <c r="BR66" s="274" t="str">
        <f t="shared" si="69"/>
        <v/>
      </c>
      <c r="BS66" s="274" t="str">
        <f t="shared" si="70"/>
        <v/>
      </c>
      <c r="BT66" s="274" t="str">
        <f t="shared" si="71"/>
        <v/>
      </c>
      <c r="BU66" s="274" t="str">
        <f t="shared" si="72"/>
        <v/>
      </c>
      <c r="BV66" s="274" t="str">
        <f t="shared" si="73"/>
        <v/>
      </c>
      <c r="BW66" s="274" t="str">
        <f t="shared" si="74"/>
        <v/>
      </c>
      <c r="BX66" s="274" t="str">
        <f t="shared" si="75"/>
        <v/>
      </c>
      <c r="BY66" s="274" t="str">
        <f t="shared" si="76"/>
        <v/>
      </c>
      <c r="BZ66" s="274" t="str">
        <f t="shared" si="77"/>
        <v/>
      </c>
      <c r="CA66" s="274">
        <f t="shared" si="44"/>
        <v>0</v>
      </c>
    </row>
    <row r="67" spans="1:79" s="274" customFormat="1" ht="23.1" customHeight="1">
      <c r="A67" s="357">
        <v>54</v>
      </c>
      <c r="B67" s="16"/>
      <c r="C67" s="192"/>
      <c r="D67" s="193"/>
      <c r="E67" s="194"/>
      <c r="F67" s="195"/>
      <c r="G67" s="196"/>
      <c r="H67" s="197"/>
      <c r="I67" s="198"/>
      <c r="J67" s="199"/>
      <c r="K67" s="199"/>
      <c r="L67" s="199"/>
      <c r="M67" s="200"/>
      <c r="N67" s="120"/>
      <c r="O67" s="201"/>
      <c r="P67" s="401" t="str">
        <f t="shared" si="37"/>
        <v/>
      </c>
      <c r="Q67" s="403"/>
      <c r="R67" s="369"/>
      <c r="S67" s="369"/>
      <c r="T67" s="369"/>
      <c r="U67" s="369"/>
      <c r="V67" s="404" t="str">
        <f t="shared" si="78"/>
        <v/>
      </c>
      <c r="W67" s="417" t="str">
        <f t="shared" si="78"/>
        <v/>
      </c>
      <c r="X67" s="404" t="str">
        <f t="shared" si="78"/>
        <v/>
      </c>
      <c r="Y67" s="417" t="str">
        <f t="shared" si="78"/>
        <v/>
      </c>
      <c r="Z67" s="404" t="str">
        <f t="shared" si="78"/>
        <v/>
      </c>
      <c r="AA67" s="417" t="str">
        <f t="shared" si="78"/>
        <v/>
      </c>
      <c r="AB67" s="404" t="str">
        <f t="shared" si="78"/>
        <v/>
      </c>
      <c r="AC67" s="417" t="str">
        <f t="shared" si="78"/>
        <v/>
      </c>
      <c r="AD67" s="404" t="str">
        <f t="shared" si="78"/>
        <v/>
      </c>
      <c r="AE67" s="417" t="str">
        <f t="shared" si="78"/>
        <v/>
      </c>
      <c r="AF67" s="404" t="str">
        <f t="shared" si="78"/>
        <v/>
      </c>
      <c r="AG67" s="417" t="str">
        <f t="shared" si="78"/>
        <v/>
      </c>
      <c r="AH67" s="144" t="str">
        <f t="shared" si="48"/>
        <v/>
      </c>
      <c r="AI67" s="144" t="str">
        <f t="shared" si="49"/>
        <v/>
      </c>
      <c r="AJ67" s="144" t="str">
        <f t="shared" si="40"/>
        <v/>
      </c>
      <c r="AK67" s="144" t="str">
        <f t="shared" si="41"/>
        <v/>
      </c>
      <c r="AL67" s="405" t="str">
        <f t="shared" si="80"/>
        <v/>
      </c>
      <c r="AM67" s="405" t="str">
        <f t="shared" si="80"/>
        <v/>
      </c>
      <c r="AN67" s="405" t="str">
        <f t="shared" si="80"/>
        <v/>
      </c>
      <c r="AO67" s="405" t="str">
        <f t="shared" si="80"/>
        <v/>
      </c>
      <c r="AP67" s="405" t="str">
        <f t="shared" si="80"/>
        <v/>
      </c>
      <c r="AQ67" s="405" t="str">
        <f t="shared" si="80"/>
        <v/>
      </c>
      <c r="AR67" s="405" t="str">
        <f t="shared" si="80"/>
        <v/>
      </c>
      <c r="AS67" s="405" t="str">
        <f t="shared" si="80"/>
        <v/>
      </c>
      <c r="AT67" s="405" t="str">
        <f t="shared" si="80"/>
        <v/>
      </c>
      <c r="AU67" s="405" t="str">
        <f t="shared" si="80"/>
        <v/>
      </c>
      <c r="AV67" s="405" t="str">
        <f t="shared" si="80"/>
        <v/>
      </c>
      <c r="AW67" s="405" t="str">
        <f t="shared" si="50"/>
        <v/>
      </c>
      <c r="AX67" s="358"/>
      <c r="AY67" s="359" t="str">
        <f t="shared" si="51"/>
        <v/>
      </c>
      <c r="AZ67" s="359" t="str">
        <f t="shared" si="52"/>
        <v/>
      </c>
      <c r="BA67" s="359" t="str">
        <f t="shared" si="53"/>
        <v/>
      </c>
      <c r="BB67" s="359" t="str">
        <f t="shared" si="54"/>
        <v/>
      </c>
      <c r="BC67" s="359" t="str">
        <f t="shared" si="55"/>
        <v/>
      </c>
      <c r="BD67" s="359" t="str">
        <f t="shared" si="56"/>
        <v/>
      </c>
      <c r="BE67" s="359" t="str">
        <f t="shared" si="57"/>
        <v/>
      </c>
      <c r="BF67" s="359" t="str">
        <f t="shared" si="58"/>
        <v/>
      </c>
      <c r="BG67" s="359" t="str">
        <f t="shared" si="59"/>
        <v/>
      </c>
      <c r="BH67" s="359" t="str">
        <f t="shared" si="60"/>
        <v/>
      </c>
      <c r="BI67" s="359" t="str">
        <f t="shared" si="61"/>
        <v/>
      </c>
      <c r="BJ67" s="359" t="str">
        <f t="shared" si="62"/>
        <v/>
      </c>
      <c r="BK67" s="275">
        <f t="shared" si="63"/>
        <v>0</v>
      </c>
      <c r="BL67" s="275">
        <f t="shared" si="43"/>
        <v>0</v>
      </c>
      <c r="BM67" s="276">
        <f t="shared" si="64"/>
        <v>0</v>
      </c>
      <c r="BN67" s="274" t="str">
        <f t="shared" si="65"/>
        <v/>
      </c>
      <c r="BO67" s="274" t="str">
        <f t="shared" si="66"/>
        <v/>
      </c>
      <c r="BP67" s="274" t="str">
        <f t="shared" si="67"/>
        <v/>
      </c>
      <c r="BQ67" s="274" t="str">
        <f t="shared" si="68"/>
        <v/>
      </c>
      <c r="BR67" s="274" t="str">
        <f t="shared" si="69"/>
        <v/>
      </c>
      <c r="BS67" s="274" t="str">
        <f t="shared" si="70"/>
        <v/>
      </c>
      <c r="BT67" s="274" t="str">
        <f t="shared" si="71"/>
        <v/>
      </c>
      <c r="BU67" s="274" t="str">
        <f t="shared" si="72"/>
        <v/>
      </c>
      <c r="BV67" s="274" t="str">
        <f t="shared" si="73"/>
        <v/>
      </c>
      <c r="BW67" s="274" t="str">
        <f t="shared" si="74"/>
        <v/>
      </c>
      <c r="BX67" s="274" t="str">
        <f t="shared" si="75"/>
        <v/>
      </c>
      <c r="BY67" s="274" t="str">
        <f t="shared" si="76"/>
        <v/>
      </c>
      <c r="BZ67" s="274" t="str">
        <f t="shared" si="77"/>
        <v/>
      </c>
      <c r="CA67" s="274">
        <f t="shared" si="44"/>
        <v>0</v>
      </c>
    </row>
    <row r="68" spans="1:79" s="274" customFormat="1" ht="23.1" customHeight="1">
      <c r="A68" s="357">
        <v>55</v>
      </c>
      <c r="B68" s="16"/>
      <c r="C68" s="192"/>
      <c r="D68" s="193"/>
      <c r="E68" s="194"/>
      <c r="F68" s="195"/>
      <c r="G68" s="196"/>
      <c r="H68" s="197"/>
      <c r="I68" s="198"/>
      <c r="J68" s="199"/>
      <c r="K68" s="199"/>
      <c r="L68" s="199"/>
      <c r="M68" s="200"/>
      <c r="N68" s="120"/>
      <c r="O68" s="201"/>
      <c r="P68" s="401" t="str">
        <f t="shared" si="37"/>
        <v/>
      </c>
      <c r="Q68" s="403"/>
      <c r="R68" s="369"/>
      <c r="S68" s="369"/>
      <c r="T68" s="369"/>
      <c r="U68" s="369"/>
      <c r="V68" s="404" t="str">
        <f t="shared" si="78"/>
        <v/>
      </c>
      <c r="W68" s="417" t="str">
        <f t="shared" si="78"/>
        <v/>
      </c>
      <c r="X68" s="404" t="str">
        <f t="shared" si="78"/>
        <v/>
      </c>
      <c r="Y68" s="417" t="str">
        <f t="shared" ref="W68:AG91" si="81">IF(AND($P68="○",Y$12&gt;=$K68,OR($L68&gt;=Y$12,$L68="")),"●","")</f>
        <v/>
      </c>
      <c r="Z68" s="404" t="str">
        <f t="shared" si="81"/>
        <v/>
      </c>
      <c r="AA68" s="417" t="str">
        <f t="shared" si="81"/>
        <v/>
      </c>
      <c r="AB68" s="404" t="str">
        <f t="shared" si="81"/>
        <v/>
      </c>
      <c r="AC68" s="417" t="str">
        <f t="shared" si="81"/>
        <v/>
      </c>
      <c r="AD68" s="404" t="str">
        <f t="shared" si="81"/>
        <v/>
      </c>
      <c r="AE68" s="417" t="str">
        <f t="shared" si="81"/>
        <v/>
      </c>
      <c r="AF68" s="404" t="str">
        <f t="shared" si="81"/>
        <v/>
      </c>
      <c r="AG68" s="417" t="str">
        <f t="shared" si="81"/>
        <v/>
      </c>
      <c r="AH68" s="144" t="str">
        <f t="shared" si="48"/>
        <v/>
      </c>
      <c r="AI68" s="144" t="str">
        <f t="shared" si="49"/>
        <v/>
      </c>
      <c r="AJ68" s="144" t="str">
        <f t="shared" si="40"/>
        <v/>
      </c>
      <c r="AK68" s="144" t="str">
        <f t="shared" si="41"/>
        <v/>
      </c>
      <c r="AL68" s="405" t="str">
        <f t="shared" si="80"/>
        <v/>
      </c>
      <c r="AM68" s="405" t="str">
        <f t="shared" si="80"/>
        <v/>
      </c>
      <c r="AN68" s="405" t="str">
        <f t="shared" si="80"/>
        <v/>
      </c>
      <c r="AO68" s="405" t="str">
        <f t="shared" si="80"/>
        <v/>
      </c>
      <c r="AP68" s="405" t="str">
        <f t="shared" si="80"/>
        <v/>
      </c>
      <c r="AQ68" s="405" t="str">
        <f t="shared" si="80"/>
        <v/>
      </c>
      <c r="AR68" s="405" t="str">
        <f t="shared" si="80"/>
        <v/>
      </c>
      <c r="AS68" s="405" t="str">
        <f t="shared" si="80"/>
        <v/>
      </c>
      <c r="AT68" s="405" t="str">
        <f t="shared" si="80"/>
        <v/>
      </c>
      <c r="AU68" s="405" t="str">
        <f t="shared" si="80"/>
        <v/>
      </c>
      <c r="AV68" s="405" t="str">
        <f t="shared" si="80"/>
        <v/>
      </c>
      <c r="AW68" s="405" t="str">
        <f t="shared" si="50"/>
        <v/>
      </c>
      <c r="AX68" s="358"/>
      <c r="AY68" s="359" t="str">
        <f t="shared" si="51"/>
        <v/>
      </c>
      <c r="AZ68" s="359" t="str">
        <f t="shared" si="52"/>
        <v/>
      </c>
      <c r="BA68" s="359" t="str">
        <f t="shared" si="53"/>
        <v/>
      </c>
      <c r="BB68" s="359" t="str">
        <f t="shared" si="54"/>
        <v/>
      </c>
      <c r="BC68" s="359" t="str">
        <f t="shared" si="55"/>
        <v/>
      </c>
      <c r="BD68" s="359" t="str">
        <f t="shared" si="56"/>
        <v/>
      </c>
      <c r="BE68" s="359" t="str">
        <f t="shared" si="57"/>
        <v/>
      </c>
      <c r="BF68" s="359" t="str">
        <f t="shared" si="58"/>
        <v/>
      </c>
      <c r="BG68" s="359" t="str">
        <f t="shared" si="59"/>
        <v/>
      </c>
      <c r="BH68" s="359" t="str">
        <f t="shared" si="60"/>
        <v/>
      </c>
      <c r="BI68" s="359" t="str">
        <f t="shared" si="61"/>
        <v/>
      </c>
      <c r="BJ68" s="359" t="str">
        <f t="shared" si="62"/>
        <v/>
      </c>
      <c r="BK68" s="275">
        <f t="shared" si="63"/>
        <v>0</v>
      </c>
      <c r="BL68" s="275">
        <f t="shared" si="43"/>
        <v>0</v>
      </c>
      <c r="BM68" s="276">
        <f t="shared" si="64"/>
        <v>0</v>
      </c>
      <c r="BN68" s="274" t="str">
        <f t="shared" si="65"/>
        <v/>
      </c>
      <c r="BO68" s="274" t="str">
        <f t="shared" si="66"/>
        <v/>
      </c>
      <c r="BP68" s="274" t="str">
        <f t="shared" si="67"/>
        <v/>
      </c>
      <c r="BQ68" s="274" t="str">
        <f t="shared" si="68"/>
        <v/>
      </c>
      <c r="BR68" s="274" t="str">
        <f t="shared" si="69"/>
        <v/>
      </c>
      <c r="BS68" s="274" t="str">
        <f t="shared" si="70"/>
        <v/>
      </c>
      <c r="BT68" s="274" t="str">
        <f t="shared" si="71"/>
        <v/>
      </c>
      <c r="BU68" s="274" t="str">
        <f t="shared" si="72"/>
        <v/>
      </c>
      <c r="BV68" s="274" t="str">
        <f t="shared" si="73"/>
        <v/>
      </c>
      <c r="BW68" s="274" t="str">
        <f t="shared" si="74"/>
        <v/>
      </c>
      <c r="BX68" s="274" t="str">
        <f t="shared" si="75"/>
        <v/>
      </c>
      <c r="BY68" s="274" t="str">
        <f t="shared" si="76"/>
        <v/>
      </c>
      <c r="BZ68" s="274" t="str">
        <f t="shared" si="77"/>
        <v/>
      </c>
      <c r="CA68" s="274">
        <f t="shared" si="44"/>
        <v>0</v>
      </c>
    </row>
    <row r="69" spans="1:79" s="274" customFormat="1" ht="23.1" customHeight="1">
      <c r="A69" s="357">
        <v>56</v>
      </c>
      <c r="B69" s="16"/>
      <c r="C69" s="192"/>
      <c r="D69" s="193"/>
      <c r="E69" s="194"/>
      <c r="F69" s="195"/>
      <c r="G69" s="196"/>
      <c r="H69" s="197"/>
      <c r="I69" s="198"/>
      <c r="J69" s="199"/>
      <c r="K69" s="199"/>
      <c r="L69" s="199"/>
      <c r="M69" s="200"/>
      <c r="N69" s="120"/>
      <c r="O69" s="201"/>
      <c r="P69" s="401" t="str">
        <f t="shared" si="37"/>
        <v/>
      </c>
      <c r="Q69" s="403"/>
      <c r="R69" s="369"/>
      <c r="S69" s="369"/>
      <c r="T69" s="369"/>
      <c r="U69" s="369"/>
      <c r="V69" s="404" t="str">
        <f t="shared" ref="V69:V113" si="82">IF(AND($P69="○",V$12&gt;=$K69,OR($L69&gt;=V$12,$L69="")),"●","")</f>
        <v/>
      </c>
      <c r="W69" s="417" t="str">
        <f t="shared" si="81"/>
        <v/>
      </c>
      <c r="X69" s="404" t="str">
        <f t="shared" si="81"/>
        <v/>
      </c>
      <c r="Y69" s="417" t="str">
        <f t="shared" si="81"/>
        <v/>
      </c>
      <c r="Z69" s="404" t="str">
        <f t="shared" si="81"/>
        <v/>
      </c>
      <c r="AA69" s="417" t="str">
        <f t="shared" si="81"/>
        <v/>
      </c>
      <c r="AB69" s="404" t="str">
        <f t="shared" si="81"/>
        <v/>
      </c>
      <c r="AC69" s="417" t="str">
        <f t="shared" si="81"/>
        <v/>
      </c>
      <c r="AD69" s="404" t="str">
        <f t="shared" si="81"/>
        <v/>
      </c>
      <c r="AE69" s="417" t="str">
        <f t="shared" si="81"/>
        <v/>
      </c>
      <c r="AF69" s="404" t="str">
        <f t="shared" si="81"/>
        <v/>
      </c>
      <c r="AG69" s="417" t="str">
        <f t="shared" si="81"/>
        <v/>
      </c>
      <c r="AH69" s="144" t="str">
        <f t="shared" si="48"/>
        <v/>
      </c>
      <c r="AI69" s="144" t="str">
        <f t="shared" si="49"/>
        <v/>
      </c>
      <c r="AJ69" s="144" t="str">
        <f t="shared" si="40"/>
        <v/>
      </c>
      <c r="AK69" s="144" t="str">
        <f t="shared" si="41"/>
        <v/>
      </c>
      <c r="AL69" s="405" t="str">
        <f t="shared" si="80"/>
        <v/>
      </c>
      <c r="AM69" s="405" t="str">
        <f t="shared" si="80"/>
        <v/>
      </c>
      <c r="AN69" s="405" t="str">
        <f t="shared" si="80"/>
        <v/>
      </c>
      <c r="AO69" s="405" t="str">
        <f t="shared" si="80"/>
        <v/>
      </c>
      <c r="AP69" s="405" t="str">
        <f t="shared" si="80"/>
        <v/>
      </c>
      <c r="AQ69" s="405" t="str">
        <f t="shared" si="80"/>
        <v/>
      </c>
      <c r="AR69" s="405" t="str">
        <f t="shared" si="80"/>
        <v/>
      </c>
      <c r="AS69" s="405" t="str">
        <f t="shared" si="80"/>
        <v/>
      </c>
      <c r="AT69" s="405" t="str">
        <f t="shared" si="80"/>
        <v/>
      </c>
      <c r="AU69" s="405" t="str">
        <f t="shared" si="80"/>
        <v/>
      </c>
      <c r="AV69" s="405" t="str">
        <f t="shared" si="80"/>
        <v/>
      </c>
      <c r="AW69" s="405" t="str">
        <f t="shared" si="50"/>
        <v/>
      </c>
      <c r="AX69" s="358"/>
      <c r="AY69" s="359" t="str">
        <f t="shared" si="51"/>
        <v/>
      </c>
      <c r="AZ69" s="359" t="str">
        <f t="shared" si="52"/>
        <v/>
      </c>
      <c r="BA69" s="359" t="str">
        <f t="shared" si="53"/>
        <v/>
      </c>
      <c r="BB69" s="359" t="str">
        <f t="shared" si="54"/>
        <v/>
      </c>
      <c r="BC69" s="359" t="str">
        <f t="shared" si="55"/>
        <v/>
      </c>
      <c r="BD69" s="359" t="str">
        <f t="shared" si="56"/>
        <v/>
      </c>
      <c r="BE69" s="359" t="str">
        <f t="shared" si="57"/>
        <v/>
      </c>
      <c r="BF69" s="359" t="str">
        <f t="shared" si="58"/>
        <v/>
      </c>
      <c r="BG69" s="359" t="str">
        <f t="shared" si="59"/>
        <v/>
      </c>
      <c r="BH69" s="359" t="str">
        <f t="shared" si="60"/>
        <v/>
      </c>
      <c r="BI69" s="359" t="str">
        <f t="shared" si="61"/>
        <v/>
      </c>
      <c r="BJ69" s="359" t="str">
        <f t="shared" si="62"/>
        <v/>
      </c>
      <c r="BK69" s="275">
        <f t="shared" si="63"/>
        <v>0</v>
      </c>
      <c r="BL69" s="275">
        <f t="shared" si="43"/>
        <v>0</v>
      </c>
      <c r="BM69" s="276">
        <f t="shared" si="64"/>
        <v>0</v>
      </c>
      <c r="BN69" s="274" t="str">
        <f t="shared" si="65"/>
        <v/>
      </c>
      <c r="BO69" s="274" t="str">
        <f t="shared" si="66"/>
        <v/>
      </c>
      <c r="BP69" s="274" t="str">
        <f t="shared" si="67"/>
        <v/>
      </c>
      <c r="BQ69" s="274" t="str">
        <f t="shared" si="68"/>
        <v/>
      </c>
      <c r="BR69" s="274" t="str">
        <f t="shared" si="69"/>
        <v/>
      </c>
      <c r="BS69" s="274" t="str">
        <f t="shared" si="70"/>
        <v/>
      </c>
      <c r="BT69" s="274" t="str">
        <f t="shared" si="71"/>
        <v/>
      </c>
      <c r="BU69" s="274" t="str">
        <f t="shared" si="72"/>
        <v/>
      </c>
      <c r="BV69" s="274" t="str">
        <f t="shared" si="73"/>
        <v/>
      </c>
      <c r="BW69" s="274" t="str">
        <f t="shared" si="74"/>
        <v/>
      </c>
      <c r="BX69" s="274" t="str">
        <f t="shared" si="75"/>
        <v/>
      </c>
      <c r="BY69" s="274" t="str">
        <f t="shared" si="76"/>
        <v/>
      </c>
      <c r="BZ69" s="274" t="str">
        <f t="shared" si="77"/>
        <v/>
      </c>
      <c r="CA69" s="274">
        <f t="shared" si="44"/>
        <v>0</v>
      </c>
    </row>
    <row r="70" spans="1:79" s="274" customFormat="1" ht="23.1" customHeight="1">
      <c r="A70" s="357">
        <v>57</v>
      </c>
      <c r="B70" s="16"/>
      <c r="C70" s="192"/>
      <c r="D70" s="193"/>
      <c r="E70" s="194"/>
      <c r="F70" s="195"/>
      <c r="G70" s="196"/>
      <c r="H70" s="197"/>
      <c r="I70" s="198"/>
      <c r="J70" s="199"/>
      <c r="K70" s="199"/>
      <c r="L70" s="199"/>
      <c r="M70" s="200"/>
      <c r="N70" s="120"/>
      <c r="O70" s="201"/>
      <c r="P70" s="401" t="str">
        <f t="shared" si="37"/>
        <v/>
      </c>
      <c r="Q70" s="403"/>
      <c r="R70" s="369"/>
      <c r="S70" s="369"/>
      <c r="T70" s="369"/>
      <c r="U70" s="369"/>
      <c r="V70" s="404" t="str">
        <f t="shared" si="82"/>
        <v/>
      </c>
      <c r="W70" s="417" t="str">
        <f t="shared" si="81"/>
        <v/>
      </c>
      <c r="X70" s="404" t="str">
        <f t="shared" si="81"/>
        <v/>
      </c>
      <c r="Y70" s="417" t="str">
        <f t="shared" si="81"/>
        <v/>
      </c>
      <c r="Z70" s="404" t="str">
        <f t="shared" si="81"/>
        <v/>
      </c>
      <c r="AA70" s="417" t="str">
        <f t="shared" si="81"/>
        <v/>
      </c>
      <c r="AB70" s="404" t="str">
        <f t="shared" si="81"/>
        <v/>
      </c>
      <c r="AC70" s="417" t="str">
        <f t="shared" si="81"/>
        <v/>
      </c>
      <c r="AD70" s="404" t="str">
        <f t="shared" si="81"/>
        <v/>
      </c>
      <c r="AE70" s="417" t="str">
        <f t="shared" si="81"/>
        <v/>
      </c>
      <c r="AF70" s="404" t="str">
        <f t="shared" si="81"/>
        <v/>
      </c>
      <c r="AG70" s="417" t="str">
        <f t="shared" si="81"/>
        <v/>
      </c>
      <c r="AH70" s="144" t="str">
        <f t="shared" si="48"/>
        <v/>
      </c>
      <c r="AI70" s="144" t="str">
        <f t="shared" si="49"/>
        <v/>
      </c>
      <c r="AJ70" s="144" t="str">
        <f t="shared" si="40"/>
        <v/>
      </c>
      <c r="AK70" s="144" t="str">
        <f t="shared" si="41"/>
        <v/>
      </c>
      <c r="AL70" s="405" t="str">
        <f t="shared" si="80"/>
        <v/>
      </c>
      <c r="AM70" s="405" t="str">
        <f t="shared" si="80"/>
        <v/>
      </c>
      <c r="AN70" s="405" t="str">
        <f t="shared" si="80"/>
        <v/>
      </c>
      <c r="AO70" s="405" t="str">
        <f t="shared" si="80"/>
        <v/>
      </c>
      <c r="AP70" s="405" t="str">
        <f t="shared" si="80"/>
        <v/>
      </c>
      <c r="AQ70" s="405" t="str">
        <f t="shared" si="80"/>
        <v/>
      </c>
      <c r="AR70" s="405" t="str">
        <f t="shared" si="80"/>
        <v/>
      </c>
      <c r="AS70" s="405" t="str">
        <f t="shared" si="80"/>
        <v/>
      </c>
      <c r="AT70" s="405" t="str">
        <f t="shared" si="80"/>
        <v/>
      </c>
      <c r="AU70" s="405" t="str">
        <f t="shared" si="80"/>
        <v/>
      </c>
      <c r="AV70" s="405" t="str">
        <f t="shared" si="80"/>
        <v/>
      </c>
      <c r="AW70" s="405" t="str">
        <f t="shared" si="50"/>
        <v/>
      </c>
      <c r="AX70" s="358"/>
      <c r="AY70" s="359" t="str">
        <f t="shared" si="51"/>
        <v/>
      </c>
      <c r="AZ70" s="359" t="str">
        <f t="shared" si="52"/>
        <v/>
      </c>
      <c r="BA70" s="359" t="str">
        <f t="shared" si="53"/>
        <v/>
      </c>
      <c r="BB70" s="359" t="str">
        <f t="shared" si="54"/>
        <v/>
      </c>
      <c r="BC70" s="359" t="str">
        <f t="shared" si="55"/>
        <v/>
      </c>
      <c r="BD70" s="359" t="str">
        <f t="shared" si="56"/>
        <v/>
      </c>
      <c r="BE70" s="359" t="str">
        <f t="shared" si="57"/>
        <v/>
      </c>
      <c r="BF70" s="359" t="str">
        <f t="shared" si="58"/>
        <v/>
      </c>
      <c r="BG70" s="359" t="str">
        <f t="shared" si="59"/>
        <v/>
      </c>
      <c r="BH70" s="359" t="str">
        <f t="shared" si="60"/>
        <v/>
      </c>
      <c r="BI70" s="359" t="str">
        <f t="shared" si="61"/>
        <v/>
      </c>
      <c r="BJ70" s="359" t="str">
        <f t="shared" si="62"/>
        <v/>
      </c>
      <c r="BK70" s="275">
        <f t="shared" si="63"/>
        <v>0</v>
      </c>
      <c r="BL70" s="275">
        <f t="shared" si="43"/>
        <v>0</v>
      </c>
      <c r="BM70" s="276">
        <f t="shared" si="64"/>
        <v>0</v>
      </c>
      <c r="BN70" s="274" t="str">
        <f t="shared" si="65"/>
        <v/>
      </c>
      <c r="BO70" s="274" t="str">
        <f t="shared" si="66"/>
        <v/>
      </c>
      <c r="BP70" s="274" t="str">
        <f t="shared" si="67"/>
        <v/>
      </c>
      <c r="BQ70" s="274" t="str">
        <f t="shared" si="68"/>
        <v/>
      </c>
      <c r="BR70" s="274" t="str">
        <f t="shared" si="69"/>
        <v/>
      </c>
      <c r="BS70" s="274" t="str">
        <f t="shared" si="70"/>
        <v/>
      </c>
      <c r="BT70" s="274" t="str">
        <f t="shared" si="71"/>
        <v/>
      </c>
      <c r="BU70" s="274" t="str">
        <f t="shared" si="72"/>
        <v/>
      </c>
      <c r="BV70" s="274" t="str">
        <f t="shared" si="73"/>
        <v/>
      </c>
      <c r="BW70" s="274" t="str">
        <f t="shared" si="74"/>
        <v/>
      </c>
      <c r="BX70" s="274" t="str">
        <f t="shared" si="75"/>
        <v/>
      </c>
      <c r="BY70" s="274" t="str">
        <f t="shared" si="76"/>
        <v/>
      </c>
      <c r="BZ70" s="274" t="str">
        <f t="shared" si="77"/>
        <v/>
      </c>
      <c r="CA70" s="274">
        <f t="shared" si="44"/>
        <v>0</v>
      </c>
    </row>
    <row r="71" spans="1:79" s="274" customFormat="1" ht="23.1" customHeight="1">
      <c r="A71" s="357">
        <v>58</v>
      </c>
      <c r="B71" s="16"/>
      <c r="C71" s="192"/>
      <c r="D71" s="193"/>
      <c r="E71" s="194"/>
      <c r="F71" s="195"/>
      <c r="G71" s="196"/>
      <c r="H71" s="197"/>
      <c r="I71" s="198"/>
      <c r="J71" s="199"/>
      <c r="K71" s="199"/>
      <c r="L71" s="199"/>
      <c r="M71" s="200"/>
      <c r="N71" s="120"/>
      <c r="O71" s="201"/>
      <c r="P71" s="401" t="str">
        <f t="shared" si="37"/>
        <v/>
      </c>
      <c r="Q71" s="403"/>
      <c r="R71" s="369"/>
      <c r="S71" s="369"/>
      <c r="T71" s="369"/>
      <c r="U71" s="369"/>
      <c r="V71" s="404" t="str">
        <f t="shared" si="82"/>
        <v/>
      </c>
      <c r="W71" s="417" t="str">
        <f t="shared" si="81"/>
        <v/>
      </c>
      <c r="X71" s="404" t="str">
        <f t="shared" si="81"/>
        <v/>
      </c>
      <c r="Y71" s="417" t="str">
        <f t="shared" si="81"/>
        <v/>
      </c>
      <c r="Z71" s="404" t="str">
        <f t="shared" si="81"/>
        <v/>
      </c>
      <c r="AA71" s="417" t="str">
        <f t="shared" si="81"/>
        <v/>
      </c>
      <c r="AB71" s="404" t="str">
        <f t="shared" si="81"/>
        <v/>
      </c>
      <c r="AC71" s="417" t="str">
        <f t="shared" si="81"/>
        <v/>
      </c>
      <c r="AD71" s="404" t="str">
        <f t="shared" si="81"/>
        <v/>
      </c>
      <c r="AE71" s="417" t="str">
        <f t="shared" si="81"/>
        <v/>
      </c>
      <c r="AF71" s="404" t="str">
        <f t="shared" si="81"/>
        <v/>
      </c>
      <c r="AG71" s="417" t="str">
        <f t="shared" si="81"/>
        <v/>
      </c>
      <c r="AH71" s="144" t="str">
        <f t="shared" si="48"/>
        <v/>
      </c>
      <c r="AI71" s="144" t="str">
        <f t="shared" si="49"/>
        <v/>
      </c>
      <c r="AJ71" s="144" t="str">
        <f t="shared" si="40"/>
        <v/>
      </c>
      <c r="AK71" s="144" t="str">
        <f t="shared" si="41"/>
        <v/>
      </c>
      <c r="AL71" s="405" t="str">
        <f t="shared" si="80"/>
        <v/>
      </c>
      <c r="AM71" s="405" t="str">
        <f t="shared" si="80"/>
        <v/>
      </c>
      <c r="AN71" s="405" t="str">
        <f t="shared" si="80"/>
        <v/>
      </c>
      <c r="AO71" s="405" t="str">
        <f t="shared" si="80"/>
        <v/>
      </c>
      <c r="AP71" s="405" t="str">
        <f t="shared" si="80"/>
        <v/>
      </c>
      <c r="AQ71" s="405" t="str">
        <f t="shared" si="80"/>
        <v/>
      </c>
      <c r="AR71" s="405" t="str">
        <f t="shared" si="80"/>
        <v/>
      </c>
      <c r="AS71" s="405" t="str">
        <f t="shared" si="80"/>
        <v/>
      </c>
      <c r="AT71" s="405" t="str">
        <f t="shared" si="80"/>
        <v/>
      </c>
      <c r="AU71" s="405" t="str">
        <f t="shared" si="80"/>
        <v/>
      </c>
      <c r="AV71" s="405" t="str">
        <f t="shared" si="80"/>
        <v/>
      </c>
      <c r="AW71" s="405" t="str">
        <f t="shared" si="50"/>
        <v/>
      </c>
      <c r="AX71" s="358"/>
      <c r="AY71" s="359" t="str">
        <f t="shared" si="51"/>
        <v/>
      </c>
      <c r="AZ71" s="359" t="str">
        <f t="shared" si="52"/>
        <v/>
      </c>
      <c r="BA71" s="359" t="str">
        <f t="shared" si="53"/>
        <v/>
      </c>
      <c r="BB71" s="359" t="str">
        <f t="shared" si="54"/>
        <v/>
      </c>
      <c r="BC71" s="359" t="str">
        <f t="shared" si="55"/>
        <v/>
      </c>
      <c r="BD71" s="359" t="str">
        <f t="shared" si="56"/>
        <v/>
      </c>
      <c r="BE71" s="359" t="str">
        <f t="shared" si="57"/>
        <v/>
      </c>
      <c r="BF71" s="359" t="str">
        <f t="shared" si="58"/>
        <v/>
      </c>
      <c r="BG71" s="359" t="str">
        <f t="shared" si="59"/>
        <v/>
      </c>
      <c r="BH71" s="359" t="str">
        <f t="shared" si="60"/>
        <v/>
      </c>
      <c r="BI71" s="359" t="str">
        <f t="shared" si="61"/>
        <v/>
      </c>
      <c r="BJ71" s="359" t="str">
        <f t="shared" si="62"/>
        <v/>
      </c>
      <c r="BK71" s="275">
        <f t="shared" si="63"/>
        <v>0</v>
      </c>
      <c r="BL71" s="275">
        <f t="shared" si="43"/>
        <v>0</v>
      </c>
      <c r="BM71" s="276">
        <f t="shared" si="64"/>
        <v>0</v>
      </c>
      <c r="BN71" s="274" t="str">
        <f t="shared" si="65"/>
        <v/>
      </c>
      <c r="BO71" s="274" t="str">
        <f t="shared" si="66"/>
        <v/>
      </c>
      <c r="BP71" s="274" t="str">
        <f t="shared" si="67"/>
        <v/>
      </c>
      <c r="BQ71" s="274" t="str">
        <f t="shared" si="68"/>
        <v/>
      </c>
      <c r="BR71" s="274" t="str">
        <f t="shared" si="69"/>
        <v/>
      </c>
      <c r="BS71" s="274" t="str">
        <f t="shared" si="70"/>
        <v/>
      </c>
      <c r="BT71" s="274" t="str">
        <f t="shared" si="71"/>
        <v/>
      </c>
      <c r="BU71" s="274" t="str">
        <f t="shared" si="72"/>
        <v/>
      </c>
      <c r="BV71" s="274" t="str">
        <f t="shared" si="73"/>
        <v/>
      </c>
      <c r="BW71" s="274" t="str">
        <f t="shared" si="74"/>
        <v/>
      </c>
      <c r="BX71" s="274" t="str">
        <f t="shared" si="75"/>
        <v/>
      </c>
      <c r="BY71" s="274" t="str">
        <f t="shared" si="76"/>
        <v/>
      </c>
      <c r="BZ71" s="274" t="str">
        <f t="shared" si="77"/>
        <v/>
      </c>
      <c r="CA71" s="274">
        <f t="shared" si="44"/>
        <v>0</v>
      </c>
    </row>
    <row r="72" spans="1:79" s="274" customFormat="1" ht="23.1" customHeight="1">
      <c r="A72" s="357">
        <v>59</v>
      </c>
      <c r="B72" s="16"/>
      <c r="C72" s="192"/>
      <c r="D72" s="193"/>
      <c r="E72" s="194"/>
      <c r="F72" s="195"/>
      <c r="G72" s="196"/>
      <c r="H72" s="197"/>
      <c r="I72" s="198"/>
      <c r="J72" s="199"/>
      <c r="K72" s="199"/>
      <c r="L72" s="199"/>
      <c r="M72" s="200"/>
      <c r="N72" s="120"/>
      <c r="O72" s="201"/>
      <c r="P72" s="401" t="str">
        <f t="shared" si="37"/>
        <v/>
      </c>
      <c r="Q72" s="403"/>
      <c r="R72" s="369"/>
      <c r="S72" s="369"/>
      <c r="T72" s="369"/>
      <c r="U72" s="369"/>
      <c r="V72" s="404" t="str">
        <f t="shared" si="82"/>
        <v/>
      </c>
      <c r="W72" s="417" t="str">
        <f t="shared" si="81"/>
        <v/>
      </c>
      <c r="X72" s="404" t="str">
        <f t="shared" si="81"/>
        <v/>
      </c>
      <c r="Y72" s="417" t="str">
        <f t="shared" si="81"/>
        <v/>
      </c>
      <c r="Z72" s="404" t="str">
        <f t="shared" si="81"/>
        <v/>
      </c>
      <c r="AA72" s="417" t="str">
        <f t="shared" si="81"/>
        <v/>
      </c>
      <c r="AB72" s="404" t="str">
        <f t="shared" si="81"/>
        <v/>
      </c>
      <c r="AC72" s="417" t="str">
        <f t="shared" si="81"/>
        <v/>
      </c>
      <c r="AD72" s="404" t="str">
        <f t="shared" si="81"/>
        <v/>
      </c>
      <c r="AE72" s="417" t="str">
        <f t="shared" si="81"/>
        <v/>
      </c>
      <c r="AF72" s="404" t="str">
        <f t="shared" si="81"/>
        <v/>
      </c>
      <c r="AG72" s="417" t="str">
        <f t="shared" si="81"/>
        <v/>
      </c>
      <c r="AH72" s="144" t="str">
        <f t="shared" si="48"/>
        <v/>
      </c>
      <c r="AI72" s="144" t="str">
        <f t="shared" si="49"/>
        <v/>
      </c>
      <c r="AJ72" s="144" t="str">
        <f t="shared" si="40"/>
        <v/>
      </c>
      <c r="AK72" s="144" t="str">
        <f t="shared" si="41"/>
        <v/>
      </c>
      <c r="AL72" s="405" t="str">
        <f t="shared" si="80"/>
        <v/>
      </c>
      <c r="AM72" s="405" t="str">
        <f t="shared" si="80"/>
        <v/>
      </c>
      <c r="AN72" s="405" t="str">
        <f t="shared" si="80"/>
        <v/>
      </c>
      <c r="AO72" s="405" t="str">
        <f t="shared" si="80"/>
        <v/>
      </c>
      <c r="AP72" s="405" t="str">
        <f t="shared" si="80"/>
        <v/>
      </c>
      <c r="AQ72" s="405" t="str">
        <f t="shared" si="80"/>
        <v/>
      </c>
      <c r="AR72" s="405" t="str">
        <f t="shared" si="80"/>
        <v/>
      </c>
      <c r="AS72" s="405" t="str">
        <f t="shared" si="80"/>
        <v/>
      </c>
      <c r="AT72" s="405" t="str">
        <f t="shared" si="80"/>
        <v/>
      </c>
      <c r="AU72" s="405" t="str">
        <f t="shared" si="80"/>
        <v/>
      </c>
      <c r="AV72" s="405" t="str">
        <f t="shared" si="80"/>
        <v/>
      </c>
      <c r="AW72" s="405" t="str">
        <f t="shared" si="50"/>
        <v/>
      </c>
      <c r="AX72" s="358"/>
      <c r="AY72" s="359" t="str">
        <f t="shared" si="51"/>
        <v/>
      </c>
      <c r="AZ72" s="359" t="str">
        <f t="shared" si="52"/>
        <v/>
      </c>
      <c r="BA72" s="359" t="str">
        <f t="shared" si="53"/>
        <v/>
      </c>
      <c r="BB72" s="359" t="str">
        <f t="shared" si="54"/>
        <v/>
      </c>
      <c r="BC72" s="359" t="str">
        <f t="shared" si="55"/>
        <v/>
      </c>
      <c r="BD72" s="359" t="str">
        <f t="shared" si="56"/>
        <v/>
      </c>
      <c r="BE72" s="359" t="str">
        <f t="shared" si="57"/>
        <v/>
      </c>
      <c r="BF72" s="359" t="str">
        <f t="shared" si="58"/>
        <v/>
      </c>
      <c r="BG72" s="359" t="str">
        <f t="shared" si="59"/>
        <v/>
      </c>
      <c r="BH72" s="359" t="str">
        <f t="shared" si="60"/>
        <v/>
      </c>
      <c r="BI72" s="359" t="str">
        <f t="shared" si="61"/>
        <v/>
      </c>
      <c r="BJ72" s="359" t="str">
        <f t="shared" si="62"/>
        <v/>
      </c>
      <c r="BK72" s="275">
        <f t="shared" si="63"/>
        <v>0</v>
      </c>
      <c r="BL72" s="275">
        <f t="shared" si="43"/>
        <v>0</v>
      </c>
      <c r="BM72" s="276">
        <f t="shared" si="64"/>
        <v>0</v>
      </c>
      <c r="BN72" s="274" t="str">
        <f t="shared" si="65"/>
        <v/>
      </c>
      <c r="BO72" s="274" t="str">
        <f t="shared" si="66"/>
        <v/>
      </c>
      <c r="BP72" s="274" t="str">
        <f t="shared" si="67"/>
        <v/>
      </c>
      <c r="BQ72" s="274" t="str">
        <f t="shared" si="68"/>
        <v/>
      </c>
      <c r="BR72" s="274" t="str">
        <f t="shared" si="69"/>
        <v/>
      </c>
      <c r="BS72" s="274" t="str">
        <f t="shared" si="70"/>
        <v/>
      </c>
      <c r="BT72" s="274" t="str">
        <f t="shared" si="71"/>
        <v/>
      </c>
      <c r="BU72" s="274" t="str">
        <f t="shared" si="72"/>
        <v/>
      </c>
      <c r="BV72" s="274" t="str">
        <f t="shared" si="73"/>
        <v/>
      </c>
      <c r="BW72" s="274" t="str">
        <f t="shared" si="74"/>
        <v/>
      </c>
      <c r="BX72" s="274" t="str">
        <f t="shared" si="75"/>
        <v/>
      </c>
      <c r="BY72" s="274" t="str">
        <f t="shared" si="76"/>
        <v/>
      </c>
      <c r="BZ72" s="274" t="str">
        <f t="shared" si="77"/>
        <v/>
      </c>
      <c r="CA72" s="274">
        <f t="shared" si="44"/>
        <v>0</v>
      </c>
    </row>
    <row r="73" spans="1:79" s="274" customFormat="1" ht="23.1" customHeight="1">
      <c r="A73" s="357">
        <v>60</v>
      </c>
      <c r="B73" s="16"/>
      <c r="C73" s="192"/>
      <c r="D73" s="193"/>
      <c r="E73" s="194"/>
      <c r="F73" s="195"/>
      <c r="G73" s="196"/>
      <c r="H73" s="197"/>
      <c r="I73" s="198"/>
      <c r="J73" s="199"/>
      <c r="K73" s="199"/>
      <c r="L73" s="199"/>
      <c r="M73" s="200"/>
      <c r="N73" s="120"/>
      <c r="O73" s="201"/>
      <c r="P73" s="401" t="str">
        <f t="shared" si="37"/>
        <v/>
      </c>
      <c r="Q73" s="403"/>
      <c r="R73" s="369"/>
      <c r="S73" s="369"/>
      <c r="T73" s="369"/>
      <c r="U73" s="369"/>
      <c r="V73" s="404" t="str">
        <f t="shared" si="82"/>
        <v/>
      </c>
      <c r="W73" s="417" t="str">
        <f t="shared" si="81"/>
        <v/>
      </c>
      <c r="X73" s="404" t="str">
        <f t="shared" si="81"/>
        <v/>
      </c>
      <c r="Y73" s="417" t="str">
        <f t="shared" si="81"/>
        <v/>
      </c>
      <c r="Z73" s="404" t="str">
        <f t="shared" si="81"/>
        <v/>
      </c>
      <c r="AA73" s="417" t="str">
        <f t="shared" si="81"/>
        <v/>
      </c>
      <c r="AB73" s="404" t="str">
        <f t="shared" si="81"/>
        <v/>
      </c>
      <c r="AC73" s="417" t="str">
        <f t="shared" si="81"/>
        <v/>
      </c>
      <c r="AD73" s="404" t="str">
        <f t="shared" si="81"/>
        <v/>
      </c>
      <c r="AE73" s="417" t="str">
        <f t="shared" si="81"/>
        <v/>
      </c>
      <c r="AF73" s="404" t="str">
        <f t="shared" si="81"/>
        <v/>
      </c>
      <c r="AG73" s="417" t="str">
        <f t="shared" si="81"/>
        <v/>
      </c>
      <c r="AH73" s="144" t="str">
        <f t="shared" si="48"/>
        <v/>
      </c>
      <c r="AI73" s="144" t="str">
        <f t="shared" si="49"/>
        <v/>
      </c>
      <c r="AJ73" s="144" t="str">
        <f t="shared" si="40"/>
        <v/>
      </c>
      <c r="AK73" s="144" t="str">
        <f t="shared" si="41"/>
        <v/>
      </c>
      <c r="AL73" s="405" t="str">
        <f t="shared" si="80"/>
        <v/>
      </c>
      <c r="AM73" s="405" t="str">
        <f t="shared" si="80"/>
        <v/>
      </c>
      <c r="AN73" s="405" t="str">
        <f t="shared" si="80"/>
        <v/>
      </c>
      <c r="AO73" s="405" t="str">
        <f t="shared" si="80"/>
        <v/>
      </c>
      <c r="AP73" s="405" t="str">
        <f t="shared" si="80"/>
        <v/>
      </c>
      <c r="AQ73" s="405" t="str">
        <f t="shared" si="80"/>
        <v/>
      </c>
      <c r="AR73" s="405" t="str">
        <f t="shared" si="80"/>
        <v/>
      </c>
      <c r="AS73" s="405" t="str">
        <f t="shared" si="80"/>
        <v/>
      </c>
      <c r="AT73" s="405" t="str">
        <f t="shared" si="80"/>
        <v/>
      </c>
      <c r="AU73" s="405" t="str">
        <f t="shared" si="80"/>
        <v/>
      </c>
      <c r="AV73" s="405" t="str">
        <f t="shared" si="80"/>
        <v/>
      </c>
      <c r="AW73" s="405" t="str">
        <f t="shared" si="50"/>
        <v/>
      </c>
      <c r="AX73" s="358"/>
      <c r="AY73" s="359" t="str">
        <f t="shared" si="51"/>
        <v/>
      </c>
      <c r="AZ73" s="359" t="str">
        <f t="shared" si="52"/>
        <v/>
      </c>
      <c r="BA73" s="359" t="str">
        <f t="shared" si="53"/>
        <v/>
      </c>
      <c r="BB73" s="359" t="str">
        <f t="shared" si="54"/>
        <v/>
      </c>
      <c r="BC73" s="359" t="str">
        <f t="shared" si="55"/>
        <v/>
      </c>
      <c r="BD73" s="359" t="str">
        <f t="shared" si="56"/>
        <v/>
      </c>
      <c r="BE73" s="359" t="str">
        <f t="shared" si="57"/>
        <v/>
      </c>
      <c r="BF73" s="359" t="str">
        <f t="shared" si="58"/>
        <v/>
      </c>
      <c r="BG73" s="359" t="str">
        <f t="shared" si="59"/>
        <v/>
      </c>
      <c r="BH73" s="359" t="str">
        <f t="shared" si="60"/>
        <v/>
      </c>
      <c r="BI73" s="359" t="str">
        <f t="shared" si="61"/>
        <v/>
      </c>
      <c r="BJ73" s="359" t="str">
        <f t="shared" si="62"/>
        <v/>
      </c>
      <c r="BK73" s="275">
        <f t="shared" si="63"/>
        <v>0</v>
      </c>
      <c r="BL73" s="275">
        <f t="shared" si="43"/>
        <v>0</v>
      </c>
      <c r="BM73" s="276">
        <f t="shared" si="64"/>
        <v>0</v>
      </c>
      <c r="BN73" s="274" t="str">
        <f t="shared" si="65"/>
        <v/>
      </c>
      <c r="BO73" s="274" t="str">
        <f t="shared" si="66"/>
        <v/>
      </c>
      <c r="BP73" s="274" t="str">
        <f t="shared" si="67"/>
        <v/>
      </c>
      <c r="BQ73" s="274" t="str">
        <f t="shared" si="68"/>
        <v/>
      </c>
      <c r="BR73" s="274" t="str">
        <f t="shared" si="69"/>
        <v/>
      </c>
      <c r="BS73" s="274" t="str">
        <f t="shared" si="70"/>
        <v/>
      </c>
      <c r="BT73" s="274" t="str">
        <f t="shared" si="71"/>
        <v/>
      </c>
      <c r="BU73" s="274" t="str">
        <f t="shared" si="72"/>
        <v/>
      </c>
      <c r="BV73" s="274" t="str">
        <f t="shared" si="73"/>
        <v/>
      </c>
      <c r="BW73" s="274" t="str">
        <f t="shared" si="74"/>
        <v/>
      </c>
      <c r="BX73" s="274" t="str">
        <f t="shared" si="75"/>
        <v/>
      </c>
      <c r="BY73" s="274" t="str">
        <f t="shared" si="76"/>
        <v/>
      </c>
      <c r="BZ73" s="274" t="str">
        <f t="shared" si="77"/>
        <v/>
      </c>
      <c r="CA73" s="274">
        <f t="shared" si="44"/>
        <v>0</v>
      </c>
    </row>
    <row r="74" spans="1:79" s="274" customFormat="1" ht="23.1" customHeight="1">
      <c r="A74" s="357">
        <v>61</v>
      </c>
      <c r="B74" s="16"/>
      <c r="C74" s="192"/>
      <c r="D74" s="193"/>
      <c r="E74" s="194"/>
      <c r="F74" s="195"/>
      <c r="G74" s="196"/>
      <c r="H74" s="197"/>
      <c r="I74" s="198"/>
      <c r="J74" s="199"/>
      <c r="K74" s="199"/>
      <c r="L74" s="199"/>
      <c r="M74" s="200"/>
      <c r="N74" s="120"/>
      <c r="O74" s="201"/>
      <c r="P74" s="401" t="str">
        <f t="shared" si="37"/>
        <v/>
      </c>
      <c r="Q74" s="403"/>
      <c r="R74" s="369"/>
      <c r="S74" s="369"/>
      <c r="T74" s="369"/>
      <c r="U74" s="369"/>
      <c r="V74" s="404" t="str">
        <f t="shared" si="82"/>
        <v/>
      </c>
      <c r="W74" s="417" t="str">
        <f t="shared" si="81"/>
        <v/>
      </c>
      <c r="X74" s="404" t="str">
        <f t="shared" si="81"/>
        <v/>
      </c>
      <c r="Y74" s="417" t="str">
        <f t="shared" si="81"/>
        <v/>
      </c>
      <c r="Z74" s="404" t="str">
        <f t="shared" si="81"/>
        <v/>
      </c>
      <c r="AA74" s="417" t="str">
        <f t="shared" si="81"/>
        <v/>
      </c>
      <c r="AB74" s="404" t="str">
        <f t="shared" si="81"/>
        <v/>
      </c>
      <c r="AC74" s="417" t="str">
        <f t="shared" si="81"/>
        <v/>
      </c>
      <c r="AD74" s="404" t="str">
        <f t="shared" si="81"/>
        <v/>
      </c>
      <c r="AE74" s="417" t="str">
        <f t="shared" si="81"/>
        <v/>
      </c>
      <c r="AF74" s="404" t="str">
        <f t="shared" si="81"/>
        <v/>
      </c>
      <c r="AG74" s="417" t="str">
        <f t="shared" si="81"/>
        <v/>
      </c>
      <c r="AH74" s="144" t="str">
        <f t="shared" si="48"/>
        <v/>
      </c>
      <c r="AI74" s="144" t="str">
        <f t="shared" si="49"/>
        <v/>
      </c>
      <c r="AJ74" s="144" t="str">
        <f t="shared" si="40"/>
        <v/>
      </c>
      <c r="AK74" s="144" t="str">
        <f t="shared" si="41"/>
        <v/>
      </c>
      <c r="AL74" s="405" t="str">
        <f t="shared" si="80"/>
        <v/>
      </c>
      <c r="AM74" s="405" t="str">
        <f t="shared" si="80"/>
        <v/>
      </c>
      <c r="AN74" s="405" t="str">
        <f t="shared" si="80"/>
        <v/>
      </c>
      <c r="AO74" s="405" t="str">
        <f t="shared" si="80"/>
        <v/>
      </c>
      <c r="AP74" s="405" t="str">
        <f t="shared" si="80"/>
        <v/>
      </c>
      <c r="AQ74" s="405" t="str">
        <f t="shared" si="80"/>
        <v/>
      </c>
      <c r="AR74" s="405" t="str">
        <f t="shared" si="80"/>
        <v/>
      </c>
      <c r="AS74" s="405" t="str">
        <f t="shared" si="80"/>
        <v/>
      </c>
      <c r="AT74" s="405" t="str">
        <f t="shared" si="80"/>
        <v/>
      </c>
      <c r="AU74" s="405" t="str">
        <f t="shared" si="80"/>
        <v/>
      </c>
      <c r="AV74" s="405" t="str">
        <f t="shared" si="80"/>
        <v/>
      </c>
      <c r="AW74" s="405" t="str">
        <f t="shared" si="50"/>
        <v/>
      </c>
      <c r="AX74" s="358"/>
      <c r="AY74" s="359" t="str">
        <f t="shared" si="51"/>
        <v/>
      </c>
      <c r="AZ74" s="359" t="str">
        <f t="shared" si="52"/>
        <v/>
      </c>
      <c r="BA74" s="359" t="str">
        <f t="shared" si="53"/>
        <v/>
      </c>
      <c r="BB74" s="359" t="str">
        <f t="shared" si="54"/>
        <v/>
      </c>
      <c r="BC74" s="359" t="str">
        <f t="shared" si="55"/>
        <v/>
      </c>
      <c r="BD74" s="359" t="str">
        <f t="shared" si="56"/>
        <v/>
      </c>
      <c r="BE74" s="359" t="str">
        <f t="shared" si="57"/>
        <v/>
      </c>
      <c r="BF74" s="359" t="str">
        <f t="shared" si="58"/>
        <v/>
      </c>
      <c r="BG74" s="359" t="str">
        <f t="shared" si="59"/>
        <v/>
      </c>
      <c r="BH74" s="359" t="str">
        <f t="shared" si="60"/>
        <v/>
      </c>
      <c r="BI74" s="359" t="str">
        <f t="shared" si="61"/>
        <v/>
      </c>
      <c r="BJ74" s="359" t="str">
        <f t="shared" si="62"/>
        <v/>
      </c>
      <c r="BK74" s="275">
        <f t="shared" si="63"/>
        <v>0</v>
      </c>
      <c r="BL74" s="275">
        <f t="shared" si="43"/>
        <v>0</v>
      </c>
      <c r="BM74" s="276">
        <f t="shared" si="64"/>
        <v>0</v>
      </c>
      <c r="BN74" s="274" t="str">
        <f t="shared" si="65"/>
        <v/>
      </c>
      <c r="BO74" s="274" t="str">
        <f t="shared" si="66"/>
        <v/>
      </c>
      <c r="BP74" s="274" t="str">
        <f t="shared" si="67"/>
        <v/>
      </c>
      <c r="BQ74" s="274" t="str">
        <f t="shared" si="68"/>
        <v/>
      </c>
      <c r="BR74" s="274" t="str">
        <f t="shared" si="69"/>
        <v/>
      </c>
      <c r="BS74" s="274" t="str">
        <f t="shared" si="70"/>
        <v/>
      </c>
      <c r="BT74" s="274" t="str">
        <f t="shared" si="71"/>
        <v/>
      </c>
      <c r="BU74" s="274" t="str">
        <f t="shared" si="72"/>
        <v/>
      </c>
      <c r="BV74" s="274" t="str">
        <f t="shared" si="73"/>
        <v/>
      </c>
      <c r="BW74" s="274" t="str">
        <f t="shared" si="74"/>
        <v/>
      </c>
      <c r="BX74" s="274" t="str">
        <f t="shared" si="75"/>
        <v/>
      </c>
      <c r="BY74" s="274" t="str">
        <f t="shared" si="76"/>
        <v/>
      </c>
      <c r="BZ74" s="274" t="str">
        <f t="shared" si="77"/>
        <v/>
      </c>
      <c r="CA74" s="274">
        <f t="shared" si="44"/>
        <v>0</v>
      </c>
    </row>
    <row r="75" spans="1:79" s="274" customFormat="1" ht="23.1" customHeight="1">
      <c r="A75" s="357">
        <v>62</v>
      </c>
      <c r="B75" s="16"/>
      <c r="C75" s="192"/>
      <c r="D75" s="193"/>
      <c r="E75" s="194"/>
      <c r="F75" s="195"/>
      <c r="G75" s="196"/>
      <c r="H75" s="197"/>
      <c r="I75" s="198"/>
      <c r="J75" s="199"/>
      <c r="K75" s="199"/>
      <c r="L75" s="199"/>
      <c r="M75" s="200"/>
      <c r="N75" s="120"/>
      <c r="O75" s="201"/>
      <c r="P75" s="401" t="str">
        <f t="shared" si="37"/>
        <v/>
      </c>
      <c r="Q75" s="403"/>
      <c r="R75" s="369"/>
      <c r="S75" s="369"/>
      <c r="T75" s="369"/>
      <c r="U75" s="369"/>
      <c r="V75" s="404" t="str">
        <f t="shared" si="82"/>
        <v/>
      </c>
      <c r="W75" s="417" t="str">
        <f t="shared" si="81"/>
        <v/>
      </c>
      <c r="X75" s="404" t="str">
        <f t="shared" si="81"/>
        <v/>
      </c>
      <c r="Y75" s="417" t="str">
        <f t="shared" si="81"/>
        <v/>
      </c>
      <c r="Z75" s="404" t="str">
        <f t="shared" si="81"/>
        <v/>
      </c>
      <c r="AA75" s="417" t="str">
        <f t="shared" si="81"/>
        <v/>
      </c>
      <c r="AB75" s="404" t="str">
        <f t="shared" si="81"/>
        <v/>
      </c>
      <c r="AC75" s="417" t="str">
        <f t="shared" si="81"/>
        <v/>
      </c>
      <c r="AD75" s="404" t="str">
        <f t="shared" si="81"/>
        <v/>
      </c>
      <c r="AE75" s="417" t="str">
        <f t="shared" si="81"/>
        <v/>
      </c>
      <c r="AF75" s="404" t="str">
        <f t="shared" si="81"/>
        <v/>
      </c>
      <c r="AG75" s="417" t="str">
        <f t="shared" si="81"/>
        <v/>
      </c>
      <c r="AH75" s="144" t="str">
        <f t="shared" si="48"/>
        <v/>
      </c>
      <c r="AI75" s="144" t="str">
        <f t="shared" si="49"/>
        <v/>
      </c>
      <c r="AJ75" s="144" t="str">
        <f t="shared" si="40"/>
        <v/>
      </c>
      <c r="AK75" s="144" t="str">
        <f t="shared" si="41"/>
        <v/>
      </c>
      <c r="AL75" s="405" t="str">
        <f t="shared" ref="AL75:AV84" si="83">IF($AK75="",IF($K75="","",IF(AL$12&gt;=$K75,IF($L75="",$AJ75,IF(AL$12&gt;$L75,"",$AJ75)),"")),IF(AND(AL$12&gt;=$K75,OR($L75&gt;=AL$12,$L75="")),$AK75,""))</f>
        <v/>
      </c>
      <c r="AM75" s="405" t="str">
        <f t="shared" si="83"/>
        <v/>
      </c>
      <c r="AN75" s="405" t="str">
        <f t="shared" si="83"/>
        <v/>
      </c>
      <c r="AO75" s="405" t="str">
        <f t="shared" si="83"/>
        <v/>
      </c>
      <c r="AP75" s="405" t="str">
        <f t="shared" si="83"/>
        <v/>
      </c>
      <c r="AQ75" s="405" t="str">
        <f t="shared" si="83"/>
        <v/>
      </c>
      <c r="AR75" s="405" t="str">
        <f t="shared" si="83"/>
        <v/>
      </c>
      <c r="AS75" s="405" t="str">
        <f t="shared" si="83"/>
        <v/>
      </c>
      <c r="AT75" s="405" t="str">
        <f t="shared" si="83"/>
        <v/>
      </c>
      <c r="AU75" s="405" t="str">
        <f t="shared" si="83"/>
        <v/>
      </c>
      <c r="AV75" s="405" t="str">
        <f t="shared" si="83"/>
        <v/>
      </c>
      <c r="AW75" s="405" t="str">
        <f t="shared" si="50"/>
        <v/>
      </c>
      <c r="AX75" s="358"/>
      <c r="AY75" s="359" t="str">
        <f t="shared" si="51"/>
        <v/>
      </c>
      <c r="AZ75" s="359" t="str">
        <f t="shared" si="52"/>
        <v/>
      </c>
      <c r="BA75" s="359" t="str">
        <f t="shared" si="53"/>
        <v/>
      </c>
      <c r="BB75" s="359" t="str">
        <f t="shared" si="54"/>
        <v/>
      </c>
      <c r="BC75" s="359" t="str">
        <f t="shared" si="55"/>
        <v/>
      </c>
      <c r="BD75" s="359" t="str">
        <f t="shared" si="56"/>
        <v/>
      </c>
      <c r="BE75" s="359" t="str">
        <f t="shared" si="57"/>
        <v/>
      </c>
      <c r="BF75" s="359" t="str">
        <f t="shared" si="58"/>
        <v/>
      </c>
      <c r="BG75" s="359" t="str">
        <f t="shared" si="59"/>
        <v/>
      </c>
      <c r="BH75" s="359" t="str">
        <f t="shared" si="60"/>
        <v/>
      </c>
      <c r="BI75" s="359" t="str">
        <f t="shared" si="61"/>
        <v/>
      </c>
      <c r="BJ75" s="359" t="str">
        <f t="shared" si="62"/>
        <v/>
      </c>
      <c r="BK75" s="275">
        <f t="shared" si="63"/>
        <v>0</v>
      </c>
      <c r="BL75" s="275">
        <f t="shared" si="43"/>
        <v>0</v>
      </c>
      <c r="BM75" s="276">
        <f t="shared" si="64"/>
        <v>0</v>
      </c>
      <c r="BN75" s="274" t="str">
        <f t="shared" si="65"/>
        <v/>
      </c>
      <c r="BO75" s="274" t="str">
        <f t="shared" si="66"/>
        <v/>
      </c>
      <c r="BP75" s="274" t="str">
        <f t="shared" si="67"/>
        <v/>
      </c>
      <c r="BQ75" s="274" t="str">
        <f t="shared" si="68"/>
        <v/>
      </c>
      <c r="BR75" s="274" t="str">
        <f t="shared" si="69"/>
        <v/>
      </c>
      <c r="BS75" s="274" t="str">
        <f t="shared" si="70"/>
        <v/>
      </c>
      <c r="BT75" s="274" t="str">
        <f t="shared" si="71"/>
        <v/>
      </c>
      <c r="BU75" s="274" t="str">
        <f t="shared" si="72"/>
        <v/>
      </c>
      <c r="BV75" s="274" t="str">
        <f t="shared" si="73"/>
        <v/>
      </c>
      <c r="BW75" s="274" t="str">
        <f t="shared" si="74"/>
        <v/>
      </c>
      <c r="BX75" s="274" t="str">
        <f t="shared" si="75"/>
        <v/>
      </c>
      <c r="BY75" s="274" t="str">
        <f t="shared" si="76"/>
        <v/>
      </c>
      <c r="BZ75" s="274" t="str">
        <f t="shared" si="77"/>
        <v/>
      </c>
      <c r="CA75" s="274">
        <f t="shared" si="44"/>
        <v>0</v>
      </c>
    </row>
    <row r="76" spans="1:79" s="274" customFormat="1" ht="23.1" customHeight="1">
      <c r="A76" s="357">
        <v>63</v>
      </c>
      <c r="B76" s="16"/>
      <c r="C76" s="192"/>
      <c r="D76" s="193"/>
      <c r="E76" s="194"/>
      <c r="F76" s="195"/>
      <c r="G76" s="196"/>
      <c r="H76" s="197"/>
      <c r="I76" s="198"/>
      <c r="J76" s="199"/>
      <c r="K76" s="199"/>
      <c r="L76" s="199"/>
      <c r="M76" s="200"/>
      <c r="N76" s="120"/>
      <c r="O76" s="201"/>
      <c r="P76" s="401" t="str">
        <f t="shared" si="37"/>
        <v/>
      </c>
      <c r="Q76" s="403"/>
      <c r="R76" s="369"/>
      <c r="S76" s="369"/>
      <c r="T76" s="369"/>
      <c r="U76" s="369"/>
      <c r="V76" s="404" t="str">
        <f t="shared" si="82"/>
        <v/>
      </c>
      <c r="W76" s="417" t="str">
        <f t="shared" si="81"/>
        <v/>
      </c>
      <c r="X76" s="404" t="str">
        <f t="shared" si="81"/>
        <v/>
      </c>
      <c r="Y76" s="417" t="str">
        <f t="shared" si="81"/>
        <v/>
      </c>
      <c r="Z76" s="404" t="str">
        <f t="shared" si="81"/>
        <v/>
      </c>
      <c r="AA76" s="417" t="str">
        <f t="shared" si="81"/>
        <v/>
      </c>
      <c r="AB76" s="404" t="str">
        <f t="shared" si="81"/>
        <v/>
      </c>
      <c r="AC76" s="417" t="str">
        <f t="shared" si="81"/>
        <v/>
      </c>
      <c r="AD76" s="404" t="str">
        <f t="shared" si="81"/>
        <v/>
      </c>
      <c r="AE76" s="417" t="str">
        <f t="shared" si="81"/>
        <v/>
      </c>
      <c r="AF76" s="404" t="str">
        <f t="shared" si="81"/>
        <v/>
      </c>
      <c r="AG76" s="417" t="str">
        <f t="shared" si="81"/>
        <v/>
      </c>
      <c r="AH76" s="144" t="str">
        <f t="shared" si="48"/>
        <v/>
      </c>
      <c r="AI76" s="144" t="str">
        <f t="shared" si="49"/>
        <v/>
      </c>
      <c r="AJ76" s="144" t="str">
        <f t="shared" si="40"/>
        <v/>
      </c>
      <c r="AK76" s="144" t="str">
        <f t="shared" si="41"/>
        <v/>
      </c>
      <c r="AL76" s="405" t="str">
        <f t="shared" si="83"/>
        <v/>
      </c>
      <c r="AM76" s="405" t="str">
        <f t="shared" si="83"/>
        <v/>
      </c>
      <c r="AN76" s="405" t="str">
        <f t="shared" si="83"/>
        <v/>
      </c>
      <c r="AO76" s="405" t="str">
        <f t="shared" si="83"/>
        <v/>
      </c>
      <c r="AP76" s="405" t="str">
        <f t="shared" si="83"/>
        <v/>
      </c>
      <c r="AQ76" s="405" t="str">
        <f t="shared" si="83"/>
        <v/>
      </c>
      <c r="AR76" s="405" t="str">
        <f t="shared" si="83"/>
        <v/>
      </c>
      <c r="AS76" s="405" t="str">
        <f t="shared" si="83"/>
        <v/>
      </c>
      <c r="AT76" s="405" t="str">
        <f t="shared" si="83"/>
        <v/>
      </c>
      <c r="AU76" s="405" t="str">
        <f t="shared" si="83"/>
        <v/>
      </c>
      <c r="AV76" s="405" t="str">
        <f t="shared" si="83"/>
        <v/>
      </c>
      <c r="AW76" s="405" t="str">
        <f t="shared" si="50"/>
        <v/>
      </c>
      <c r="AX76" s="358"/>
      <c r="AY76" s="359" t="str">
        <f t="shared" si="51"/>
        <v/>
      </c>
      <c r="AZ76" s="359" t="str">
        <f t="shared" si="52"/>
        <v/>
      </c>
      <c r="BA76" s="359" t="str">
        <f t="shared" si="53"/>
        <v/>
      </c>
      <c r="BB76" s="359" t="str">
        <f t="shared" si="54"/>
        <v/>
      </c>
      <c r="BC76" s="359" t="str">
        <f t="shared" si="55"/>
        <v/>
      </c>
      <c r="BD76" s="359" t="str">
        <f t="shared" si="56"/>
        <v/>
      </c>
      <c r="BE76" s="359" t="str">
        <f t="shared" si="57"/>
        <v/>
      </c>
      <c r="BF76" s="359" t="str">
        <f t="shared" si="58"/>
        <v/>
      </c>
      <c r="BG76" s="359" t="str">
        <f t="shared" si="59"/>
        <v/>
      </c>
      <c r="BH76" s="359" t="str">
        <f t="shared" si="60"/>
        <v/>
      </c>
      <c r="BI76" s="359" t="str">
        <f t="shared" si="61"/>
        <v/>
      </c>
      <c r="BJ76" s="359" t="str">
        <f t="shared" si="62"/>
        <v/>
      </c>
      <c r="BK76" s="275">
        <f t="shared" si="63"/>
        <v>0</v>
      </c>
      <c r="BL76" s="275">
        <f t="shared" si="43"/>
        <v>0</v>
      </c>
      <c r="BM76" s="276">
        <f t="shared" si="64"/>
        <v>0</v>
      </c>
      <c r="BN76" s="274" t="str">
        <f t="shared" si="65"/>
        <v/>
      </c>
      <c r="BO76" s="274" t="str">
        <f t="shared" si="66"/>
        <v/>
      </c>
      <c r="BP76" s="274" t="str">
        <f t="shared" si="67"/>
        <v/>
      </c>
      <c r="BQ76" s="274" t="str">
        <f t="shared" si="68"/>
        <v/>
      </c>
      <c r="BR76" s="274" t="str">
        <f t="shared" si="69"/>
        <v/>
      </c>
      <c r="BS76" s="274" t="str">
        <f t="shared" si="70"/>
        <v/>
      </c>
      <c r="BT76" s="274" t="str">
        <f t="shared" si="71"/>
        <v/>
      </c>
      <c r="BU76" s="274" t="str">
        <f t="shared" si="72"/>
        <v/>
      </c>
      <c r="BV76" s="274" t="str">
        <f t="shared" si="73"/>
        <v/>
      </c>
      <c r="BW76" s="274" t="str">
        <f t="shared" si="74"/>
        <v/>
      </c>
      <c r="BX76" s="274" t="str">
        <f t="shared" si="75"/>
        <v/>
      </c>
      <c r="BY76" s="274" t="str">
        <f t="shared" si="76"/>
        <v/>
      </c>
      <c r="BZ76" s="274" t="str">
        <f t="shared" si="77"/>
        <v/>
      </c>
      <c r="CA76" s="274">
        <f t="shared" si="44"/>
        <v>0</v>
      </c>
    </row>
    <row r="77" spans="1:79" s="274" customFormat="1" ht="23.1" customHeight="1">
      <c r="A77" s="357">
        <v>64</v>
      </c>
      <c r="B77" s="16"/>
      <c r="C77" s="192"/>
      <c r="D77" s="193"/>
      <c r="E77" s="194"/>
      <c r="F77" s="195"/>
      <c r="G77" s="196"/>
      <c r="H77" s="197"/>
      <c r="I77" s="198"/>
      <c r="J77" s="199"/>
      <c r="K77" s="199"/>
      <c r="L77" s="199"/>
      <c r="M77" s="200"/>
      <c r="N77" s="120"/>
      <c r="O77" s="201"/>
      <c r="P77" s="401" t="str">
        <f t="shared" si="37"/>
        <v/>
      </c>
      <c r="Q77" s="403"/>
      <c r="R77" s="369"/>
      <c r="S77" s="369"/>
      <c r="T77" s="369"/>
      <c r="U77" s="369"/>
      <c r="V77" s="404" t="str">
        <f t="shared" si="82"/>
        <v/>
      </c>
      <c r="W77" s="417" t="str">
        <f t="shared" si="81"/>
        <v/>
      </c>
      <c r="X77" s="404" t="str">
        <f t="shared" si="81"/>
        <v/>
      </c>
      <c r="Y77" s="417" t="str">
        <f t="shared" si="81"/>
        <v/>
      </c>
      <c r="Z77" s="404" t="str">
        <f t="shared" si="81"/>
        <v/>
      </c>
      <c r="AA77" s="417" t="str">
        <f t="shared" si="81"/>
        <v/>
      </c>
      <c r="AB77" s="404" t="str">
        <f t="shared" si="81"/>
        <v/>
      </c>
      <c r="AC77" s="417" t="str">
        <f t="shared" si="81"/>
        <v/>
      </c>
      <c r="AD77" s="404" t="str">
        <f t="shared" si="81"/>
        <v/>
      </c>
      <c r="AE77" s="417" t="str">
        <f t="shared" si="81"/>
        <v/>
      </c>
      <c r="AF77" s="404" t="str">
        <f t="shared" si="81"/>
        <v/>
      </c>
      <c r="AG77" s="417" t="str">
        <f t="shared" si="81"/>
        <v/>
      </c>
      <c r="AH77" s="144" t="str">
        <f t="shared" si="48"/>
        <v/>
      </c>
      <c r="AI77" s="144" t="str">
        <f t="shared" si="49"/>
        <v/>
      </c>
      <c r="AJ77" s="144" t="str">
        <f t="shared" si="40"/>
        <v/>
      </c>
      <c r="AK77" s="144" t="str">
        <f t="shared" si="41"/>
        <v/>
      </c>
      <c r="AL77" s="405" t="str">
        <f t="shared" si="83"/>
        <v/>
      </c>
      <c r="AM77" s="405" t="str">
        <f t="shared" si="83"/>
        <v/>
      </c>
      <c r="AN77" s="405" t="str">
        <f t="shared" si="83"/>
        <v/>
      </c>
      <c r="AO77" s="405" t="str">
        <f t="shared" si="83"/>
        <v/>
      </c>
      <c r="AP77" s="405" t="str">
        <f t="shared" si="83"/>
        <v/>
      </c>
      <c r="AQ77" s="405" t="str">
        <f t="shared" si="83"/>
        <v/>
      </c>
      <c r="AR77" s="405" t="str">
        <f t="shared" si="83"/>
        <v/>
      </c>
      <c r="AS77" s="405" t="str">
        <f t="shared" si="83"/>
        <v/>
      </c>
      <c r="AT77" s="405" t="str">
        <f t="shared" si="83"/>
        <v/>
      </c>
      <c r="AU77" s="405" t="str">
        <f t="shared" si="83"/>
        <v/>
      </c>
      <c r="AV77" s="405" t="str">
        <f t="shared" si="83"/>
        <v/>
      </c>
      <c r="AW77" s="405" t="str">
        <f t="shared" si="50"/>
        <v/>
      </c>
      <c r="AX77" s="358"/>
      <c r="AY77" s="359" t="str">
        <f t="shared" si="51"/>
        <v/>
      </c>
      <c r="AZ77" s="359" t="str">
        <f t="shared" si="52"/>
        <v/>
      </c>
      <c r="BA77" s="359" t="str">
        <f t="shared" si="53"/>
        <v/>
      </c>
      <c r="BB77" s="359" t="str">
        <f t="shared" si="54"/>
        <v/>
      </c>
      <c r="BC77" s="359" t="str">
        <f t="shared" si="55"/>
        <v/>
      </c>
      <c r="BD77" s="359" t="str">
        <f t="shared" si="56"/>
        <v/>
      </c>
      <c r="BE77" s="359" t="str">
        <f t="shared" si="57"/>
        <v/>
      </c>
      <c r="BF77" s="359" t="str">
        <f t="shared" si="58"/>
        <v/>
      </c>
      <c r="BG77" s="359" t="str">
        <f t="shared" si="59"/>
        <v/>
      </c>
      <c r="BH77" s="359" t="str">
        <f t="shared" si="60"/>
        <v/>
      </c>
      <c r="BI77" s="359" t="str">
        <f t="shared" si="61"/>
        <v/>
      </c>
      <c r="BJ77" s="359" t="str">
        <f t="shared" si="62"/>
        <v/>
      </c>
      <c r="BK77" s="275">
        <f t="shared" si="63"/>
        <v>0</v>
      </c>
      <c r="BL77" s="275">
        <f t="shared" si="43"/>
        <v>0</v>
      </c>
      <c r="BM77" s="276">
        <f t="shared" si="64"/>
        <v>0</v>
      </c>
      <c r="BN77" s="274" t="str">
        <f t="shared" si="65"/>
        <v/>
      </c>
      <c r="BO77" s="274" t="str">
        <f t="shared" si="66"/>
        <v/>
      </c>
      <c r="BP77" s="274" t="str">
        <f t="shared" si="67"/>
        <v/>
      </c>
      <c r="BQ77" s="274" t="str">
        <f t="shared" si="68"/>
        <v/>
      </c>
      <c r="BR77" s="274" t="str">
        <f t="shared" si="69"/>
        <v/>
      </c>
      <c r="BS77" s="274" t="str">
        <f t="shared" si="70"/>
        <v/>
      </c>
      <c r="BT77" s="274" t="str">
        <f t="shared" si="71"/>
        <v/>
      </c>
      <c r="BU77" s="274" t="str">
        <f t="shared" si="72"/>
        <v/>
      </c>
      <c r="BV77" s="274" t="str">
        <f t="shared" si="73"/>
        <v/>
      </c>
      <c r="BW77" s="274" t="str">
        <f t="shared" si="74"/>
        <v/>
      </c>
      <c r="BX77" s="274" t="str">
        <f t="shared" si="75"/>
        <v/>
      </c>
      <c r="BY77" s="274" t="str">
        <f t="shared" si="76"/>
        <v/>
      </c>
      <c r="BZ77" s="274" t="str">
        <f t="shared" si="77"/>
        <v/>
      </c>
      <c r="CA77" s="274">
        <f t="shared" si="44"/>
        <v>0</v>
      </c>
    </row>
    <row r="78" spans="1:79" s="274" customFormat="1" ht="23.1" customHeight="1">
      <c r="A78" s="357">
        <v>65</v>
      </c>
      <c r="B78" s="16"/>
      <c r="C78" s="192"/>
      <c r="D78" s="193"/>
      <c r="E78" s="194"/>
      <c r="F78" s="195"/>
      <c r="G78" s="196"/>
      <c r="H78" s="197"/>
      <c r="I78" s="198"/>
      <c r="J78" s="199"/>
      <c r="K78" s="199"/>
      <c r="L78" s="199"/>
      <c r="M78" s="200"/>
      <c r="N78" s="120"/>
      <c r="O78" s="201"/>
      <c r="P78" s="401" t="str">
        <f t="shared" si="37"/>
        <v/>
      </c>
      <c r="Q78" s="403"/>
      <c r="R78" s="369"/>
      <c r="S78" s="369"/>
      <c r="T78" s="369"/>
      <c r="U78" s="369"/>
      <c r="V78" s="404" t="str">
        <f t="shared" si="82"/>
        <v/>
      </c>
      <c r="W78" s="417" t="str">
        <f t="shared" si="81"/>
        <v/>
      </c>
      <c r="X78" s="404" t="str">
        <f t="shared" si="81"/>
        <v/>
      </c>
      <c r="Y78" s="417" t="str">
        <f t="shared" si="81"/>
        <v/>
      </c>
      <c r="Z78" s="404" t="str">
        <f t="shared" si="81"/>
        <v/>
      </c>
      <c r="AA78" s="417" t="str">
        <f t="shared" si="81"/>
        <v/>
      </c>
      <c r="AB78" s="404" t="str">
        <f t="shared" si="81"/>
        <v/>
      </c>
      <c r="AC78" s="417" t="str">
        <f t="shared" si="81"/>
        <v/>
      </c>
      <c r="AD78" s="404" t="str">
        <f t="shared" si="81"/>
        <v/>
      </c>
      <c r="AE78" s="417" t="str">
        <f t="shared" si="81"/>
        <v/>
      </c>
      <c r="AF78" s="404" t="str">
        <f t="shared" si="81"/>
        <v/>
      </c>
      <c r="AG78" s="417" t="str">
        <f t="shared" si="81"/>
        <v/>
      </c>
      <c r="AH78" s="144" t="str">
        <f t="shared" ref="AH78:AH113" si="84">IF(H78="有",IF(OR(B78="園長",B78="施設長",B78="管理者",B78="主任保育士",B78="保育士",B78="家庭的保育者"),1,IF(OR(B78="準保育士",B78="短時間保育士"),2,0)),IF(H78="無",IF(OR(B78="要件緩和対象",B78="保健師（みなし保育士）",B78="看護師（みなし保育士）",B78="准看護師（みなし保育士）"),3,""),""))</f>
        <v/>
      </c>
      <c r="AI78" s="144" t="str">
        <f t="shared" ref="AI78:AI113" si="85">IF(AND(C78="正",D78="常"),1,IF(AND(C78="パート",D78="常"),2,""))</f>
        <v/>
      </c>
      <c r="AJ78" s="144" t="str">
        <f t="shared" si="40"/>
        <v/>
      </c>
      <c r="AK78" s="144" t="str">
        <f t="shared" si="41"/>
        <v/>
      </c>
      <c r="AL78" s="405" t="str">
        <f t="shared" si="83"/>
        <v/>
      </c>
      <c r="AM78" s="405" t="str">
        <f t="shared" si="83"/>
        <v/>
      </c>
      <c r="AN78" s="405" t="str">
        <f t="shared" si="83"/>
        <v/>
      </c>
      <c r="AO78" s="405" t="str">
        <f t="shared" si="83"/>
        <v/>
      </c>
      <c r="AP78" s="405" t="str">
        <f t="shared" si="83"/>
        <v/>
      </c>
      <c r="AQ78" s="405" t="str">
        <f t="shared" si="83"/>
        <v/>
      </c>
      <c r="AR78" s="405" t="str">
        <f t="shared" si="83"/>
        <v/>
      </c>
      <c r="AS78" s="405" t="str">
        <f t="shared" si="83"/>
        <v/>
      </c>
      <c r="AT78" s="405" t="str">
        <f t="shared" si="83"/>
        <v/>
      </c>
      <c r="AU78" s="405" t="str">
        <f t="shared" si="83"/>
        <v/>
      </c>
      <c r="AV78" s="405" t="str">
        <f t="shared" si="83"/>
        <v/>
      </c>
      <c r="AW78" s="405" t="str">
        <f t="shared" ref="AW78:AW113" si="86">IF($AK78="",IF($K78="","",IF(AW$12&gt;=$K78,IF($L78="",$AJ78,IF(AW$12&gt;$L78,"",$AJ78)),"")),IF(AND(AW$12&gt;=$K78,OR($L78&gt;=AW$12,$L78="")),$AK78,""))</f>
        <v/>
      </c>
      <c r="AX78" s="358"/>
      <c r="AY78" s="359" t="str">
        <f t="shared" ref="AY78:AY113" si="87">IF(V78="●",AL78,"")</f>
        <v/>
      </c>
      <c r="AZ78" s="359" t="str">
        <f t="shared" ref="AZ78:AZ113" si="88">IF(W78="●",AM78,"")</f>
        <v/>
      </c>
      <c r="BA78" s="359" t="str">
        <f t="shared" ref="BA78:BA113" si="89">IF(X78="●",AN78,"")</f>
        <v/>
      </c>
      <c r="BB78" s="359" t="str">
        <f t="shared" ref="BB78:BB113" si="90">IF(Y78="●",AO78,"")</f>
        <v/>
      </c>
      <c r="BC78" s="359" t="str">
        <f t="shared" ref="BC78:BC113" si="91">IF(Z78="●",AP78,"")</f>
        <v/>
      </c>
      <c r="BD78" s="359" t="str">
        <f t="shared" ref="BD78:BD113" si="92">IF(AA78="●",AQ78,"")</f>
        <v/>
      </c>
      <c r="BE78" s="359" t="str">
        <f t="shared" ref="BE78:BE113" si="93">IF(AB78="●",AR78,"")</f>
        <v/>
      </c>
      <c r="BF78" s="359" t="str">
        <f t="shared" ref="BF78:BF113" si="94">IF(AC78="●",AS78,"")</f>
        <v/>
      </c>
      <c r="BG78" s="359" t="str">
        <f t="shared" ref="BG78:BG113" si="95">IF(AD78="●",AT78,"")</f>
        <v/>
      </c>
      <c r="BH78" s="359" t="str">
        <f t="shared" ref="BH78:BH113" si="96">IF(AE78="●",AU78,"")</f>
        <v/>
      </c>
      <c r="BI78" s="359" t="str">
        <f t="shared" ref="BI78:BI113" si="97">IF(AF78="●",AV78,"")</f>
        <v/>
      </c>
      <c r="BJ78" s="359" t="str">
        <f t="shared" ref="BJ78:BJ113" si="98">IF(AG78="●",AW78,"")</f>
        <v/>
      </c>
      <c r="BK78" s="275">
        <f t="shared" ref="BK78:BK109" si="99">COUNT(AY78:BJ78)</f>
        <v>0</v>
      </c>
      <c r="BL78" s="275">
        <f t="shared" si="43"/>
        <v>0</v>
      </c>
      <c r="BM78" s="276">
        <f t="shared" ref="BM78:BM113" si="100">IF(AND(H78="有",N78=""),COUNT(AY78:BJ78),0)</f>
        <v>0</v>
      </c>
      <c r="BN78" s="274" t="str">
        <f t="shared" ref="BN78:BN113" si="101">IF(E78="","",E78)</f>
        <v/>
      </c>
      <c r="BO78" s="274" t="str">
        <f t="shared" ref="BO78:BO113" si="102">IF(AY78="","","○")</f>
        <v/>
      </c>
      <c r="BP78" s="274" t="str">
        <f t="shared" ref="BP78:BP113" si="103">IF(AZ78="","","○")</f>
        <v/>
      </c>
      <c r="BQ78" s="274" t="str">
        <f t="shared" ref="BQ78:BQ113" si="104">IF(BA78="","","○")</f>
        <v/>
      </c>
      <c r="BR78" s="274" t="str">
        <f t="shared" ref="BR78:BR113" si="105">IF(BB78="","","○")</f>
        <v/>
      </c>
      <c r="BS78" s="274" t="str">
        <f t="shared" ref="BS78:BS113" si="106">IF(BC78="","","○")</f>
        <v/>
      </c>
      <c r="BT78" s="274" t="str">
        <f t="shared" ref="BT78:BT113" si="107">IF(BD78="","","○")</f>
        <v/>
      </c>
      <c r="BU78" s="274" t="str">
        <f t="shared" ref="BU78:BU113" si="108">IF(BE78="","","○")</f>
        <v/>
      </c>
      <c r="BV78" s="274" t="str">
        <f t="shared" ref="BV78:BV113" si="109">IF(BF78="","","○")</f>
        <v/>
      </c>
      <c r="BW78" s="274" t="str">
        <f t="shared" ref="BW78:BW113" si="110">IF(BG78="","","○")</f>
        <v/>
      </c>
      <c r="BX78" s="274" t="str">
        <f t="shared" ref="BX78:BX113" si="111">IF(BH78="","","○")</f>
        <v/>
      </c>
      <c r="BY78" s="274" t="str">
        <f t="shared" ref="BY78:BY113" si="112">IF(BI78="","","○")</f>
        <v/>
      </c>
      <c r="BZ78" s="274" t="str">
        <f t="shared" ref="BZ78:BZ113" si="113">IF(BJ78="","","○")</f>
        <v/>
      </c>
      <c r="CA78" s="274">
        <f t="shared" si="44"/>
        <v>0</v>
      </c>
    </row>
    <row r="79" spans="1:79" s="274" customFormat="1" ht="23.1" customHeight="1">
      <c r="A79" s="357">
        <v>66</v>
      </c>
      <c r="B79" s="16"/>
      <c r="C79" s="192"/>
      <c r="D79" s="193"/>
      <c r="E79" s="194"/>
      <c r="F79" s="195"/>
      <c r="G79" s="196"/>
      <c r="H79" s="197"/>
      <c r="I79" s="198"/>
      <c r="J79" s="199"/>
      <c r="K79" s="199"/>
      <c r="L79" s="199"/>
      <c r="M79" s="200"/>
      <c r="N79" s="120"/>
      <c r="O79" s="201"/>
      <c r="P79" s="401" t="str">
        <f t="shared" ref="P79:P114" si="114">IF(AND(AL79="",AM79="",AN79="",AO79="",AP79="",AQ79="",AR79="",AS79="",AT79="",AU79="",AV79="",AW79=""),"","○")</f>
        <v/>
      </c>
      <c r="Q79" s="403"/>
      <c r="R79" s="369"/>
      <c r="S79" s="369"/>
      <c r="T79" s="369"/>
      <c r="U79" s="369"/>
      <c r="V79" s="404" t="str">
        <f t="shared" si="82"/>
        <v/>
      </c>
      <c r="W79" s="417" t="str">
        <f t="shared" si="81"/>
        <v/>
      </c>
      <c r="X79" s="404" t="str">
        <f t="shared" si="81"/>
        <v/>
      </c>
      <c r="Y79" s="417" t="str">
        <f t="shared" si="81"/>
        <v/>
      </c>
      <c r="Z79" s="404" t="str">
        <f t="shared" si="81"/>
        <v/>
      </c>
      <c r="AA79" s="417" t="str">
        <f t="shared" si="81"/>
        <v/>
      </c>
      <c r="AB79" s="404" t="str">
        <f t="shared" si="81"/>
        <v/>
      </c>
      <c r="AC79" s="417" t="str">
        <f t="shared" si="81"/>
        <v/>
      </c>
      <c r="AD79" s="404" t="str">
        <f t="shared" si="81"/>
        <v/>
      </c>
      <c r="AE79" s="417" t="str">
        <f t="shared" si="81"/>
        <v/>
      </c>
      <c r="AF79" s="404" t="str">
        <f t="shared" si="81"/>
        <v/>
      </c>
      <c r="AG79" s="417" t="str">
        <f t="shared" si="81"/>
        <v/>
      </c>
      <c r="AH79" s="144" t="str">
        <f t="shared" si="84"/>
        <v/>
      </c>
      <c r="AI79" s="144" t="str">
        <f t="shared" si="85"/>
        <v/>
      </c>
      <c r="AJ79" s="144" t="str">
        <f t="shared" ref="AJ79:AJ103" si="115">IF(AND(AH79=1,AI79=1),1,IF(AND(AH79=2,AI79=2),2,IF(AND(AH79=3,AI79=1),3,IF(AND(AH79=3,AI79=2),3,IF(AND(AH79=1,AI79=2),1,"")))))</f>
        <v/>
      </c>
      <c r="AK79" s="144" t="str">
        <f t="shared" ref="AK79:AK103" si="116">IF(AND(AI79=2,N79="派遣"),4,IF(AI79=1,"",""))</f>
        <v/>
      </c>
      <c r="AL79" s="405" t="str">
        <f t="shared" si="83"/>
        <v/>
      </c>
      <c r="AM79" s="405" t="str">
        <f t="shared" si="83"/>
        <v/>
      </c>
      <c r="AN79" s="405" t="str">
        <f t="shared" si="83"/>
        <v/>
      </c>
      <c r="AO79" s="405" t="str">
        <f t="shared" si="83"/>
        <v/>
      </c>
      <c r="AP79" s="405" t="str">
        <f t="shared" si="83"/>
        <v/>
      </c>
      <c r="AQ79" s="405" t="str">
        <f t="shared" si="83"/>
        <v/>
      </c>
      <c r="AR79" s="405" t="str">
        <f t="shared" si="83"/>
        <v/>
      </c>
      <c r="AS79" s="405" t="str">
        <f t="shared" si="83"/>
        <v/>
      </c>
      <c r="AT79" s="405" t="str">
        <f t="shared" si="83"/>
        <v/>
      </c>
      <c r="AU79" s="405" t="str">
        <f t="shared" si="83"/>
        <v/>
      </c>
      <c r="AV79" s="405" t="str">
        <f t="shared" si="83"/>
        <v/>
      </c>
      <c r="AW79" s="405" t="str">
        <f t="shared" si="86"/>
        <v/>
      </c>
      <c r="AX79" s="358"/>
      <c r="AY79" s="359" t="str">
        <f t="shared" si="87"/>
        <v/>
      </c>
      <c r="AZ79" s="359" t="str">
        <f t="shared" si="88"/>
        <v/>
      </c>
      <c r="BA79" s="359" t="str">
        <f t="shared" si="89"/>
        <v/>
      </c>
      <c r="BB79" s="359" t="str">
        <f t="shared" si="90"/>
        <v/>
      </c>
      <c r="BC79" s="359" t="str">
        <f t="shared" si="91"/>
        <v/>
      </c>
      <c r="BD79" s="359" t="str">
        <f t="shared" si="92"/>
        <v/>
      </c>
      <c r="BE79" s="359" t="str">
        <f t="shared" si="93"/>
        <v/>
      </c>
      <c r="BF79" s="359" t="str">
        <f t="shared" si="94"/>
        <v/>
      </c>
      <c r="BG79" s="359" t="str">
        <f t="shared" si="95"/>
        <v/>
      </c>
      <c r="BH79" s="359" t="str">
        <f t="shared" si="96"/>
        <v/>
      </c>
      <c r="BI79" s="359" t="str">
        <f t="shared" si="97"/>
        <v/>
      </c>
      <c r="BJ79" s="359" t="str">
        <f t="shared" si="98"/>
        <v/>
      </c>
      <c r="BK79" s="275">
        <f t="shared" si="99"/>
        <v>0</v>
      </c>
      <c r="BL79" s="275">
        <f t="shared" ref="BL79:BL113" si="117">$L$6</f>
        <v>0</v>
      </c>
      <c r="BM79" s="276">
        <f t="shared" si="100"/>
        <v>0</v>
      </c>
      <c r="BN79" s="274" t="str">
        <f t="shared" si="101"/>
        <v/>
      </c>
      <c r="BO79" s="274" t="str">
        <f t="shared" si="102"/>
        <v/>
      </c>
      <c r="BP79" s="274" t="str">
        <f t="shared" si="103"/>
        <v/>
      </c>
      <c r="BQ79" s="274" t="str">
        <f t="shared" si="104"/>
        <v/>
      </c>
      <c r="BR79" s="274" t="str">
        <f t="shared" si="105"/>
        <v/>
      </c>
      <c r="BS79" s="274" t="str">
        <f t="shared" si="106"/>
        <v/>
      </c>
      <c r="BT79" s="274" t="str">
        <f t="shared" si="107"/>
        <v/>
      </c>
      <c r="BU79" s="274" t="str">
        <f t="shared" si="108"/>
        <v/>
      </c>
      <c r="BV79" s="274" t="str">
        <f t="shared" si="109"/>
        <v/>
      </c>
      <c r="BW79" s="274" t="str">
        <f t="shared" si="110"/>
        <v/>
      </c>
      <c r="BX79" s="274" t="str">
        <f t="shared" si="111"/>
        <v/>
      </c>
      <c r="BY79" s="274" t="str">
        <f t="shared" si="112"/>
        <v/>
      </c>
      <c r="BZ79" s="274" t="str">
        <f t="shared" si="113"/>
        <v/>
      </c>
      <c r="CA79" s="274">
        <f t="shared" ref="CA79:CA103" si="118">COUNTIF(BO79:BZ79,"○")</f>
        <v>0</v>
      </c>
    </row>
    <row r="80" spans="1:79" s="274" customFormat="1" ht="23.1" customHeight="1">
      <c r="A80" s="357">
        <v>67</v>
      </c>
      <c r="B80" s="16"/>
      <c r="C80" s="192"/>
      <c r="D80" s="193"/>
      <c r="E80" s="194"/>
      <c r="F80" s="195"/>
      <c r="G80" s="196"/>
      <c r="H80" s="197"/>
      <c r="I80" s="198"/>
      <c r="J80" s="199"/>
      <c r="K80" s="199"/>
      <c r="L80" s="199"/>
      <c r="M80" s="200"/>
      <c r="N80" s="120"/>
      <c r="O80" s="201"/>
      <c r="P80" s="401" t="str">
        <f t="shared" si="114"/>
        <v/>
      </c>
      <c r="Q80" s="403"/>
      <c r="R80" s="369"/>
      <c r="S80" s="369"/>
      <c r="T80" s="369"/>
      <c r="U80" s="369"/>
      <c r="V80" s="404" t="str">
        <f t="shared" si="82"/>
        <v/>
      </c>
      <c r="W80" s="417" t="str">
        <f t="shared" si="81"/>
        <v/>
      </c>
      <c r="X80" s="404" t="str">
        <f t="shared" si="81"/>
        <v/>
      </c>
      <c r="Y80" s="417" t="str">
        <f t="shared" si="81"/>
        <v/>
      </c>
      <c r="Z80" s="404" t="str">
        <f t="shared" si="81"/>
        <v/>
      </c>
      <c r="AA80" s="417" t="str">
        <f t="shared" si="81"/>
        <v/>
      </c>
      <c r="AB80" s="404" t="str">
        <f t="shared" si="81"/>
        <v/>
      </c>
      <c r="AC80" s="417" t="str">
        <f t="shared" si="81"/>
        <v/>
      </c>
      <c r="AD80" s="404" t="str">
        <f t="shared" si="81"/>
        <v/>
      </c>
      <c r="AE80" s="417" t="str">
        <f t="shared" si="81"/>
        <v/>
      </c>
      <c r="AF80" s="404" t="str">
        <f t="shared" si="81"/>
        <v/>
      </c>
      <c r="AG80" s="417" t="str">
        <f t="shared" si="81"/>
        <v/>
      </c>
      <c r="AH80" s="144" t="str">
        <f t="shared" si="84"/>
        <v/>
      </c>
      <c r="AI80" s="144" t="str">
        <f t="shared" si="85"/>
        <v/>
      </c>
      <c r="AJ80" s="144" t="str">
        <f t="shared" si="115"/>
        <v/>
      </c>
      <c r="AK80" s="144" t="str">
        <f t="shared" si="116"/>
        <v/>
      </c>
      <c r="AL80" s="405" t="str">
        <f t="shared" si="83"/>
        <v/>
      </c>
      <c r="AM80" s="405" t="str">
        <f t="shared" si="83"/>
        <v/>
      </c>
      <c r="AN80" s="405" t="str">
        <f t="shared" si="83"/>
        <v/>
      </c>
      <c r="AO80" s="405" t="str">
        <f t="shared" si="83"/>
        <v/>
      </c>
      <c r="AP80" s="405" t="str">
        <f t="shared" si="83"/>
        <v/>
      </c>
      <c r="AQ80" s="405" t="str">
        <f t="shared" si="83"/>
        <v/>
      </c>
      <c r="AR80" s="405" t="str">
        <f t="shared" si="83"/>
        <v/>
      </c>
      <c r="AS80" s="405" t="str">
        <f t="shared" si="83"/>
        <v/>
      </c>
      <c r="AT80" s="405" t="str">
        <f t="shared" si="83"/>
        <v/>
      </c>
      <c r="AU80" s="405" t="str">
        <f t="shared" si="83"/>
        <v/>
      </c>
      <c r="AV80" s="405" t="str">
        <f t="shared" si="83"/>
        <v/>
      </c>
      <c r="AW80" s="405" t="str">
        <f t="shared" si="86"/>
        <v/>
      </c>
      <c r="AX80" s="358"/>
      <c r="AY80" s="359" t="str">
        <f t="shared" si="87"/>
        <v/>
      </c>
      <c r="AZ80" s="359" t="str">
        <f t="shared" si="88"/>
        <v/>
      </c>
      <c r="BA80" s="359" t="str">
        <f t="shared" si="89"/>
        <v/>
      </c>
      <c r="BB80" s="359" t="str">
        <f t="shared" si="90"/>
        <v/>
      </c>
      <c r="BC80" s="359" t="str">
        <f t="shared" si="91"/>
        <v/>
      </c>
      <c r="BD80" s="359" t="str">
        <f t="shared" si="92"/>
        <v/>
      </c>
      <c r="BE80" s="359" t="str">
        <f t="shared" si="93"/>
        <v/>
      </c>
      <c r="BF80" s="359" t="str">
        <f t="shared" si="94"/>
        <v/>
      </c>
      <c r="BG80" s="359" t="str">
        <f t="shared" si="95"/>
        <v/>
      </c>
      <c r="BH80" s="359" t="str">
        <f t="shared" si="96"/>
        <v/>
      </c>
      <c r="BI80" s="359" t="str">
        <f t="shared" si="97"/>
        <v/>
      </c>
      <c r="BJ80" s="359" t="str">
        <f t="shared" si="98"/>
        <v/>
      </c>
      <c r="BK80" s="275">
        <f t="shared" si="99"/>
        <v>0</v>
      </c>
      <c r="BL80" s="275">
        <f t="shared" si="117"/>
        <v>0</v>
      </c>
      <c r="BM80" s="276">
        <f t="shared" si="100"/>
        <v>0</v>
      </c>
      <c r="BN80" s="274" t="str">
        <f t="shared" si="101"/>
        <v/>
      </c>
      <c r="BO80" s="274" t="str">
        <f t="shared" si="102"/>
        <v/>
      </c>
      <c r="BP80" s="274" t="str">
        <f t="shared" si="103"/>
        <v/>
      </c>
      <c r="BQ80" s="274" t="str">
        <f t="shared" si="104"/>
        <v/>
      </c>
      <c r="BR80" s="274" t="str">
        <f t="shared" si="105"/>
        <v/>
      </c>
      <c r="BS80" s="274" t="str">
        <f t="shared" si="106"/>
        <v/>
      </c>
      <c r="BT80" s="274" t="str">
        <f t="shared" si="107"/>
        <v/>
      </c>
      <c r="BU80" s="274" t="str">
        <f t="shared" si="108"/>
        <v/>
      </c>
      <c r="BV80" s="274" t="str">
        <f t="shared" si="109"/>
        <v/>
      </c>
      <c r="BW80" s="274" t="str">
        <f t="shared" si="110"/>
        <v/>
      </c>
      <c r="BX80" s="274" t="str">
        <f t="shared" si="111"/>
        <v/>
      </c>
      <c r="BY80" s="274" t="str">
        <f t="shared" si="112"/>
        <v/>
      </c>
      <c r="BZ80" s="274" t="str">
        <f t="shared" si="113"/>
        <v/>
      </c>
      <c r="CA80" s="274">
        <f t="shared" si="118"/>
        <v>0</v>
      </c>
    </row>
    <row r="81" spans="1:79" s="274" customFormat="1" ht="23.1" customHeight="1">
      <c r="A81" s="357">
        <v>68</v>
      </c>
      <c r="B81" s="16"/>
      <c r="C81" s="192"/>
      <c r="D81" s="193"/>
      <c r="E81" s="194"/>
      <c r="F81" s="195"/>
      <c r="G81" s="196"/>
      <c r="H81" s="197"/>
      <c r="I81" s="198"/>
      <c r="J81" s="199"/>
      <c r="K81" s="199"/>
      <c r="L81" s="199"/>
      <c r="M81" s="200"/>
      <c r="N81" s="120"/>
      <c r="O81" s="201"/>
      <c r="P81" s="401" t="str">
        <f t="shared" si="114"/>
        <v/>
      </c>
      <c r="Q81" s="403"/>
      <c r="R81" s="369"/>
      <c r="S81" s="369"/>
      <c r="T81" s="369"/>
      <c r="U81" s="369"/>
      <c r="V81" s="404" t="str">
        <f t="shared" si="82"/>
        <v/>
      </c>
      <c r="W81" s="417" t="str">
        <f t="shared" si="81"/>
        <v/>
      </c>
      <c r="X81" s="404" t="str">
        <f t="shared" si="81"/>
        <v/>
      </c>
      <c r="Y81" s="417" t="str">
        <f t="shared" si="81"/>
        <v/>
      </c>
      <c r="Z81" s="404" t="str">
        <f t="shared" si="81"/>
        <v/>
      </c>
      <c r="AA81" s="417" t="str">
        <f t="shared" si="81"/>
        <v/>
      </c>
      <c r="AB81" s="404" t="str">
        <f t="shared" si="81"/>
        <v/>
      </c>
      <c r="AC81" s="417" t="str">
        <f t="shared" si="81"/>
        <v/>
      </c>
      <c r="AD81" s="404" t="str">
        <f t="shared" si="81"/>
        <v/>
      </c>
      <c r="AE81" s="417" t="str">
        <f t="shared" si="81"/>
        <v/>
      </c>
      <c r="AF81" s="404" t="str">
        <f t="shared" si="81"/>
        <v/>
      </c>
      <c r="AG81" s="417" t="str">
        <f t="shared" si="81"/>
        <v/>
      </c>
      <c r="AH81" s="144" t="str">
        <f t="shared" si="84"/>
        <v/>
      </c>
      <c r="AI81" s="144" t="str">
        <f t="shared" si="85"/>
        <v/>
      </c>
      <c r="AJ81" s="144" t="str">
        <f t="shared" si="115"/>
        <v/>
      </c>
      <c r="AK81" s="144" t="str">
        <f t="shared" si="116"/>
        <v/>
      </c>
      <c r="AL81" s="405" t="str">
        <f t="shared" si="83"/>
        <v/>
      </c>
      <c r="AM81" s="405" t="str">
        <f t="shared" si="83"/>
        <v/>
      </c>
      <c r="AN81" s="405" t="str">
        <f t="shared" si="83"/>
        <v/>
      </c>
      <c r="AO81" s="405" t="str">
        <f t="shared" si="83"/>
        <v/>
      </c>
      <c r="AP81" s="405" t="str">
        <f t="shared" si="83"/>
        <v/>
      </c>
      <c r="AQ81" s="405" t="str">
        <f t="shared" si="83"/>
        <v/>
      </c>
      <c r="AR81" s="405" t="str">
        <f t="shared" si="83"/>
        <v/>
      </c>
      <c r="AS81" s="405" t="str">
        <f t="shared" si="83"/>
        <v/>
      </c>
      <c r="AT81" s="405" t="str">
        <f t="shared" si="83"/>
        <v/>
      </c>
      <c r="AU81" s="405" t="str">
        <f t="shared" si="83"/>
        <v/>
      </c>
      <c r="AV81" s="405" t="str">
        <f t="shared" si="83"/>
        <v/>
      </c>
      <c r="AW81" s="405" t="str">
        <f t="shared" si="86"/>
        <v/>
      </c>
      <c r="AX81" s="358"/>
      <c r="AY81" s="359" t="str">
        <f t="shared" si="87"/>
        <v/>
      </c>
      <c r="AZ81" s="359" t="str">
        <f t="shared" si="88"/>
        <v/>
      </c>
      <c r="BA81" s="359" t="str">
        <f t="shared" si="89"/>
        <v/>
      </c>
      <c r="BB81" s="359" t="str">
        <f t="shared" si="90"/>
        <v/>
      </c>
      <c r="BC81" s="359" t="str">
        <f t="shared" si="91"/>
        <v/>
      </c>
      <c r="BD81" s="359" t="str">
        <f t="shared" si="92"/>
        <v/>
      </c>
      <c r="BE81" s="359" t="str">
        <f t="shared" si="93"/>
        <v/>
      </c>
      <c r="BF81" s="359" t="str">
        <f t="shared" si="94"/>
        <v/>
      </c>
      <c r="BG81" s="359" t="str">
        <f t="shared" si="95"/>
        <v/>
      </c>
      <c r="BH81" s="359" t="str">
        <f t="shared" si="96"/>
        <v/>
      </c>
      <c r="BI81" s="359" t="str">
        <f t="shared" si="97"/>
        <v/>
      </c>
      <c r="BJ81" s="359" t="str">
        <f t="shared" si="98"/>
        <v/>
      </c>
      <c r="BK81" s="275">
        <f t="shared" si="99"/>
        <v>0</v>
      </c>
      <c r="BL81" s="275">
        <f t="shared" si="117"/>
        <v>0</v>
      </c>
      <c r="BM81" s="276">
        <f t="shared" si="100"/>
        <v>0</v>
      </c>
      <c r="BN81" s="274" t="str">
        <f t="shared" si="101"/>
        <v/>
      </c>
      <c r="BO81" s="274" t="str">
        <f t="shared" si="102"/>
        <v/>
      </c>
      <c r="BP81" s="274" t="str">
        <f t="shared" si="103"/>
        <v/>
      </c>
      <c r="BQ81" s="274" t="str">
        <f t="shared" si="104"/>
        <v/>
      </c>
      <c r="BR81" s="274" t="str">
        <f t="shared" si="105"/>
        <v/>
      </c>
      <c r="BS81" s="274" t="str">
        <f t="shared" si="106"/>
        <v/>
      </c>
      <c r="BT81" s="274" t="str">
        <f t="shared" si="107"/>
        <v/>
      </c>
      <c r="BU81" s="274" t="str">
        <f t="shared" si="108"/>
        <v/>
      </c>
      <c r="BV81" s="274" t="str">
        <f t="shared" si="109"/>
        <v/>
      </c>
      <c r="BW81" s="274" t="str">
        <f t="shared" si="110"/>
        <v/>
      </c>
      <c r="BX81" s="274" t="str">
        <f t="shared" si="111"/>
        <v/>
      </c>
      <c r="BY81" s="274" t="str">
        <f t="shared" si="112"/>
        <v/>
      </c>
      <c r="BZ81" s="274" t="str">
        <f t="shared" si="113"/>
        <v/>
      </c>
      <c r="CA81" s="274">
        <f t="shared" si="118"/>
        <v>0</v>
      </c>
    </row>
    <row r="82" spans="1:79" s="274" customFormat="1" ht="23.1" customHeight="1">
      <c r="A82" s="357">
        <v>69</v>
      </c>
      <c r="B82" s="16"/>
      <c r="C82" s="192"/>
      <c r="D82" s="193"/>
      <c r="E82" s="194"/>
      <c r="F82" s="195"/>
      <c r="G82" s="196"/>
      <c r="H82" s="197"/>
      <c r="I82" s="198"/>
      <c r="J82" s="199"/>
      <c r="K82" s="199"/>
      <c r="L82" s="199"/>
      <c r="M82" s="200"/>
      <c r="N82" s="120"/>
      <c r="O82" s="201"/>
      <c r="P82" s="401" t="str">
        <f t="shared" si="114"/>
        <v/>
      </c>
      <c r="Q82" s="403"/>
      <c r="R82" s="369"/>
      <c r="S82" s="369"/>
      <c r="T82" s="369"/>
      <c r="U82" s="369"/>
      <c r="V82" s="404" t="str">
        <f t="shared" si="82"/>
        <v/>
      </c>
      <c r="W82" s="417" t="str">
        <f t="shared" si="81"/>
        <v/>
      </c>
      <c r="X82" s="404" t="str">
        <f t="shared" si="81"/>
        <v/>
      </c>
      <c r="Y82" s="417" t="str">
        <f t="shared" si="81"/>
        <v/>
      </c>
      <c r="Z82" s="404" t="str">
        <f t="shared" si="81"/>
        <v/>
      </c>
      <c r="AA82" s="417" t="str">
        <f t="shared" si="81"/>
        <v/>
      </c>
      <c r="AB82" s="404" t="str">
        <f t="shared" si="81"/>
        <v/>
      </c>
      <c r="AC82" s="417" t="str">
        <f t="shared" si="81"/>
        <v/>
      </c>
      <c r="AD82" s="404" t="str">
        <f t="shared" si="81"/>
        <v/>
      </c>
      <c r="AE82" s="417" t="str">
        <f t="shared" si="81"/>
        <v/>
      </c>
      <c r="AF82" s="404" t="str">
        <f t="shared" si="81"/>
        <v/>
      </c>
      <c r="AG82" s="417" t="str">
        <f t="shared" si="81"/>
        <v/>
      </c>
      <c r="AH82" s="144" t="str">
        <f t="shared" si="84"/>
        <v/>
      </c>
      <c r="AI82" s="144" t="str">
        <f t="shared" si="85"/>
        <v/>
      </c>
      <c r="AJ82" s="144" t="str">
        <f t="shared" si="115"/>
        <v/>
      </c>
      <c r="AK82" s="144" t="str">
        <f t="shared" si="116"/>
        <v/>
      </c>
      <c r="AL82" s="405" t="str">
        <f t="shared" si="83"/>
        <v/>
      </c>
      <c r="AM82" s="405" t="str">
        <f t="shared" si="83"/>
        <v/>
      </c>
      <c r="AN82" s="405" t="str">
        <f t="shared" si="83"/>
        <v/>
      </c>
      <c r="AO82" s="405" t="str">
        <f t="shared" si="83"/>
        <v/>
      </c>
      <c r="AP82" s="405" t="str">
        <f t="shared" si="83"/>
        <v/>
      </c>
      <c r="AQ82" s="405" t="str">
        <f t="shared" si="83"/>
        <v/>
      </c>
      <c r="AR82" s="405" t="str">
        <f t="shared" si="83"/>
        <v/>
      </c>
      <c r="AS82" s="405" t="str">
        <f t="shared" si="83"/>
        <v/>
      </c>
      <c r="AT82" s="405" t="str">
        <f t="shared" si="83"/>
        <v/>
      </c>
      <c r="AU82" s="405" t="str">
        <f t="shared" si="83"/>
        <v/>
      </c>
      <c r="AV82" s="405" t="str">
        <f t="shared" si="83"/>
        <v/>
      </c>
      <c r="AW82" s="405" t="str">
        <f t="shared" si="86"/>
        <v/>
      </c>
      <c r="AX82" s="358"/>
      <c r="AY82" s="359" t="str">
        <f t="shared" si="87"/>
        <v/>
      </c>
      <c r="AZ82" s="359" t="str">
        <f t="shared" si="88"/>
        <v/>
      </c>
      <c r="BA82" s="359" t="str">
        <f t="shared" si="89"/>
        <v/>
      </c>
      <c r="BB82" s="359" t="str">
        <f t="shared" si="90"/>
        <v/>
      </c>
      <c r="BC82" s="359" t="str">
        <f t="shared" si="91"/>
        <v/>
      </c>
      <c r="BD82" s="359" t="str">
        <f t="shared" si="92"/>
        <v/>
      </c>
      <c r="BE82" s="359" t="str">
        <f t="shared" si="93"/>
        <v/>
      </c>
      <c r="BF82" s="359" t="str">
        <f t="shared" si="94"/>
        <v/>
      </c>
      <c r="BG82" s="359" t="str">
        <f t="shared" si="95"/>
        <v/>
      </c>
      <c r="BH82" s="359" t="str">
        <f t="shared" si="96"/>
        <v/>
      </c>
      <c r="BI82" s="359" t="str">
        <f t="shared" si="97"/>
        <v/>
      </c>
      <c r="BJ82" s="359" t="str">
        <f t="shared" si="98"/>
        <v/>
      </c>
      <c r="BK82" s="275">
        <f t="shared" si="99"/>
        <v>0</v>
      </c>
      <c r="BL82" s="275">
        <f t="shared" si="117"/>
        <v>0</v>
      </c>
      <c r="BM82" s="276">
        <f t="shared" si="100"/>
        <v>0</v>
      </c>
      <c r="BN82" s="274" t="str">
        <f t="shared" si="101"/>
        <v/>
      </c>
      <c r="BO82" s="274" t="str">
        <f t="shared" si="102"/>
        <v/>
      </c>
      <c r="BP82" s="274" t="str">
        <f t="shared" si="103"/>
        <v/>
      </c>
      <c r="BQ82" s="274" t="str">
        <f t="shared" si="104"/>
        <v/>
      </c>
      <c r="BR82" s="274" t="str">
        <f t="shared" si="105"/>
        <v/>
      </c>
      <c r="BS82" s="274" t="str">
        <f t="shared" si="106"/>
        <v/>
      </c>
      <c r="BT82" s="274" t="str">
        <f t="shared" si="107"/>
        <v/>
      </c>
      <c r="BU82" s="274" t="str">
        <f t="shared" si="108"/>
        <v/>
      </c>
      <c r="BV82" s="274" t="str">
        <f t="shared" si="109"/>
        <v/>
      </c>
      <c r="BW82" s="274" t="str">
        <f t="shared" si="110"/>
        <v/>
      </c>
      <c r="BX82" s="274" t="str">
        <f t="shared" si="111"/>
        <v/>
      </c>
      <c r="BY82" s="274" t="str">
        <f t="shared" si="112"/>
        <v/>
      </c>
      <c r="BZ82" s="274" t="str">
        <f t="shared" si="113"/>
        <v/>
      </c>
      <c r="CA82" s="274">
        <f t="shared" si="118"/>
        <v>0</v>
      </c>
    </row>
    <row r="83" spans="1:79" s="274" customFormat="1" ht="23.1" customHeight="1">
      <c r="A83" s="357">
        <v>70</v>
      </c>
      <c r="B83" s="16"/>
      <c r="C83" s="192"/>
      <c r="D83" s="193"/>
      <c r="E83" s="194"/>
      <c r="F83" s="195"/>
      <c r="G83" s="196"/>
      <c r="H83" s="197"/>
      <c r="I83" s="198"/>
      <c r="J83" s="199"/>
      <c r="K83" s="199"/>
      <c r="L83" s="199"/>
      <c r="M83" s="200"/>
      <c r="N83" s="120"/>
      <c r="O83" s="201"/>
      <c r="P83" s="401" t="str">
        <f t="shared" si="114"/>
        <v/>
      </c>
      <c r="Q83" s="403"/>
      <c r="R83" s="369"/>
      <c r="S83" s="369"/>
      <c r="T83" s="369"/>
      <c r="U83" s="369"/>
      <c r="V83" s="404" t="str">
        <f t="shared" si="82"/>
        <v/>
      </c>
      <c r="W83" s="417" t="str">
        <f t="shared" si="81"/>
        <v/>
      </c>
      <c r="X83" s="404" t="str">
        <f t="shared" si="81"/>
        <v/>
      </c>
      <c r="Y83" s="417" t="str">
        <f t="shared" si="81"/>
        <v/>
      </c>
      <c r="Z83" s="404" t="str">
        <f t="shared" si="81"/>
        <v/>
      </c>
      <c r="AA83" s="417" t="str">
        <f t="shared" si="81"/>
        <v/>
      </c>
      <c r="AB83" s="404" t="str">
        <f t="shared" si="81"/>
        <v/>
      </c>
      <c r="AC83" s="417" t="str">
        <f t="shared" si="81"/>
        <v/>
      </c>
      <c r="AD83" s="404" t="str">
        <f t="shared" si="81"/>
        <v/>
      </c>
      <c r="AE83" s="417" t="str">
        <f t="shared" si="81"/>
        <v/>
      </c>
      <c r="AF83" s="404" t="str">
        <f t="shared" si="81"/>
        <v/>
      </c>
      <c r="AG83" s="417" t="str">
        <f t="shared" si="81"/>
        <v/>
      </c>
      <c r="AH83" s="144" t="str">
        <f t="shared" si="84"/>
        <v/>
      </c>
      <c r="AI83" s="144" t="str">
        <f t="shared" si="85"/>
        <v/>
      </c>
      <c r="AJ83" s="144" t="str">
        <f t="shared" si="115"/>
        <v/>
      </c>
      <c r="AK83" s="144" t="str">
        <f t="shared" si="116"/>
        <v/>
      </c>
      <c r="AL83" s="405" t="str">
        <f t="shared" si="83"/>
        <v/>
      </c>
      <c r="AM83" s="405" t="str">
        <f t="shared" si="83"/>
        <v/>
      </c>
      <c r="AN83" s="405" t="str">
        <f t="shared" si="83"/>
        <v/>
      </c>
      <c r="AO83" s="405" t="str">
        <f t="shared" si="83"/>
        <v/>
      </c>
      <c r="AP83" s="405" t="str">
        <f t="shared" si="83"/>
        <v/>
      </c>
      <c r="AQ83" s="405" t="str">
        <f t="shared" si="83"/>
        <v/>
      </c>
      <c r="AR83" s="405" t="str">
        <f t="shared" si="83"/>
        <v/>
      </c>
      <c r="AS83" s="405" t="str">
        <f t="shared" si="83"/>
        <v/>
      </c>
      <c r="AT83" s="405" t="str">
        <f t="shared" si="83"/>
        <v/>
      </c>
      <c r="AU83" s="405" t="str">
        <f t="shared" si="83"/>
        <v/>
      </c>
      <c r="AV83" s="405" t="str">
        <f t="shared" si="83"/>
        <v/>
      </c>
      <c r="AW83" s="405" t="str">
        <f t="shared" si="86"/>
        <v/>
      </c>
      <c r="AX83" s="358"/>
      <c r="AY83" s="359" t="str">
        <f t="shared" si="87"/>
        <v/>
      </c>
      <c r="AZ83" s="359" t="str">
        <f t="shared" si="88"/>
        <v/>
      </c>
      <c r="BA83" s="359" t="str">
        <f t="shared" si="89"/>
        <v/>
      </c>
      <c r="BB83" s="359" t="str">
        <f t="shared" si="90"/>
        <v/>
      </c>
      <c r="BC83" s="359" t="str">
        <f t="shared" si="91"/>
        <v/>
      </c>
      <c r="BD83" s="359" t="str">
        <f t="shared" si="92"/>
        <v/>
      </c>
      <c r="BE83" s="359" t="str">
        <f t="shared" si="93"/>
        <v/>
      </c>
      <c r="BF83" s="359" t="str">
        <f t="shared" si="94"/>
        <v/>
      </c>
      <c r="BG83" s="359" t="str">
        <f t="shared" si="95"/>
        <v/>
      </c>
      <c r="BH83" s="359" t="str">
        <f t="shared" si="96"/>
        <v/>
      </c>
      <c r="BI83" s="359" t="str">
        <f t="shared" si="97"/>
        <v/>
      </c>
      <c r="BJ83" s="359" t="str">
        <f t="shared" si="98"/>
        <v/>
      </c>
      <c r="BK83" s="275">
        <f t="shared" si="99"/>
        <v>0</v>
      </c>
      <c r="BL83" s="275">
        <f t="shared" si="117"/>
        <v>0</v>
      </c>
      <c r="BM83" s="276">
        <f t="shared" si="100"/>
        <v>0</v>
      </c>
      <c r="BN83" s="274" t="str">
        <f t="shared" si="101"/>
        <v/>
      </c>
      <c r="BO83" s="274" t="str">
        <f t="shared" si="102"/>
        <v/>
      </c>
      <c r="BP83" s="274" t="str">
        <f t="shared" si="103"/>
        <v/>
      </c>
      <c r="BQ83" s="274" t="str">
        <f t="shared" si="104"/>
        <v/>
      </c>
      <c r="BR83" s="274" t="str">
        <f t="shared" si="105"/>
        <v/>
      </c>
      <c r="BS83" s="274" t="str">
        <f t="shared" si="106"/>
        <v/>
      </c>
      <c r="BT83" s="274" t="str">
        <f t="shared" si="107"/>
        <v/>
      </c>
      <c r="BU83" s="274" t="str">
        <f t="shared" si="108"/>
        <v/>
      </c>
      <c r="BV83" s="274" t="str">
        <f t="shared" si="109"/>
        <v/>
      </c>
      <c r="BW83" s="274" t="str">
        <f t="shared" si="110"/>
        <v/>
      </c>
      <c r="BX83" s="274" t="str">
        <f t="shared" si="111"/>
        <v/>
      </c>
      <c r="BY83" s="274" t="str">
        <f t="shared" si="112"/>
        <v/>
      </c>
      <c r="BZ83" s="274" t="str">
        <f t="shared" si="113"/>
        <v/>
      </c>
      <c r="CA83" s="274">
        <f t="shared" si="118"/>
        <v>0</v>
      </c>
    </row>
    <row r="84" spans="1:79" s="274" customFormat="1" ht="23.1" customHeight="1">
      <c r="A84" s="357">
        <v>71</v>
      </c>
      <c r="B84" s="16"/>
      <c r="C84" s="192"/>
      <c r="D84" s="193"/>
      <c r="E84" s="194"/>
      <c r="F84" s="195"/>
      <c r="G84" s="196"/>
      <c r="H84" s="197"/>
      <c r="I84" s="198"/>
      <c r="J84" s="199"/>
      <c r="K84" s="199"/>
      <c r="L84" s="199"/>
      <c r="M84" s="200"/>
      <c r="N84" s="120"/>
      <c r="O84" s="201"/>
      <c r="P84" s="401" t="str">
        <f t="shared" si="114"/>
        <v/>
      </c>
      <c r="Q84" s="403"/>
      <c r="R84" s="369"/>
      <c r="S84" s="369"/>
      <c r="T84" s="369"/>
      <c r="U84" s="369"/>
      <c r="V84" s="404" t="str">
        <f t="shared" si="82"/>
        <v/>
      </c>
      <c r="W84" s="417" t="str">
        <f t="shared" si="81"/>
        <v/>
      </c>
      <c r="X84" s="404" t="str">
        <f t="shared" si="81"/>
        <v/>
      </c>
      <c r="Y84" s="417" t="str">
        <f t="shared" si="81"/>
        <v/>
      </c>
      <c r="Z84" s="404" t="str">
        <f t="shared" si="81"/>
        <v/>
      </c>
      <c r="AA84" s="417" t="str">
        <f t="shared" si="81"/>
        <v/>
      </c>
      <c r="AB84" s="404" t="str">
        <f t="shared" si="81"/>
        <v/>
      </c>
      <c r="AC84" s="417" t="str">
        <f t="shared" si="81"/>
        <v/>
      </c>
      <c r="AD84" s="404" t="str">
        <f t="shared" si="81"/>
        <v/>
      </c>
      <c r="AE84" s="417" t="str">
        <f t="shared" si="81"/>
        <v/>
      </c>
      <c r="AF84" s="404" t="str">
        <f t="shared" si="81"/>
        <v/>
      </c>
      <c r="AG84" s="417" t="str">
        <f t="shared" si="81"/>
        <v/>
      </c>
      <c r="AH84" s="144" t="str">
        <f t="shared" si="84"/>
        <v/>
      </c>
      <c r="AI84" s="144" t="str">
        <f t="shared" si="85"/>
        <v/>
      </c>
      <c r="AJ84" s="144" t="str">
        <f t="shared" si="115"/>
        <v/>
      </c>
      <c r="AK84" s="144" t="str">
        <f t="shared" si="116"/>
        <v/>
      </c>
      <c r="AL84" s="405" t="str">
        <f t="shared" si="83"/>
        <v/>
      </c>
      <c r="AM84" s="405" t="str">
        <f t="shared" si="83"/>
        <v/>
      </c>
      <c r="AN84" s="405" t="str">
        <f t="shared" si="83"/>
        <v/>
      </c>
      <c r="AO84" s="405" t="str">
        <f t="shared" si="83"/>
        <v/>
      </c>
      <c r="AP84" s="405" t="str">
        <f t="shared" si="83"/>
        <v/>
      </c>
      <c r="AQ84" s="405" t="str">
        <f t="shared" si="83"/>
        <v/>
      </c>
      <c r="AR84" s="405" t="str">
        <f t="shared" si="83"/>
        <v/>
      </c>
      <c r="AS84" s="405" t="str">
        <f t="shared" si="83"/>
        <v/>
      </c>
      <c r="AT84" s="405" t="str">
        <f t="shared" si="83"/>
        <v/>
      </c>
      <c r="AU84" s="405" t="str">
        <f t="shared" si="83"/>
        <v/>
      </c>
      <c r="AV84" s="405" t="str">
        <f t="shared" si="83"/>
        <v/>
      </c>
      <c r="AW84" s="405" t="str">
        <f t="shared" si="86"/>
        <v/>
      </c>
      <c r="AX84" s="358"/>
      <c r="AY84" s="359" t="str">
        <f t="shared" si="87"/>
        <v/>
      </c>
      <c r="AZ84" s="359" t="str">
        <f t="shared" si="88"/>
        <v/>
      </c>
      <c r="BA84" s="359" t="str">
        <f t="shared" si="89"/>
        <v/>
      </c>
      <c r="BB84" s="359" t="str">
        <f t="shared" si="90"/>
        <v/>
      </c>
      <c r="BC84" s="359" t="str">
        <f t="shared" si="91"/>
        <v/>
      </c>
      <c r="BD84" s="359" t="str">
        <f t="shared" si="92"/>
        <v/>
      </c>
      <c r="BE84" s="359" t="str">
        <f t="shared" si="93"/>
        <v/>
      </c>
      <c r="BF84" s="359" t="str">
        <f t="shared" si="94"/>
        <v/>
      </c>
      <c r="BG84" s="359" t="str">
        <f t="shared" si="95"/>
        <v/>
      </c>
      <c r="BH84" s="359" t="str">
        <f t="shared" si="96"/>
        <v/>
      </c>
      <c r="BI84" s="359" t="str">
        <f t="shared" si="97"/>
        <v/>
      </c>
      <c r="BJ84" s="359" t="str">
        <f t="shared" si="98"/>
        <v/>
      </c>
      <c r="BK84" s="275">
        <f t="shared" si="99"/>
        <v>0</v>
      </c>
      <c r="BL84" s="275">
        <f t="shared" si="117"/>
        <v>0</v>
      </c>
      <c r="BM84" s="276">
        <f t="shared" si="100"/>
        <v>0</v>
      </c>
      <c r="BN84" s="274" t="str">
        <f t="shared" si="101"/>
        <v/>
      </c>
      <c r="BO84" s="274" t="str">
        <f t="shared" si="102"/>
        <v/>
      </c>
      <c r="BP84" s="274" t="str">
        <f t="shared" si="103"/>
        <v/>
      </c>
      <c r="BQ84" s="274" t="str">
        <f t="shared" si="104"/>
        <v/>
      </c>
      <c r="BR84" s="274" t="str">
        <f t="shared" si="105"/>
        <v/>
      </c>
      <c r="BS84" s="274" t="str">
        <f t="shared" si="106"/>
        <v/>
      </c>
      <c r="BT84" s="274" t="str">
        <f t="shared" si="107"/>
        <v/>
      </c>
      <c r="BU84" s="274" t="str">
        <f t="shared" si="108"/>
        <v/>
      </c>
      <c r="BV84" s="274" t="str">
        <f t="shared" si="109"/>
        <v/>
      </c>
      <c r="BW84" s="274" t="str">
        <f t="shared" si="110"/>
        <v/>
      </c>
      <c r="BX84" s="274" t="str">
        <f t="shared" si="111"/>
        <v/>
      </c>
      <c r="BY84" s="274" t="str">
        <f t="shared" si="112"/>
        <v/>
      </c>
      <c r="BZ84" s="274" t="str">
        <f t="shared" si="113"/>
        <v/>
      </c>
      <c r="CA84" s="274">
        <f t="shared" si="118"/>
        <v>0</v>
      </c>
    </row>
    <row r="85" spans="1:79" s="274" customFormat="1" ht="23.1" customHeight="1">
      <c r="A85" s="357">
        <v>72</v>
      </c>
      <c r="B85" s="16"/>
      <c r="C85" s="192"/>
      <c r="D85" s="193"/>
      <c r="E85" s="194"/>
      <c r="F85" s="195"/>
      <c r="G85" s="196"/>
      <c r="H85" s="197"/>
      <c r="I85" s="198"/>
      <c r="J85" s="199"/>
      <c r="K85" s="199"/>
      <c r="L85" s="199"/>
      <c r="M85" s="200"/>
      <c r="N85" s="120"/>
      <c r="O85" s="201"/>
      <c r="P85" s="401" t="str">
        <f t="shared" si="114"/>
        <v/>
      </c>
      <c r="Q85" s="403"/>
      <c r="R85" s="369"/>
      <c r="S85" s="369"/>
      <c r="T85" s="369"/>
      <c r="U85" s="369"/>
      <c r="V85" s="404" t="str">
        <f t="shared" si="82"/>
        <v/>
      </c>
      <c r="W85" s="417" t="str">
        <f t="shared" si="81"/>
        <v/>
      </c>
      <c r="X85" s="404" t="str">
        <f t="shared" si="81"/>
        <v/>
      </c>
      <c r="Y85" s="417" t="str">
        <f t="shared" si="81"/>
        <v/>
      </c>
      <c r="Z85" s="404" t="str">
        <f t="shared" si="81"/>
        <v/>
      </c>
      <c r="AA85" s="417" t="str">
        <f t="shared" si="81"/>
        <v/>
      </c>
      <c r="AB85" s="404" t="str">
        <f t="shared" si="81"/>
        <v/>
      </c>
      <c r="AC85" s="417" t="str">
        <f t="shared" si="81"/>
        <v/>
      </c>
      <c r="AD85" s="404" t="str">
        <f t="shared" si="81"/>
        <v/>
      </c>
      <c r="AE85" s="417" t="str">
        <f t="shared" si="81"/>
        <v/>
      </c>
      <c r="AF85" s="404" t="str">
        <f t="shared" si="81"/>
        <v/>
      </c>
      <c r="AG85" s="417" t="str">
        <f t="shared" si="81"/>
        <v/>
      </c>
      <c r="AH85" s="144" t="str">
        <f t="shared" si="84"/>
        <v/>
      </c>
      <c r="AI85" s="144" t="str">
        <f t="shared" si="85"/>
        <v/>
      </c>
      <c r="AJ85" s="144" t="str">
        <f t="shared" si="115"/>
        <v/>
      </c>
      <c r="AK85" s="144" t="str">
        <f t="shared" si="116"/>
        <v/>
      </c>
      <c r="AL85" s="405" t="str">
        <f t="shared" ref="AL85:AV94" si="119">IF($AK85="",IF($K85="","",IF(AL$12&gt;=$K85,IF($L85="",$AJ85,IF(AL$12&gt;$L85,"",$AJ85)),"")),IF(AND(AL$12&gt;=$K85,OR($L85&gt;=AL$12,$L85="")),$AK85,""))</f>
        <v/>
      </c>
      <c r="AM85" s="405" t="str">
        <f t="shared" si="119"/>
        <v/>
      </c>
      <c r="AN85" s="405" t="str">
        <f t="shared" si="119"/>
        <v/>
      </c>
      <c r="AO85" s="405" t="str">
        <f t="shared" si="119"/>
        <v/>
      </c>
      <c r="AP85" s="405" t="str">
        <f t="shared" si="119"/>
        <v/>
      </c>
      <c r="AQ85" s="405" t="str">
        <f t="shared" si="119"/>
        <v/>
      </c>
      <c r="AR85" s="405" t="str">
        <f t="shared" si="119"/>
        <v/>
      </c>
      <c r="AS85" s="405" t="str">
        <f t="shared" si="119"/>
        <v/>
      </c>
      <c r="AT85" s="405" t="str">
        <f t="shared" si="119"/>
        <v/>
      </c>
      <c r="AU85" s="405" t="str">
        <f t="shared" si="119"/>
        <v/>
      </c>
      <c r="AV85" s="405" t="str">
        <f t="shared" si="119"/>
        <v/>
      </c>
      <c r="AW85" s="405" t="str">
        <f t="shared" si="86"/>
        <v/>
      </c>
      <c r="AX85" s="358"/>
      <c r="AY85" s="359" t="str">
        <f t="shared" si="87"/>
        <v/>
      </c>
      <c r="AZ85" s="359" t="str">
        <f t="shared" si="88"/>
        <v/>
      </c>
      <c r="BA85" s="359" t="str">
        <f t="shared" si="89"/>
        <v/>
      </c>
      <c r="BB85" s="359" t="str">
        <f t="shared" si="90"/>
        <v/>
      </c>
      <c r="BC85" s="359" t="str">
        <f t="shared" si="91"/>
        <v/>
      </c>
      <c r="BD85" s="359" t="str">
        <f t="shared" si="92"/>
        <v/>
      </c>
      <c r="BE85" s="359" t="str">
        <f t="shared" si="93"/>
        <v/>
      </c>
      <c r="BF85" s="359" t="str">
        <f t="shared" si="94"/>
        <v/>
      </c>
      <c r="BG85" s="359" t="str">
        <f t="shared" si="95"/>
        <v/>
      </c>
      <c r="BH85" s="359" t="str">
        <f t="shared" si="96"/>
        <v/>
      </c>
      <c r="BI85" s="359" t="str">
        <f t="shared" si="97"/>
        <v/>
      </c>
      <c r="BJ85" s="359" t="str">
        <f t="shared" si="98"/>
        <v/>
      </c>
      <c r="BK85" s="275">
        <f t="shared" si="99"/>
        <v>0</v>
      </c>
      <c r="BL85" s="275">
        <f t="shared" si="117"/>
        <v>0</v>
      </c>
      <c r="BM85" s="276">
        <f t="shared" si="100"/>
        <v>0</v>
      </c>
      <c r="BN85" s="274" t="str">
        <f t="shared" si="101"/>
        <v/>
      </c>
      <c r="BO85" s="274" t="str">
        <f t="shared" si="102"/>
        <v/>
      </c>
      <c r="BP85" s="274" t="str">
        <f t="shared" si="103"/>
        <v/>
      </c>
      <c r="BQ85" s="274" t="str">
        <f t="shared" si="104"/>
        <v/>
      </c>
      <c r="BR85" s="274" t="str">
        <f t="shared" si="105"/>
        <v/>
      </c>
      <c r="BS85" s="274" t="str">
        <f t="shared" si="106"/>
        <v/>
      </c>
      <c r="BT85" s="274" t="str">
        <f t="shared" si="107"/>
        <v/>
      </c>
      <c r="BU85" s="274" t="str">
        <f t="shared" si="108"/>
        <v/>
      </c>
      <c r="BV85" s="274" t="str">
        <f t="shared" si="109"/>
        <v/>
      </c>
      <c r="BW85" s="274" t="str">
        <f t="shared" si="110"/>
        <v/>
      </c>
      <c r="BX85" s="274" t="str">
        <f t="shared" si="111"/>
        <v/>
      </c>
      <c r="BY85" s="274" t="str">
        <f t="shared" si="112"/>
        <v/>
      </c>
      <c r="BZ85" s="274" t="str">
        <f t="shared" si="113"/>
        <v/>
      </c>
      <c r="CA85" s="274">
        <f t="shared" si="118"/>
        <v>0</v>
      </c>
    </row>
    <row r="86" spans="1:79" s="274" customFormat="1" ht="23.1" customHeight="1">
      <c r="A86" s="357">
        <v>73</v>
      </c>
      <c r="B86" s="16"/>
      <c r="C86" s="192"/>
      <c r="D86" s="193"/>
      <c r="E86" s="194"/>
      <c r="F86" s="195"/>
      <c r="G86" s="196"/>
      <c r="H86" s="197"/>
      <c r="I86" s="198"/>
      <c r="J86" s="199"/>
      <c r="K86" s="199"/>
      <c r="L86" s="199"/>
      <c r="M86" s="200"/>
      <c r="N86" s="120"/>
      <c r="O86" s="201"/>
      <c r="P86" s="401" t="str">
        <f t="shared" si="114"/>
        <v/>
      </c>
      <c r="Q86" s="403"/>
      <c r="R86" s="369"/>
      <c r="S86" s="369"/>
      <c r="T86" s="369"/>
      <c r="U86" s="369"/>
      <c r="V86" s="404" t="str">
        <f t="shared" si="82"/>
        <v/>
      </c>
      <c r="W86" s="417" t="str">
        <f t="shared" si="81"/>
        <v/>
      </c>
      <c r="X86" s="404" t="str">
        <f t="shared" si="81"/>
        <v/>
      </c>
      <c r="Y86" s="417" t="str">
        <f t="shared" si="81"/>
        <v/>
      </c>
      <c r="Z86" s="404" t="str">
        <f t="shared" si="81"/>
        <v/>
      </c>
      <c r="AA86" s="417" t="str">
        <f t="shared" si="81"/>
        <v/>
      </c>
      <c r="AB86" s="404" t="str">
        <f t="shared" si="81"/>
        <v/>
      </c>
      <c r="AC86" s="417" t="str">
        <f t="shared" si="81"/>
        <v/>
      </c>
      <c r="AD86" s="404" t="str">
        <f t="shared" si="81"/>
        <v/>
      </c>
      <c r="AE86" s="417" t="str">
        <f t="shared" si="81"/>
        <v/>
      </c>
      <c r="AF86" s="404" t="str">
        <f t="shared" si="81"/>
        <v/>
      </c>
      <c r="AG86" s="417" t="str">
        <f t="shared" si="81"/>
        <v/>
      </c>
      <c r="AH86" s="144" t="str">
        <f t="shared" si="84"/>
        <v/>
      </c>
      <c r="AI86" s="144" t="str">
        <f t="shared" si="85"/>
        <v/>
      </c>
      <c r="AJ86" s="144" t="str">
        <f t="shared" si="115"/>
        <v/>
      </c>
      <c r="AK86" s="144" t="str">
        <f t="shared" si="116"/>
        <v/>
      </c>
      <c r="AL86" s="405" t="str">
        <f t="shared" si="119"/>
        <v/>
      </c>
      <c r="AM86" s="405" t="str">
        <f t="shared" si="119"/>
        <v/>
      </c>
      <c r="AN86" s="405" t="str">
        <f t="shared" si="119"/>
        <v/>
      </c>
      <c r="AO86" s="405" t="str">
        <f t="shared" si="119"/>
        <v/>
      </c>
      <c r="AP86" s="405" t="str">
        <f t="shared" si="119"/>
        <v/>
      </c>
      <c r="AQ86" s="405" t="str">
        <f t="shared" si="119"/>
        <v/>
      </c>
      <c r="AR86" s="405" t="str">
        <f t="shared" si="119"/>
        <v/>
      </c>
      <c r="AS86" s="405" t="str">
        <f t="shared" si="119"/>
        <v/>
      </c>
      <c r="AT86" s="405" t="str">
        <f t="shared" si="119"/>
        <v/>
      </c>
      <c r="AU86" s="405" t="str">
        <f t="shared" si="119"/>
        <v/>
      </c>
      <c r="AV86" s="405" t="str">
        <f t="shared" si="119"/>
        <v/>
      </c>
      <c r="AW86" s="405" t="str">
        <f t="shared" si="86"/>
        <v/>
      </c>
      <c r="AX86" s="358"/>
      <c r="AY86" s="359" t="str">
        <f t="shared" si="87"/>
        <v/>
      </c>
      <c r="AZ86" s="359" t="str">
        <f t="shared" si="88"/>
        <v/>
      </c>
      <c r="BA86" s="359" t="str">
        <f t="shared" si="89"/>
        <v/>
      </c>
      <c r="BB86" s="359" t="str">
        <f t="shared" si="90"/>
        <v/>
      </c>
      <c r="BC86" s="359" t="str">
        <f t="shared" si="91"/>
        <v/>
      </c>
      <c r="BD86" s="359" t="str">
        <f t="shared" si="92"/>
        <v/>
      </c>
      <c r="BE86" s="359" t="str">
        <f t="shared" si="93"/>
        <v/>
      </c>
      <c r="BF86" s="359" t="str">
        <f t="shared" si="94"/>
        <v/>
      </c>
      <c r="BG86" s="359" t="str">
        <f t="shared" si="95"/>
        <v/>
      </c>
      <c r="BH86" s="359" t="str">
        <f t="shared" si="96"/>
        <v/>
      </c>
      <c r="BI86" s="359" t="str">
        <f t="shared" si="97"/>
        <v/>
      </c>
      <c r="BJ86" s="359" t="str">
        <f t="shared" si="98"/>
        <v/>
      </c>
      <c r="BK86" s="275">
        <f t="shared" si="99"/>
        <v>0</v>
      </c>
      <c r="BL86" s="275">
        <f t="shared" si="117"/>
        <v>0</v>
      </c>
      <c r="BM86" s="276">
        <f t="shared" si="100"/>
        <v>0</v>
      </c>
      <c r="BN86" s="274" t="str">
        <f t="shared" si="101"/>
        <v/>
      </c>
      <c r="BO86" s="274" t="str">
        <f t="shared" si="102"/>
        <v/>
      </c>
      <c r="BP86" s="274" t="str">
        <f t="shared" si="103"/>
        <v/>
      </c>
      <c r="BQ86" s="274" t="str">
        <f t="shared" si="104"/>
        <v/>
      </c>
      <c r="BR86" s="274" t="str">
        <f t="shared" si="105"/>
        <v/>
      </c>
      <c r="BS86" s="274" t="str">
        <f t="shared" si="106"/>
        <v/>
      </c>
      <c r="BT86" s="274" t="str">
        <f t="shared" si="107"/>
        <v/>
      </c>
      <c r="BU86" s="274" t="str">
        <f t="shared" si="108"/>
        <v/>
      </c>
      <c r="BV86" s="274" t="str">
        <f t="shared" si="109"/>
        <v/>
      </c>
      <c r="BW86" s="274" t="str">
        <f t="shared" si="110"/>
        <v/>
      </c>
      <c r="BX86" s="274" t="str">
        <f t="shared" si="111"/>
        <v/>
      </c>
      <c r="BY86" s="274" t="str">
        <f t="shared" si="112"/>
        <v/>
      </c>
      <c r="BZ86" s="274" t="str">
        <f t="shared" si="113"/>
        <v/>
      </c>
      <c r="CA86" s="274">
        <f t="shared" si="118"/>
        <v>0</v>
      </c>
    </row>
    <row r="87" spans="1:79" s="274" customFormat="1" ht="23.1" customHeight="1">
      <c r="A87" s="357">
        <v>74</v>
      </c>
      <c r="B87" s="16"/>
      <c r="C87" s="192"/>
      <c r="D87" s="193"/>
      <c r="E87" s="194"/>
      <c r="F87" s="195"/>
      <c r="G87" s="196"/>
      <c r="H87" s="197"/>
      <c r="I87" s="198"/>
      <c r="J87" s="199"/>
      <c r="K87" s="199"/>
      <c r="L87" s="199"/>
      <c r="M87" s="200"/>
      <c r="N87" s="120"/>
      <c r="O87" s="201"/>
      <c r="P87" s="401" t="str">
        <f t="shared" si="114"/>
        <v/>
      </c>
      <c r="Q87" s="403"/>
      <c r="R87" s="369"/>
      <c r="S87" s="369"/>
      <c r="T87" s="369"/>
      <c r="U87" s="369"/>
      <c r="V87" s="404" t="str">
        <f t="shared" si="82"/>
        <v/>
      </c>
      <c r="W87" s="417" t="str">
        <f t="shared" si="81"/>
        <v/>
      </c>
      <c r="X87" s="404" t="str">
        <f t="shared" si="81"/>
        <v/>
      </c>
      <c r="Y87" s="417" t="str">
        <f t="shared" si="81"/>
        <v/>
      </c>
      <c r="Z87" s="404" t="str">
        <f t="shared" si="81"/>
        <v/>
      </c>
      <c r="AA87" s="417" t="str">
        <f t="shared" si="81"/>
        <v/>
      </c>
      <c r="AB87" s="404" t="str">
        <f t="shared" si="81"/>
        <v/>
      </c>
      <c r="AC87" s="417" t="str">
        <f t="shared" si="81"/>
        <v/>
      </c>
      <c r="AD87" s="404" t="str">
        <f t="shared" si="81"/>
        <v/>
      </c>
      <c r="AE87" s="417" t="str">
        <f t="shared" si="81"/>
        <v/>
      </c>
      <c r="AF87" s="404" t="str">
        <f t="shared" si="81"/>
        <v/>
      </c>
      <c r="AG87" s="417" t="str">
        <f t="shared" si="81"/>
        <v/>
      </c>
      <c r="AH87" s="144" t="str">
        <f t="shared" si="84"/>
        <v/>
      </c>
      <c r="AI87" s="144" t="str">
        <f t="shared" si="85"/>
        <v/>
      </c>
      <c r="AJ87" s="144" t="str">
        <f t="shared" si="115"/>
        <v/>
      </c>
      <c r="AK87" s="144" t="str">
        <f t="shared" si="116"/>
        <v/>
      </c>
      <c r="AL87" s="405" t="str">
        <f t="shared" si="119"/>
        <v/>
      </c>
      <c r="AM87" s="405" t="str">
        <f t="shared" si="119"/>
        <v/>
      </c>
      <c r="AN87" s="405" t="str">
        <f t="shared" si="119"/>
        <v/>
      </c>
      <c r="AO87" s="405" t="str">
        <f t="shared" si="119"/>
        <v/>
      </c>
      <c r="AP87" s="405" t="str">
        <f t="shared" si="119"/>
        <v/>
      </c>
      <c r="AQ87" s="405" t="str">
        <f t="shared" si="119"/>
        <v/>
      </c>
      <c r="AR87" s="405" t="str">
        <f t="shared" si="119"/>
        <v/>
      </c>
      <c r="AS87" s="405" t="str">
        <f t="shared" si="119"/>
        <v/>
      </c>
      <c r="AT87" s="405" t="str">
        <f t="shared" si="119"/>
        <v/>
      </c>
      <c r="AU87" s="405" t="str">
        <f t="shared" si="119"/>
        <v/>
      </c>
      <c r="AV87" s="405" t="str">
        <f t="shared" si="119"/>
        <v/>
      </c>
      <c r="AW87" s="405" t="str">
        <f t="shared" si="86"/>
        <v/>
      </c>
      <c r="AX87" s="358"/>
      <c r="AY87" s="359" t="str">
        <f t="shared" si="87"/>
        <v/>
      </c>
      <c r="AZ87" s="359" t="str">
        <f t="shared" si="88"/>
        <v/>
      </c>
      <c r="BA87" s="359" t="str">
        <f t="shared" si="89"/>
        <v/>
      </c>
      <c r="BB87" s="359" t="str">
        <f t="shared" si="90"/>
        <v/>
      </c>
      <c r="BC87" s="359" t="str">
        <f t="shared" si="91"/>
        <v/>
      </c>
      <c r="BD87" s="359" t="str">
        <f t="shared" si="92"/>
        <v/>
      </c>
      <c r="BE87" s="359" t="str">
        <f t="shared" si="93"/>
        <v/>
      </c>
      <c r="BF87" s="359" t="str">
        <f t="shared" si="94"/>
        <v/>
      </c>
      <c r="BG87" s="359" t="str">
        <f t="shared" si="95"/>
        <v/>
      </c>
      <c r="BH87" s="359" t="str">
        <f t="shared" si="96"/>
        <v/>
      </c>
      <c r="BI87" s="359" t="str">
        <f t="shared" si="97"/>
        <v/>
      </c>
      <c r="BJ87" s="359" t="str">
        <f t="shared" si="98"/>
        <v/>
      </c>
      <c r="BK87" s="275">
        <f t="shared" si="99"/>
        <v>0</v>
      </c>
      <c r="BL87" s="275">
        <f t="shared" si="117"/>
        <v>0</v>
      </c>
      <c r="BM87" s="276">
        <f t="shared" si="100"/>
        <v>0</v>
      </c>
      <c r="BN87" s="274" t="str">
        <f t="shared" si="101"/>
        <v/>
      </c>
      <c r="BO87" s="274" t="str">
        <f t="shared" si="102"/>
        <v/>
      </c>
      <c r="BP87" s="274" t="str">
        <f t="shared" si="103"/>
        <v/>
      </c>
      <c r="BQ87" s="274" t="str">
        <f t="shared" si="104"/>
        <v/>
      </c>
      <c r="BR87" s="274" t="str">
        <f t="shared" si="105"/>
        <v/>
      </c>
      <c r="BS87" s="274" t="str">
        <f t="shared" si="106"/>
        <v/>
      </c>
      <c r="BT87" s="274" t="str">
        <f t="shared" si="107"/>
        <v/>
      </c>
      <c r="BU87" s="274" t="str">
        <f t="shared" si="108"/>
        <v/>
      </c>
      <c r="BV87" s="274" t="str">
        <f t="shared" si="109"/>
        <v/>
      </c>
      <c r="BW87" s="274" t="str">
        <f t="shared" si="110"/>
        <v/>
      </c>
      <c r="BX87" s="274" t="str">
        <f t="shared" si="111"/>
        <v/>
      </c>
      <c r="BY87" s="274" t="str">
        <f t="shared" si="112"/>
        <v/>
      </c>
      <c r="BZ87" s="274" t="str">
        <f t="shared" si="113"/>
        <v/>
      </c>
      <c r="CA87" s="274">
        <f t="shared" si="118"/>
        <v>0</v>
      </c>
    </row>
    <row r="88" spans="1:79" s="274" customFormat="1" ht="23.1" customHeight="1">
      <c r="A88" s="357">
        <v>75</v>
      </c>
      <c r="B88" s="16"/>
      <c r="C88" s="192"/>
      <c r="D88" s="193"/>
      <c r="E88" s="194"/>
      <c r="F88" s="195"/>
      <c r="G88" s="196"/>
      <c r="H88" s="197"/>
      <c r="I88" s="198"/>
      <c r="J88" s="199"/>
      <c r="K88" s="199"/>
      <c r="L88" s="199"/>
      <c r="M88" s="200"/>
      <c r="N88" s="120"/>
      <c r="O88" s="201"/>
      <c r="P88" s="401" t="str">
        <f t="shared" si="114"/>
        <v/>
      </c>
      <c r="Q88" s="403"/>
      <c r="R88" s="369"/>
      <c r="S88" s="369"/>
      <c r="T88" s="369"/>
      <c r="U88" s="369"/>
      <c r="V88" s="404" t="str">
        <f t="shared" si="82"/>
        <v/>
      </c>
      <c r="W88" s="417" t="str">
        <f t="shared" si="81"/>
        <v/>
      </c>
      <c r="X88" s="404" t="str">
        <f t="shared" si="81"/>
        <v/>
      </c>
      <c r="Y88" s="417" t="str">
        <f t="shared" si="81"/>
        <v/>
      </c>
      <c r="Z88" s="404" t="str">
        <f t="shared" si="81"/>
        <v/>
      </c>
      <c r="AA88" s="417" t="str">
        <f t="shared" si="81"/>
        <v/>
      </c>
      <c r="AB88" s="404" t="str">
        <f t="shared" si="81"/>
        <v/>
      </c>
      <c r="AC88" s="417" t="str">
        <f t="shared" si="81"/>
        <v/>
      </c>
      <c r="AD88" s="404" t="str">
        <f t="shared" si="81"/>
        <v/>
      </c>
      <c r="AE88" s="417" t="str">
        <f t="shared" si="81"/>
        <v/>
      </c>
      <c r="AF88" s="404" t="str">
        <f t="shared" si="81"/>
        <v/>
      </c>
      <c r="AG88" s="417" t="str">
        <f t="shared" si="81"/>
        <v/>
      </c>
      <c r="AH88" s="144" t="str">
        <f t="shared" si="84"/>
        <v/>
      </c>
      <c r="AI88" s="144" t="str">
        <f t="shared" si="85"/>
        <v/>
      </c>
      <c r="AJ88" s="144" t="str">
        <f t="shared" si="115"/>
        <v/>
      </c>
      <c r="AK88" s="144" t="str">
        <f t="shared" si="116"/>
        <v/>
      </c>
      <c r="AL88" s="405" t="str">
        <f t="shared" si="119"/>
        <v/>
      </c>
      <c r="AM88" s="405" t="str">
        <f t="shared" si="119"/>
        <v/>
      </c>
      <c r="AN88" s="405" t="str">
        <f t="shared" si="119"/>
        <v/>
      </c>
      <c r="AO88" s="405" t="str">
        <f t="shared" si="119"/>
        <v/>
      </c>
      <c r="AP88" s="405" t="str">
        <f t="shared" si="119"/>
        <v/>
      </c>
      <c r="AQ88" s="405" t="str">
        <f t="shared" si="119"/>
        <v/>
      </c>
      <c r="AR88" s="405" t="str">
        <f t="shared" si="119"/>
        <v/>
      </c>
      <c r="AS88" s="405" t="str">
        <f t="shared" si="119"/>
        <v/>
      </c>
      <c r="AT88" s="405" t="str">
        <f t="shared" si="119"/>
        <v/>
      </c>
      <c r="AU88" s="405" t="str">
        <f t="shared" si="119"/>
        <v/>
      </c>
      <c r="AV88" s="405" t="str">
        <f t="shared" si="119"/>
        <v/>
      </c>
      <c r="AW88" s="405" t="str">
        <f t="shared" si="86"/>
        <v/>
      </c>
      <c r="AX88" s="358"/>
      <c r="AY88" s="359" t="str">
        <f t="shared" si="87"/>
        <v/>
      </c>
      <c r="AZ88" s="359" t="str">
        <f t="shared" si="88"/>
        <v/>
      </c>
      <c r="BA88" s="359" t="str">
        <f t="shared" si="89"/>
        <v/>
      </c>
      <c r="BB88" s="359" t="str">
        <f t="shared" si="90"/>
        <v/>
      </c>
      <c r="BC88" s="359" t="str">
        <f t="shared" si="91"/>
        <v/>
      </c>
      <c r="BD88" s="359" t="str">
        <f t="shared" si="92"/>
        <v/>
      </c>
      <c r="BE88" s="359" t="str">
        <f t="shared" si="93"/>
        <v/>
      </c>
      <c r="BF88" s="359" t="str">
        <f t="shared" si="94"/>
        <v/>
      </c>
      <c r="BG88" s="359" t="str">
        <f t="shared" si="95"/>
        <v/>
      </c>
      <c r="BH88" s="359" t="str">
        <f t="shared" si="96"/>
        <v/>
      </c>
      <c r="BI88" s="359" t="str">
        <f t="shared" si="97"/>
        <v/>
      </c>
      <c r="BJ88" s="359" t="str">
        <f t="shared" si="98"/>
        <v/>
      </c>
      <c r="BK88" s="275">
        <f t="shared" si="99"/>
        <v>0</v>
      </c>
      <c r="BL88" s="275">
        <f t="shared" si="117"/>
        <v>0</v>
      </c>
      <c r="BM88" s="276">
        <f t="shared" si="100"/>
        <v>0</v>
      </c>
      <c r="BN88" s="274" t="str">
        <f t="shared" si="101"/>
        <v/>
      </c>
      <c r="BO88" s="274" t="str">
        <f t="shared" si="102"/>
        <v/>
      </c>
      <c r="BP88" s="274" t="str">
        <f t="shared" si="103"/>
        <v/>
      </c>
      <c r="BQ88" s="274" t="str">
        <f t="shared" si="104"/>
        <v/>
      </c>
      <c r="BR88" s="274" t="str">
        <f t="shared" si="105"/>
        <v/>
      </c>
      <c r="BS88" s="274" t="str">
        <f t="shared" si="106"/>
        <v/>
      </c>
      <c r="BT88" s="274" t="str">
        <f t="shared" si="107"/>
        <v/>
      </c>
      <c r="BU88" s="274" t="str">
        <f t="shared" si="108"/>
        <v/>
      </c>
      <c r="BV88" s="274" t="str">
        <f t="shared" si="109"/>
        <v/>
      </c>
      <c r="BW88" s="274" t="str">
        <f t="shared" si="110"/>
        <v/>
      </c>
      <c r="BX88" s="274" t="str">
        <f t="shared" si="111"/>
        <v/>
      </c>
      <c r="BY88" s="274" t="str">
        <f t="shared" si="112"/>
        <v/>
      </c>
      <c r="BZ88" s="274" t="str">
        <f t="shared" si="113"/>
        <v/>
      </c>
      <c r="CA88" s="274">
        <f t="shared" si="118"/>
        <v>0</v>
      </c>
    </row>
    <row r="89" spans="1:79" s="274" customFormat="1" ht="23.1" customHeight="1">
      <c r="A89" s="357">
        <v>76</v>
      </c>
      <c r="B89" s="16"/>
      <c r="C89" s="192"/>
      <c r="D89" s="193"/>
      <c r="E89" s="194"/>
      <c r="F89" s="195"/>
      <c r="G89" s="196"/>
      <c r="H89" s="197"/>
      <c r="I89" s="198"/>
      <c r="J89" s="199"/>
      <c r="K89" s="199"/>
      <c r="L89" s="199"/>
      <c r="M89" s="200"/>
      <c r="N89" s="121"/>
      <c r="O89" s="201"/>
      <c r="P89" s="401" t="str">
        <f t="shared" si="114"/>
        <v/>
      </c>
      <c r="Q89" s="403"/>
      <c r="R89" s="369"/>
      <c r="S89" s="369"/>
      <c r="T89" s="369"/>
      <c r="U89" s="369"/>
      <c r="V89" s="404" t="str">
        <f t="shared" si="82"/>
        <v/>
      </c>
      <c r="W89" s="417" t="str">
        <f t="shared" si="81"/>
        <v/>
      </c>
      <c r="X89" s="404" t="str">
        <f t="shared" si="81"/>
        <v/>
      </c>
      <c r="Y89" s="417" t="str">
        <f t="shared" si="81"/>
        <v/>
      </c>
      <c r="Z89" s="404" t="str">
        <f t="shared" si="81"/>
        <v/>
      </c>
      <c r="AA89" s="417" t="str">
        <f t="shared" si="81"/>
        <v/>
      </c>
      <c r="AB89" s="404" t="str">
        <f t="shared" si="81"/>
        <v/>
      </c>
      <c r="AC89" s="417" t="str">
        <f t="shared" si="81"/>
        <v/>
      </c>
      <c r="AD89" s="404" t="str">
        <f t="shared" si="81"/>
        <v/>
      </c>
      <c r="AE89" s="417" t="str">
        <f t="shared" si="81"/>
        <v/>
      </c>
      <c r="AF89" s="404" t="str">
        <f t="shared" si="81"/>
        <v/>
      </c>
      <c r="AG89" s="417" t="str">
        <f t="shared" si="81"/>
        <v/>
      </c>
      <c r="AH89" s="144" t="str">
        <f t="shared" si="84"/>
        <v/>
      </c>
      <c r="AI89" s="144" t="str">
        <f t="shared" si="85"/>
        <v/>
      </c>
      <c r="AJ89" s="144" t="str">
        <f t="shared" si="115"/>
        <v/>
      </c>
      <c r="AK89" s="144" t="str">
        <f t="shared" si="116"/>
        <v/>
      </c>
      <c r="AL89" s="405" t="str">
        <f t="shared" si="119"/>
        <v/>
      </c>
      <c r="AM89" s="405" t="str">
        <f t="shared" si="119"/>
        <v/>
      </c>
      <c r="AN89" s="405" t="str">
        <f t="shared" si="119"/>
        <v/>
      </c>
      <c r="AO89" s="405" t="str">
        <f t="shared" si="119"/>
        <v/>
      </c>
      <c r="AP89" s="405" t="str">
        <f t="shared" si="119"/>
        <v/>
      </c>
      <c r="AQ89" s="405" t="str">
        <f t="shared" si="119"/>
        <v/>
      </c>
      <c r="AR89" s="405" t="str">
        <f t="shared" si="119"/>
        <v/>
      </c>
      <c r="AS89" s="405" t="str">
        <f t="shared" si="119"/>
        <v/>
      </c>
      <c r="AT89" s="405" t="str">
        <f t="shared" si="119"/>
        <v/>
      </c>
      <c r="AU89" s="405" t="str">
        <f t="shared" si="119"/>
        <v/>
      </c>
      <c r="AV89" s="405" t="str">
        <f t="shared" si="119"/>
        <v/>
      </c>
      <c r="AW89" s="405" t="str">
        <f t="shared" si="86"/>
        <v/>
      </c>
      <c r="AX89" s="358"/>
      <c r="AY89" s="359" t="str">
        <f t="shared" si="87"/>
        <v/>
      </c>
      <c r="AZ89" s="359" t="str">
        <f t="shared" si="88"/>
        <v/>
      </c>
      <c r="BA89" s="359" t="str">
        <f t="shared" si="89"/>
        <v/>
      </c>
      <c r="BB89" s="359" t="str">
        <f t="shared" si="90"/>
        <v/>
      </c>
      <c r="BC89" s="359" t="str">
        <f t="shared" si="91"/>
        <v/>
      </c>
      <c r="BD89" s="359" t="str">
        <f t="shared" si="92"/>
        <v/>
      </c>
      <c r="BE89" s="359" t="str">
        <f t="shared" si="93"/>
        <v/>
      </c>
      <c r="BF89" s="359" t="str">
        <f t="shared" si="94"/>
        <v/>
      </c>
      <c r="BG89" s="359" t="str">
        <f t="shared" si="95"/>
        <v/>
      </c>
      <c r="BH89" s="359" t="str">
        <f t="shared" si="96"/>
        <v/>
      </c>
      <c r="BI89" s="359" t="str">
        <f t="shared" si="97"/>
        <v/>
      </c>
      <c r="BJ89" s="359" t="str">
        <f t="shared" si="98"/>
        <v/>
      </c>
      <c r="BK89" s="275">
        <f t="shared" si="99"/>
        <v>0</v>
      </c>
      <c r="BL89" s="275">
        <f t="shared" si="117"/>
        <v>0</v>
      </c>
      <c r="BM89" s="276">
        <f t="shared" si="100"/>
        <v>0</v>
      </c>
      <c r="BN89" s="274" t="str">
        <f t="shared" si="101"/>
        <v/>
      </c>
      <c r="BO89" s="274" t="str">
        <f t="shared" si="102"/>
        <v/>
      </c>
      <c r="BP89" s="274" t="str">
        <f t="shared" si="103"/>
        <v/>
      </c>
      <c r="BQ89" s="274" t="str">
        <f t="shared" si="104"/>
        <v/>
      </c>
      <c r="BR89" s="274" t="str">
        <f t="shared" si="105"/>
        <v/>
      </c>
      <c r="BS89" s="274" t="str">
        <f t="shared" si="106"/>
        <v/>
      </c>
      <c r="BT89" s="274" t="str">
        <f t="shared" si="107"/>
        <v/>
      </c>
      <c r="BU89" s="274" t="str">
        <f t="shared" si="108"/>
        <v/>
      </c>
      <c r="BV89" s="274" t="str">
        <f t="shared" si="109"/>
        <v/>
      </c>
      <c r="BW89" s="274" t="str">
        <f t="shared" si="110"/>
        <v/>
      </c>
      <c r="BX89" s="274" t="str">
        <f t="shared" si="111"/>
        <v/>
      </c>
      <c r="BY89" s="274" t="str">
        <f t="shared" si="112"/>
        <v/>
      </c>
      <c r="BZ89" s="274" t="str">
        <f t="shared" si="113"/>
        <v/>
      </c>
      <c r="CA89" s="274">
        <f t="shared" si="118"/>
        <v>0</v>
      </c>
    </row>
    <row r="90" spans="1:79" s="274" customFormat="1" ht="23.1" customHeight="1">
      <c r="A90" s="357">
        <v>77</v>
      </c>
      <c r="B90" s="16"/>
      <c r="C90" s="192"/>
      <c r="D90" s="193"/>
      <c r="E90" s="194"/>
      <c r="F90" s="195"/>
      <c r="G90" s="196"/>
      <c r="H90" s="197"/>
      <c r="I90" s="198"/>
      <c r="J90" s="199"/>
      <c r="K90" s="199"/>
      <c r="L90" s="199"/>
      <c r="M90" s="200"/>
      <c r="N90" s="120"/>
      <c r="O90" s="201"/>
      <c r="P90" s="401" t="str">
        <f t="shared" si="114"/>
        <v/>
      </c>
      <c r="Q90" s="403"/>
      <c r="R90" s="369"/>
      <c r="S90" s="369"/>
      <c r="T90" s="369"/>
      <c r="U90" s="369"/>
      <c r="V90" s="404" t="str">
        <f t="shared" si="82"/>
        <v/>
      </c>
      <c r="W90" s="417" t="str">
        <f t="shared" si="81"/>
        <v/>
      </c>
      <c r="X90" s="404" t="str">
        <f t="shared" si="81"/>
        <v/>
      </c>
      <c r="Y90" s="417" t="str">
        <f t="shared" si="81"/>
        <v/>
      </c>
      <c r="Z90" s="404" t="str">
        <f t="shared" si="81"/>
        <v/>
      </c>
      <c r="AA90" s="417" t="str">
        <f t="shared" si="81"/>
        <v/>
      </c>
      <c r="AB90" s="404" t="str">
        <f t="shared" si="81"/>
        <v/>
      </c>
      <c r="AC90" s="417" t="str">
        <f t="shared" si="81"/>
        <v/>
      </c>
      <c r="AD90" s="404" t="str">
        <f t="shared" si="81"/>
        <v/>
      </c>
      <c r="AE90" s="417" t="str">
        <f t="shared" si="81"/>
        <v/>
      </c>
      <c r="AF90" s="404" t="str">
        <f t="shared" si="81"/>
        <v/>
      </c>
      <c r="AG90" s="417" t="str">
        <f t="shared" si="81"/>
        <v/>
      </c>
      <c r="AH90" s="144" t="str">
        <f t="shared" si="84"/>
        <v/>
      </c>
      <c r="AI90" s="144" t="str">
        <f t="shared" si="85"/>
        <v/>
      </c>
      <c r="AJ90" s="144" t="str">
        <f t="shared" si="115"/>
        <v/>
      </c>
      <c r="AK90" s="144" t="str">
        <f t="shared" si="116"/>
        <v/>
      </c>
      <c r="AL90" s="405" t="str">
        <f t="shared" si="119"/>
        <v/>
      </c>
      <c r="AM90" s="405" t="str">
        <f t="shared" si="119"/>
        <v/>
      </c>
      <c r="AN90" s="405" t="str">
        <f t="shared" si="119"/>
        <v/>
      </c>
      <c r="AO90" s="405" t="str">
        <f t="shared" si="119"/>
        <v/>
      </c>
      <c r="AP90" s="405" t="str">
        <f t="shared" si="119"/>
        <v/>
      </c>
      <c r="AQ90" s="405" t="str">
        <f t="shared" si="119"/>
        <v/>
      </c>
      <c r="AR90" s="405" t="str">
        <f t="shared" si="119"/>
        <v/>
      </c>
      <c r="AS90" s="405" t="str">
        <f t="shared" si="119"/>
        <v/>
      </c>
      <c r="AT90" s="405" t="str">
        <f t="shared" si="119"/>
        <v/>
      </c>
      <c r="AU90" s="405" t="str">
        <f t="shared" si="119"/>
        <v/>
      </c>
      <c r="AV90" s="405" t="str">
        <f t="shared" si="119"/>
        <v/>
      </c>
      <c r="AW90" s="405" t="str">
        <f t="shared" si="86"/>
        <v/>
      </c>
      <c r="AX90" s="358"/>
      <c r="AY90" s="359" t="str">
        <f t="shared" si="87"/>
        <v/>
      </c>
      <c r="AZ90" s="359" t="str">
        <f t="shared" si="88"/>
        <v/>
      </c>
      <c r="BA90" s="359" t="str">
        <f t="shared" si="89"/>
        <v/>
      </c>
      <c r="BB90" s="359" t="str">
        <f t="shared" si="90"/>
        <v/>
      </c>
      <c r="BC90" s="359" t="str">
        <f t="shared" si="91"/>
        <v/>
      </c>
      <c r="BD90" s="359" t="str">
        <f t="shared" si="92"/>
        <v/>
      </c>
      <c r="BE90" s="359" t="str">
        <f t="shared" si="93"/>
        <v/>
      </c>
      <c r="BF90" s="359" t="str">
        <f t="shared" si="94"/>
        <v/>
      </c>
      <c r="BG90" s="359" t="str">
        <f t="shared" si="95"/>
        <v/>
      </c>
      <c r="BH90" s="359" t="str">
        <f t="shared" si="96"/>
        <v/>
      </c>
      <c r="BI90" s="359" t="str">
        <f t="shared" si="97"/>
        <v/>
      </c>
      <c r="BJ90" s="359" t="str">
        <f t="shared" si="98"/>
        <v/>
      </c>
      <c r="BK90" s="275">
        <f t="shared" si="99"/>
        <v>0</v>
      </c>
      <c r="BL90" s="275">
        <f t="shared" si="117"/>
        <v>0</v>
      </c>
      <c r="BM90" s="276">
        <f t="shared" si="100"/>
        <v>0</v>
      </c>
      <c r="BN90" s="274" t="str">
        <f t="shared" si="101"/>
        <v/>
      </c>
      <c r="BO90" s="274" t="str">
        <f t="shared" si="102"/>
        <v/>
      </c>
      <c r="BP90" s="274" t="str">
        <f t="shared" si="103"/>
        <v/>
      </c>
      <c r="BQ90" s="274" t="str">
        <f t="shared" si="104"/>
        <v/>
      </c>
      <c r="BR90" s="274" t="str">
        <f t="shared" si="105"/>
        <v/>
      </c>
      <c r="BS90" s="274" t="str">
        <f t="shared" si="106"/>
        <v/>
      </c>
      <c r="BT90" s="274" t="str">
        <f t="shared" si="107"/>
        <v/>
      </c>
      <c r="BU90" s="274" t="str">
        <f t="shared" si="108"/>
        <v/>
      </c>
      <c r="BV90" s="274" t="str">
        <f t="shared" si="109"/>
        <v/>
      </c>
      <c r="BW90" s="274" t="str">
        <f t="shared" si="110"/>
        <v/>
      </c>
      <c r="BX90" s="274" t="str">
        <f t="shared" si="111"/>
        <v/>
      </c>
      <c r="BY90" s="274" t="str">
        <f t="shared" si="112"/>
        <v/>
      </c>
      <c r="BZ90" s="274" t="str">
        <f t="shared" si="113"/>
        <v/>
      </c>
      <c r="CA90" s="274">
        <f t="shared" si="118"/>
        <v>0</v>
      </c>
    </row>
    <row r="91" spans="1:79" s="274" customFormat="1" ht="23.1" customHeight="1">
      <c r="A91" s="357">
        <v>78</v>
      </c>
      <c r="B91" s="16"/>
      <c r="C91" s="192"/>
      <c r="D91" s="193"/>
      <c r="E91" s="194"/>
      <c r="F91" s="195"/>
      <c r="G91" s="196"/>
      <c r="H91" s="197"/>
      <c r="I91" s="198"/>
      <c r="J91" s="199"/>
      <c r="K91" s="199"/>
      <c r="L91" s="199"/>
      <c r="M91" s="200"/>
      <c r="N91" s="120"/>
      <c r="O91" s="201"/>
      <c r="P91" s="401" t="str">
        <f t="shared" si="114"/>
        <v/>
      </c>
      <c r="Q91" s="403"/>
      <c r="R91" s="369"/>
      <c r="S91" s="369"/>
      <c r="T91" s="369"/>
      <c r="U91" s="369"/>
      <c r="V91" s="404" t="str">
        <f t="shared" si="82"/>
        <v/>
      </c>
      <c r="W91" s="417" t="str">
        <f t="shared" si="81"/>
        <v/>
      </c>
      <c r="X91" s="404" t="str">
        <f t="shared" si="81"/>
        <v/>
      </c>
      <c r="Y91" s="417" t="str">
        <f t="shared" si="81"/>
        <v/>
      </c>
      <c r="Z91" s="404" t="str">
        <f t="shared" si="81"/>
        <v/>
      </c>
      <c r="AA91" s="417" t="str">
        <f t="shared" ref="W91:AG113" si="120">IF(AND($P91="○",AA$12&gt;=$K91,OR($L91&gt;=AA$12,$L91="")),"●","")</f>
        <v/>
      </c>
      <c r="AB91" s="404" t="str">
        <f t="shared" si="120"/>
        <v/>
      </c>
      <c r="AC91" s="417" t="str">
        <f t="shared" si="120"/>
        <v/>
      </c>
      <c r="AD91" s="404" t="str">
        <f t="shared" si="120"/>
        <v/>
      </c>
      <c r="AE91" s="417" t="str">
        <f t="shared" si="120"/>
        <v/>
      </c>
      <c r="AF91" s="404" t="str">
        <f t="shared" si="120"/>
        <v/>
      </c>
      <c r="AG91" s="417" t="str">
        <f t="shared" si="120"/>
        <v/>
      </c>
      <c r="AH91" s="144" t="str">
        <f t="shared" si="84"/>
        <v/>
      </c>
      <c r="AI91" s="144" t="str">
        <f t="shared" si="85"/>
        <v/>
      </c>
      <c r="AJ91" s="144" t="str">
        <f t="shared" si="115"/>
        <v/>
      </c>
      <c r="AK91" s="144" t="str">
        <f t="shared" si="116"/>
        <v/>
      </c>
      <c r="AL91" s="405" t="str">
        <f t="shared" si="119"/>
        <v/>
      </c>
      <c r="AM91" s="405" t="str">
        <f t="shared" si="119"/>
        <v/>
      </c>
      <c r="AN91" s="405" t="str">
        <f t="shared" si="119"/>
        <v/>
      </c>
      <c r="AO91" s="405" t="str">
        <f t="shared" si="119"/>
        <v/>
      </c>
      <c r="AP91" s="405" t="str">
        <f t="shared" si="119"/>
        <v/>
      </c>
      <c r="AQ91" s="405" t="str">
        <f t="shared" si="119"/>
        <v/>
      </c>
      <c r="AR91" s="405" t="str">
        <f t="shared" si="119"/>
        <v/>
      </c>
      <c r="AS91" s="405" t="str">
        <f t="shared" si="119"/>
        <v/>
      </c>
      <c r="AT91" s="405" t="str">
        <f t="shared" si="119"/>
        <v/>
      </c>
      <c r="AU91" s="405" t="str">
        <f t="shared" si="119"/>
        <v/>
      </c>
      <c r="AV91" s="405" t="str">
        <f t="shared" si="119"/>
        <v/>
      </c>
      <c r="AW91" s="405" t="str">
        <f t="shared" si="86"/>
        <v/>
      </c>
      <c r="AX91" s="358"/>
      <c r="AY91" s="359" t="str">
        <f t="shared" si="87"/>
        <v/>
      </c>
      <c r="AZ91" s="359" t="str">
        <f t="shared" si="88"/>
        <v/>
      </c>
      <c r="BA91" s="359" t="str">
        <f t="shared" si="89"/>
        <v/>
      </c>
      <c r="BB91" s="359" t="str">
        <f t="shared" si="90"/>
        <v/>
      </c>
      <c r="BC91" s="359" t="str">
        <f t="shared" si="91"/>
        <v/>
      </c>
      <c r="BD91" s="359" t="str">
        <f t="shared" si="92"/>
        <v/>
      </c>
      <c r="BE91" s="359" t="str">
        <f t="shared" si="93"/>
        <v/>
      </c>
      <c r="BF91" s="359" t="str">
        <f t="shared" si="94"/>
        <v/>
      </c>
      <c r="BG91" s="359" t="str">
        <f t="shared" si="95"/>
        <v/>
      </c>
      <c r="BH91" s="359" t="str">
        <f t="shared" si="96"/>
        <v/>
      </c>
      <c r="BI91" s="359" t="str">
        <f t="shared" si="97"/>
        <v/>
      </c>
      <c r="BJ91" s="359" t="str">
        <f t="shared" si="98"/>
        <v/>
      </c>
      <c r="BK91" s="275">
        <f t="shared" si="99"/>
        <v>0</v>
      </c>
      <c r="BL91" s="275">
        <f t="shared" si="117"/>
        <v>0</v>
      </c>
      <c r="BM91" s="276">
        <f t="shared" si="100"/>
        <v>0</v>
      </c>
      <c r="BN91" s="274" t="str">
        <f t="shared" si="101"/>
        <v/>
      </c>
      <c r="BO91" s="274" t="str">
        <f t="shared" si="102"/>
        <v/>
      </c>
      <c r="BP91" s="274" t="str">
        <f t="shared" si="103"/>
        <v/>
      </c>
      <c r="BQ91" s="274" t="str">
        <f t="shared" si="104"/>
        <v/>
      </c>
      <c r="BR91" s="274" t="str">
        <f t="shared" si="105"/>
        <v/>
      </c>
      <c r="BS91" s="274" t="str">
        <f t="shared" si="106"/>
        <v/>
      </c>
      <c r="BT91" s="274" t="str">
        <f t="shared" si="107"/>
        <v/>
      </c>
      <c r="BU91" s="274" t="str">
        <f t="shared" si="108"/>
        <v/>
      </c>
      <c r="BV91" s="274" t="str">
        <f t="shared" si="109"/>
        <v/>
      </c>
      <c r="BW91" s="274" t="str">
        <f t="shared" si="110"/>
        <v/>
      </c>
      <c r="BX91" s="274" t="str">
        <f t="shared" si="111"/>
        <v/>
      </c>
      <c r="BY91" s="274" t="str">
        <f t="shared" si="112"/>
        <v/>
      </c>
      <c r="BZ91" s="274" t="str">
        <f t="shared" si="113"/>
        <v/>
      </c>
      <c r="CA91" s="274">
        <f t="shared" si="118"/>
        <v>0</v>
      </c>
    </row>
    <row r="92" spans="1:79" s="274" customFormat="1" ht="23.1" customHeight="1">
      <c r="A92" s="357">
        <v>79</v>
      </c>
      <c r="B92" s="16"/>
      <c r="C92" s="192"/>
      <c r="D92" s="193"/>
      <c r="E92" s="194"/>
      <c r="F92" s="195"/>
      <c r="G92" s="196"/>
      <c r="H92" s="197"/>
      <c r="I92" s="198"/>
      <c r="J92" s="199"/>
      <c r="K92" s="199"/>
      <c r="L92" s="199"/>
      <c r="M92" s="200"/>
      <c r="N92" s="120"/>
      <c r="O92" s="201"/>
      <c r="P92" s="401" t="str">
        <f t="shared" si="114"/>
        <v/>
      </c>
      <c r="Q92" s="403"/>
      <c r="R92" s="369"/>
      <c r="S92" s="369"/>
      <c r="T92" s="369"/>
      <c r="U92" s="369"/>
      <c r="V92" s="404" t="str">
        <f t="shared" si="82"/>
        <v/>
      </c>
      <c r="W92" s="417" t="str">
        <f t="shared" si="120"/>
        <v/>
      </c>
      <c r="X92" s="404" t="str">
        <f t="shared" si="120"/>
        <v/>
      </c>
      <c r="Y92" s="417" t="str">
        <f t="shared" si="120"/>
        <v/>
      </c>
      <c r="Z92" s="404" t="str">
        <f t="shared" si="120"/>
        <v/>
      </c>
      <c r="AA92" s="417" t="str">
        <f t="shared" si="120"/>
        <v/>
      </c>
      <c r="AB92" s="404" t="str">
        <f t="shared" si="120"/>
        <v/>
      </c>
      <c r="AC92" s="417" t="str">
        <f t="shared" si="120"/>
        <v/>
      </c>
      <c r="AD92" s="404" t="str">
        <f t="shared" si="120"/>
        <v/>
      </c>
      <c r="AE92" s="417" t="str">
        <f t="shared" si="120"/>
        <v/>
      </c>
      <c r="AF92" s="404" t="str">
        <f t="shared" si="120"/>
        <v/>
      </c>
      <c r="AG92" s="417" t="str">
        <f t="shared" si="120"/>
        <v/>
      </c>
      <c r="AH92" s="144" t="str">
        <f t="shared" si="84"/>
        <v/>
      </c>
      <c r="AI92" s="144" t="str">
        <f t="shared" si="85"/>
        <v/>
      </c>
      <c r="AJ92" s="144" t="str">
        <f t="shared" si="115"/>
        <v/>
      </c>
      <c r="AK92" s="144" t="str">
        <f t="shared" si="116"/>
        <v/>
      </c>
      <c r="AL92" s="405" t="str">
        <f t="shared" si="119"/>
        <v/>
      </c>
      <c r="AM92" s="405" t="str">
        <f t="shared" si="119"/>
        <v/>
      </c>
      <c r="AN92" s="405" t="str">
        <f t="shared" si="119"/>
        <v/>
      </c>
      <c r="AO92" s="405" t="str">
        <f t="shared" si="119"/>
        <v/>
      </c>
      <c r="AP92" s="405" t="str">
        <f t="shared" si="119"/>
        <v/>
      </c>
      <c r="AQ92" s="405" t="str">
        <f t="shared" si="119"/>
        <v/>
      </c>
      <c r="AR92" s="405" t="str">
        <f t="shared" si="119"/>
        <v/>
      </c>
      <c r="AS92" s="405" t="str">
        <f t="shared" si="119"/>
        <v/>
      </c>
      <c r="AT92" s="405" t="str">
        <f t="shared" si="119"/>
        <v/>
      </c>
      <c r="AU92" s="405" t="str">
        <f t="shared" si="119"/>
        <v/>
      </c>
      <c r="AV92" s="405" t="str">
        <f t="shared" si="119"/>
        <v/>
      </c>
      <c r="AW92" s="405" t="str">
        <f t="shared" si="86"/>
        <v/>
      </c>
      <c r="AX92" s="358"/>
      <c r="AY92" s="359" t="str">
        <f t="shared" si="87"/>
        <v/>
      </c>
      <c r="AZ92" s="359" t="str">
        <f t="shared" si="88"/>
        <v/>
      </c>
      <c r="BA92" s="359" t="str">
        <f t="shared" si="89"/>
        <v/>
      </c>
      <c r="BB92" s="359" t="str">
        <f t="shared" si="90"/>
        <v/>
      </c>
      <c r="BC92" s="359" t="str">
        <f t="shared" si="91"/>
        <v/>
      </c>
      <c r="BD92" s="359" t="str">
        <f t="shared" si="92"/>
        <v/>
      </c>
      <c r="BE92" s="359" t="str">
        <f t="shared" si="93"/>
        <v/>
      </c>
      <c r="BF92" s="359" t="str">
        <f t="shared" si="94"/>
        <v/>
      </c>
      <c r="BG92" s="359" t="str">
        <f t="shared" si="95"/>
        <v/>
      </c>
      <c r="BH92" s="359" t="str">
        <f t="shared" si="96"/>
        <v/>
      </c>
      <c r="BI92" s="359" t="str">
        <f t="shared" si="97"/>
        <v/>
      </c>
      <c r="BJ92" s="359" t="str">
        <f t="shared" si="98"/>
        <v/>
      </c>
      <c r="BK92" s="275">
        <f t="shared" si="99"/>
        <v>0</v>
      </c>
      <c r="BL92" s="275">
        <f t="shared" si="117"/>
        <v>0</v>
      </c>
      <c r="BM92" s="276">
        <f t="shared" si="100"/>
        <v>0</v>
      </c>
      <c r="BN92" s="274" t="str">
        <f t="shared" si="101"/>
        <v/>
      </c>
      <c r="BO92" s="274" t="str">
        <f t="shared" si="102"/>
        <v/>
      </c>
      <c r="BP92" s="274" t="str">
        <f t="shared" si="103"/>
        <v/>
      </c>
      <c r="BQ92" s="274" t="str">
        <f t="shared" si="104"/>
        <v/>
      </c>
      <c r="BR92" s="274" t="str">
        <f t="shared" si="105"/>
        <v/>
      </c>
      <c r="BS92" s="274" t="str">
        <f t="shared" si="106"/>
        <v/>
      </c>
      <c r="BT92" s="274" t="str">
        <f t="shared" si="107"/>
        <v/>
      </c>
      <c r="BU92" s="274" t="str">
        <f t="shared" si="108"/>
        <v/>
      </c>
      <c r="BV92" s="274" t="str">
        <f t="shared" si="109"/>
        <v/>
      </c>
      <c r="BW92" s="274" t="str">
        <f t="shared" si="110"/>
        <v/>
      </c>
      <c r="BX92" s="274" t="str">
        <f t="shared" si="111"/>
        <v/>
      </c>
      <c r="BY92" s="274" t="str">
        <f t="shared" si="112"/>
        <v/>
      </c>
      <c r="BZ92" s="274" t="str">
        <f t="shared" si="113"/>
        <v/>
      </c>
      <c r="CA92" s="274">
        <f t="shared" si="118"/>
        <v>0</v>
      </c>
    </row>
    <row r="93" spans="1:79" s="274" customFormat="1" ht="23.1" customHeight="1">
      <c r="A93" s="357">
        <v>80</v>
      </c>
      <c r="B93" s="16"/>
      <c r="C93" s="192"/>
      <c r="D93" s="193"/>
      <c r="E93" s="194"/>
      <c r="F93" s="195"/>
      <c r="G93" s="196"/>
      <c r="H93" s="197"/>
      <c r="I93" s="198"/>
      <c r="J93" s="199"/>
      <c r="K93" s="199"/>
      <c r="L93" s="199"/>
      <c r="M93" s="200"/>
      <c r="N93" s="120"/>
      <c r="O93" s="201"/>
      <c r="P93" s="401" t="str">
        <f t="shared" si="114"/>
        <v/>
      </c>
      <c r="Q93" s="403"/>
      <c r="R93" s="369"/>
      <c r="S93" s="369"/>
      <c r="T93" s="369"/>
      <c r="U93" s="369"/>
      <c r="V93" s="404" t="str">
        <f t="shared" si="82"/>
        <v/>
      </c>
      <c r="W93" s="417" t="str">
        <f t="shared" si="120"/>
        <v/>
      </c>
      <c r="X93" s="404" t="str">
        <f t="shared" si="120"/>
        <v/>
      </c>
      <c r="Y93" s="417" t="str">
        <f t="shared" si="120"/>
        <v/>
      </c>
      <c r="Z93" s="404" t="str">
        <f t="shared" si="120"/>
        <v/>
      </c>
      <c r="AA93" s="417" t="str">
        <f t="shared" si="120"/>
        <v/>
      </c>
      <c r="AB93" s="404" t="str">
        <f t="shared" si="120"/>
        <v/>
      </c>
      <c r="AC93" s="417" t="str">
        <f t="shared" si="120"/>
        <v/>
      </c>
      <c r="AD93" s="404" t="str">
        <f t="shared" si="120"/>
        <v/>
      </c>
      <c r="AE93" s="417" t="str">
        <f t="shared" si="120"/>
        <v/>
      </c>
      <c r="AF93" s="404" t="str">
        <f t="shared" si="120"/>
        <v/>
      </c>
      <c r="AG93" s="417" t="str">
        <f t="shared" si="120"/>
        <v/>
      </c>
      <c r="AH93" s="144" t="str">
        <f t="shared" si="84"/>
        <v/>
      </c>
      <c r="AI93" s="144" t="str">
        <f t="shared" si="85"/>
        <v/>
      </c>
      <c r="AJ93" s="144" t="str">
        <f t="shared" si="115"/>
        <v/>
      </c>
      <c r="AK93" s="144" t="str">
        <f t="shared" si="116"/>
        <v/>
      </c>
      <c r="AL93" s="405" t="str">
        <f t="shared" si="119"/>
        <v/>
      </c>
      <c r="AM93" s="405" t="str">
        <f t="shared" si="119"/>
        <v/>
      </c>
      <c r="AN93" s="405" t="str">
        <f t="shared" si="119"/>
        <v/>
      </c>
      <c r="AO93" s="405" t="str">
        <f t="shared" si="119"/>
        <v/>
      </c>
      <c r="AP93" s="405" t="str">
        <f t="shared" si="119"/>
        <v/>
      </c>
      <c r="AQ93" s="405" t="str">
        <f t="shared" si="119"/>
        <v/>
      </c>
      <c r="AR93" s="405" t="str">
        <f t="shared" si="119"/>
        <v/>
      </c>
      <c r="AS93" s="405" t="str">
        <f t="shared" si="119"/>
        <v/>
      </c>
      <c r="AT93" s="405" t="str">
        <f t="shared" si="119"/>
        <v/>
      </c>
      <c r="AU93" s="405" t="str">
        <f t="shared" si="119"/>
        <v/>
      </c>
      <c r="AV93" s="405" t="str">
        <f t="shared" si="119"/>
        <v/>
      </c>
      <c r="AW93" s="405" t="str">
        <f t="shared" si="86"/>
        <v/>
      </c>
      <c r="AX93" s="358"/>
      <c r="AY93" s="359" t="str">
        <f t="shared" si="87"/>
        <v/>
      </c>
      <c r="AZ93" s="359" t="str">
        <f t="shared" si="88"/>
        <v/>
      </c>
      <c r="BA93" s="359" t="str">
        <f t="shared" si="89"/>
        <v/>
      </c>
      <c r="BB93" s="359" t="str">
        <f t="shared" si="90"/>
        <v/>
      </c>
      <c r="BC93" s="359" t="str">
        <f t="shared" si="91"/>
        <v/>
      </c>
      <c r="BD93" s="359" t="str">
        <f t="shared" si="92"/>
        <v/>
      </c>
      <c r="BE93" s="359" t="str">
        <f t="shared" si="93"/>
        <v/>
      </c>
      <c r="BF93" s="359" t="str">
        <f t="shared" si="94"/>
        <v/>
      </c>
      <c r="BG93" s="359" t="str">
        <f t="shared" si="95"/>
        <v/>
      </c>
      <c r="BH93" s="359" t="str">
        <f t="shared" si="96"/>
        <v/>
      </c>
      <c r="BI93" s="359" t="str">
        <f t="shared" si="97"/>
        <v/>
      </c>
      <c r="BJ93" s="359" t="str">
        <f t="shared" si="98"/>
        <v/>
      </c>
      <c r="BK93" s="275">
        <f t="shared" si="99"/>
        <v>0</v>
      </c>
      <c r="BL93" s="275">
        <f t="shared" si="117"/>
        <v>0</v>
      </c>
      <c r="BM93" s="276">
        <f t="shared" si="100"/>
        <v>0</v>
      </c>
      <c r="BN93" s="274" t="str">
        <f t="shared" si="101"/>
        <v/>
      </c>
      <c r="BO93" s="274" t="str">
        <f t="shared" si="102"/>
        <v/>
      </c>
      <c r="BP93" s="274" t="str">
        <f t="shared" si="103"/>
        <v/>
      </c>
      <c r="BQ93" s="274" t="str">
        <f t="shared" si="104"/>
        <v/>
      </c>
      <c r="BR93" s="274" t="str">
        <f t="shared" si="105"/>
        <v/>
      </c>
      <c r="BS93" s="274" t="str">
        <f t="shared" si="106"/>
        <v/>
      </c>
      <c r="BT93" s="274" t="str">
        <f t="shared" si="107"/>
        <v/>
      </c>
      <c r="BU93" s="274" t="str">
        <f t="shared" si="108"/>
        <v/>
      </c>
      <c r="BV93" s="274" t="str">
        <f t="shared" si="109"/>
        <v/>
      </c>
      <c r="BW93" s="274" t="str">
        <f t="shared" si="110"/>
        <v/>
      </c>
      <c r="BX93" s="274" t="str">
        <f t="shared" si="111"/>
        <v/>
      </c>
      <c r="BY93" s="274" t="str">
        <f t="shared" si="112"/>
        <v/>
      </c>
      <c r="BZ93" s="274" t="str">
        <f t="shared" si="113"/>
        <v/>
      </c>
      <c r="CA93" s="274">
        <f t="shared" si="118"/>
        <v>0</v>
      </c>
    </row>
    <row r="94" spans="1:79" s="274" customFormat="1" ht="23.1" customHeight="1">
      <c r="A94" s="357">
        <v>81</v>
      </c>
      <c r="B94" s="16"/>
      <c r="C94" s="192"/>
      <c r="D94" s="193"/>
      <c r="E94" s="194"/>
      <c r="F94" s="195"/>
      <c r="G94" s="196"/>
      <c r="H94" s="197"/>
      <c r="I94" s="198"/>
      <c r="J94" s="199"/>
      <c r="K94" s="199"/>
      <c r="L94" s="199"/>
      <c r="M94" s="200"/>
      <c r="N94" s="120"/>
      <c r="O94" s="201"/>
      <c r="P94" s="401" t="str">
        <f t="shared" si="114"/>
        <v/>
      </c>
      <c r="Q94" s="403"/>
      <c r="R94" s="369"/>
      <c r="S94" s="369"/>
      <c r="T94" s="369"/>
      <c r="U94" s="369"/>
      <c r="V94" s="404" t="str">
        <f t="shared" si="82"/>
        <v/>
      </c>
      <c r="W94" s="417" t="str">
        <f t="shared" si="120"/>
        <v/>
      </c>
      <c r="X94" s="404" t="str">
        <f t="shared" si="120"/>
        <v/>
      </c>
      <c r="Y94" s="417" t="str">
        <f t="shared" si="120"/>
        <v/>
      </c>
      <c r="Z94" s="404" t="str">
        <f t="shared" si="120"/>
        <v/>
      </c>
      <c r="AA94" s="417" t="str">
        <f t="shared" si="120"/>
        <v/>
      </c>
      <c r="AB94" s="404" t="str">
        <f t="shared" si="120"/>
        <v/>
      </c>
      <c r="AC94" s="417" t="str">
        <f t="shared" si="120"/>
        <v/>
      </c>
      <c r="AD94" s="404" t="str">
        <f t="shared" si="120"/>
        <v/>
      </c>
      <c r="AE94" s="417" t="str">
        <f t="shared" si="120"/>
        <v/>
      </c>
      <c r="AF94" s="404" t="str">
        <f t="shared" si="120"/>
        <v/>
      </c>
      <c r="AG94" s="417" t="str">
        <f t="shared" si="120"/>
        <v/>
      </c>
      <c r="AH94" s="144" t="str">
        <f t="shared" si="84"/>
        <v/>
      </c>
      <c r="AI94" s="144" t="str">
        <f t="shared" si="85"/>
        <v/>
      </c>
      <c r="AJ94" s="144" t="str">
        <f t="shared" si="115"/>
        <v/>
      </c>
      <c r="AK94" s="144" t="str">
        <f t="shared" si="116"/>
        <v/>
      </c>
      <c r="AL94" s="405" t="str">
        <f t="shared" si="119"/>
        <v/>
      </c>
      <c r="AM94" s="405" t="str">
        <f t="shared" si="119"/>
        <v/>
      </c>
      <c r="AN94" s="405" t="str">
        <f t="shared" si="119"/>
        <v/>
      </c>
      <c r="AO94" s="405" t="str">
        <f t="shared" si="119"/>
        <v/>
      </c>
      <c r="AP94" s="405" t="str">
        <f t="shared" si="119"/>
        <v/>
      </c>
      <c r="AQ94" s="405" t="str">
        <f t="shared" si="119"/>
        <v/>
      </c>
      <c r="AR94" s="405" t="str">
        <f t="shared" si="119"/>
        <v/>
      </c>
      <c r="AS94" s="405" t="str">
        <f t="shared" si="119"/>
        <v/>
      </c>
      <c r="AT94" s="405" t="str">
        <f t="shared" si="119"/>
        <v/>
      </c>
      <c r="AU94" s="405" t="str">
        <f t="shared" si="119"/>
        <v/>
      </c>
      <c r="AV94" s="405" t="str">
        <f t="shared" si="119"/>
        <v/>
      </c>
      <c r="AW94" s="405" t="str">
        <f t="shared" si="86"/>
        <v/>
      </c>
      <c r="AX94" s="358"/>
      <c r="AY94" s="359" t="str">
        <f t="shared" si="87"/>
        <v/>
      </c>
      <c r="AZ94" s="359" t="str">
        <f t="shared" si="88"/>
        <v/>
      </c>
      <c r="BA94" s="359" t="str">
        <f t="shared" si="89"/>
        <v/>
      </c>
      <c r="BB94" s="359" t="str">
        <f t="shared" si="90"/>
        <v/>
      </c>
      <c r="BC94" s="359" t="str">
        <f t="shared" si="91"/>
        <v/>
      </c>
      <c r="BD94" s="359" t="str">
        <f t="shared" si="92"/>
        <v/>
      </c>
      <c r="BE94" s="359" t="str">
        <f t="shared" si="93"/>
        <v/>
      </c>
      <c r="BF94" s="359" t="str">
        <f t="shared" si="94"/>
        <v/>
      </c>
      <c r="BG94" s="359" t="str">
        <f t="shared" si="95"/>
        <v/>
      </c>
      <c r="BH94" s="359" t="str">
        <f t="shared" si="96"/>
        <v/>
      </c>
      <c r="BI94" s="359" t="str">
        <f t="shared" si="97"/>
        <v/>
      </c>
      <c r="BJ94" s="359" t="str">
        <f t="shared" si="98"/>
        <v/>
      </c>
      <c r="BK94" s="275">
        <f t="shared" si="99"/>
        <v>0</v>
      </c>
      <c r="BL94" s="275">
        <f t="shared" si="117"/>
        <v>0</v>
      </c>
      <c r="BM94" s="276">
        <f t="shared" si="100"/>
        <v>0</v>
      </c>
      <c r="BN94" s="274" t="str">
        <f t="shared" si="101"/>
        <v/>
      </c>
      <c r="BO94" s="274" t="str">
        <f t="shared" si="102"/>
        <v/>
      </c>
      <c r="BP94" s="274" t="str">
        <f t="shared" si="103"/>
        <v/>
      </c>
      <c r="BQ94" s="274" t="str">
        <f t="shared" si="104"/>
        <v/>
      </c>
      <c r="BR94" s="274" t="str">
        <f t="shared" si="105"/>
        <v/>
      </c>
      <c r="BS94" s="274" t="str">
        <f t="shared" si="106"/>
        <v/>
      </c>
      <c r="BT94" s="274" t="str">
        <f t="shared" si="107"/>
        <v/>
      </c>
      <c r="BU94" s="274" t="str">
        <f t="shared" si="108"/>
        <v/>
      </c>
      <c r="BV94" s="274" t="str">
        <f t="shared" si="109"/>
        <v/>
      </c>
      <c r="BW94" s="274" t="str">
        <f t="shared" si="110"/>
        <v/>
      </c>
      <c r="BX94" s="274" t="str">
        <f t="shared" si="111"/>
        <v/>
      </c>
      <c r="BY94" s="274" t="str">
        <f t="shared" si="112"/>
        <v/>
      </c>
      <c r="BZ94" s="274" t="str">
        <f t="shared" si="113"/>
        <v/>
      </c>
      <c r="CA94" s="274">
        <f t="shared" si="118"/>
        <v>0</v>
      </c>
    </row>
    <row r="95" spans="1:79" s="274" customFormat="1" ht="23.1" customHeight="1">
      <c r="A95" s="357">
        <v>82</v>
      </c>
      <c r="B95" s="16"/>
      <c r="C95" s="192"/>
      <c r="D95" s="193"/>
      <c r="E95" s="194"/>
      <c r="F95" s="195"/>
      <c r="G95" s="196"/>
      <c r="H95" s="197"/>
      <c r="I95" s="198"/>
      <c r="J95" s="199"/>
      <c r="K95" s="199"/>
      <c r="L95" s="199"/>
      <c r="M95" s="200"/>
      <c r="N95" s="120"/>
      <c r="O95" s="201"/>
      <c r="P95" s="401" t="str">
        <f t="shared" si="114"/>
        <v/>
      </c>
      <c r="Q95" s="403"/>
      <c r="R95" s="369"/>
      <c r="S95" s="369"/>
      <c r="T95" s="369"/>
      <c r="U95" s="369"/>
      <c r="V95" s="404" t="str">
        <f t="shared" si="82"/>
        <v/>
      </c>
      <c r="W95" s="417" t="str">
        <f t="shared" si="120"/>
        <v/>
      </c>
      <c r="X95" s="404" t="str">
        <f t="shared" si="120"/>
        <v/>
      </c>
      <c r="Y95" s="417" t="str">
        <f t="shared" si="120"/>
        <v/>
      </c>
      <c r="Z95" s="404" t="str">
        <f t="shared" si="120"/>
        <v/>
      </c>
      <c r="AA95" s="417" t="str">
        <f t="shared" si="120"/>
        <v/>
      </c>
      <c r="AB95" s="404" t="str">
        <f t="shared" si="120"/>
        <v/>
      </c>
      <c r="AC95" s="417" t="str">
        <f t="shared" si="120"/>
        <v/>
      </c>
      <c r="AD95" s="404" t="str">
        <f t="shared" si="120"/>
        <v/>
      </c>
      <c r="AE95" s="417" t="str">
        <f t="shared" si="120"/>
        <v/>
      </c>
      <c r="AF95" s="404" t="str">
        <f t="shared" si="120"/>
        <v/>
      </c>
      <c r="AG95" s="417" t="str">
        <f t="shared" si="120"/>
        <v/>
      </c>
      <c r="AH95" s="144" t="str">
        <f t="shared" si="84"/>
        <v/>
      </c>
      <c r="AI95" s="144" t="str">
        <f t="shared" si="85"/>
        <v/>
      </c>
      <c r="AJ95" s="144" t="str">
        <f t="shared" si="115"/>
        <v/>
      </c>
      <c r="AK95" s="144" t="str">
        <f t="shared" si="116"/>
        <v/>
      </c>
      <c r="AL95" s="405" t="str">
        <f t="shared" ref="AL95:AV104" si="121">IF($AK95="",IF($K95="","",IF(AL$12&gt;=$K95,IF($L95="",$AJ95,IF(AL$12&gt;$L95,"",$AJ95)),"")),IF(AND(AL$12&gt;=$K95,OR($L95&gt;=AL$12,$L95="")),$AK95,""))</f>
        <v/>
      </c>
      <c r="AM95" s="405" t="str">
        <f t="shared" si="121"/>
        <v/>
      </c>
      <c r="AN95" s="405" t="str">
        <f t="shared" si="121"/>
        <v/>
      </c>
      <c r="AO95" s="405" t="str">
        <f t="shared" si="121"/>
        <v/>
      </c>
      <c r="AP95" s="405" t="str">
        <f t="shared" si="121"/>
        <v/>
      </c>
      <c r="AQ95" s="405" t="str">
        <f t="shared" si="121"/>
        <v/>
      </c>
      <c r="AR95" s="405" t="str">
        <f t="shared" si="121"/>
        <v/>
      </c>
      <c r="AS95" s="405" t="str">
        <f t="shared" si="121"/>
        <v/>
      </c>
      <c r="AT95" s="405" t="str">
        <f t="shared" si="121"/>
        <v/>
      </c>
      <c r="AU95" s="405" t="str">
        <f t="shared" si="121"/>
        <v/>
      </c>
      <c r="AV95" s="405" t="str">
        <f t="shared" si="121"/>
        <v/>
      </c>
      <c r="AW95" s="405" t="str">
        <f t="shared" si="86"/>
        <v/>
      </c>
      <c r="AX95" s="358"/>
      <c r="AY95" s="359" t="str">
        <f t="shared" si="87"/>
        <v/>
      </c>
      <c r="AZ95" s="359" t="str">
        <f t="shared" si="88"/>
        <v/>
      </c>
      <c r="BA95" s="359" t="str">
        <f t="shared" si="89"/>
        <v/>
      </c>
      <c r="BB95" s="359" t="str">
        <f t="shared" si="90"/>
        <v/>
      </c>
      <c r="BC95" s="359" t="str">
        <f t="shared" si="91"/>
        <v/>
      </c>
      <c r="BD95" s="359" t="str">
        <f t="shared" si="92"/>
        <v/>
      </c>
      <c r="BE95" s="359" t="str">
        <f t="shared" si="93"/>
        <v/>
      </c>
      <c r="BF95" s="359" t="str">
        <f t="shared" si="94"/>
        <v/>
      </c>
      <c r="BG95" s="359" t="str">
        <f t="shared" si="95"/>
        <v/>
      </c>
      <c r="BH95" s="359" t="str">
        <f t="shared" si="96"/>
        <v/>
      </c>
      <c r="BI95" s="359" t="str">
        <f t="shared" si="97"/>
        <v/>
      </c>
      <c r="BJ95" s="359" t="str">
        <f t="shared" si="98"/>
        <v/>
      </c>
      <c r="BK95" s="275">
        <f t="shared" si="99"/>
        <v>0</v>
      </c>
      <c r="BL95" s="275">
        <f t="shared" si="117"/>
        <v>0</v>
      </c>
      <c r="BM95" s="276">
        <f t="shared" si="100"/>
        <v>0</v>
      </c>
      <c r="BN95" s="274" t="str">
        <f t="shared" si="101"/>
        <v/>
      </c>
      <c r="BO95" s="274" t="str">
        <f t="shared" si="102"/>
        <v/>
      </c>
      <c r="BP95" s="274" t="str">
        <f t="shared" si="103"/>
        <v/>
      </c>
      <c r="BQ95" s="274" t="str">
        <f t="shared" si="104"/>
        <v/>
      </c>
      <c r="BR95" s="274" t="str">
        <f t="shared" si="105"/>
        <v/>
      </c>
      <c r="BS95" s="274" t="str">
        <f t="shared" si="106"/>
        <v/>
      </c>
      <c r="BT95" s="274" t="str">
        <f t="shared" si="107"/>
        <v/>
      </c>
      <c r="BU95" s="274" t="str">
        <f t="shared" si="108"/>
        <v/>
      </c>
      <c r="BV95" s="274" t="str">
        <f t="shared" si="109"/>
        <v/>
      </c>
      <c r="BW95" s="274" t="str">
        <f t="shared" si="110"/>
        <v/>
      </c>
      <c r="BX95" s="274" t="str">
        <f t="shared" si="111"/>
        <v/>
      </c>
      <c r="BY95" s="274" t="str">
        <f t="shared" si="112"/>
        <v/>
      </c>
      <c r="BZ95" s="274" t="str">
        <f t="shared" si="113"/>
        <v/>
      </c>
      <c r="CA95" s="274">
        <f t="shared" si="118"/>
        <v>0</v>
      </c>
    </row>
    <row r="96" spans="1:79" s="274" customFormat="1" ht="23.1" customHeight="1">
      <c r="A96" s="357">
        <v>83</v>
      </c>
      <c r="B96" s="16"/>
      <c r="C96" s="192"/>
      <c r="D96" s="193"/>
      <c r="E96" s="194"/>
      <c r="F96" s="195"/>
      <c r="G96" s="196"/>
      <c r="H96" s="197"/>
      <c r="I96" s="198"/>
      <c r="J96" s="199"/>
      <c r="K96" s="199"/>
      <c r="L96" s="199"/>
      <c r="M96" s="200"/>
      <c r="N96" s="120"/>
      <c r="O96" s="201"/>
      <c r="P96" s="401" t="str">
        <f t="shared" si="114"/>
        <v/>
      </c>
      <c r="Q96" s="403"/>
      <c r="R96" s="369"/>
      <c r="S96" s="369"/>
      <c r="T96" s="369"/>
      <c r="U96" s="369"/>
      <c r="V96" s="404" t="str">
        <f t="shared" si="82"/>
        <v/>
      </c>
      <c r="W96" s="417" t="str">
        <f t="shared" si="120"/>
        <v/>
      </c>
      <c r="X96" s="404" t="str">
        <f t="shared" si="120"/>
        <v/>
      </c>
      <c r="Y96" s="417" t="str">
        <f t="shared" si="120"/>
        <v/>
      </c>
      <c r="Z96" s="404" t="str">
        <f t="shared" si="120"/>
        <v/>
      </c>
      <c r="AA96" s="417" t="str">
        <f t="shared" si="120"/>
        <v/>
      </c>
      <c r="AB96" s="404" t="str">
        <f t="shared" si="120"/>
        <v/>
      </c>
      <c r="AC96" s="417" t="str">
        <f t="shared" si="120"/>
        <v/>
      </c>
      <c r="AD96" s="404" t="str">
        <f t="shared" si="120"/>
        <v/>
      </c>
      <c r="AE96" s="417" t="str">
        <f t="shared" si="120"/>
        <v/>
      </c>
      <c r="AF96" s="404" t="str">
        <f t="shared" si="120"/>
        <v/>
      </c>
      <c r="AG96" s="417" t="str">
        <f t="shared" si="120"/>
        <v/>
      </c>
      <c r="AH96" s="144" t="str">
        <f t="shared" si="84"/>
        <v/>
      </c>
      <c r="AI96" s="144" t="str">
        <f t="shared" si="85"/>
        <v/>
      </c>
      <c r="AJ96" s="144" t="str">
        <f t="shared" si="115"/>
        <v/>
      </c>
      <c r="AK96" s="144" t="str">
        <f t="shared" si="116"/>
        <v/>
      </c>
      <c r="AL96" s="405" t="str">
        <f t="shared" si="121"/>
        <v/>
      </c>
      <c r="AM96" s="405" t="str">
        <f t="shared" si="121"/>
        <v/>
      </c>
      <c r="AN96" s="405" t="str">
        <f t="shared" si="121"/>
        <v/>
      </c>
      <c r="AO96" s="405" t="str">
        <f t="shared" si="121"/>
        <v/>
      </c>
      <c r="AP96" s="405" t="str">
        <f t="shared" si="121"/>
        <v/>
      </c>
      <c r="AQ96" s="405" t="str">
        <f t="shared" si="121"/>
        <v/>
      </c>
      <c r="AR96" s="405" t="str">
        <f t="shared" si="121"/>
        <v/>
      </c>
      <c r="AS96" s="405" t="str">
        <f t="shared" si="121"/>
        <v/>
      </c>
      <c r="AT96" s="405" t="str">
        <f t="shared" si="121"/>
        <v/>
      </c>
      <c r="AU96" s="405" t="str">
        <f t="shared" si="121"/>
        <v/>
      </c>
      <c r="AV96" s="405" t="str">
        <f t="shared" si="121"/>
        <v/>
      </c>
      <c r="AW96" s="405" t="str">
        <f t="shared" si="86"/>
        <v/>
      </c>
      <c r="AX96" s="358"/>
      <c r="AY96" s="359" t="str">
        <f t="shared" si="87"/>
        <v/>
      </c>
      <c r="AZ96" s="359" t="str">
        <f t="shared" si="88"/>
        <v/>
      </c>
      <c r="BA96" s="359" t="str">
        <f t="shared" si="89"/>
        <v/>
      </c>
      <c r="BB96" s="359" t="str">
        <f t="shared" si="90"/>
        <v/>
      </c>
      <c r="BC96" s="359" t="str">
        <f t="shared" si="91"/>
        <v/>
      </c>
      <c r="BD96" s="359" t="str">
        <f t="shared" si="92"/>
        <v/>
      </c>
      <c r="BE96" s="359" t="str">
        <f t="shared" si="93"/>
        <v/>
      </c>
      <c r="BF96" s="359" t="str">
        <f t="shared" si="94"/>
        <v/>
      </c>
      <c r="BG96" s="359" t="str">
        <f t="shared" si="95"/>
        <v/>
      </c>
      <c r="BH96" s="359" t="str">
        <f t="shared" si="96"/>
        <v/>
      </c>
      <c r="BI96" s="359" t="str">
        <f t="shared" si="97"/>
        <v/>
      </c>
      <c r="BJ96" s="359" t="str">
        <f t="shared" si="98"/>
        <v/>
      </c>
      <c r="BK96" s="275">
        <f t="shared" si="99"/>
        <v>0</v>
      </c>
      <c r="BL96" s="275">
        <f t="shared" si="117"/>
        <v>0</v>
      </c>
      <c r="BM96" s="276">
        <f t="shared" si="100"/>
        <v>0</v>
      </c>
      <c r="BN96" s="274" t="str">
        <f t="shared" si="101"/>
        <v/>
      </c>
      <c r="BO96" s="274" t="str">
        <f t="shared" si="102"/>
        <v/>
      </c>
      <c r="BP96" s="274" t="str">
        <f t="shared" si="103"/>
        <v/>
      </c>
      <c r="BQ96" s="274" t="str">
        <f t="shared" si="104"/>
        <v/>
      </c>
      <c r="BR96" s="274" t="str">
        <f t="shared" si="105"/>
        <v/>
      </c>
      <c r="BS96" s="274" t="str">
        <f t="shared" si="106"/>
        <v/>
      </c>
      <c r="BT96" s="274" t="str">
        <f t="shared" si="107"/>
        <v/>
      </c>
      <c r="BU96" s="274" t="str">
        <f t="shared" si="108"/>
        <v/>
      </c>
      <c r="BV96" s="274" t="str">
        <f t="shared" si="109"/>
        <v/>
      </c>
      <c r="BW96" s="274" t="str">
        <f t="shared" si="110"/>
        <v/>
      </c>
      <c r="BX96" s="274" t="str">
        <f t="shared" si="111"/>
        <v/>
      </c>
      <c r="BY96" s="274" t="str">
        <f t="shared" si="112"/>
        <v/>
      </c>
      <c r="BZ96" s="274" t="str">
        <f t="shared" si="113"/>
        <v/>
      </c>
      <c r="CA96" s="274">
        <f t="shared" si="118"/>
        <v>0</v>
      </c>
    </row>
    <row r="97" spans="1:79" s="274" customFormat="1" ht="23.1" customHeight="1">
      <c r="A97" s="357">
        <v>84</v>
      </c>
      <c r="B97" s="16"/>
      <c r="C97" s="192"/>
      <c r="D97" s="193"/>
      <c r="E97" s="194"/>
      <c r="F97" s="195"/>
      <c r="G97" s="196"/>
      <c r="H97" s="197"/>
      <c r="I97" s="198"/>
      <c r="J97" s="199"/>
      <c r="K97" s="199"/>
      <c r="L97" s="199"/>
      <c r="M97" s="200"/>
      <c r="N97" s="120"/>
      <c r="O97" s="201"/>
      <c r="P97" s="401" t="str">
        <f t="shared" si="114"/>
        <v/>
      </c>
      <c r="Q97" s="403"/>
      <c r="R97" s="369"/>
      <c r="S97" s="369"/>
      <c r="T97" s="369"/>
      <c r="U97" s="369"/>
      <c r="V97" s="404" t="str">
        <f t="shared" si="82"/>
        <v/>
      </c>
      <c r="W97" s="417" t="str">
        <f t="shared" si="120"/>
        <v/>
      </c>
      <c r="X97" s="404" t="str">
        <f t="shared" si="120"/>
        <v/>
      </c>
      <c r="Y97" s="417" t="str">
        <f t="shared" si="120"/>
        <v/>
      </c>
      <c r="Z97" s="404" t="str">
        <f t="shared" si="120"/>
        <v/>
      </c>
      <c r="AA97" s="417" t="str">
        <f t="shared" si="120"/>
        <v/>
      </c>
      <c r="AB97" s="404" t="str">
        <f t="shared" si="120"/>
        <v/>
      </c>
      <c r="AC97" s="417" t="str">
        <f t="shared" si="120"/>
        <v/>
      </c>
      <c r="AD97" s="404" t="str">
        <f t="shared" si="120"/>
        <v/>
      </c>
      <c r="AE97" s="417" t="str">
        <f t="shared" si="120"/>
        <v/>
      </c>
      <c r="AF97" s="404" t="str">
        <f t="shared" si="120"/>
        <v/>
      </c>
      <c r="AG97" s="417" t="str">
        <f t="shared" si="120"/>
        <v/>
      </c>
      <c r="AH97" s="144" t="str">
        <f t="shared" si="84"/>
        <v/>
      </c>
      <c r="AI97" s="144" t="str">
        <f t="shared" si="85"/>
        <v/>
      </c>
      <c r="AJ97" s="144" t="str">
        <f t="shared" si="115"/>
        <v/>
      </c>
      <c r="AK97" s="144" t="str">
        <f t="shared" si="116"/>
        <v/>
      </c>
      <c r="AL97" s="405" t="str">
        <f t="shared" si="121"/>
        <v/>
      </c>
      <c r="AM97" s="405" t="str">
        <f t="shared" si="121"/>
        <v/>
      </c>
      <c r="AN97" s="405" t="str">
        <f t="shared" si="121"/>
        <v/>
      </c>
      <c r="AO97" s="405" t="str">
        <f t="shared" si="121"/>
        <v/>
      </c>
      <c r="AP97" s="405" t="str">
        <f t="shared" si="121"/>
        <v/>
      </c>
      <c r="AQ97" s="405" t="str">
        <f t="shared" si="121"/>
        <v/>
      </c>
      <c r="AR97" s="405" t="str">
        <f t="shared" si="121"/>
        <v/>
      </c>
      <c r="AS97" s="405" t="str">
        <f t="shared" si="121"/>
        <v/>
      </c>
      <c r="AT97" s="405" t="str">
        <f t="shared" si="121"/>
        <v/>
      </c>
      <c r="AU97" s="405" t="str">
        <f t="shared" si="121"/>
        <v/>
      </c>
      <c r="AV97" s="405" t="str">
        <f t="shared" si="121"/>
        <v/>
      </c>
      <c r="AW97" s="405" t="str">
        <f t="shared" si="86"/>
        <v/>
      </c>
      <c r="AX97" s="358"/>
      <c r="AY97" s="359" t="str">
        <f t="shared" si="87"/>
        <v/>
      </c>
      <c r="AZ97" s="359" t="str">
        <f t="shared" si="88"/>
        <v/>
      </c>
      <c r="BA97" s="359" t="str">
        <f t="shared" si="89"/>
        <v/>
      </c>
      <c r="BB97" s="359" t="str">
        <f t="shared" si="90"/>
        <v/>
      </c>
      <c r="BC97" s="359" t="str">
        <f t="shared" si="91"/>
        <v/>
      </c>
      <c r="BD97" s="359" t="str">
        <f t="shared" si="92"/>
        <v/>
      </c>
      <c r="BE97" s="359" t="str">
        <f t="shared" si="93"/>
        <v/>
      </c>
      <c r="BF97" s="359" t="str">
        <f t="shared" si="94"/>
        <v/>
      </c>
      <c r="BG97" s="359" t="str">
        <f t="shared" si="95"/>
        <v/>
      </c>
      <c r="BH97" s="359" t="str">
        <f t="shared" si="96"/>
        <v/>
      </c>
      <c r="BI97" s="359" t="str">
        <f t="shared" si="97"/>
        <v/>
      </c>
      <c r="BJ97" s="359" t="str">
        <f t="shared" si="98"/>
        <v/>
      </c>
      <c r="BK97" s="275">
        <f t="shared" si="99"/>
        <v>0</v>
      </c>
      <c r="BL97" s="275">
        <f t="shared" si="117"/>
        <v>0</v>
      </c>
      <c r="BM97" s="276">
        <f t="shared" si="100"/>
        <v>0</v>
      </c>
      <c r="BN97" s="274" t="str">
        <f t="shared" si="101"/>
        <v/>
      </c>
      <c r="BO97" s="274" t="str">
        <f t="shared" si="102"/>
        <v/>
      </c>
      <c r="BP97" s="274" t="str">
        <f t="shared" si="103"/>
        <v/>
      </c>
      <c r="BQ97" s="274" t="str">
        <f t="shared" si="104"/>
        <v/>
      </c>
      <c r="BR97" s="274" t="str">
        <f t="shared" si="105"/>
        <v/>
      </c>
      <c r="BS97" s="274" t="str">
        <f t="shared" si="106"/>
        <v/>
      </c>
      <c r="BT97" s="274" t="str">
        <f t="shared" si="107"/>
        <v/>
      </c>
      <c r="BU97" s="274" t="str">
        <f t="shared" si="108"/>
        <v/>
      </c>
      <c r="BV97" s="274" t="str">
        <f t="shared" si="109"/>
        <v/>
      </c>
      <c r="BW97" s="274" t="str">
        <f t="shared" si="110"/>
        <v/>
      </c>
      <c r="BX97" s="274" t="str">
        <f t="shared" si="111"/>
        <v/>
      </c>
      <c r="BY97" s="274" t="str">
        <f t="shared" si="112"/>
        <v/>
      </c>
      <c r="BZ97" s="274" t="str">
        <f t="shared" si="113"/>
        <v/>
      </c>
      <c r="CA97" s="274">
        <f t="shared" si="118"/>
        <v>0</v>
      </c>
    </row>
    <row r="98" spans="1:79" s="274" customFormat="1" ht="23.1" customHeight="1">
      <c r="A98" s="357">
        <v>85</v>
      </c>
      <c r="B98" s="16"/>
      <c r="C98" s="192"/>
      <c r="D98" s="193"/>
      <c r="E98" s="194"/>
      <c r="F98" s="195"/>
      <c r="G98" s="196"/>
      <c r="H98" s="197"/>
      <c r="I98" s="198"/>
      <c r="J98" s="199"/>
      <c r="K98" s="199"/>
      <c r="L98" s="199"/>
      <c r="M98" s="200"/>
      <c r="N98" s="120"/>
      <c r="O98" s="201"/>
      <c r="P98" s="401" t="str">
        <f t="shared" si="114"/>
        <v/>
      </c>
      <c r="Q98" s="403"/>
      <c r="R98" s="369"/>
      <c r="S98" s="369"/>
      <c r="T98" s="369"/>
      <c r="U98" s="369"/>
      <c r="V98" s="404" t="str">
        <f t="shared" si="82"/>
        <v/>
      </c>
      <c r="W98" s="417" t="str">
        <f t="shared" si="120"/>
        <v/>
      </c>
      <c r="X98" s="404" t="str">
        <f t="shared" si="120"/>
        <v/>
      </c>
      <c r="Y98" s="417" t="str">
        <f t="shared" si="120"/>
        <v/>
      </c>
      <c r="Z98" s="404" t="str">
        <f t="shared" si="120"/>
        <v/>
      </c>
      <c r="AA98" s="417" t="str">
        <f t="shared" si="120"/>
        <v/>
      </c>
      <c r="AB98" s="404" t="str">
        <f t="shared" si="120"/>
        <v/>
      </c>
      <c r="AC98" s="417" t="str">
        <f t="shared" si="120"/>
        <v/>
      </c>
      <c r="AD98" s="404" t="str">
        <f t="shared" si="120"/>
        <v/>
      </c>
      <c r="AE98" s="417" t="str">
        <f t="shared" si="120"/>
        <v/>
      </c>
      <c r="AF98" s="404" t="str">
        <f t="shared" si="120"/>
        <v/>
      </c>
      <c r="AG98" s="417" t="str">
        <f t="shared" si="120"/>
        <v/>
      </c>
      <c r="AH98" s="144" t="str">
        <f t="shared" si="84"/>
        <v/>
      </c>
      <c r="AI98" s="144" t="str">
        <f t="shared" si="85"/>
        <v/>
      </c>
      <c r="AJ98" s="144" t="str">
        <f t="shared" si="115"/>
        <v/>
      </c>
      <c r="AK98" s="144" t="str">
        <f t="shared" si="116"/>
        <v/>
      </c>
      <c r="AL98" s="405" t="str">
        <f t="shared" si="121"/>
        <v/>
      </c>
      <c r="AM98" s="405" t="str">
        <f t="shared" si="121"/>
        <v/>
      </c>
      <c r="AN98" s="405" t="str">
        <f t="shared" si="121"/>
        <v/>
      </c>
      <c r="AO98" s="405" t="str">
        <f t="shared" si="121"/>
        <v/>
      </c>
      <c r="AP98" s="405" t="str">
        <f t="shared" si="121"/>
        <v/>
      </c>
      <c r="AQ98" s="405" t="str">
        <f t="shared" si="121"/>
        <v/>
      </c>
      <c r="AR98" s="405" t="str">
        <f t="shared" si="121"/>
        <v/>
      </c>
      <c r="AS98" s="405" t="str">
        <f t="shared" si="121"/>
        <v/>
      </c>
      <c r="AT98" s="405" t="str">
        <f t="shared" si="121"/>
        <v/>
      </c>
      <c r="AU98" s="405" t="str">
        <f t="shared" si="121"/>
        <v/>
      </c>
      <c r="AV98" s="405" t="str">
        <f t="shared" si="121"/>
        <v/>
      </c>
      <c r="AW98" s="405" t="str">
        <f t="shared" si="86"/>
        <v/>
      </c>
      <c r="AX98" s="358"/>
      <c r="AY98" s="359" t="str">
        <f t="shared" si="87"/>
        <v/>
      </c>
      <c r="AZ98" s="359" t="str">
        <f t="shared" si="88"/>
        <v/>
      </c>
      <c r="BA98" s="359" t="str">
        <f t="shared" si="89"/>
        <v/>
      </c>
      <c r="BB98" s="359" t="str">
        <f t="shared" si="90"/>
        <v/>
      </c>
      <c r="BC98" s="359" t="str">
        <f t="shared" si="91"/>
        <v/>
      </c>
      <c r="BD98" s="359" t="str">
        <f t="shared" si="92"/>
        <v/>
      </c>
      <c r="BE98" s="359" t="str">
        <f t="shared" si="93"/>
        <v/>
      </c>
      <c r="BF98" s="359" t="str">
        <f t="shared" si="94"/>
        <v/>
      </c>
      <c r="BG98" s="359" t="str">
        <f t="shared" si="95"/>
        <v/>
      </c>
      <c r="BH98" s="359" t="str">
        <f t="shared" si="96"/>
        <v/>
      </c>
      <c r="BI98" s="359" t="str">
        <f t="shared" si="97"/>
        <v/>
      </c>
      <c r="BJ98" s="359" t="str">
        <f t="shared" si="98"/>
        <v/>
      </c>
      <c r="BK98" s="275">
        <f t="shared" si="99"/>
        <v>0</v>
      </c>
      <c r="BL98" s="275">
        <f t="shared" si="117"/>
        <v>0</v>
      </c>
      <c r="BM98" s="276">
        <f t="shared" si="100"/>
        <v>0</v>
      </c>
      <c r="BN98" s="274" t="str">
        <f t="shared" si="101"/>
        <v/>
      </c>
      <c r="BO98" s="274" t="str">
        <f t="shared" si="102"/>
        <v/>
      </c>
      <c r="BP98" s="274" t="str">
        <f t="shared" si="103"/>
        <v/>
      </c>
      <c r="BQ98" s="274" t="str">
        <f t="shared" si="104"/>
        <v/>
      </c>
      <c r="BR98" s="274" t="str">
        <f t="shared" si="105"/>
        <v/>
      </c>
      <c r="BS98" s="274" t="str">
        <f t="shared" si="106"/>
        <v/>
      </c>
      <c r="BT98" s="274" t="str">
        <f t="shared" si="107"/>
        <v/>
      </c>
      <c r="BU98" s="274" t="str">
        <f t="shared" si="108"/>
        <v/>
      </c>
      <c r="BV98" s="274" t="str">
        <f t="shared" si="109"/>
        <v/>
      </c>
      <c r="BW98" s="274" t="str">
        <f t="shared" si="110"/>
        <v/>
      </c>
      <c r="BX98" s="274" t="str">
        <f t="shared" si="111"/>
        <v/>
      </c>
      <c r="BY98" s="274" t="str">
        <f t="shared" si="112"/>
        <v/>
      </c>
      <c r="BZ98" s="274" t="str">
        <f t="shared" si="113"/>
        <v/>
      </c>
      <c r="CA98" s="274">
        <f t="shared" si="118"/>
        <v>0</v>
      </c>
    </row>
    <row r="99" spans="1:79" s="274" customFormat="1" ht="23.1" customHeight="1">
      <c r="A99" s="357">
        <v>86</v>
      </c>
      <c r="B99" s="16"/>
      <c r="C99" s="192"/>
      <c r="D99" s="193"/>
      <c r="E99" s="194"/>
      <c r="F99" s="195"/>
      <c r="G99" s="196"/>
      <c r="H99" s="197"/>
      <c r="I99" s="198"/>
      <c r="J99" s="199"/>
      <c r="K99" s="199"/>
      <c r="L99" s="199"/>
      <c r="M99" s="200"/>
      <c r="N99" s="120"/>
      <c r="O99" s="201"/>
      <c r="P99" s="401" t="str">
        <f t="shared" si="114"/>
        <v/>
      </c>
      <c r="Q99" s="403"/>
      <c r="R99" s="369"/>
      <c r="S99" s="369"/>
      <c r="T99" s="369"/>
      <c r="U99" s="369"/>
      <c r="V99" s="404" t="str">
        <f t="shared" si="82"/>
        <v/>
      </c>
      <c r="W99" s="417" t="str">
        <f t="shared" si="120"/>
        <v/>
      </c>
      <c r="X99" s="404" t="str">
        <f t="shared" si="120"/>
        <v/>
      </c>
      <c r="Y99" s="417" t="str">
        <f t="shared" si="120"/>
        <v/>
      </c>
      <c r="Z99" s="404" t="str">
        <f t="shared" si="120"/>
        <v/>
      </c>
      <c r="AA99" s="417" t="str">
        <f t="shared" si="120"/>
        <v/>
      </c>
      <c r="AB99" s="404" t="str">
        <f t="shared" si="120"/>
        <v/>
      </c>
      <c r="AC99" s="417" t="str">
        <f t="shared" si="120"/>
        <v/>
      </c>
      <c r="AD99" s="404" t="str">
        <f t="shared" si="120"/>
        <v/>
      </c>
      <c r="AE99" s="417" t="str">
        <f t="shared" si="120"/>
        <v/>
      </c>
      <c r="AF99" s="404" t="str">
        <f t="shared" si="120"/>
        <v/>
      </c>
      <c r="AG99" s="417" t="str">
        <f t="shared" si="120"/>
        <v/>
      </c>
      <c r="AH99" s="144" t="str">
        <f t="shared" si="84"/>
        <v/>
      </c>
      <c r="AI99" s="144" t="str">
        <f t="shared" si="85"/>
        <v/>
      </c>
      <c r="AJ99" s="144" t="str">
        <f t="shared" si="115"/>
        <v/>
      </c>
      <c r="AK99" s="144" t="str">
        <f t="shared" si="116"/>
        <v/>
      </c>
      <c r="AL99" s="405" t="str">
        <f t="shared" si="121"/>
        <v/>
      </c>
      <c r="AM99" s="405" t="str">
        <f t="shared" si="121"/>
        <v/>
      </c>
      <c r="AN99" s="405" t="str">
        <f t="shared" si="121"/>
        <v/>
      </c>
      <c r="AO99" s="405" t="str">
        <f t="shared" si="121"/>
        <v/>
      </c>
      <c r="AP99" s="405" t="str">
        <f t="shared" si="121"/>
        <v/>
      </c>
      <c r="AQ99" s="405" t="str">
        <f t="shared" si="121"/>
        <v/>
      </c>
      <c r="AR99" s="405" t="str">
        <f t="shared" si="121"/>
        <v/>
      </c>
      <c r="AS99" s="405" t="str">
        <f t="shared" si="121"/>
        <v/>
      </c>
      <c r="AT99" s="405" t="str">
        <f t="shared" si="121"/>
        <v/>
      </c>
      <c r="AU99" s="405" t="str">
        <f t="shared" si="121"/>
        <v/>
      </c>
      <c r="AV99" s="405" t="str">
        <f t="shared" si="121"/>
        <v/>
      </c>
      <c r="AW99" s="405" t="str">
        <f t="shared" si="86"/>
        <v/>
      </c>
      <c r="AX99" s="358"/>
      <c r="AY99" s="359" t="str">
        <f t="shared" si="87"/>
        <v/>
      </c>
      <c r="AZ99" s="359" t="str">
        <f t="shared" si="88"/>
        <v/>
      </c>
      <c r="BA99" s="359" t="str">
        <f t="shared" si="89"/>
        <v/>
      </c>
      <c r="BB99" s="359" t="str">
        <f t="shared" si="90"/>
        <v/>
      </c>
      <c r="BC99" s="359" t="str">
        <f t="shared" si="91"/>
        <v/>
      </c>
      <c r="BD99" s="359" t="str">
        <f t="shared" si="92"/>
        <v/>
      </c>
      <c r="BE99" s="359" t="str">
        <f t="shared" si="93"/>
        <v/>
      </c>
      <c r="BF99" s="359" t="str">
        <f t="shared" si="94"/>
        <v/>
      </c>
      <c r="BG99" s="359" t="str">
        <f t="shared" si="95"/>
        <v/>
      </c>
      <c r="BH99" s="359" t="str">
        <f t="shared" si="96"/>
        <v/>
      </c>
      <c r="BI99" s="359" t="str">
        <f t="shared" si="97"/>
        <v/>
      </c>
      <c r="BJ99" s="359" t="str">
        <f t="shared" si="98"/>
        <v/>
      </c>
      <c r="BK99" s="275">
        <f t="shared" si="99"/>
        <v>0</v>
      </c>
      <c r="BL99" s="275">
        <f t="shared" si="117"/>
        <v>0</v>
      </c>
      <c r="BM99" s="276">
        <f t="shared" si="100"/>
        <v>0</v>
      </c>
      <c r="BN99" s="274" t="str">
        <f t="shared" si="101"/>
        <v/>
      </c>
      <c r="BO99" s="274" t="str">
        <f t="shared" si="102"/>
        <v/>
      </c>
      <c r="BP99" s="274" t="str">
        <f t="shared" si="103"/>
        <v/>
      </c>
      <c r="BQ99" s="274" t="str">
        <f t="shared" si="104"/>
        <v/>
      </c>
      <c r="BR99" s="274" t="str">
        <f t="shared" si="105"/>
        <v/>
      </c>
      <c r="BS99" s="274" t="str">
        <f t="shared" si="106"/>
        <v/>
      </c>
      <c r="BT99" s="274" t="str">
        <f t="shared" si="107"/>
        <v/>
      </c>
      <c r="BU99" s="274" t="str">
        <f t="shared" si="108"/>
        <v/>
      </c>
      <c r="BV99" s="274" t="str">
        <f t="shared" si="109"/>
        <v/>
      </c>
      <c r="BW99" s="274" t="str">
        <f t="shared" si="110"/>
        <v/>
      </c>
      <c r="BX99" s="274" t="str">
        <f t="shared" si="111"/>
        <v/>
      </c>
      <c r="BY99" s="274" t="str">
        <f t="shared" si="112"/>
        <v/>
      </c>
      <c r="BZ99" s="274" t="str">
        <f t="shared" si="113"/>
        <v/>
      </c>
      <c r="CA99" s="274">
        <f t="shared" si="118"/>
        <v>0</v>
      </c>
    </row>
    <row r="100" spans="1:79" s="274" customFormat="1" ht="23.1" customHeight="1">
      <c r="A100" s="357">
        <v>87</v>
      </c>
      <c r="B100" s="16"/>
      <c r="C100" s="192"/>
      <c r="D100" s="193"/>
      <c r="E100" s="194"/>
      <c r="F100" s="195"/>
      <c r="G100" s="196"/>
      <c r="H100" s="197"/>
      <c r="I100" s="198"/>
      <c r="J100" s="199"/>
      <c r="K100" s="199"/>
      <c r="L100" s="199"/>
      <c r="M100" s="200"/>
      <c r="N100" s="120"/>
      <c r="O100" s="201"/>
      <c r="P100" s="401" t="str">
        <f t="shared" si="114"/>
        <v/>
      </c>
      <c r="Q100" s="403"/>
      <c r="R100" s="369"/>
      <c r="S100" s="369"/>
      <c r="T100" s="369"/>
      <c r="U100" s="369"/>
      <c r="V100" s="404" t="str">
        <f t="shared" si="82"/>
        <v/>
      </c>
      <c r="W100" s="417" t="str">
        <f t="shared" si="120"/>
        <v/>
      </c>
      <c r="X100" s="404" t="str">
        <f t="shared" si="120"/>
        <v/>
      </c>
      <c r="Y100" s="417" t="str">
        <f t="shared" si="120"/>
        <v/>
      </c>
      <c r="Z100" s="404" t="str">
        <f t="shared" si="120"/>
        <v/>
      </c>
      <c r="AA100" s="417" t="str">
        <f t="shared" si="120"/>
        <v/>
      </c>
      <c r="AB100" s="404" t="str">
        <f t="shared" si="120"/>
        <v/>
      </c>
      <c r="AC100" s="417" t="str">
        <f t="shared" si="120"/>
        <v/>
      </c>
      <c r="AD100" s="404" t="str">
        <f t="shared" si="120"/>
        <v/>
      </c>
      <c r="AE100" s="417" t="str">
        <f t="shared" si="120"/>
        <v/>
      </c>
      <c r="AF100" s="404" t="str">
        <f t="shared" si="120"/>
        <v/>
      </c>
      <c r="AG100" s="417" t="str">
        <f t="shared" si="120"/>
        <v/>
      </c>
      <c r="AH100" s="144" t="str">
        <f t="shared" si="84"/>
        <v/>
      </c>
      <c r="AI100" s="144" t="str">
        <f t="shared" si="85"/>
        <v/>
      </c>
      <c r="AJ100" s="144" t="str">
        <f t="shared" si="115"/>
        <v/>
      </c>
      <c r="AK100" s="144" t="str">
        <f t="shared" si="116"/>
        <v/>
      </c>
      <c r="AL100" s="405" t="str">
        <f t="shared" si="121"/>
        <v/>
      </c>
      <c r="AM100" s="405" t="str">
        <f t="shared" si="121"/>
        <v/>
      </c>
      <c r="AN100" s="405" t="str">
        <f t="shared" si="121"/>
        <v/>
      </c>
      <c r="AO100" s="405" t="str">
        <f t="shared" si="121"/>
        <v/>
      </c>
      <c r="AP100" s="405" t="str">
        <f t="shared" si="121"/>
        <v/>
      </c>
      <c r="AQ100" s="405" t="str">
        <f t="shared" si="121"/>
        <v/>
      </c>
      <c r="AR100" s="405" t="str">
        <f t="shared" si="121"/>
        <v/>
      </c>
      <c r="AS100" s="405" t="str">
        <f t="shared" si="121"/>
        <v/>
      </c>
      <c r="AT100" s="405" t="str">
        <f t="shared" si="121"/>
        <v/>
      </c>
      <c r="AU100" s="405" t="str">
        <f t="shared" si="121"/>
        <v/>
      </c>
      <c r="AV100" s="405" t="str">
        <f t="shared" si="121"/>
        <v/>
      </c>
      <c r="AW100" s="405" t="str">
        <f t="shared" si="86"/>
        <v/>
      </c>
      <c r="AX100" s="358"/>
      <c r="AY100" s="359" t="str">
        <f t="shared" si="87"/>
        <v/>
      </c>
      <c r="AZ100" s="359" t="str">
        <f t="shared" si="88"/>
        <v/>
      </c>
      <c r="BA100" s="359" t="str">
        <f t="shared" si="89"/>
        <v/>
      </c>
      <c r="BB100" s="359" t="str">
        <f t="shared" si="90"/>
        <v/>
      </c>
      <c r="BC100" s="359" t="str">
        <f t="shared" si="91"/>
        <v/>
      </c>
      <c r="BD100" s="359" t="str">
        <f t="shared" si="92"/>
        <v/>
      </c>
      <c r="BE100" s="359" t="str">
        <f t="shared" si="93"/>
        <v/>
      </c>
      <c r="BF100" s="359" t="str">
        <f t="shared" si="94"/>
        <v/>
      </c>
      <c r="BG100" s="359" t="str">
        <f t="shared" si="95"/>
        <v/>
      </c>
      <c r="BH100" s="359" t="str">
        <f t="shared" si="96"/>
        <v/>
      </c>
      <c r="BI100" s="359" t="str">
        <f t="shared" si="97"/>
        <v/>
      </c>
      <c r="BJ100" s="359" t="str">
        <f t="shared" si="98"/>
        <v/>
      </c>
      <c r="BK100" s="275">
        <f t="shared" si="99"/>
        <v>0</v>
      </c>
      <c r="BL100" s="275">
        <f t="shared" si="117"/>
        <v>0</v>
      </c>
      <c r="BM100" s="276">
        <f t="shared" si="100"/>
        <v>0</v>
      </c>
      <c r="BN100" s="274" t="str">
        <f t="shared" si="101"/>
        <v/>
      </c>
      <c r="BO100" s="274" t="str">
        <f t="shared" si="102"/>
        <v/>
      </c>
      <c r="BP100" s="274" t="str">
        <f t="shared" si="103"/>
        <v/>
      </c>
      <c r="BQ100" s="274" t="str">
        <f t="shared" si="104"/>
        <v/>
      </c>
      <c r="BR100" s="274" t="str">
        <f t="shared" si="105"/>
        <v/>
      </c>
      <c r="BS100" s="274" t="str">
        <f t="shared" si="106"/>
        <v/>
      </c>
      <c r="BT100" s="274" t="str">
        <f t="shared" si="107"/>
        <v/>
      </c>
      <c r="BU100" s="274" t="str">
        <f t="shared" si="108"/>
        <v/>
      </c>
      <c r="BV100" s="274" t="str">
        <f t="shared" si="109"/>
        <v/>
      </c>
      <c r="BW100" s="274" t="str">
        <f t="shared" si="110"/>
        <v/>
      </c>
      <c r="BX100" s="274" t="str">
        <f t="shared" si="111"/>
        <v/>
      </c>
      <c r="BY100" s="274" t="str">
        <f t="shared" si="112"/>
        <v/>
      </c>
      <c r="BZ100" s="274" t="str">
        <f t="shared" si="113"/>
        <v/>
      </c>
      <c r="CA100" s="274">
        <f t="shared" si="118"/>
        <v>0</v>
      </c>
    </row>
    <row r="101" spans="1:79" s="274" customFormat="1" ht="23.1" customHeight="1">
      <c r="A101" s="357">
        <v>88</v>
      </c>
      <c r="B101" s="16"/>
      <c r="C101" s="192"/>
      <c r="D101" s="193"/>
      <c r="E101" s="194"/>
      <c r="F101" s="195"/>
      <c r="G101" s="196"/>
      <c r="H101" s="197"/>
      <c r="I101" s="198"/>
      <c r="J101" s="199"/>
      <c r="K101" s="199"/>
      <c r="L101" s="199"/>
      <c r="M101" s="200"/>
      <c r="N101" s="120"/>
      <c r="O101" s="201"/>
      <c r="P101" s="401" t="str">
        <f t="shared" si="114"/>
        <v/>
      </c>
      <c r="Q101" s="403"/>
      <c r="R101" s="369"/>
      <c r="S101" s="369"/>
      <c r="T101" s="369"/>
      <c r="U101" s="369"/>
      <c r="V101" s="404" t="str">
        <f t="shared" si="82"/>
        <v/>
      </c>
      <c r="W101" s="417" t="str">
        <f t="shared" si="120"/>
        <v/>
      </c>
      <c r="X101" s="404" t="str">
        <f t="shared" si="120"/>
        <v/>
      </c>
      <c r="Y101" s="417" t="str">
        <f t="shared" si="120"/>
        <v/>
      </c>
      <c r="Z101" s="404" t="str">
        <f t="shared" si="120"/>
        <v/>
      </c>
      <c r="AA101" s="417" t="str">
        <f t="shared" si="120"/>
        <v/>
      </c>
      <c r="AB101" s="404" t="str">
        <f t="shared" si="120"/>
        <v/>
      </c>
      <c r="AC101" s="417" t="str">
        <f t="shared" si="120"/>
        <v/>
      </c>
      <c r="AD101" s="404" t="str">
        <f t="shared" si="120"/>
        <v/>
      </c>
      <c r="AE101" s="417" t="str">
        <f t="shared" si="120"/>
        <v/>
      </c>
      <c r="AF101" s="404" t="str">
        <f t="shared" si="120"/>
        <v/>
      </c>
      <c r="AG101" s="417" t="str">
        <f t="shared" si="120"/>
        <v/>
      </c>
      <c r="AH101" s="144" t="str">
        <f t="shared" si="84"/>
        <v/>
      </c>
      <c r="AI101" s="144" t="str">
        <f t="shared" si="85"/>
        <v/>
      </c>
      <c r="AJ101" s="144" t="str">
        <f t="shared" si="115"/>
        <v/>
      </c>
      <c r="AK101" s="144" t="str">
        <f t="shared" si="116"/>
        <v/>
      </c>
      <c r="AL101" s="405" t="str">
        <f t="shared" si="121"/>
        <v/>
      </c>
      <c r="AM101" s="405" t="str">
        <f t="shared" si="121"/>
        <v/>
      </c>
      <c r="AN101" s="405" t="str">
        <f t="shared" si="121"/>
        <v/>
      </c>
      <c r="AO101" s="405" t="str">
        <f t="shared" si="121"/>
        <v/>
      </c>
      <c r="AP101" s="405" t="str">
        <f t="shared" si="121"/>
        <v/>
      </c>
      <c r="AQ101" s="405" t="str">
        <f t="shared" si="121"/>
        <v/>
      </c>
      <c r="AR101" s="405" t="str">
        <f t="shared" si="121"/>
        <v/>
      </c>
      <c r="AS101" s="405" t="str">
        <f t="shared" si="121"/>
        <v/>
      </c>
      <c r="AT101" s="405" t="str">
        <f t="shared" si="121"/>
        <v/>
      </c>
      <c r="AU101" s="405" t="str">
        <f t="shared" si="121"/>
        <v/>
      </c>
      <c r="AV101" s="405" t="str">
        <f t="shared" si="121"/>
        <v/>
      </c>
      <c r="AW101" s="405" t="str">
        <f t="shared" si="86"/>
        <v/>
      </c>
      <c r="AX101" s="358"/>
      <c r="AY101" s="359" t="str">
        <f t="shared" si="87"/>
        <v/>
      </c>
      <c r="AZ101" s="359" t="str">
        <f t="shared" si="88"/>
        <v/>
      </c>
      <c r="BA101" s="359" t="str">
        <f t="shared" si="89"/>
        <v/>
      </c>
      <c r="BB101" s="359" t="str">
        <f t="shared" si="90"/>
        <v/>
      </c>
      <c r="BC101" s="359" t="str">
        <f t="shared" si="91"/>
        <v/>
      </c>
      <c r="BD101" s="359" t="str">
        <f t="shared" si="92"/>
        <v/>
      </c>
      <c r="BE101" s="359" t="str">
        <f t="shared" si="93"/>
        <v/>
      </c>
      <c r="BF101" s="359" t="str">
        <f t="shared" si="94"/>
        <v/>
      </c>
      <c r="BG101" s="359" t="str">
        <f t="shared" si="95"/>
        <v/>
      </c>
      <c r="BH101" s="359" t="str">
        <f t="shared" si="96"/>
        <v/>
      </c>
      <c r="BI101" s="359" t="str">
        <f t="shared" si="97"/>
        <v/>
      </c>
      <c r="BJ101" s="359" t="str">
        <f t="shared" si="98"/>
        <v/>
      </c>
      <c r="BK101" s="275">
        <f t="shared" si="99"/>
        <v>0</v>
      </c>
      <c r="BL101" s="275">
        <f t="shared" si="117"/>
        <v>0</v>
      </c>
      <c r="BM101" s="276">
        <f t="shared" si="100"/>
        <v>0</v>
      </c>
      <c r="BN101" s="274" t="str">
        <f t="shared" si="101"/>
        <v/>
      </c>
      <c r="BO101" s="274" t="str">
        <f t="shared" si="102"/>
        <v/>
      </c>
      <c r="BP101" s="274" t="str">
        <f t="shared" si="103"/>
        <v/>
      </c>
      <c r="BQ101" s="274" t="str">
        <f t="shared" si="104"/>
        <v/>
      </c>
      <c r="BR101" s="274" t="str">
        <f t="shared" si="105"/>
        <v/>
      </c>
      <c r="BS101" s="274" t="str">
        <f t="shared" si="106"/>
        <v/>
      </c>
      <c r="BT101" s="274" t="str">
        <f t="shared" si="107"/>
        <v/>
      </c>
      <c r="BU101" s="274" t="str">
        <f t="shared" si="108"/>
        <v/>
      </c>
      <c r="BV101" s="274" t="str">
        <f t="shared" si="109"/>
        <v/>
      </c>
      <c r="BW101" s="274" t="str">
        <f t="shared" si="110"/>
        <v/>
      </c>
      <c r="BX101" s="274" t="str">
        <f t="shared" si="111"/>
        <v/>
      </c>
      <c r="BY101" s="274" t="str">
        <f t="shared" si="112"/>
        <v/>
      </c>
      <c r="BZ101" s="274" t="str">
        <f t="shared" si="113"/>
        <v/>
      </c>
      <c r="CA101" s="274">
        <f t="shared" si="118"/>
        <v>0</v>
      </c>
    </row>
    <row r="102" spans="1:79" s="274" customFormat="1" ht="23.1" customHeight="1">
      <c r="A102" s="357">
        <v>89</v>
      </c>
      <c r="B102" s="16"/>
      <c r="C102" s="192"/>
      <c r="D102" s="193"/>
      <c r="E102" s="194"/>
      <c r="F102" s="195"/>
      <c r="G102" s="196"/>
      <c r="H102" s="197"/>
      <c r="I102" s="198"/>
      <c r="J102" s="199"/>
      <c r="K102" s="199"/>
      <c r="L102" s="199"/>
      <c r="M102" s="200"/>
      <c r="N102" s="120"/>
      <c r="O102" s="201"/>
      <c r="P102" s="401" t="str">
        <f t="shared" si="114"/>
        <v/>
      </c>
      <c r="Q102" s="403"/>
      <c r="R102" s="369"/>
      <c r="S102" s="369"/>
      <c r="T102" s="369"/>
      <c r="U102" s="369"/>
      <c r="V102" s="404" t="str">
        <f t="shared" si="82"/>
        <v/>
      </c>
      <c r="W102" s="417" t="str">
        <f t="shared" si="120"/>
        <v/>
      </c>
      <c r="X102" s="404" t="str">
        <f t="shared" si="120"/>
        <v/>
      </c>
      <c r="Y102" s="417" t="str">
        <f t="shared" si="120"/>
        <v/>
      </c>
      <c r="Z102" s="404" t="str">
        <f t="shared" si="120"/>
        <v/>
      </c>
      <c r="AA102" s="417" t="str">
        <f t="shared" si="120"/>
        <v/>
      </c>
      <c r="AB102" s="404" t="str">
        <f t="shared" si="120"/>
        <v/>
      </c>
      <c r="AC102" s="417" t="str">
        <f t="shared" si="120"/>
        <v/>
      </c>
      <c r="AD102" s="404" t="str">
        <f t="shared" si="120"/>
        <v/>
      </c>
      <c r="AE102" s="417" t="str">
        <f t="shared" si="120"/>
        <v/>
      </c>
      <c r="AF102" s="404" t="str">
        <f t="shared" si="120"/>
        <v/>
      </c>
      <c r="AG102" s="417" t="str">
        <f t="shared" si="120"/>
        <v/>
      </c>
      <c r="AH102" s="144" t="str">
        <f t="shared" si="84"/>
        <v/>
      </c>
      <c r="AI102" s="144" t="str">
        <f t="shared" si="85"/>
        <v/>
      </c>
      <c r="AJ102" s="144" t="str">
        <f t="shared" si="115"/>
        <v/>
      </c>
      <c r="AK102" s="144" t="str">
        <f t="shared" si="116"/>
        <v/>
      </c>
      <c r="AL102" s="405" t="str">
        <f t="shared" si="121"/>
        <v/>
      </c>
      <c r="AM102" s="405" t="str">
        <f t="shared" si="121"/>
        <v/>
      </c>
      <c r="AN102" s="405" t="str">
        <f t="shared" si="121"/>
        <v/>
      </c>
      <c r="AO102" s="405" t="str">
        <f t="shared" si="121"/>
        <v/>
      </c>
      <c r="AP102" s="405" t="str">
        <f t="shared" si="121"/>
        <v/>
      </c>
      <c r="AQ102" s="405" t="str">
        <f t="shared" si="121"/>
        <v/>
      </c>
      <c r="AR102" s="405" t="str">
        <f t="shared" si="121"/>
        <v/>
      </c>
      <c r="AS102" s="405" t="str">
        <f t="shared" si="121"/>
        <v/>
      </c>
      <c r="AT102" s="405" t="str">
        <f t="shared" si="121"/>
        <v/>
      </c>
      <c r="AU102" s="405" t="str">
        <f t="shared" si="121"/>
        <v/>
      </c>
      <c r="AV102" s="405" t="str">
        <f t="shared" si="121"/>
        <v/>
      </c>
      <c r="AW102" s="405" t="str">
        <f t="shared" si="86"/>
        <v/>
      </c>
      <c r="AX102" s="358"/>
      <c r="AY102" s="359" t="str">
        <f t="shared" si="87"/>
        <v/>
      </c>
      <c r="AZ102" s="359" t="str">
        <f t="shared" si="88"/>
        <v/>
      </c>
      <c r="BA102" s="359" t="str">
        <f t="shared" si="89"/>
        <v/>
      </c>
      <c r="BB102" s="359" t="str">
        <f t="shared" si="90"/>
        <v/>
      </c>
      <c r="BC102" s="359" t="str">
        <f t="shared" si="91"/>
        <v/>
      </c>
      <c r="BD102" s="359" t="str">
        <f t="shared" si="92"/>
        <v/>
      </c>
      <c r="BE102" s="359" t="str">
        <f t="shared" si="93"/>
        <v/>
      </c>
      <c r="BF102" s="359" t="str">
        <f t="shared" si="94"/>
        <v/>
      </c>
      <c r="BG102" s="359" t="str">
        <f t="shared" si="95"/>
        <v/>
      </c>
      <c r="BH102" s="359" t="str">
        <f t="shared" si="96"/>
        <v/>
      </c>
      <c r="BI102" s="359" t="str">
        <f t="shared" si="97"/>
        <v/>
      </c>
      <c r="BJ102" s="359" t="str">
        <f t="shared" si="98"/>
        <v/>
      </c>
      <c r="BK102" s="275">
        <f t="shared" si="99"/>
        <v>0</v>
      </c>
      <c r="BL102" s="275">
        <f t="shared" si="117"/>
        <v>0</v>
      </c>
      <c r="BM102" s="276">
        <f t="shared" si="100"/>
        <v>0</v>
      </c>
      <c r="BN102" s="274" t="str">
        <f t="shared" si="101"/>
        <v/>
      </c>
      <c r="BO102" s="274" t="str">
        <f t="shared" si="102"/>
        <v/>
      </c>
      <c r="BP102" s="274" t="str">
        <f t="shared" si="103"/>
        <v/>
      </c>
      <c r="BQ102" s="274" t="str">
        <f t="shared" si="104"/>
        <v/>
      </c>
      <c r="BR102" s="274" t="str">
        <f t="shared" si="105"/>
        <v/>
      </c>
      <c r="BS102" s="274" t="str">
        <f t="shared" si="106"/>
        <v/>
      </c>
      <c r="BT102" s="274" t="str">
        <f t="shared" si="107"/>
        <v/>
      </c>
      <c r="BU102" s="274" t="str">
        <f t="shared" si="108"/>
        <v/>
      </c>
      <c r="BV102" s="274" t="str">
        <f t="shared" si="109"/>
        <v/>
      </c>
      <c r="BW102" s="274" t="str">
        <f t="shared" si="110"/>
        <v/>
      </c>
      <c r="BX102" s="274" t="str">
        <f t="shared" si="111"/>
        <v/>
      </c>
      <c r="BY102" s="274" t="str">
        <f t="shared" si="112"/>
        <v/>
      </c>
      <c r="BZ102" s="274" t="str">
        <f t="shared" si="113"/>
        <v/>
      </c>
      <c r="CA102" s="274">
        <f t="shared" si="118"/>
        <v>0</v>
      </c>
    </row>
    <row r="103" spans="1:79" s="274" customFormat="1" ht="23.1" customHeight="1">
      <c r="A103" s="357">
        <v>90</v>
      </c>
      <c r="B103" s="16"/>
      <c r="C103" s="192"/>
      <c r="D103" s="193"/>
      <c r="E103" s="194"/>
      <c r="F103" s="195"/>
      <c r="G103" s="196"/>
      <c r="H103" s="197"/>
      <c r="I103" s="198"/>
      <c r="J103" s="199"/>
      <c r="K103" s="199"/>
      <c r="L103" s="199"/>
      <c r="M103" s="200"/>
      <c r="N103" s="120"/>
      <c r="O103" s="201"/>
      <c r="P103" s="401" t="str">
        <f t="shared" si="114"/>
        <v/>
      </c>
      <c r="Q103" s="403"/>
      <c r="R103" s="369"/>
      <c r="S103" s="369"/>
      <c r="T103" s="369"/>
      <c r="U103" s="369"/>
      <c r="V103" s="404" t="str">
        <f t="shared" si="82"/>
        <v/>
      </c>
      <c r="W103" s="417" t="str">
        <f t="shared" si="120"/>
        <v/>
      </c>
      <c r="X103" s="404" t="str">
        <f t="shared" si="120"/>
        <v/>
      </c>
      <c r="Y103" s="417" t="str">
        <f t="shared" si="120"/>
        <v/>
      </c>
      <c r="Z103" s="404" t="str">
        <f t="shared" si="120"/>
        <v/>
      </c>
      <c r="AA103" s="417" t="str">
        <f t="shared" si="120"/>
        <v/>
      </c>
      <c r="AB103" s="404" t="str">
        <f t="shared" si="120"/>
        <v/>
      </c>
      <c r="AC103" s="417" t="str">
        <f t="shared" si="120"/>
        <v/>
      </c>
      <c r="AD103" s="404" t="str">
        <f t="shared" si="120"/>
        <v/>
      </c>
      <c r="AE103" s="417" t="str">
        <f t="shared" si="120"/>
        <v/>
      </c>
      <c r="AF103" s="404" t="str">
        <f t="shared" si="120"/>
        <v/>
      </c>
      <c r="AG103" s="417" t="str">
        <f t="shared" si="120"/>
        <v/>
      </c>
      <c r="AH103" s="144" t="str">
        <f t="shared" si="84"/>
        <v/>
      </c>
      <c r="AI103" s="144" t="str">
        <f t="shared" si="85"/>
        <v/>
      </c>
      <c r="AJ103" s="144" t="str">
        <f t="shared" si="115"/>
        <v/>
      </c>
      <c r="AK103" s="144" t="str">
        <f t="shared" si="116"/>
        <v/>
      </c>
      <c r="AL103" s="405" t="str">
        <f t="shared" si="121"/>
        <v/>
      </c>
      <c r="AM103" s="405" t="str">
        <f t="shared" si="121"/>
        <v/>
      </c>
      <c r="AN103" s="405" t="str">
        <f t="shared" si="121"/>
        <v/>
      </c>
      <c r="AO103" s="405" t="str">
        <f t="shared" si="121"/>
        <v/>
      </c>
      <c r="AP103" s="405" t="str">
        <f t="shared" si="121"/>
        <v/>
      </c>
      <c r="AQ103" s="405" t="str">
        <f t="shared" si="121"/>
        <v/>
      </c>
      <c r="AR103" s="405" t="str">
        <f t="shared" si="121"/>
        <v/>
      </c>
      <c r="AS103" s="405" t="str">
        <f t="shared" si="121"/>
        <v/>
      </c>
      <c r="AT103" s="405" t="str">
        <f t="shared" si="121"/>
        <v/>
      </c>
      <c r="AU103" s="405" t="str">
        <f t="shared" si="121"/>
        <v/>
      </c>
      <c r="AV103" s="405" t="str">
        <f t="shared" si="121"/>
        <v/>
      </c>
      <c r="AW103" s="405" t="str">
        <f t="shared" si="86"/>
        <v/>
      </c>
      <c r="AX103" s="358"/>
      <c r="AY103" s="359" t="str">
        <f t="shared" si="87"/>
        <v/>
      </c>
      <c r="AZ103" s="359" t="str">
        <f t="shared" si="88"/>
        <v/>
      </c>
      <c r="BA103" s="359" t="str">
        <f t="shared" si="89"/>
        <v/>
      </c>
      <c r="BB103" s="359" t="str">
        <f t="shared" si="90"/>
        <v/>
      </c>
      <c r="BC103" s="359" t="str">
        <f t="shared" si="91"/>
        <v/>
      </c>
      <c r="BD103" s="359" t="str">
        <f t="shared" si="92"/>
        <v/>
      </c>
      <c r="BE103" s="359" t="str">
        <f t="shared" si="93"/>
        <v/>
      </c>
      <c r="BF103" s="359" t="str">
        <f t="shared" si="94"/>
        <v/>
      </c>
      <c r="BG103" s="359" t="str">
        <f t="shared" si="95"/>
        <v/>
      </c>
      <c r="BH103" s="359" t="str">
        <f t="shared" si="96"/>
        <v/>
      </c>
      <c r="BI103" s="359" t="str">
        <f t="shared" si="97"/>
        <v/>
      </c>
      <c r="BJ103" s="359" t="str">
        <f t="shared" si="98"/>
        <v/>
      </c>
      <c r="BK103" s="275">
        <f t="shared" si="99"/>
        <v>0</v>
      </c>
      <c r="BL103" s="275">
        <f t="shared" si="117"/>
        <v>0</v>
      </c>
      <c r="BM103" s="276">
        <f t="shared" si="100"/>
        <v>0</v>
      </c>
      <c r="BN103" s="274" t="str">
        <f t="shared" si="101"/>
        <v/>
      </c>
      <c r="BO103" s="274" t="str">
        <f t="shared" si="102"/>
        <v/>
      </c>
      <c r="BP103" s="274" t="str">
        <f t="shared" si="103"/>
        <v/>
      </c>
      <c r="BQ103" s="274" t="str">
        <f t="shared" si="104"/>
        <v/>
      </c>
      <c r="BR103" s="274" t="str">
        <f t="shared" si="105"/>
        <v/>
      </c>
      <c r="BS103" s="274" t="str">
        <f t="shared" si="106"/>
        <v/>
      </c>
      <c r="BT103" s="274" t="str">
        <f t="shared" si="107"/>
        <v/>
      </c>
      <c r="BU103" s="274" t="str">
        <f t="shared" si="108"/>
        <v/>
      </c>
      <c r="BV103" s="274" t="str">
        <f t="shared" si="109"/>
        <v/>
      </c>
      <c r="BW103" s="274" t="str">
        <f t="shared" si="110"/>
        <v/>
      </c>
      <c r="BX103" s="274" t="str">
        <f t="shared" si="111"/>
        <v/>
      </c>
      <c r="BY103" s="274" t="str">
        <f t="shared" si="112"/>
        <v/>
      </c>
      <c r="BZ103" s="274" t="str">
        <f t="shared" si="113"/>
        <v/>
      </c>
      <c r="CA103" s="274">
        <f t="shared" si="118"/>
        <v>0</v>
      </c>
    </row>
    <row r="104" spans="1:79" s="274" customFormat="1" ht="23.1" customHeight="1">
      <c r="A104" s="357">
        <v>91</v>
      </c>
      <c r="B104" s="16"/>
      <c r="C104" s="192"/>
      <c r="D104" s="193"/>
      <c r="E104" s="194"/>
      <c r="F104" s="195"/>
      <c r="G104" s="196"/>
      <c r="H104" s="197"/>
      <c r="I104" s="198"/>
      <c r="J104" s="199"/>
      <c r="K104" s="199"/>
      <c r="L104" s="199"/>
      <c r="M104" s="200"/>
      <c r="N104" s="120"/>
      <c r="O104" s="201"/>
      <c r="P104" s="401" t="str">
        <f t="shared" si="114"/>
        <v/>
      </c>
      <c r="Q104" s="403"/>
      <c r="R104" s="369"/>
      <c r="S104" s="369"/>
      <c r="T104" s="369"/>
      <c r="U104" s="369"/>
      <c r="V104" s="404" t="str">
        <f t="shared" si="82"/>
        <v/>
      </c>
      <c r="W104" s="417" t="str">
        <f t="shared" si="120"/>
        <v/>
      </c>
      <c r="X104" s="404" t="str">
        <f t="shared" si="120"/>
        <v/>
      </c>
      <c r="Y104" s="417" t="str">
        <f t="shared" si="120"/>
        <v/>
      </c>
      <c r="Z104" s="404" t="str">
        <f t="shared" si="120"/>
        <v/>
      </c>
      <c r="AA104" s="417" t="str">
        <f t="shared" si="120"/>
        <v/>
      </c>
      <c r="AB104" s="404" t="str">
        <f t="shared" si="120"/>
        <v/>
      </c>
      <c r="AC104" s="417" t="str">
        <f t="shared" si="120"/>
        <v/>
      </c>
      <c r="AD104" s="404" t="str">
        <f t="shared" si="120"/>
        <v/>
      </c>
      <c r="AE104" s="417" t="str">
        <f t="shared" si="120"/>
        <v/>
      </c>
      <c r="AF104" s="404" t="str">
        <f t="shared" si="120"/>
        <v/>
      </c>
      <c r="AG104" s="417" t="str">
        <f t="shared" si="120"/>
        <v/>
      </c>
      <c r="AH104" s="144" t="str">
        <f t="shared" si="84"/>
        <v/>
      </c>
      <c r="AI104" s="144" t="str">
        <f t="shared" si="85"/>
        <v/>
      </c>
      <c r="AJ104" s="144" t="str">
        <f t="shared" ref="AJ104:AJ113" si="122">IF(AND(AH104=1,AI104=1),1,IF(AND(AH104=2,AI104=2),2,IF(AND(AH104=3,AI104=1),3,IF(AND(AH104=3,AI104=2),3,IF(AND(AH104=1,AI104=2),1,"")))))</f>
        <v/>
      </c>
      <c r="AK104" s="144" t="str">
        <f t="shared" ref="AK104:AK113" si="123">IF(AND(AI104=2,N104="派遣"),4,IF(AI104=1,"",""))</f>
        <v/>
      </c>
      <c r="AL104" s="405" t="str">
        <f t="shared" si="121"/>
        <v/>
      </c>
      <c r="AM104" s="405" t="str">
        <f t="shared" si="121"/>
        <v/>
      </c>
      <c r="AN104" s="405" t="str">
        <f t="shared" si="121"/>
        <v/>
      </c>
      <c r="AO104" s="405" t="str">
        <f t="shared" si="121"/>
        <v/>
      </c>
      <c r="AP104" s="405" t="str">
        <f t="shared" si="121"/>
        <v/>
      </c>
      <c r="AQ104" s="405" t="str">
        <f t="shared" si="121"/>
        <v/>
      </c>
      <c r="AR104" s="405" t="str">
        <f t="shared" si="121"/>
        <v/>
      </c>
      <c r="AS104" s="405" t="str">
        <f t="shared" si="121"/>
        <v/>
      </c>
      <c r="AT104" s="405" t="str">
        <f t="shared" si="121"/>
        <v/>
      </c>
      <c r="AU104" s="405" t="str">
        <f t="shared" si="121"/>
        <v/>
      </c>
      <c r="AV104" s="405" t="str">
        <f t="shared" si="121"/>
        <v/>
      </c>
      <c r="AW104" s="405" t="str">
        <f t="shared" si="86"/>
        <v/>
      </c>
      <c r="AX104" s="358"/>
      <c r="AY104" s="359" t="str">
        <f t="shared" si="87"/>
        <v/>
      </c>
      <c r="AZ104" s="359" t="str">
        <f t="shared" si="88"/>
        <v/>
      </c>
      <c r="BA104" s="359" t="str">
        <f t="shared" si="89"/>
        <v/>
      </c>
      <c r="BB104" s="359" t="str">
        <f t="shared" si="90"/>
        <v/>
      </c>
      <c r="BC104" s="359" t="str">
        <f t="shared" si="91"/>
        <v/>
      </c>
      <c r="BD104" s="359" t="str">
        <f t="shared" si="92"/>
        <v/>
      </c>
      <c r="BE104" s="359" t="str">
        <f t="shared" si="93"/>
        <v/>
      </c>
      <c r="BF104" s="359" t="str">
        <f t="shared" si="94"/>
        <v/>
      </c>
      <c r="BG104" s="359" t="str">
        <f t="shared" si="95"/>
        <v/>
      </c>
      <c r="BH104" s="359" t="str">
        <f t="shared" si="96"/>
        <v/>
      </c>
      <c r="BI104" s="359" t="str">
        <f t="shared" si="97"/>
        <v/>
      </c>
      <c r="BJ104" s="359" t="str">
        <f t="shared" si="98"/>
        <v/>
      </c>
      <c r="BK104" s="275">
        <f t="shared" si="99"/>
        <v>0</v>
      </c>
      <c r="BL104" s="275">
        <f t="shared" si="117"/>
        <v>0</v>
      </c>
      <c r="BM104" s="276">
        <f t="shared" si="100"/>
        <v>0</v>
      </c>
      <c r="BN104" s="274" t="str">
        <f t="shared" si="101"/>
        <v/>
      </c>
      <c r="BO104" s="274" t="str">
        <f t="shared" si="102"/>
        <v/>
      </c>
      <c r="BP104" s="274" t="str">
        <f t="shared" si="103"/>
        <v/>
      </c>
      <c r="BQ104" s="274" t="str">
        <f t="shared" si="104"/>
        <v/>
      </c>
      <c r="BR104" s="274" t="str">
        <f t="shared" si="105"/>
        <v/>
      </c>
      <c r="BS104" s="274" t="str">
        <f t="shared" si="106"/>
        <v/>
      </c>
      <c r="BT104" s="274" t="str">
        <f t="shared" si="107"/>
        <v/>
      </c>
      <c r="BU104" s="274" t="str">
        <f t="shared" si="108"/>
        <v/>
      </c>
      <c r="BV104" s="274" t="str">
        <f t="shared" si="109"/>
        <v/>
      </c>
      <c r="BW104" s="274" t="str">
        <f t="shared" si="110"/>
        <v/>
      </c>
      <c r="BX104" s="274" t="str">
        <f t="shared" si="111"/>
        <v/>
      </c>
      <c r="BY104" s="274" t="str">
        <f t="shared" si="112"/>
        <v/>
      </c>
      <c r="BZ104" s="274" t="str">
        <f t="shared" si="113"/>
        <v/>
      </c>
      <c r="CA104" s="274">
        <f t="shared" ref="CA104:CA113" si="124">COUNTIF(BO104:BZ104,"○")</f>
        <v>0</v>
      </c>
    </row>
    <row r="105" spans="1:79" s="274" customFormat="1" ht="23.1" customHeight="1">
      <c r="A105" s="357">
        <v>92</v>
      </c>
      <c r="B105" s="16"/>
      <c r="C105" s="192"/>
      <c r="D105" s="193"/>
      <c r="E105" s="194"/>
      <c r="F105" s="195"/>
      <c r="G105" s="196"/>
      <c r="H105" s="197"/>
      <c r="I105" s="198"/>
      <c r="J105" s="199"/>
      <c r="K105" s="199"/>
      <c r="L105" s="199"/>
      <c r="M105" s="200"/>
      <c r="N105" s="120"/>
      <c r="O105" s="201"/>
      <c r="P105" s="401" t="str">
        <f t="shared" si="114"/>
        <v/>
      </c>
      <c r="Q105" s="403"/>
      <c r="R105" s="369"/>
      <c r="S105" s="369"/>
      <c r="T105" s="369"/>
      <c r="U105" s="369"/>
      <c r="V105" s="404" t="str">
        <f t="shared" si="82"/>
        <v/>
      </c>
      <c r="W105" s="417" t="str">
        <f t="shared" si="120"/>
        <v/>
      </c>
      <c r="X105" s="404" t="str">
        <f t="shared" si="120"/>
        <v/>
      </c>
      <c r="Y105" s="417" t="str">
        <f t="shared" si="120"/>
        <v/>
      </c>
      <c r="Z105" s="404" t="str">
        <f t="shared" si="120"/>
        <v/>
      </c>
      <c r="AA105" s="417" t="str">
        <f t="shared" si="120"/>
        <v/>
      </c>
      <c r="AB105" s="404" t="str">
        <f t="shared" si="120"/>
        <v/>
      </c>
      <c r="AC105" s="417" t="str">
        <f t="shared" si="120"/>
        <v/>
      </c>
      <c r="AD105" s="404" t="str">
        <f t="shared" si="120"/>
        <v/>
      </c>
      <c r="AE105" s="417" t="str">
        <f t="shared" si="120"/>
        <v/>
      </c>
      <c r="AF105" s="404" t="str">
        <f t="shared" si="120"/>
        <v/>
      </c>
      <c r="AG105" s="417" t="str">
        <f t="shared" si="120"/>
        <v/>
      </c>
      <c r="AH105" s="144" t="str">
        <f t="shared" si="84"/>
        <v/>
      </c>
      <c r="AI105" s="144" t="str">
        <f t="shared" si="85"/>
        <v/>
      </c>
      <c r="AJ105" s="144" t="str">
        <f t="shared" si="122"/>
        <v/>
      </c>
      <c r="AK105" s="144" t="str">
        <f t="shared" si="123"/>
        <v/>
      </c>
      <c r="AL105" s="405" t="str">
        <f t="shared" ref="AL105:AV113" si="125">IF($AK105="",IF($K105="","",IF(AL$12&gt;=$K105,IF($L105="",$AJ105,IF(AL$12&gt;$L105,"",$AJ105)),"")),IF(AND(AL$12&gt;=$K105,OR($L105&gt;=AL$12,$L105="")),$AK105,""))</f>
        <v/>
      </c>
      <c r="AM105" s="405" t="str">
        <f t="shared" si="125"/>
        <v/>
      </c>
      <c r="AN105" s="405" t="str">
        <f t="shared" si="125"/>
        <v/>
      </c>
      <c r="AO105" s="405" t="str">
        <f t="shared" si="125"/>
        <v/>
      </c>
      <c r="AP105" s="405" t="str">
        <f t="shared" si="125"/>
        <v/>
      </c>
      <c r="AQ105" s="405" t="str">
        <f t="shared" si="125"/>
        <v/>
      </c>
      <c r="AR105" s="405" t="str">
        <f t="shared" si="125"/>
        <v/>
      </c>
      <c r="AS105" s="405" t="str">
        <f t="shared" si="125"/>
        <v/>
      </c>
      <c r="AT105" s="405" t="str">
        <f t="shared" si="125"/>
        <v/>
      </c>
      <c r="AU105" s="405" t="str">
        <f t="shared" si="125"/>
        <v/>
      </c>
      <c r="AV105" s="405" t="str">
        <f t="shared" si="125"/>
        <v/>
      </c>
      <c r="AW105" s="405" t="str">
        <f t="shared" si="86"/>
        <v/>
      </c>
      <c r="AX105" s="358"/>
      <c r="AY105" s="359" t="str">
        <f t="shared" si="87"/>
        <v/>
      </c>
      <c r="AZ105" s="359" t="str">
        <f t="shared" si="88"/>
        <v/>
      </c>
      <c r="BA105" s="359" t="str">
        <f t="shared" si="89"/>
        <v/>
      </c>
      <c r="BB105" s="359" t="str">
        <f t="shared" si="90"/>
        <v/>
      </c>
      <c r="BC105" s="359" t="str">
        <f t="shared" si="91"/>
        <v/>
      </c>
      <c r="BD105" s="359" t="str">
        <f t="shared" si="92"/>
        <v/>
      </c>
      <c r="BE105" s="359" t="str">
        <f t="shared" si="93"/>
        <v/>
      </c>
      <c r="BF105" s="359" t="str">
        <f t="shared" si="94"/>
        <v/>
      </c>
      <c r="BG105" s="359" t="str">
        <f t="shared" si="95"/>
        <v/>
      </c>
      <c r="BH105" s="359" t="str">
        <f t="shared" si="96"/>
        <v/>
      </c>
      <c r="BI105" s="359" t="str">
        <f t="shared" si="97"/>
        <v/>
      </c>
      <c r="BJ105" s="359" t="str">
        <f t="shared" si="98"/>
        <v/>
      </c>
      <c r="BK105" s="275">
        <f t="shared" si="99"/>
        <v>0</v>
      </c>
      <c r="BL105" s="275">
        <f t="shared" si="117"/>
        <v>0</v>
      </c>
      <c r="BM105" s="276">
        <f t="shared" si="100"/>
        <v>0</v>
      </c>
      <c r="BN105" s="274" t="str">
        <f t="shared" si="101"/>
        <v/>
      </c>
      <c r="BO105" s="274" t="str">
        <f t="shared" si="102"/>
        <v/>
      </c>
      <c r="BP105" s="274" t="str">
        <f t="shared" si="103"/>
        <v/>
      </c>
      <c r="BQ105" s="274" t="str">
        <f t="shared" si="104"/>
        <v/>
      </c>
      <c r="BR105" s="274" t="str">
        <f t="shared" si="105"/>
        <v/>
      </c>
      <c r="BS105" s="274" t="str">
        <f t="shared" si="106"/>
        <v/>
      </c>
      <c r="BT105" s="274" t="str">
        <f t="shared" si="107"/>
        <v/>
      </c>
      <c r="BU105" s="274" t="str">
        <f t="shared" si="108"/>
        <v/>
      </c>
      <c r="BV105" s="274" t="str">
        <f t="shared" si="109"/>
        <v/>
      </c>
      <c r="BW105" s="274" t="str">
        <f t="shared" si="110"/>
        <v/>
      </c>
      <c r="BX105" s="274" t="str">
        <f t="shared" si="111"/>
        <v/>
      </c>
      <c r="BY105" s="274" t="str">
        <f t="shared" si="112"/>
        <v/>
      </c>
      <c r="BZ105" s="274" t="str">
        <f t="shared" si="113"/>
        <v/>
      </c>
      <c r="CA105" s="274">
        <f t="shared" si="124"/>
        <v>0</v>
      </c>
    </row>
    <row r="106" spans="1:79" s="274" customFormat="1" ht="23.1" customHeight="1">
      <c r="A106" s="357">
        <v>93</v>
      </c>
      <c r="B106" s="16"/>
      <c r="C106" s="192"/>
      <c r="D106" s="193"/>
      <c r="E106" s="194"/>
      <c r="F106" s="195"/>
      <c r="G106" s="196"/>
      <c r="H106" s="197"/>
      <c r="I106" s="198"/>
      <c r="J106" s="199"/>
      <c r="K106" s="199"/>
      <c r="L106" s="199"/>
      <c r="M106" s="200"/>
      <c r="N106" s="120"/>
      <c r="O106" s="201"/>
      <c r="P106" s="401" t="str">
        <f t="shared" si="114"/>
        <v/>
      </c>
      <c r="Q106" s="403"/>
      <c r="R106" s="369"/>
      <c r="S106" s="369"/>
      <c r="T106" s="369"/>
      <c r="U106" s="369"/>
      <c r="V106" s="404" t="str">
        <f t="shared" si="82"/>
        <v/>
      </c>
      <c r="W106" s="417" t="str">
        <f t="shared" si="120"/>
        <v/>
      </c>
      <c r="X106" s="404" t="str">
        <f t="shared" si="120"/>
        <v/>
      </c>
      <c r="Y106" s="417" t="str">
        <f t="shared" si="120"/>
        <v/>
      </c>
      <c r="Z106" s="404" t="str">
        <f t="shared" si="120"/>
        <v/>
      </c>
      <c r="AA106" s="417" t="str">
        <f t="shared" si="120"/>
        <v/>
      </c>
      <c r="AB106" s="404" t="str">
        <f t="shared" si="120"/>
        <v/>
      </c>
      <c r="AC106" s="417" t="str">
        <f t="shared" si="120"/>
        <v/>
      </c>
      <c r="AD106" s="404" t="str">
        <f t="shared" si="120"/>
        <v/>
      </c>
      <c r="AE106" s="417" t="str">
        <f t="shared" si="120"/>
        <v/>
      </c>
      <c r="AF106" s="404" t="str">
        <f t="shared" si="120"/>
        <v/>
      </c>
      <c r="AG106" s="417" t="str">
        <f t="shared" si="120"/>
        <v/>
      </c>
      <c r="AH106" s="144" t="str">
        <f t="shared" si="84"/>
        <v/>
      </c>
      <c r="AI106" s="144" t="str">
        <f t="shared" si="85"/>
        <v/>
      </c>
      <c r="AJ106" s="144" t="str">
        <f t="shared" si="122"/>
        <v/>
      </c>
      <c r="AK106" s="144" t="str">
        <f t="shared" si="123"/>
        <v/>
      </c>
      <c r="AL106" s="405" t="str">
        <f t="shared" si="125"/>
        <v/>
      </c>
      <c r="AM106" s="405" t="str">
        <f t="shared" si="125"/>
        <v/>
      </c>
      <c r="AN106" s="405" t="str">
        <f t="shared" si="125"/>
        <v/>
      </c>
      <c r="AO106" s="405" t="str">
        <f t="shared" si="125"/>
        <v/>
      </c>
      <c r="AP106" s="405" t="str">
        <f t="shared" si="125"/>
        <v/>
      </c>
      <c r="AQ106" s="405" t="str">
        <f t="shared" si="125"/>
        <v/>
      </c>
      <c r="AR106" s="405" t="str">
        <f t="shared" si="125"/>
        <v/>
      </c>
      <c r="AS106" s="405" t="str">
        <f t="shared" si="125"/>
        <v/>
      </c>
      <c r="AT106" s="405" t="str">
        <f t="shared" si="125"/>
        <v/>
      </c>
      <c r="AU106" s="405" t="str">
        <f t="shared" si="125"/>
        <v/>
      </c>
      <c r="AV106" s="405" t="str">
        <f t="shared" si="125"/>
        <v/>
      </c>
      <c r="AW106" s="405" t="str">
        <f t="shared" si="86"/>
        <v/>
      </c>
      <c r="AX106" s="358"/>
      <c r="AY106" s="359" t="str">
        <f t="shared" si="87"/>
        <v/>
      </c>
      <c r="AZ106" s="359" t="str">
        <f t="shared" si="88"/>
        <v/>
      </c>
      <c r="BA106" s="359" t="str">
        <f t="shared" si="89"/>
        <v/>
      </c>
      <c r="BB106" s="359" t="str">
        <f t="shared" si="90"/>
        <v/>
      </c>
      <c r="BC106" s="359" t="str">
        <f t="shared" si="91"/>
        <v/>
      </c>
      <c r="BD106" s="359" t="str">
        <f t="shared" si="92"/>
        <v/>
      </c>
      <c r="BE106" s="359" t="str">
        <f t="shared" si="93"/>
        <v/>
      </c>
      <c r="BF106" s="359" t="str">
        <f t="shared" si="94"/>
        <v/>
      </c>
      <c r="BG106" s="359" t="str">
        <f t="shared" si="95"/>
        <v/>
      </c>
      <c r="BH106" s="359" t="str">
        <f t="shared" si="96"/>
        <v/>
      </c>
      <c r="BI106" s="359" t="str">
        <f t="shared" si="97"/>
        <v/>
      </c>
      <c r="BJ106" s="359" t="str">
        <f t="shared" si="98"/>
        <v/>
      </c>
      <c r="BK106" s="275">
        <f t="shared" si="99"/>
        <v>0</v>
      </c>
      <c r="BL106" s="275">
        <f t="shared" si="117"/>
        <v>0</v>
      </c>
      <c r="BM106" s="276">
        <f t="shared" si="100"/>
        <v>0</v>
      </c>
      <c r="BN106" s="274" t="str">
        <f t="shared" si="101"/>
        <v/>
      </c>
      <c r="BO106" s="274" t="str">
        <f t="shared" si="102"/>
        <v/>
      </c>
      <c r="BP106" s="274" t="str">
        <f t="shared" si="103"/>
        <v/>
      </c>
      <c r="BQ106" s="274" t="str">
        <f t="shared" si="104"/>
        <v/>
      </c>
      <c r="BR106" s="274" t="str">
        <f t="shared" si="105"/>
        <v/>
      </c>
      <c r="BS106" s="274" t="str">
        <f t="shared" si="106"/>
        <v/>
      </c>
      <c r="BT106" s="274" t="str">
        <f t="shared" si="107"/>
        <v/>
      </c>
      <c r="BU106" s="274" t="str">
        <f t="shared" si="108"/>
        <v/>
      </c>
      <c r="BV106" s="274" t="str">
        <f t="shared" si="109"/>
        <v/>
      </c>
      <c r="BW106" s="274" t="str">
        <f t="shared" si="110"/>
        <v/>
      </c>
      <c r="BX106" s="274" t="str">
        <f t="shared" si="111"/>
        <v/>
      </c>
      <c r="BY106" s="274" t="str">
        <f t="shared" si="112"/>
        <v/>
      </c>
      <c r="BZ106" s="274" t="str">
        <f t="shared" si="113"/>
        <v/>
      </c>
      <c r="CA106" s="274">
        <f t="shared" si="124"/>
        <v>0</v>
      </c>
    </row>
    <row r="107" spans="1:79" s="274" customFormat="1" ht="23.1" customHeight="1">
      <c r="A107" s="357">
        <v>94</v>
      </c>
      <c r="B107" s="16"/>
      <c r="C107" s="192"/>
      <c r="D107" s="193"/>
      <c r="E107" s="194"/>
      <c r="F107" s="195"/>
      <c r="G107" s="196"/>
      <c r="H107" s="197"/>
      <c r="I107" s="198"/>
      <c r="J107" s="199"/>
      <c r="K107" s="199"/>
      <c r="L107" s="199"/>
      <c r="M107" s="200"/>
      <c r="N107" s="120"/>
      <c r="O107" s="201"/>
      <c r="P107" s="401" t="str">
        <f t="shared" si="114"/>
        <v/>
      </c>
      <c r="Q107" s="403"/>
      <c r="R107" s="369"/>
      <c r="S107" s="369"/>
      <c r="T107" s="369"/>
      <c r="U107" s="369"/>
      <c r="V107" s="404" t="str">
        <f t="shared" si="82"/>
        <v/>
      </c>
      <c r="W107" s="417" t="str">
        <f t="shared" si="120"/>
        <v/>
      </c>
      <c r="X107" s="404" t="str">
        <f t="shared" si="120"/>
        <v/>
      </c>
      <c r="Y107" s="417" t="str">
        <f t="shared" si="120"/>
        <v/>
      </c>
      <c r="Z107" s="404" t="str">
        <f t="shared" si="120"/>
        <v/>
      </c>
      <c r="AA107" s="417" t="str">
        <f t="shared" si="120"/>
        <v/>
      </c>
      <c r="AB107" s="404" t="str">
        <f t="shared" si="120"/>
        <v/>
      </c>
      <c r="AC107" s="417" t="str">
        <f t="shared" si="120"/>
        <v/>
      </c>
      <c r="AD107" s="404" t="str">
        <f t="shared" si="120"/>
        <v/>
      </c>
      <c r="AE107" s="417" t="str">
        <f t="shared" si="120"/>
        <v/>
      </c>
      <c r="AF107" s="404" t="str">
        <f t="shared" si="120"/>
        <v/>
      </c>
      <c r="AG107" s="417" t="str">
        <f t="shared" si="120"/>
        <v/>
      </c>
      <c r="AH107" s="144" t="str">
        <f t="shared" si="84"/>
        <v/>
      </c>
      <c r="AI107" s="144" t="str">
        <f t="shared" si="85"/>
        <v/>
      </c>
      <c r="AJ107" s="144" t="str">
        <f t="shared" si="122"/>
        <v/>
      </c>
      <c r="AK107" s="144" t="str">
        <f t="shared" si="123"/>
        <v/>
      </c>
      <c r="AL107" s="405" t="str">
        <f t="shared" si="125"/>
        <v/>
      </c>
      <c r="AM107" s="405" t="str">
        <f t="shared" si="125"/>
        <v/>
      </c>
      <c r="AN107" s="405" t="str">
        <f t="shared" si="125"/>
        <v/>
      </c>
      <c r="AO107" s="405" t="str">
        <f t="shared" si="125"/>
        <v/>
      </c>
      <c r="AP107" s="405" t="str">
        <f t="shared" si="125"/>
        <v/>
      </c>
      <c r="AQ107" s="405" t="str">
        <f t="shared" si="125"/>
        <v/>
      </c>
      <c r="AR107" s="405" t="str">
        <f t="shared" si="125"/>
        <v/>
      </c>
      <c r="AS107" s="405" t="str">
        <f t="shared" si="125"/>
        <v/>
      </c>
      <c r="AT107" s="405" t="str">
        <f t="shared" si="125"/>
        <v/>
      </c>
      <c r="AU107" s="405" t="str">
        <f t="shared" si="125"/>
        <v/>
      </c>
      <c r="AV107" s="405" t="str">
        <f t="shared" si="125"/>
        <v/>
      </c>
      <c r="AW107" s="405" t="str">
        <f t="shared" si="86"/>
        <v/>
      </c>
      <c r="AX107" s="358"/>
      <c r="AY107" s="359" t="str">
        <f t="shared" si="87"/>
        <v/>
      </c>
      <c r="AZ107" s="359" t="str">
        <f t="shared" si="88"/>
        <v/>
      </c>
      <c r="BA107" s="359" t="str">
        <f t="shared" si="89"/>
        <v/>
      </c>
      <c r="BB107" s="359" t="str">
        <f t="shared" si="90"/>
        <v/>
      </c>
      <c r="BC107" s="359" t="str">
        <f t="shared" si="91"/>
        <v/>
      </c>
      <c r="BD107" s="359" t="str">
        <f t="shared" si="92"/>
        <v/>
      </c>
      <c r="BE107" s="359" t="str">
        <f t="shared" si="93"/>
        <v/>
      </c>
      <c r="BF107" s="359" t="str">
        <f t="shared" si="94"/>
        <v/>
      </c>
      <c r="BG107" s="359" t="str">
        <f t="shared" si="95"/>
        <v/>
      </c>
      <c r="BH107" s="359" t="str">
        <f t="shared" si="96"/>
        <v/>
      </c>
      <c r="BI107" s="359" t="str">
        <f t="shared" si="97"/>
        <v/>
      </c>
      <c r="BJ107" s="359" t="str">
        <f t="shared" si="98"/>
        <v/>
      </c>
      <c r="BK107" s="275">
        <f t="shared" si="99"/>
        <v>0</v>
      </c>
      <c r="BL107" s="275">
        <f t="shared" si="117"/>
        <v>0</v>
      </c>
      <c r="BM107" s="276">
        <f t="shared" si="100"/>
        <v>0</v>
      </c>
      <c r="BN107" s="274" t="str">
        <f t="shared" si="101"/>
        <v/>
      </c>
      <c r="BO107" s="274" t="str">
        <f t="shared" si="102"/>
        <v/>
      </c>
      <c r="BP107" s="274" t="str">
        <f t="shared" si="103"/>
        <v/>
      </c>
      <c r="BQ107" s="274" t="str">
        <f t="shared" si="104"/>
        <v/>
      </c>
      <c r="BR107" s="274" t="str">
        <f t="shared" si="105"/>
        <v/>
      </c>
      <c r="BS107" s="274" t="str">
        <f t="shared" si="106"/>
        <v/>
      </c>
      <c r="BT107" s="274" t="str">
        <f t="shared" si="107"/>
        <v/>
      </c>
      <c r="BU107" s="274" t="str">
        <f t="shared" si="108"/>
        <v/>
      </c>
      <c r="BV107" s="274" t="str">
        <f t="shared" si="109"/>
        <v/>
      </c>
      <c r="BW107" s="274" t="str">
        <f t="shared" si="110"/>
        <v/>
      </c>
      <c r="BX107" s="274" t="str">
        <f t="shared" si="111"/>
        <v/>
      </c>
      <c r="BY107" s="274" t="str">
        <f t="shared" si="112"/>
        <v/>
      </c>
      <c r="BZ107" s="274" t="str">
        <f t="shared" si="113"/>
        <v/>
      </c>
      <c r="CA107" s="274">
        <f t="shared" si="124"/>
        <v>0</v>
      </c>
    </row>
    <row r="108" spans="1:79" s="274" customFormat="1" ht="23.1" customHeight="1">
      <c r="A108" s="357">
        <v>95</v>
      </c>
      <c r="B108" s="16"/>
      <c r="C108" s="192"/>
      <c r="D108" s="193"/>
      <c r="E108" s="194"/>
      <c r="F108" s="195"/>
      <c r="G108" s="196"/>
      <c r="H108" s="197"/>
      <c r="I108" s="198"/>
      <c r="J108" s="199"/>
      <c r="K108" s="199"/>
      <c r="L108" s="199"/>
      <c r="M108" s="200"/>
      <c r="N108" s="120"/>
      <c r="O108" s="201"/>
      <c r="P108" s="401" t="str">
        <f t="shared" si="114"/>
        <v/>
      </c>
      <c r="Q108" s="403"/>
      <c r="R108" s="369"/>
      <c r="S108" s="369"/>
      <c r="T108" s="369"/>
      <c r="U108" s="369"/>
      <c r="V108" s="404" t="str">
        <f t="shared" si="82"/>
        <v/>
      </c>
      <c r="W108" s="417" t="str">
        <f t="shared" si="120"/>
        <v/>
      </c>
      <c r="X108" s="404" t="str">
        <f t="shared" si="120"/>
        <v/>
      </c>
      <c r="Y108" s="417" t="str">
        <f t="shared" si="120"/>
        <v/>
      </c>
      <c r="Z108" s="404" t="str">
        <f t="shared" si="120"/>
        <v/>
      </c>
      <c r="AA108" s="417" t="str">
        <f t="shared" si="120"/>
        <v/>
      </c>
      <c r="AB108" s="404" t="str">
        <f t="shared" si="120"/>
        <v/>
      </c>
      <c r="AC108" s="417" t="str">
        <f t="shared" si="120"/>
        <v/>
      </c>
      <c r="AD108" s="404" t="str">
        <f t="shared" si="120"/>
        <v/>
      </c>
      <c r="AE108" s="417" t="str">
        <f t="shared" si="120"/>
        <v/>
      </c>
      <c r="AF108" s="404" t="str">
        <f t="shared" si="120"/>
        <v/>
      </c>
      <c r="AG108" s="417" t="str">
        <f t="shared" si="120"/>
        <v/>
      </c>
      <c r="AH108" s="144" t="str">
        <f t="shared" si="84"/>
        <v/>
      </c>
      <c r="AI108" s="144" t="str">
        <f t="shared" si="85"/>
        <v/>
      </c>
      <c r="AJ108" s="144" t="str">
        <f t="shared" si="122"/>
        <v/>
      </c>
      <c r="AK108" s="144" t="str">
        <f t="shared" si="123"/>
        <v/>
      </c>
      <c r="AL108" s="405" t="str">
        <f t="shared" si="125"/>
        <v/>
      </c>
      <c r="AM108" s="405" t="str">
        <f t="shared" si="125"/>
        <v/>
      </c>
      <c r="AN108" s="405" t="str">
        <f t="shared" si="125"/>
        <v/>
      </c>
      <c r="AO108" s="405" t="str">
        <f t="shared" si="125"/>
        <v/>
      </c>
      <c r="AP108" s="405" t="str">
        <f t="shared" si="125"/>
        <v/>
      </c>
      <c r="AQ108" s="405" t="str">
        <f t="shared" si="125"/>
        <v/>
      </c>
      <c r="AR108" s="405" t="str">
        <f t="shared" si="125"/>
        <v/>
      </c>
      <c r="AS108" s="405" t="str">
        <f t="shared" si="125"/>
        <v/>
      </c>
      <c r="AT108" s="405" t="str">
        <f t="shared" si="125"/>
        <v/>
      </c>
      <c r="AU108" s="405" t="str">
        <f t="shared" si="125"/>
        <v/>
      </c>
      <c r="AV108" s="405" t="str">
        <f t="shared" si="125"/>
        <v/>
      </c>
      <c r="AW108" s="405" t="str">
        <f t="shared" si="86"/>
        <v/>
      </c>
      <c r="AX108" s="358"/>
      <c r="AY108" s="359" t="str">
        <f t="shared" si="87"/>
        <v/>
      </c>
      <c r="AZ108" s="359" t="str">
        <f t="shared" si="88"/>
        <v/>
      </c>
      <c r="BA108" s="359" t="str">
        <f t="shared" si="89"/>
        <v/>
      </c>
      <c r="BB108" s="359" t="str">
        <f t="shared" si="90"/>
        <v/>
      </c>
      <c r="BC108" s="359" t="str">
        <f t="shared" si="91"/>
        <v/>
      </c>
      <c r="BD108" s="359" t="str">
        <f t="shared" si="92"/>
        <v/>
      </c>
      <c r="BE108" s="359" t="str">
        <f t="shared" si="93"/>
        <v/>
      </c>
      <c r="BF108" s="359" t="str">
        <f t="shared" si="94"/>
        <v/>
      </c>
      <c r="BG108" s="359" t="str">
        <f t="shared" si="95"/>
        <v/>
      </c>
      <c r="BH108" s="359" t="str">
        <f t="shared" si="96"/>
        <v/>
      </c>
      <c r="BI108" s="359" t="str">
        <f t="shared" si="97"/>
        <v/>
      </c>
      <c r="BJ108" s="359" t="str">
        <f t="shared" si="98"/>
        <v/>
      </c>
      <c r="BK108" s="275">
        <f t="shared" si="99"/>
        <v>0</v>
      </c>
      <c r="BL108" s="275">
        <f t="shared" si="117"/>
        <v>0</v>
      </c>
      <c r="BM108" s="276">
        <f t="shared" si="100"/>
        <v>0</v>
      </c>
      <c r="BN108" s="274" t="str">
        <f t="shared" si="101"/>
        <v/>
      </c>
      <c r="BO108" s="274" t="str">
        <f t="shared" si="102"/>
        <v/>
      </c>
      <c r="BP108" s="274" t="str">
        <f t="shared" si="103"/>
        <v/>
      </c>
      <c r="BQ108" s="274" t="str">
        <f t="shared" si="104"/>
        <v/>
      </c>
      <c r="BR108" s="274" t="str">
        <f t="shared" si="105"/>
        <v/>
      </c>
      <c r="BS108" s="274" t="str">
        <f t="shared" si="106"/>
        <v/>
      </c>
      <c r="BT108" s="274" t="str">
        <f t="shared" si="107"/>
        <v/>
      </c>
      <c r="BU108" s="274" t="str">
        <f t="shared" si="108"/>
        <v/>
      </c>
      <c r="BV108" s="274" t="str">
        <f t="shared" si="109"/>
        <v/>
      </c>
      <c r="BW108" s="274" t="str">
        <f t="shared" si="110"/>
        <v/>
      </c>
      <c r="BX108" s="274" t="str">
        <f t="shared" si="111"/>
        <v/>
      </c>
      <c r="BY108" s="274" t="str">
        <f t="shared" si="112"/>
        <v/>
      </c>
      <c r="BZ108" s="274" t="str">
        <f t="shared" si="113"/>
        <v/>
      </c>
      <c r="CA108" s="274">
        <f t="shared" si="124"/>
        <v>0</v>
      </c>
    </row>
    <row r="109" spans="1:79" s="274" customFormat="1" ht="23.1" customHeight="1">
      <c r="A109" s="357">
        <v>96</v>
      </c>
      <c r="B109" s="16"/>
      <c r="C109" s="192"/>
      <c r="D109" s="193"/>
      <c r="E109" s="194"/>
      <c r="F109" s="195"/>
      <c r="G109" s="196"/>
      <c r="H109" s="197"/>
      <c r="I109" s="198"/>
      <c r="J109" s="199"/>
      <c r="K109" s="199"/>
      <c r="L109" s="199"/>
      <c r="M109" s="200"/>
      <c r="N109" s="120"/>
      <c r="O109" s="201"/>
      <c r="P109" s="401" t="str">
        <f t="shared" si="114"/>
        <v/>
      </c>
      <c r="Q109" s="403"/>
      <c r="R109" s="369"/>
      <c r="S109" s="369"/>
      <c r="T109" s="369"/>
      <c r="U109" s="369"/>
      <c r="V109" s="404" t="str">
        <f t="shared" si="82"/>
        <v/>
      </c>
      <c r="W109" s="417" t="str">
        <f t="shared" si="120"/>
        <v/>
      </c>
      <c r="X109" s="404" t="str">
        <f t="shared" si="120"/>
        <v/>
      </c>
      <c r="Y109" s="417" t="str">
        <f t="shared" si="120"/>
        <v/>
      </c>
      <c r="Z109" s="404" t="str">
        <f t="shared" si="120"/>
        <v/>
      </c>
      <c r="AA109" s="417" t="str">
        <f t="shared" si="120"/>
        <v/>
      </c>
      <c r="AB109" s="404" t="str">
        <f t="shared" si="120"/>
        <v/>
      </c>
      <c r="AC109" s="417" t="str">
        <f t="shared" si="120"/>
        <v/>
      </c>
      <c r="AD109" s="404" t="str">
        <f t="shared" si="120"/>
        <v/>
      </c>
      <c r="AE109" s="417" t="str">
        <f t="shared" si="120"/>
        <v/>
      </c>
      <c r="AF109" s="404" t="str">
        <f t="shared" si="120"/>
        <v/>
      </c>
      <c r="AG109" s="417" t="str">
        <f t="shared" si="120"/>
        <v/>
      </c>
      <c r="AH109" s="144" t="str">
        <f t="shared" si="84"/>
        <v/>
      </c>
      <c r="AI109" s="144" t="str">
        <f t="shared" si="85"/>
        <v/>
      </c>
      <c r="AJ109" s="144" t="str">
        <f t="shared" si="122"/>
        <v/>
      </c>
      <c r="AK109" s="144" t="str">
        <f t="shared" si="123"/>
        <v/>
      </c>
      <c r="AL109" s="405" t="str">
        <f t="shared" si="125"/>
        <v/>
      </c>
      <c r="AM109" s="405" t="str">
        <f t="shared" si="125"/>
        <v/>
      </c>
      <c r="AN109" s="405" t="str">
        <f t="shared" si="125"/>
        <v/>
      </c>
      <c r="AO109" s="405" t="str">
        <f t="shared" si="125"/>
        <v/>
      </c>
      <c r="AP109" s="405" t="str">
        <f t="shared" si="125"/>
        <v/>
      </c>
      <c r="AQ109" s="405" t="str">
        <f t="shared" si="125"/>
        <v/>
      </c>
      <c r="AR109" s="405" t="str">
        <f t="shared" si="125"/>
        <v/>
      </c>
      <c r="AS109" s="405" t="str">
        <f t="shared" si="125"/>
        <v/>
      </c>
      <c r="AT109" s="405" t="str">
        <f t="shared" si="125"/>
        <v/>
      </c>
      <c r="AU109" s="405" t="str">
        <f t="shared" si="125"/>
        <v/>
      </c>
      <c r="AV109" s="405" t="str">
        <f t="shared" si="125"/>
        <v/>
      </c>
      <c r="AW109" s="405" t="str">
        <f t="shared" si="86"/>
        <v/>
      </c>
      <c r="AX109" s="358"/>
      <c r="AY109" s="359" t="str">
        <f t="shared" si="87"/>
        <v/>
      </c>
      <c r="AZ109" s="359" t="str">
        <f t="shared" si="88"/>
        <v/>
      </c>
      <c r="BA109" s="359" t="str">
        <f t="shared" si="89"/>
        <v/>
      </c>
      <c r="BB109" s="359" t="str">
        <f t="shared" si="90"/>
        <v/>
      </c>
      <c r="BC109" s="359" t="str">
        <f t="shared" si="91"/>
        <v/>
      </c>
      <c r="BD109" s="359" t="str">
        <f t="shared" si="92"/>
        <v/>
      </c>
      <c r="BE109" s="359" t="str">
        <f t="shared" si="93"/>
        <v/>
      </c>
      <c r="BF109" s="359" t="str">
        <f t="shared" si="94"/>
        <v/>
      </c>
      <c r="BG109" s="359" t="str">
        <f t="shared" si="95"/>
        <v/>
      </c>
      <c r="BH109" s="359" t="str">
        <f t="shared" si="96"/>
        <v/>
      </c>
      <c r="BI109" s="359" t="str">
        <f t="shared" si="97"/>
        <v/>
      </c>
      <c r="BJ109" s="359" t="str">
        <f t="shared" si="98"/>
        <v/>
      </c>
      <c r="BK109" s="275">
        <f t="shared" si="99"/>
        <v>0</v>
      </c>
      <c r="BL109" s="275">
        <f t="shared" si="117"/>
        <v>0</v>
      </c>
      <c r="BM109" s="276">
        <f t="shared" si="100"/>
        <v>0</v>
      </c>
      <c r="BN109" s="274" t="str">
        <f t="shared" si="101"/>
        <v/>
      </c>
      <c r="BO109" s="274" t="str">
        <f t="shared" si="102"/>
        <v/>
      </c>
      <c r="BP109" s="274" t="str">
        <f t="shared" si="103"/>
        <v/>
      </c>
      <c r="BQ109" s="274" t="str">
        <f t="shared" si="104"/>
        <v/>
      </c>
      <c r="BR109" s="274" t="str">
        <f t="shared" si="105"/>
        <v/>
      </c>
      <c r="BS109" s="274" t="str">
        <f t="shared" si="106"/>
        <v/>
      </c>
      <c r="BT109" s="274" t="str">
        <f t="shared" si="107"/>
        <v/>
      </c>
      <c r="BU109" s="274" t="str">
        <f t="shared" si="108"/>
        <v/>
      </c>
      <c r="BV109" s="274" t="str">
        <f t="shared" si="109"/>
        <v/>
      </c>
      <c r="BW109" s="274" t="str">
        <f t="shared" si="110"/>
        <v/>
      </c>
      <c r="BX109" s="274" t="str">
        <f t="shared" si="111"/>
        <v/>
      </c>
      <c r="BY109" s="274" t="str">
        <f t="shared" si="112"/>
        <v/>
      </c>
      <c r="BZ109" s="274" t="str">
        <f t="shared" si="113"/>
        <v/>
      </c>
      <c r="CA109" s="274">
        <f t="shared" si="124"/>
        <v>0</v>
      </c>
    </row>
    <row r="110" spans="1:79" s="274" customFormat="1" ht="23.1" customHeight="1">
      <c r="A110" s="357">
        <v>97</v>
      </c>
      <c r="B110" s="16"/>
      <c r="C110" s="192"/>
      <c r="D110" s="193"/>
      <c r="E110" s="194"/>
      <c r="F110" s="195"/>
      <c r="G110" s="196"/>
      <c r="H110" s="197"/>
      <c r="I110" s="198"/>
      <c r="J110" s="199"/>
      <c r="K110" s="199"/>
      <c r="L110" s="199"/>
      <c r="M110" s="200"/>
      <c r="N110" s="120"/>
      <c r="O110" s="201"/>
      <c r="P110" s="401" t="str">
        <f t="shared" si="114"/>
        <v/>
      </c>
      <c r="Q110" s="403"/>
      <c r="R110" s="369"/>
      <c r="S110" s="369"/>
      <c r="T110" s="369"/>
      <c r="U110" s="369"/>
      <c r="V110" s="404" t="str">
        <f t="shared" si="82"/>
        <v/>
      </c>
      <c r="W110" s="417" t="str">
        <f t="shared" si="120"/>
        <v/>
      </c>
      <c r="X110" s="404" t="str">
        <f t="shared" si="120"/>
        <v/>
      </c>
      <c r="Y110" s="417" t="str">
        <f t="shared" si="120"/>
        <v/>
      </c>
      <c r="Z110" s="404" t="str">
        <f t="shared" si="120"/>
        <v/>
      </c>
      <c r="AA110" s="417" t="str">
        <f t="shared" si="120"/>
        <v/>
      </c>
      <c r="AB110" s="404" t="str">
        <f t="shared" si="120"/>
        <v/>
      </c>
      <c r="AC110" s="417" t="str">
        <f t="shared" si="120"/>
        <v/>
      </c>
      <c r="AD110" s="404" t="str">
        <f t="shared" si="120"/>
        <v/>
      </c>
      <c r="AE110" s="417" t="str">
        <f t="shared" si="120"/>
        <v/>
      </c>
      <c r="AF110" s="404" t="str">
        <f t="shared" si="120"/>
        <v/>
      </c>
      <c r="AG110" s="417" t="str">
        <f t="shared" si="120"/>
        <v/>
      </c>
      <c r="AH110" s="144" t="str">
        <f t="shared" si="84"/>
        <v/>
      </c>
      <c r="AI110" s="144" t="str">
        <f t="shared" si="85"/>
        <v/>
      </c>
      <c r="AJ110" s="144" t="str">
        <f t="shared" si="122"/>
        <v/>
      </c>
      <c r="AK110" s="144" t="str">
        <f t="shared" si="123"/>
        <v/>
      </c>
      <c r="AL110" s="405" t="str">
        <f t="shared" si="125"/>
        <v/>
      </c>
      <c r="AM110" s="405" t="str">
        <f t="shared" si="125"/>
        <v/>
      </c>
      <c r="AN110" s="405" t="str">
        <f t="shared" si="125"/>
        <v/>
      </c>
      <c r="AO110" s="405" t="str">
        <f t="shared" si="125"/>
        <v/>
      </c>
      <c r="AP110" s="405" t="str">
        <f t="shared" si="125"/>
        <v/>
      </c>
      <c r="AQ110" s="405" t="str">
        <f t="shared" si="125"/>
        <v/>
      </c>
      <c r="AR110" s="405" t="str">
        <f t="shared" si="125"/>
        <v/>
      </c>
      <c r="AS110" s="405" t="str">
        <f t="shared" si="125"/>
        <v/>
      </c>
      <c r="AT110" s="405" t="str">
        <f t="shared" si="125"/>
        <v/>
      </c>
      <c r="AU110" s="405" t="str">
        <f t="shared" si="125"/>
        <v/>
      </c>
      <c r="AV110" s="405" t="str">
        <f t="shared" si="125"/>
        <v/>
      </c>
      <c r="AW110" s="405" t="str">
        <f t="shared" si="86"/>
        <v/>
      </c>
      <c r="AX110" s="358"/>
      <c r="AY110" s="359" t="str">
        <f t="shared" si="87"/>
        <v/>
      </c>
      <c r="AZ110" s="359" t="str">
        <f t="shared" si="88"/>
        <v/>
      </c>
      <c r="BA110" s="359" t="str">
        <f t="shared" si="89"/>
        <v/>
      </c>
      <c r="BB110" s="359" t="str">
        <f t="shared" si="90"/>
        <v/>
      </c>
      <c r="BC110" s="359" t="str">
        <f t="shared" si="91"/>
        <v/>
      </c>
      <c r="BD110" s="359" t="str">
        <f t="shared" si="92"/>
        <v/>
      </c>
      <c r="BE110" s="359" t="str">
        <f t="shared" si="93"/>
        <v/>
      </c>
      <c r="BF110" s="359" t="str">
        <f t="shared" si="94"/>
        <v/>
      </c>
      <c r="BG110" s="359" t="str">
        <f t="shared" si="95"/>
        <v/>
      </c>
      <c r="BH110" s="359" t="str">
        <f t="shared" si="96"/>
        <v/>
      </c>
      <c r="BI110" s="359" t="str">
        <f t="shared" si="97"/>
        <v/>
      </c>
      <c r="BJ110" s="359" t="str">
        <f t="shared" si="98"/>
        <v/>
      </c>
      <c r="BK110" s="275">
        <f t="shared" ref="BK110:BK113" si="126">COUNT(AY110:BJ110)</f>
        <v>0</v>
      </c>
      <c r="BL110" s="275">
        <f t="shared" si="117"/>
        <v>0</v>
      </c>
      <c r="BM110" s="276">
        <f t="shared" si="100"/>
        <v>0</v>
      </c>
      <c r="BN110" s="274" t="str">
        <f t="shared" si="101"/>
        <v/>
      </c>
      <c r="BO110" s="274" t="str">
        <f t="shared" si="102"/>
        <v/>
      </c>
      <c r="BP110" s="274" t="str">
        <f t="shared" si="103"/>
        <v/>
      </c>
      <c r="BQ110" s="274" t="str">
        <f t="shared" si="104"/>
        <v/>
      </c>
      <c r="BR110" s="274" t="str">
        <f t="shared" si="105"/>
        <v/>
      </c>
      <c r="BS110" s="274" t="str">
        <f t="shared" si="106"/>
        <v/>
      </c>
      <c r="BT110" s="274" t="str">
        <f t="shared" si="107"/>
        <v/>
      </c>
      <c r="BU110" s="274" t="str">
        <f t="shared" si="108"/>
        <v/>
      </c>
      <c r="BV110" s="274" t="str">
        <f t="shared" si="109"/>
        <v/>
      </c>
      <c r="BW110" s="274" t="str">
        <f t="shared" si="110"/>
        <v/>
      </c>
      <c r="BX110" s="274" t="str">
        <f t="shared" si="111"/>
        <v/>
      </c>
      <c r="BY110" s="274" t="str">
        <f t="shared" si="112"/>
        <v/>
      </c>
      <c r="BZ110" s="274" t="str">
        <f t="shared" si="113"/>
        <v/>
      </c>
      <c r="CA110" s="274">
        <f t="shared" si="124"/>
        <v>0</v>
      </c>
    </row>
    <row r="111" spans="1:79" s="274" customFormat="1" ht="23.1" customHeight="1">
      <c r="A111" s="357">
        <v>98</v>
      </c>
      <c r="B111" s="16"/>
      <c r="C111" s="192"/>
      <c r="D111" s="193"/>
      <c r="E111" s="194"/>
      <c r="F111" s="195"/>
      <c r="G111" s="196"/>
      <c r="H111" s="197"/>
      <c r="I111" s="198"/>
      <c r="J111" s="199"/>
      <c r="K111" s="199"/>
      <c r="L111" s="199"/>
      <c r="M111" s="200"/>
      <c r="N111" s="120"/>
      <c r="O111" s="201"/>
      <c r="P111" s="401" t="str">
        <f t="shared" si="114"/>
        <v/>
      </c>
      <c r="Q111" s="403"/>
      <c r="R111" s="369"/>
      <c r="S111" s="369"/>
      <c r="T111" s="369"/>
      <c r="U111" s="369"/>
      <c r="V111" s="404" t="str">
        <f t="shared" si="82"/>
        <v/>
      </c>
      <c r="W111" s="417" t="str">
        <f t="shared" si="120"/>
        <v/>
      </c>
      <c r="X111" s="404" t="str">
        <f t="shared" si="120"/>
        <v/>
      </c>
      <c r="Y111" s="417" t="str">
        <f t="shared" si="120"/>
        <v/>
      </c>
      <c r="Z111" s="404" t="str">
        <f t="shared" si="120"/>
        <v/>
      </c>
      <c r="AA111" s="417" t="str">
        <f t="shared" si="120"/>
        <v/>
      </c>
      <c r="AB111" s="404" t="str">
        <f t="shared" si="120"/>
        <v/>
      </c>
      <c r="AC111" s="417" t="str">
        <f t="shared" si="120"/>
        <v/>
      </c>
      <c r="AD111" s="404" t="str">
        <f t="shared" si="120"/>
        <v/>
      </c>
      <c r="AE111" s="417" t="str">
        <f t="shared" si="120"/>
        <v/>
      </c>
      <c r="AF111" s="404" t="str">
        <f t="shared" si="120"/>
        <v/>
      </c>
      <c r="AG111" s="417" t="str">
        <f t="shared" si="120"/>
        <v/>
      </c>
      <c r="AH111" s="144" t="str">
        <f t="shared" si="84"/>
        <v/>
      </c>
      <c r="AI111" s="144" t="str">
        <f t="shared" si="85"/>
        <v/>
      </c>
      <c r="AJ111" s="144" t="str">
        <f t="shared" si="122"/>
        <v/>
      </c>
      <c r="AK111" s="144" t="str">
        <f t="shared" si="123"/>
        <v/>
      </c>
      <c r="AL111" s="405" t="str">
        <f t="shared" si="125"/>
        <v/>
      </c>
      <c r="AM111" s="405" t="str">
        <f t="shared" si="125"/>
        <v/>
      </c>
      <c r="AN111" s="405" t="str">
        <f t="shared" si="125"/>
        <v/>
      </c>
      <c r="AO111" s="405" t="str">
        <f t="shared" si="125"/>
        <v/>
      </c>
      <c r="AP111" s="405" t="str">
        <f t="shared" si="125"/>
        <v/>
      </c>
      <c r="AQ111" s="405" t="str">
        <f t="shared" si="125"/>
        <v/>
      </c>
      <c r="AR111" s="405" t="str">
        <f t="shared" si="125"/>
        <v/>
      </c>
      <c r="AS111" s="405" t="str">
        <f t="shared" si="125"/>
        <v/>
      </c>
      <c r="AT111" s="405" t="str">
        <f t="shared" si="125"/>
        <v/>
      </c>
      <c r="AU111" s="405" t="str">
        <f t="shared" si="125"/>
        <v/>
      </c>
      <c r="AV111" s="405" t="str">
        <f t="shared" si="125"/>
        <v/>
      </c>
      <c r="AW111" s="405" t="str">
        <f t="shared" si="86"/>
        <v/>
      </c>
      <c r="AX111" s="358"/>
      <c r="AY111" s="359" t="str">
        <f t="shared" si="87"/>
        <v/>
      </c>
      <c r="AZ111" s="359" t="str">
        <f t="shared" si="88"/>
        <v/>
      </c>
      <c r="BA111" s="359" t="str">
        <f t="shared" si="89"/>
        <v/>
      </c>
      <c r="BB111" s="359" t="str">
        <f t="shared" si="90"/>
        <v/>
      </c>
      <c r="BC111" s="359" t="str">
        <f t="shared" si="91"/>
        <v/>
      </c>
      <c r="BD111" s="359" t="str">
        <f t="shared" si="92"/>
        <v/>
      </c>
      <c r="BE111" s="359" t="str">
        <f t="shared" si="93"/>
        <v/>
      </c>
      <c r="BF111" s="359" t="str">
        <f t="shared" si="94"/>
        <v/>
      </c>
      <c r="BG111" s="359" t="str">
        <f t="shared" si="95"/>
        <v/>
      </c>
      <c r="BH111" s="359" t="str">
        <f t="shared" si="96"/>
        <v/>
      </c>
      <c r="BI111" s="359" t="str">
        <f t="shared" si="97"/>
        <v/>
      </c>
      <c r="BJ111" s="359" t="str">
        <f t="shared" si="98"/>
        <v/>
      </c>
      <c r="BK111" s="275">
        <f t="shared" si="126"/>
        <v>0</v>
      </c>
      <c r="BL111" s="275">
        <f t="shared" si="117"/>
        <v>0</v>
      </c>
      <c r="BM111" s="276">
        <f t="shared" si="100"/>
        <v>0</v>
      </c>
      <c r="BN111" s="274" t="str">
        <f t="shared" si="101"/>
        <v/>
      </c>
      <c r="BO111" s="274" t="str">
        <f t="shared" si="102"/>
        <v/>
      </c>
      <c r="BP111" s="274" t="str">
        <f t="shared" si="103"/>
        <v/>
      </c>
      <c r="BQ111" s="274" t="str">
        <f t="shared" si="104"/>
        <v/>
      </c>
      <c r="BR111" s="274" t="str">
        <f t="shared" si="105"/>
        <v/>
      </c>
      <c r="BS111" s="274" t="str">
        <f t="shared" si="106"/>
        <v/>
      </c>
      <c r="BT111" s="274" t="str">
        <f t="shared" si="107"/>
        <v/>
      </c>
      <c r="BU111" s="274" t="str">
        <f t="shared" si="108"/>
        <v/>
      </c>
      <c r="BV111" s="274" t="str">
        <f t="shared" si="109"/>
        <v/>
      </c>
      <c r="BW111" s="274" t="str">
        <f t="shared" si="110"/>
        <v/>
      </c>
      <c r="BX111" s="274" t="str">
        <f t="shared" si="111"/>
        <v/>
      </c>
      <c r="BY111" s="274" t="str">
        <f t="shared" si="112"/>
        <v/>
      </c>
      <c r="BZ111" s="274" t="str">
        <f t="shared" si="113"/>
        <v/>
      </c>
      <c r="CA111" s="274">
        <f t="shared" si="124"/>
        <v>0</v>
      </c>
    </row>
    <row r="112" spans="1:79" s="274" customFormat="1" ht="23.1" customHeight="1">
      <c r="A112" s="357">
        <v>99</v>
      </c>
      <c r="B112" s="16"/>
      <c r="C112" s="192"/>
      <c r="D112" s="193"/>
      <c r="E112" s="194"/>
      <c r="F112" s="195"/>
      <c r="G112" s="196"/>
      <c r="H112" s="197"/>
      <c r="I112" s="198"/>
      <c r="J112" s="199"/>
      <c r="K112" s="199"/>
      <c r="L112" s="199"/>
      <c r="M112" s="200"/>
      <c r="N112" s="120"/>
      <c r="O112" s="201"/>
      <c r="P112" s="401" t="str">
        <f t="shared" si="114"/>
        <v/>
      </c>
      <c r="Q112" s="403"/>
      <c r="R112" s="369"/>
      <c r="S112" s="369"/>
      <c r="T112" s="369"/>
      <c r="U112" s="369"/>
      <c r="V112" s="404" t="str">
        <f t="shared" si="82"/>
        <v/>
      </c>
      <c r="W112" s="417" t="str">
        <f t="shared" si="120"/>
        <v/>
      </c>
      <c r="X112" s="404" t="str">
        <f t="shared" si="120"/>
        <v/>
      </c>
      <c r="Y112" s="417" t="str">
        <f t="shared" si="120"/>
        <v/>
      </c>
      <c r="Z112" s="404" t="str">
        <f t="shared" si="120"/>
        <v/>
      </c>
      <c r="AA112" s="417" t="str">
        <f t="shared" si="120"/>
        <v/>
      </c>
      <c r="AB112" s="404" t="str">
        <f t="shared" si="120"/>
        <v/>
      </c>
      <c r="AC112" s="417" t="str">
        <f t="shared" si="120"/>
        <v/>
      </c>
      <c r="AD112" s="404" t="str">
        <f t="shared" si="120"/>
        <v/>
      </c>
      <c r="AE112" s="417" t="str">
        <f t="shared" si="120"/>
        <v/>
      </c>
      <c r="AF112" s="404" t="str">
        <f t="shared" si="120"/>
        <v/>
      </c>
      <c r="AG112" s="417" t="str">
        <f t="shared" si="120"/>
        <v/>
      </c>
      <c r="AH112" s="144" t="str">
        <f t="shared" si="84"/>
        <v/>
      </c>
      <c r="AI112" s="144" t="str">
        <f t="shared" si="85"/>
        <v/>
      </c>
      <c r="AJ112" s="144" t="str">
        <f t="shared" si="122"/>
        <v/>
      </c>
      <c r="AK112" s="144" t="str">
        <f t="shared" si="123"/>
        <v/>
      </c>
      <c r="AL112" s="405" t="str">
        <f t="shared" si="125"/>
        <v/>
      </c>
      <c r="AM112" s="405" t="str">
        <f t="shared" si="125"/>
        <v/>
      </c>
      <c r="AN112" s="405" t="str">
        <f t="shared" si="125"/>
        <v/>
      </c>
      <c r="AO112" s="405" t="str">
        <f t="shared" si="125"/>
        <v/>
      </c>
      <c r="AP112" s="405" t="str">
        <f t="shared" si="125"/>
        <v/>
      </c>
      <c r="AQ112" s="405" t="str">
        <f t="shared" si="125"/>
        <v/>
      </c>
      <c r="AR112" s="405" t="str">
        <f t="shared" si="125"/>
        <v/>
      </c>
      <c r="AS112" s="405" t="str">
        <f t="shared" si="125"/>
        <v/>
      </c>
      <c r="AT112" s="405" t="str">
        <f t="shared" si="125"/>
        <v/>
      </c>
      <c r="AU112" s="405" t="str">
        <f t="shared" si="125"/>
        <v/>
      </c>
      <c r="AV112" s="405" t="str">
        <f t="shared" si="125"/>
        <v/>
      </c>
      <c r="AW112" s="405" t="str">
        <f t="shared" si="86"/>
        <v/>
      </c>
      <c r="AX112" s="358"/>
      <c r="AY112" s="359" t="str">
        <f t="shared" si="87"/>
        <v/>
      </c>
      <c r="AZ112" s="359" t="str">
        <f t="shared" si="88"/>
        <v/>
      </c>
      <c r="BA112" s="359" t="str">
        <f t="shared" si="89"/>
        <v/>
      </c>
      <c r="BB112" s="359" t="str">
        <f t="shared" si="90"/>
        <v/>
      </c>
      <c r="BC112" s="359" t="str">
        <f t="shared" si="91"/>
        <v/>
      </c>
      <c r="BD112" s="359" t="str">
        <f t="shared" si="92"/>
        <v/>
      </c>
      <c r="BE112" s="359" t="str">
        <f t="shared" si="93"/>
        <v/>
      </c>
      <c r="BF112" s="359" t="str">
        <f t="shared" si="94"/>
        <v/>
      </c>
      <c r="BG112" s="359" t="str">
        <f t="shared" si="95"/>
        <v/>
      </c>
      <c r="BH112" s="359" t="str">
        <f t="shared" si="96"/>
        <v/>
      </c>
      <c r="BI112" s="359" t="str">
        <f t="shared" si="97"/>
        <v/>
      </c>
      <c r="BJ112" s="359" t="str">
        <f t="shared" si="98"/>
        <v/>
      </c>
      <c r="BK112" s="275">
        <f t="shared" si="126"/>
        <v>0</v>
      </c>
      <c r="BL112" s="275">
        <f t="shared" si="117"/>
        <v>0</v>
      </c>
      <c r="BM112" s="276">
        <f t="shared" si="100"/>
        <v>0</v>
      </c>
      <c r="BN112" s="274" t="str">
        <f t="shared" si="101"/>
        <v/>
      </c>
      <c r="BO112" s="274" t="str">
        <f t="shared" si="102"/>
        <v/>
      </c>
      <c r="BP112" s="274" t="str">
        <f t="shared" si="103"/>
        <v/>
      </c>
      <c r="BQ112" s="274" t="str">
        <f t="shared" si="104"/>
        <v/>
      </c>
      <c r="BR112" s="274" t="str">
        <f t="shared" si="105"/>
        <v/>
      </c>
      <c r="BS112" s="274" t="str">
        <f t="shared" si="106"/>
        <v/>
      </c>
      <c r="BT112" s="274" t="str">
        <f t="shared" si="107"/>
        <v/>
      </c>
      <c r="BU112" s="274" t="str">
        <f t="shared" si="108"/>
        <v/>
      </c>
      <c r="BV112" s="274" t="str">
        <f t="shared" si="109"/>
        <v/>
      </c>
      <c r="BW112" s="274" t="str">
        <f t="shared" si="110"/>
        <v/>
      </c>
      <c r="BX112" s="274" t="str">
        <f t="shared" si="111"/>
        <v/>
      </c>
      <c r="BY112" s="274" t="str">
        <f t="shared" si="112"/>
        <v/>
      </c>
      <c r="BZ112" s="274" t="str">
        <f t="shared" si="113"/>
        <v/>
      </c>
      <c r="CA112" s="274">
        <f t="shared" si="124"/>
        <v>0</v>
      </c>
    </row>
    <row r="113" spans="1:79" s="274" customFormat="1" ht="23.1" customHeight="1">
      <c r="A113" s="357">
        <v>100</v>
      </c>
      <c r="B113" s="16"/>
      <c r="C113" s="192"/>
      <c r="D113" s="193"/>
      <c r="E113" s="194"/>
      <c r="F113" s="195"/>
      <c r="G113" s="196"/>
      <c r="H113" s="197"/>
      <c r="I113" s="198"/>
      <c r="J113" s="199"/>
      <c r="K113" s="199"/>
      <c r="L113" s="199"/>
      <c r="M113" s="200"/>
      <c r="N113" s="120"/>
      <c r="O113" s="201"/>
      <c r="P113" s="401" t="str">
        <f t="shared" si="114"/>
        <v/>
      </c>
      <c r="Q113" s="403"/>
      <c r="R113" s="369"/>
      <c r="S113" s="369"/>
      <c r="T113" s="369"/>
      <c r="U113" s="369"/>
      <c r="V113" s="404" t="str">
        <f t="shared" si="82"/>
        <v/>
      </c>
      <c r="W113" s="417" t="str">
        <f t="shared" si="120"/>
        <v/>
      </c>
      <c r="X113" s="404" t="str">
        <f t="shared" si="120"/>
        <v/>
      </c>
      <c r="Y113" s="417" t="str">
        <f t="shared" si="120"/>
        <v/>
      </c>
      <c r="Z113" s="404" t="str">
        <f t="shared" si="120"/>
        <v/>
      </c>
      <c r="AA113" s="417" t="str">
        <f t="shared" si="120"/>
        <v/>
      </c>
      <c r="AB113" s="404" t="str">
        <f t="shared" si="120"/>
        <v/>
      </c>
      <c r="AC113" s="417" t="str">
        <f t="shared" si="120"/>
        <v/>
      </c>
      <c r="AD113" s="404" t="str">
        <f t="shared" si="120"/>
        <v/>
      </c>
      <c r="AE113" s="417" t="str">
        <f t="shared" si="120"/>
        <v/>
      </c>
      <c r="AF113" s="404" t="str">
        <f t="shared" si="120"/>
        <v/>
      </c>
      <c r="AG113" s="417" t="str">
        <f t="shared" si="120"/>
        <v/>
      </c>
      <c r="AH113" s="144" t="str">
        <f t="shared" si="84"/>
        <v/>
      </c>
      <c r="AI113" s="144" t="str">
        <f t="shared" si="85"/>
        <v/>
      </c>
      <c r="AJ113" s="144" t="str">
        <f t="shared" si="122"/>
        <v/>
      </c>
      <c r="AK113" s="144" t="str">
        <f t="shared" si="123"/>
        <v/>
      </c>
      <c r="AL113" s="405" t="str">
        <f t="shared" si="125"/>
        <v/>
      </c>
      <c r="AM113" s="405" t="str">
        <f t="shared" si="125"/>
        <v/>
      </c>
      <c r="AN113" s="405" t="str">
        <f t="shared" si="125"/>
        <v/>
      </c>
      <c r="AO113" s="405" t="str">
        <f t="shared" si="125"/>
        <v/>
      </c>
      <c r="AP113" s="405" t="str">
        <f t="shared" si="125"/>
        <v/>
      </c>
      <c r="AQ113" s="405" t="str">
        <f t="shared" si="125"/>
        <v/>
      </c>
      <c r="AR113" s="405" t="str">
        <f t="shared" si="125"/>
        <v/>
      </c>
      <c r="AS113" s="405" t="str">
        <f t="shared" si="125"/>
        <v/>
      </c>
      <c r="AT113" s="405" t="str">
        <f t="shared" si="125"/>
        <v/>
      </c>
      <c r="AU113" s="405" t="str">
        <f t="shared" si="125"/>
        <v/>
      </c>
      <c r="AV113" s="405" t="str">
        <f t="shared" si="125"/>
        <v/>
      </c>
      <c r="AW113" s="405" t="str">
        <f t="shared" si="86"/>
        <v/>
      </c>
      <c r="AX113" s="358"/>
      <c r="AY113" s="359" t="str">
        <f t="shared" si="87"/>
        <v/>
      </c>
      <c r="AZ113" s="359" t="str">
        <f t="shared" si="88"/>
        <v/>
      </c>
      <c r="BA113" s="359" t="str">
        <f t="shared" si="89"/>
        <v/>
      </c>
      <c r="BB113" s="359" t="str">
        <f t="shared" si="90"/>
        <v/>
      </c>
      <c r="BC113" s="359" t="str">
        <f t="shared" si="91"/>
        <v/>
      </c>
      <c r="BD113" s="359" t="str">
        <f t="shared" si="92"/>
        <v/>
      </c>
      <c r="BE113" s="359" t="str">
        <f t="shared" si="93"/>
        <v/>
      </c>
      <c r="BF113" s="359" t="str">
        <f t="shared" si="94"/>
        <v/>
      </c>
      <c r="BG113" s="359" t="str">
        <f t="shared" si="95"/>
        <v/>
      </c>
      <c r="BH113" s="359" t="str">
        <f t="shared" si="96"/>
        <v/>
      </c>
      <c r="BI113" s="359" t="str">
        <f t="shared" si="97"/>
        <v/>
      </c>
      <c r="BJ113" s="359" t="str">
        <f t="shared" si="98"/>
        <v/>
      </c>
      <c r="BK113" s="275">
        <f t="shared" si="126"/>
        <v>0</v>
      </c>
      <c r="BL113" s="275">
        <f t="shared" si="117"/>
        <v>0</v>
      </c>
      <c r="BM113" s="276">
        <f t="shared" si="100"/>
        <v>0</v>
      </c>
      <c r="BN113" s="274" t="str">
        <f t="shared" si="101"/>
        <v/>
      </c>
      <c r="BO113" s="274" t="str">
        <f t="shared" si="102"/>
        <v/>
      </c>
      <c r="BP113" s="274" t="str">
        <f t="shared" si="103"/>
        <v/>
      </c>
      <c r="BQ113" s="274" t="str">
        <f t="shared" si="104"/>
        <v/>
      </c>
      <c r="BR113" s="274" t="str">
        <f t="shared" si="105"/>
        <v/>
      </c>
      <c r="BS113" s="274" t="str">
        <f t="shared" si="106"/>
        <v/>
      </c>
      <c r="BT113" s="274" t="str">
        <f t="shared" si="107"/>
        <v/>
      </c>
      <c r="BU113" s="274" t="str">
        <f t="shared" si="108"/>
        <v/>
      </c>
      <c r="BV113" s="274" t="str">
        <f t="shared" si="109"/>
        <v/>
      </c>
      <c r="BW113" s="274" t="str">
        <f t="shared" si="110"/>
        <v/>
      </c>
      <c r="BX113" s="274" t="str">
        <f t="shared" si="111"/>
        <v/>
      </c>
      <c r="BY113" s="274" t="str">
        <f t="shared" si="112"/>
        <v/>
      </c>
      <c r="BZ113" s="274" t="str">
        <f t="shared" si="113"/>
        <v/>
      </c>
      <c r="CA113" s="274">
        <f t="shared" si="124"/>
        <v>0</v>
      </c>
    </row>
    <row r="114" spans="1:79" s="274" customFormat="1" ht="22.5" customHeight="1" thickBot="1">
      <c r="A114" s="719" t="s">
        <v>16</v>
      </c>
      <c r="B114" s="720"/>
      <c r="C114" s="360"/>
      <c r="D114" s="361"/>
      <c r="E114" s="362"/>
      <c r="F114" s="362"/>
      <c r="G114" s="363"/>
      <c r="H114" s="362"/>
      <c r="I114" s="363"/>
      <c r="J114" s="363"/>
      <c r="K114" s="364"/>
      <c r="L114" s="365"/>
      <c r="M114" s="366"/>
      <c r="N114" s="367"/>
      <c r="O114" s="368"/>
      <c r="P114" s="401" t="str">
        <f t="shared" si="114"/>
        <v/>
      </c>
      <c r="Q114" s="403"/>
      <c r="R114" s="369"/>
      <c r="S114" s="369"/>
      <c r="T114" s="369"/>
      <c r="U114" s="369"/>
      <c r="V114" s="370"/>
      <c r="W114" s="370"/>
      <c r="X114" s="370"/>
      <c r="Y114" s="370"/>
      <c r="Z114" s="370"/>
      <c r="AA114" s="316"/>
      <c r="AB114" s="316"/>
      <c r="AC114" s="316"/>
      <c r="AD114" s="316"/>
      <c r="AE114" s="316"/>
      <c r="AF114" s="316"/>
      <c r="AG114" s="316" t="str">
        <f>IF($K114="","",IF($BJ$12&gt;=$K114,IF($L114="",$AJ114,IF($BJ$12&gt;$L114,"",$AJ114)),""))</f>
        <v/>
      </c>
      <c r="AH114" s="371"/>
      <c r="AI114" s="372"/>
      <c r="AJ114" s="372"/>
      <c r="AK114" s="372"/>
      <c r="AL114" s="372"/>
      <c r="AM114" s="372"/>
      <c r="AN114" s="372"/>
      <c r="AO114" s="372"/>
      <c r="AP114" s="372"/>
      <c r="AQ114" s="144"/>
      <c r="AR114" s="144"/>
      <c r="AS114" s="144"/>
      <c r="AT114" s="144"/>
      <c r="AU114" s="144"/>
      <c r="AV114" s="144"/>
      <c r="AW114" s="144" t="str">
        <f>IF($K114="","",IF($BJ$12&gt;=$K114,IF($L114="",$AJ114,IF($BJ$12&gt;$L114,"",$AJ114)),""))</f>
        <v/>
      </c>
      <c r="AX114" s="144"/>
      <c r="AY114" s="370"/>
      <c r="AZ114" s="370"/>
      <c r="BA114" s="370"/>
      <c r="BB114" s="370"/>
      <c r="BC114" s="370"/>
      <c r="BD114" s="316"/>
      <c r="BE114" s="316"/>
      <c r="BF114" s="316"/>
      <c r="BG114" s="316"/>
      <c r="BH114" s="316"/>
      <c r="BI114" s="316"/>
      <c r="BJ114" s="316" t="str">
        <f>IF($K114="","",IF($BJ$12&gt;=$K114,IF($L114="",$AJ114,IF($BJ$12&gt;$L114,"",$AJ114)),""))</f>
        <v/>
      </c>
      <c r="BK114" s="373" t="s">
        <v>484</v>
      </c>
      <c r="BL114" s="373"/>
      <c r="BM114" s="374"/>
    </row>
    <row r="115" spans="1:79" ht="13.5" customHeight="1">
      <c r="A115" s="332"/>
      <c r="B115" s="375" t="s">
        <v>17</v>
      </c>
      <c r="C115" s="375"/>
      <c r="D115" s="375"/>
      <c r="E115" s="718" t="s">
        <v>18</v>
      </c>
      <c r="F115" s="718"/>
      <c r="G115" s="718"/>
      <c r="H115" s="718"/>
      <c r="I115" s="718"/>
      <c r="J115" s="375"/>
      <c r="K115" s="332"/>
      <c r="L115" s="375"/>
      <c r="M115" s="375"/>
      <c r="N115" s="375"/>
      <c r="O115" s="375"/>
      <c r="P115" s="375"/>
      <c r="Q115" s="375"/>
      <c r="R115" s="375"/>
      <c r="S115" s="375"/>
      <c r="T115" s="375"/>
      <c r="U115" s="375"/>
      <c r="BK115" s="376"/>
      <c r="BL115" s="376"/>
      <c r="BM115" s="377"/>
    </row>
    <row r="116" spans="1:79">
      <c r="A116" s="332"/>
      <c r="B116" s="375"/>
      <c r="C116" s="375"/>
      <c r="D116" s="375"/>
      <c r="E116" s="718" t="s">
        <v>55</v>
      </c>
      <c r="F116" s="718"/>
      <c r="G116" s="718"/>
      <c r="H116" s="718"/>
      <c r="I116" s="718"/>
      <c r="J116" s="375"/>
      <c r="K116" s="332"/>
      <c r="L116" s="375"/>
      <c r="M116" s="375"/>
      <c r="N116" s="378"/>
      <c r="O116" s="378"/>
      <c r="P116" s="378"/>
      <c r="Q116" s="378"/>
      <c r="R116" s="378"/>
      <c r="S116" s="378"/>
      <c r="T116" s="378"/>
      <c r="U116" s="378"/>
      <c r="BK116" s="376"/>
      <c r="BL116" s="376"/>
      <c r="BM116" s="377"/>
    </row>
    <row r="117" spans="1:79" ht="12" customHeight="1">
      <c r="A117" s="332"/>
      <c r="B117" s="332"/>
      <c r="C117" s="332"/>
      <c r="D117" s="332"/>
      <c r="E117" s="713" t="s">
        <v>56</v>
      </c>
      <c r="F117" s="713"/>
      <c r="G117" s="713"/>
      <c r="H117" s="713"/>
      <c r="I117" s="713"/>
      <c r="J117" s="713"/>
      <c r="K117" s="713"/>
      <c r="L117" s="713"/>
      <c r="M117" s="713"/>
      <c r="N117" s="378"/>
      <c r="O117" s="378"/>
      <c r="P117" s="378"/>
      <c r="Q117" s="378"/>
      <c r="R117" s="378"/>
      <c r="S117" s="378"/>
      <c r="T117" s="378"/>
      <c r="U117" s="378"/>
      <c r="BK117" s="376"/>
      <c r="BL117" s="376"/>
      <c r="BM117" s="377"/>
    </row>
    <row r="118" spans="1:79" ht="12" customHeight="1">
      <c r="A118" s="332"/>
      <c r="B118" s="332"/>
      <c r="C118" s="332"/>
      <c r="D118" s="332"/>
      <c r="E118" s="713" t="s">
        <v>57</v>
      </c>
      <c r="F118" s="713"/>
      <c r="G118" s="713"/>
      <c r="H118" s="713"/>
      <c r="I118" s="713"/>
      <c r="J118" s="713"/>
      <c r="K118" s="713"/>
      <c r="L118" s="713"/>
      <c r="M118" s="713"/>
      <c r="N118" s="379"/>
      <c r="O118" s="379"/>
      <c r="P118" s="379"/>
      <c r="Q118" s="379"/>
      <c r="R118" s="379"/>
      <c r="S118" s="379"/>
      <c r="T118" s="379"/>
      <c r="U118" s="379"/>
      <c r="BK118" s="380"/>
      <c r="BL118" s="380"/>
      <c r="BM118" s="381"/>
    </row>
    <row r="119" spans="1:79" ht="12" customHeight="1">
      <c r="A119" s="332"/>
      <c r="B119" s="332"/>
      <c r="C119" s="332"/>
      <c r="D119" s="332"/>
      <c r="E119" s="378"/>
      <c r="F119" s="378"/>
      <c r="G119" s="378"/>
      <c r="H119" s="378"/>
      <c r="I119" s="378"/>
      <c r="J119" s="378"/>
      <c r="K119" s="378"/>
      <c r="L119" s="378"/>
      <c r="M119" s="378"/>
      <c r="N119" s="379"/>
      <c r="O119" s="379"/>
      <c r="P119" s="379"/>
      <c r="Q119" s="379"/>
      <c r="R119" s="379"/>
      <c r="S119" s="379"/>
      <c r="T119" s="379"/>
      <c r="U119" s="379"/>
      <c r="BK119" s="382"/>
      <c r="BL119" s="382"/>
      <c r="BM119" s="383"/>
    </row>
    <row r="120" spans="1:79" ht="12" customHeight="1">
      <c r="A120" s="332"/>
      <c r="B120" s="384"/>
      <c r="C120" s="384"/>
      <c r="D120" s="384"/>
      <c r="E120" s="385"/>
      <c r="F120" s="384"/>
      <c r="G120" s="384"/>
      <c r="H120" s="386"/>
      <c r="I120" s="385"/>
      <c r="J120" s="385"/>
      <c r="K120" s="379"/>
      <c r="L120" s="379"/>
      <c r="M120" s="379"/>
      <c r="N120" s="379"/>
      <c r="O120" s="379"/>
      <c r="P120" s="379"/>
      <c r="Q120" s="379"/>
      <c r="R120" s="379"/>
      <c r="S120" s="379"/>
      <c r="T120" s="379"/>
      <c r="U120" s="379"/>
      <c r="V120" s="387"/>
      <c r="W120" s="387"/>
      <c r="X120" s="387"/>
      <c r="Y120" s="387"/>
      <c r="Z120" s="387"/>
      <c r="AA120" s="387"/>
      <c r="AB120" s="387"/>
      <c r="AC120" s="387"/>
      <c r="AD120" s="387"/>
      <c r="AE120" s="387"/>
      <c r="AF120" s="387"/>
      <c r="AG120" s="387"/>
      <c r="AI120" s="388"/>
      <c r="AJ120" s="388"/>
      <c r="AK120" s="388"/>
      <c r="AL120" s="320"/>
      <c r="AM120" s="320"/>
      <c r="AN120" s="320"/>
      <c r="AO120" s="320"/>
      <c r="AP120" s="320"/>
      <c r="AQ120" s="320"/>
      <c r="AR120" s="320"/>
      <c r="AS120" s="320"/>
      <c r="AT120" s="320"/>
      <c r="AU120" s="320"/>
      <c r="AV120" s="320"/>
      <c r="AW120" s="320"/>
      <c r="AX120" s="320"/>
      <c r="AY120" s="387"/>
      <c r="AZ120" s="387"/>
      <c r="BA120" s="387"/>
      <c r="BB120" s="387"/>
      <c r="BC120" s="387"/>
      <c r="BD120" s="387"/>
      <c r="BE120" s="387"/>
      <c r="BF120" s="387"/>
      <c r="BG120" s="387"/>
      <c r="BH120" s="387"/>
      <c r="BI120" s="387"/>
      <c r="BJ120" s="387"/>
      <c r="BK120" s="389"/>
      <c r="BL120" s="389"/>
      <c r="BM120" s="387"/>
    </row>
    <row r="121" spans="1:79" ht="12" customHeight="1">
      <c r="A121" s="332"/>
      <c r="B121" s="384" t="s">
        <v>29</v>
      </c>
      <c r="C121" s="384"/>
      <c r="D121" s="384"/>
      <c r="E121" s="385"/>
      <c r="F121" s="384"/>
      <c r="G121" s="384"/>
      <c r="H121" s="386"/>
      <c r="I121" s="385"/>
      <c r="J121" s="385"/>
      <c r="K121" s="379"/>
      <c r="L121" s="379"/>
      <c r="M121" s="379"/>
      <c r="N121" s="379"/>
      <c r="O121" s="379"/>
      <c r="P121" s="379"/>
      <c r="Q121" s="379"/>
      <c r="R121" s="379"/>
      <c r="S121" s="379"/>
      <c r="T121" s="379"/>
      <c r="U121" s="379"/>
      <c r="V121" s="387"/>
      <c r="W121" s="387"/>
      <c r="X121" s="387"/>
      <c r="Y121" s="387"/>
      <c r="Z121" s="387"/>
      <c r="AA121" s="387"/>
      <c r="AB121" s="387"/>
      <c r="AC121" s="387"/>
      <c r="AD121" s="387"/>
      <c r="AE121" s="387"/>
      <c r="AF121" s="387"/>
      <c r="AG121" s="387"/>
      <c r="AI121" s="388"/>
      <c r="AJ121" s="388"/>
      <c r="AK121" s="388"/>
      <c r="AL121" s="320"/>
      <c r="AM121" s="320"/>
      <c r="AN121" s="320"/>
      <c r="AO121" s="320"/>
      <c r="AP121" s="320"/>
      <c r="AQ121" s="320"/>
      <c r="AR121" s="320"/>
      <c r="AS121" s="320"/>
      <c r="AT121" s="320"/>
      <c r="AU121" s="320"/>
      <c r="AV121" s="320"/>
      <c r="AW121" s="320"/>
      <c r="AX121" s="320"/>
      <c r="AY121" s="387"/>
      <c r="AZ121" s="387"/>
      <c r="BA121" s="387"/>
      <c r="BB121" s="387"/>
      <c r="BC121" s="387"/>
      <c r="BD121" s="387"/>
      <c r="BE121" s="387"/>
      <c r="BF121" s="387"/>
      <c r="BG121" s="387"/>
      <c r="BH121" s="387"/>
      <c r="BI121" s="387"/>
      <c r="BJ121" s="387"/>
      <c r="BK121" s="389"/>
      <c r="BL121" s="389"/>
      <c r="BM121" s="387"/>
    </row>
    <row r="122" spans="1:79">
      <c r="A122" s="332"/>
      <c r="B122" s="332" t="s">
        <v>53</v>
      </c>
      <c r="C122" s="332"/>
      <c r="D122" s="332"/>
      <c r="E122" s="332"/>
      <c r="F122" s="390"/>
      <c r="G122" s="390"/>
      <c r="H122" s="390"/>
      <c r="I122" s="390"/>
      <c r="J122" s="390"/>
      <c r="K122" s="379"/>
      <c r="L122" s="379"/>
      <c r="M122" s="379"/>
      <c r="V122" s="391"/>
      <c r="W122" s="391"/>
      <c r="X122" s="391"/>
      <c r="Y122" s="391"/>
      <c r="Z122" s="391"/>
      <c r="AA122" s="391"/>
      <c r="AB122" s="391"/>
      <c r="AC122" s="391"/>
      <c r="AD122" s="391"/>
      <c r="AE122" s="391"/>
      <c r="AF122" s="391"/>
      <c r="AG122" s="391"/>
      <c r="AI122" s="320"/>
      <c r="AJ122" s="320"/>
      <c r="AK122" s="320"/>
      <c r="AL122" s="323"/>
      <c r="AM122" s="323"/>
      <c r="AN122" s="323"/>
      <c r="AO122" s="323"/>
      <c r="AP122" s="323"/>
      <c r="AQ122" s="323"/>
      <c r="AR122" s="323"/>
      <c r="AS122" s="323"/>
      <c r="AT122" s="323"/>
      <c r="AU122" s="323"/>
      <c r="AV122" s="323"/>
      <c r="AW122" s="323"/>
      <c r="AX122" s="323"/>
      <c r="AY122" s="391"/>
      <c r="AZ122" s="391"/>
      <c r="BA122" s="391"/>
      <c r="BB122" s="391"/>
      <c r="BC122" s="391"/>
      <c r="BD122" s="391"/>
      <c r="BE122" s="391"/>
      <c r="BF122" s="391"/>
      <c r="BG122" s="391"/>
      <c r="BH122" s="391"/>
      <c r="BI122" s="391"/>
      <c r="BJ122" s="391"/>
      <c r="BK122" s="387"/>
      <c r="BL122" s="387"/>
      <c r="BM122" s="391"/>
    </row>
    <row r="123" spans="1:79">
      <c r="V123" s="391"/>
      <c r="W123" s="391"/>
      <c r="X123" s="391"/>
      <c r="Y123" s="391"/>
      <c r="Z123" s="391"/>
      <c r="AA123" s="391"/>
      <c r="AB123" s="391"/>
      <c r="AC123" s="391"/>
      <c r="AD123" s="391"/>
      <c r="AE123" s="391"/>
      <c r="AF123" s="391"/>
      <c r="AG123" s="391"/>
      <c r="AI123" s="320"/>
      <c r="AJ123" s="320"/>
      <c r="AK123" s="320"/>
      <c r="AL123" s="323"/>
      <c r="AM123" s="323"/>
      <c r="AN123" s="323"/>
      <c r="AO123" s="323"/>
      <c r="AP123" s="323"/>
      <c r="AQ123" s="323"/>
      <c r="AR123" s="323"/>
      <c r="AS123" s="323"/>
      <c r="AT123" s="323"/>
      <c r="AU123" s="323"/>
      <c r="AV123" s="323"/>
      <c r="AW123" s="323"/>
      <c r="AX123" s="323"/>
      <c r="AY123" s="391"/>
      <c r="AZ123" s="391"/>
      <c r="BA123" s="391"/>
      <c r="BB123" s="391"/>
      <c r="BC123" s="391"/>
      <c r="BD123" s="391"/>
      <c r="BE123" s="391"/>
      <c r="BF123" s="391"/>
      <c r="BG123" s="391"/>
      <c r="BH123" s="391"/>
      <c r="BI123" s="391"/>
      <c r="BJ123" s="391"/>
      <c r="BK123" s="387"/>
      <c r="BL123" s="387"/>
      <c r="BM123" s="391"/>
    </row>
    <row r="124" spans="1:79">
      <c r="V124" s="391"/>
      <c r="W124" s="391"/>
      <c r="X124" s="391"/>
      <c r="Y124" s="391"/>
      <c r="Z124" s="391"/>
      <c r="AA124" s="391"/>
      <c r="AB124" s="391"/>
      <c r="AC124" s="391"/>
      <c r="AD124" s="391"/>
      <c r="AE124" s="391"/>
      <c r="AF124" s="391"/>
      <c r="AG124" s="391"/>
      <c r="AI124" s="320"/>
      <c r="AJ124" s="320"/>
      <c r="AK124" s="320"/>
      <c r="AL124" s="323"/>
      <c r="AM124" s="323"/>
      <c r="AN124" s="323"/>
      <c r="AO124" s="323"/>
      <c r="AP124" s="323"/>
      <c r="AQ124" s="323"/>
      <c r="AR124" s="323"/>
      <c r="AS124" s="323"/>
      <c r="AT124" s="323"/>
      <c r="AU124" s="323"/>
      <c r="AV124" s="323"/>
      <c r="AW124" s="323"/>
      <c r="AX124" s="323"/>
      <c r="AY124" s="391"/>
      <c r="AZ124" s="391"/>
      <c r="BA124" s="391"/>
      <c r="BB124" s="391"/>
      <c r="BC124" s="391"/>
      <c r="BD124" s="391"/>
      <c r="BE124" s="391"/>
      <c r="BF124" s="391"/>
      <c r="BG124" s="391"/>
      <c r="BH124" s="391"/>
      <c r="BI124" s="391"/>
      <c r="BJ124" s="391"/>
      <c r="BK124" s="387"/>
      <c r="BL124" s="387"/>
      <c r="BM124" s="391"/>
    </row>
    <row r="125" spans="1:79">
      <c r="V125" s="391"/>
      <c r="W125" s="391"/>
      <c r="X125" s="391"/>
      <c r="Y125" s="391"/>
      <c r="Z125" s="391"/>
      <c r="AA125" s="391"/>
      <c r="AB125" s="391"/>
      <c r="AC125" s="391"/>
      <c r="AD125" s="391"/>
      <c r="AE125" s="391"/>
      <c r="AF125" s="391"/>
      <c r="AG125" s="391"/>
      <c r="AI125" s="320"/>
      <c r="AJ125" s="320"/>
      <c r="AK125" s="320"/>
      <c r="AL125" s="323"/>
      <c r="AM125" s="323"/>
      <c r="AN125" s="323"/>
      <c r="AO125" s="323"/>
      <c r="AP125" s="323"/>
      <c r="AQ125" s="323"/>
      <c r="AR125" s="323"/>
      <c r="AS125" s="323"/>
      <c r="AT125" s="323"/>
      <c r="AU125" s="323"/>
      <c r="AV125" s="323"/>
      <c r="AW125" s="323"/>
      <c r="AX125" s="323"/>
      <c r="AY125" s="391"/>
      <c r="AZ125" s="391"/>
      <c r="BA125" s="391"/>
      <c r="BB125" s="391"/>
      <c r="BC125" s="391"/>
      <c r="BD125" s="391"/>
      <c r="BE125" s="391"/>
      <c r="BF125" s="391"/>
      <c r="BG125" s="391"/>
      <c r="BH125" s="391"/>
      <c r="BI125" s="391"/>
      <c r="BJ125" s="391"/>
      <c r="BK125" s="387"/>
      <c r="BL125" s="387"/>
      <c r="BM125" s="391"/>
    </row>
    <row r="126" spans="1:79">
      <c r="N126" s="332"/>
      <c r="O126" s="332"/>
      <c r="P126" s="332"/>
      <c r="Q126" s="332"/>
      <c r="R126" s="332"/>
      <c r="S126" s="332"/>
      <c r="T126" s="332"/>
      <c r="U126" s="332"/>
      <c r="V126" s="392"/>
      <c r="W126" s="392"/>
      <c r="X126" s="392"/>
      <c r="Y126" s="392"/>
      <c r="Z126" s="392"/>
      <c r="AA126" s="392"/>
      <c r="AB126" s="392"/>
      <c r="AC126" s="392"/>
      <c r="AD126" s="392"/>
      <c r="AE126" s="392"/>
      <c r="AF126" s="392"/>
      <c r="AG126" s="392"/>
      <c r="AI126" s="393"/>
      <c r="AJ126" s="393"/>
      <c r="AK126" s="393"/>
      <c r="AL126" s="394"/>
      <c r="AM126" s="394"/>
      <c r="AN126" s="394"/>
      <c r="AO126" s="394"/>
      <c r="AP126" s="394"/>
      <c r="AQ126" s="394"/>
      <c r="AR126" s="394"/>
      <c r="AS126" s="394"/>
      <c r="AT126" s="394"/>
      <c r="AU126" s="394"/>
      <c r="AV126" s="394"/>
      <c r="AW126" s="394"/>
      <c r="AX126" s="394"/>
      <c r="AY126" s="392"/>
      <c r="AZ126" s="392"/>
      <c r="BA126" s="392"/>
      <c r="BB126" s="392"/>
      <c r="BC126" s="392"/>
      <c r="BD126" s="392"/>
      <c r="BE126" s="392"/>
      <c r="BF126" s="392"/>
      <c r="BG126" s="392"/>
      <c r="BH126" s="392"/>
      <c r="BI126" s="392"/>
      <c r="BJ126" s="392"/>
      <c r="BK126" s="395"/>
      <c r="BL126" s="395"/>
      <c r="BM126" s="392"/>
    </row>
    <row r="127" spans="1:79">
      <c r="A127" s="332" t="s">
        <v>10</v>
      </c>
      <c r="B127" s="332"/>
      <c r="C127" s="332" t="s">
        <v>19</v>
      </c>
      <c r="D127" s="332" t="s">
        <v>20</v>
      </c>
      <c r="E127" s="332"/>
      <c r="F127" s="342" t="s">
        <v>21</v>
      </c>
      <c r="G127" s="332"/>
      <c r="H127" s="332" t="s">
        <v>22</v>
      </c>
      <c r="I127" s="332"/>
      <c r="J127" s="332"/>
      <c r="K127" s="332"/>
      <c r="L127" s="332"/>
      <c r="M127" s="332"/>
      <c r="N127" s="332"/>
      <c r="O127" s="332"/>
      <c r="P127" s="332"/>
      <c r="Q127" s="332"/>
      <c r="R127" s="332"/>
      <c r="S127" s="332"/>
      <c r="T127" s="332"/>
      <c r="U127" s="332"/>
    </row>
    <row r="128" spans="1:79">
      <c r="A128" s="332" t="s">
        <v>112</v>
      </c>
      <c r="B128" s="332"/>
      <c r="C128" s="332" t="s">
        <v>59</v>
      </c>
      <c r="D128" s="332" t="s">
        <v>25</v>
      </c>
      <c r="E128" s="332"/>
      <c r="F128" s="342" t="s">
        <v>23</v>
      </c>
      <c r="G128" s="332"/>
      <c r="H128" s="332" t="s">
        <v>24</v>
      </c>
      <c r="I128" s="332"/>
      <c r="J128" s="332"/>
      <c r="K128" s="332"/>
      <c r="L128" s="332"/>
      <c r="M128" s="332"/>
      <c r="N128" s="332"/>
      <c r="O128" s="332"/>
      <c r="P128" s="332"/>
      <c r="Q128" s="332"/>
      <c r="R128" s="332"/>
      <c r="S128" s="332"/>
      <c r="T128" s="332"/>
      <c r="U128" s="332"/>
    </row>
    <row r="129" spans="1:21">
      <c r="A129" s="332" t="s">
        <v>113</v>
      </c>
      <c r="B129" s="332"/>
      <c r="C129" s="332"/>
      <c r="D129" s="332"/>
      <c r="E129" s="332"/>
      <c r="F129" s="342"/>
      <c r="G129" s="332"/>
      <c r="H129" s="332"/>
      <c r="I129" s="332"/>
      <c r="J129" s="332"/>
      <c r="K129" s="332"/>
      <c r="L129" s="332"/>
      <c r="M129" s="332"/>
      <c r="N129" s="332"/>
      <c r="O129" s="332"/>
      <c r="P129" s="332"/>
      <c r="Q129" s="332"/>
      <c r="R129" s="332"/>
      <c r="S129" s="332"/>
      <c r="T129" s="332"/>
      <c r="U129" s="332"/>
    </row>
    <row r="130" spans="1:21">
      <c r="A130" s="332" t="s">
        <v>11</v>
      </c>
      <c r="B130" s="332"/>
      <c r="C130" s="332"/>
      <c r="D130" s="332"/>
      <c r="E130" s="332"/>
      <c r="F130" s="342"/>
      <c r="G130" s="332"/>
      <c r="H130" s="332"/>
      <c r="I130" s="332"/>
      <c r="J130" s="332"/>
      <c r="K130" s="332"/>
      <c r="L130" s="332"/>
      <c r="M130" s="332"/>
    </row>
    <row r="131" spans="1:21">
      <c r="A131" s="332" t="s">
        <v>12</v>
      </c>
    </row>
    <row r="132" spans="1:21">
      <c r="A132" s="332" t="s">
        <v>0</v>
      </c>
    </row>
    <row r="133" spans="1:21">
      <c r="A133" s="332" t="s">
        <v>1</v>
      </c>
    </row>
    <row r="134" spans="1:21">
      <c r="A134" s="332" t="s">
        <v>60</v>
      </c>
    </row>
    <row r="135" spans="1:21">
      <c r="A135" s="332" t="s">
        <v>13</v>
      </c>
    </row>
    <row r="136" spans="1:21">
      <c r="A136" s="332" t="s">
        <v>104</v>
      </c>
    </row>
    <row r="137" spans="1:21">
      <c r="A137" s="332" t="s">
        <v>102</v>
      </c>
    </row>
    <row r="138" spans="1:21">
      <c r="A138" s="332" t="s">
        <v>103</v>
      </c>
    </row>
    <row r="139" spans="1:21">
      <c r="A139" s="332" t="s">
        <v>105</v>
      </c>
    </row>
    <row r="140" spans="1:21">
      <c r="A140" s="332" t="s">
        <v>106</v>
      </c>
    </row>
    <row r="141" spans="1:21">
      <c r="A141" s="332" t="s">
        <v>107</v>
      </c>
    </row>
    <row r="142" spans="1:21">
      <c r="A142" s="332" t="s">
        <v>14</v>
      </c>
    </row>
    <row r="143" spans="1:21">
      <c r="A143" s="332" t="s">
        <v>15</v>
      </c>
    </row>
    <row r="144" spans="1:21">
      <c r="A144" s="332" t="s">
        <v>27</v>
      </c>
    </row>
    <row r="145" spans="1:1">
      <c r="A145" s="332" t="s">
        <v>26</v>
      </c>
    </row>
    <row r="146" spans="1:1">
      <c r="A146" s="332" t="s">
        <v>110</v>
      </c>
    </row>
    <row r="147" spans="1:1">
      <c r="A147" s="332" t="s">
        <v>28</v>
      </c>
    </row>
    <row r="148" spans="1:1">
      <c r="A148" s="332"/>
    </row>
  </sheetData>
  <sheetProtection password="CCCF" sheet="1" selectLockedCells="1"/>
  <autoFilter ref="BK3:BM148" xr:uid="{31317486-3628-4556-B971-634E85FB6700}"/>
  <mergeCells count="36">
    <mergeCell ref="AY3:BJ3"/>
    <mergeCell ref="BF4:BJ4"/>
    <mergeCell ref="M11:M13"/>
    <mergeCell ref="E116:I116"/>
    <mergeCell ref="AI10:AK10"/>
    <mergeCell ref="A3:M3"/>
    <mergeCell ref="F5:H5"/>
    <mergeCell ref="L6:M6"/>
    <mergeCell ref="O11:O13"/>
    <mergeCell ref="N11:N13"/>
    <mergeCell ref="B6:J6"/>
    <mergeCell ref="AI5:AK5"/>
    <mergeCell ref="AI6:AK6"/>
    <mergeCell ref="AI7:AK7"/>
    <mergeCell ref="AI8:AK8"/>
    <mergeCell ref="AI9:AK9"/>
    <mergeCell ref="E118:M118"/>
    <mergeCell ref="A11:A13"/>
    <mergeCell ref="B11:B13"/>
    <mergeCell ref="C11:D13"/>
    <mergeCell ref="E115:I115"/>
    <mergeCell ref="A114:B114"/>
    <mergeCell ref="G11:G13"/>
    <mergeCell ref="H11:H13"/>
    <mergeCell ref="I11:I13"/>
    <mergeCell ref="J11:J13"/>
    <mergeCell ref="K11:K13"/>
    <mergeCell ref="L11:L13"/>
    <mergeCell ref="E11:E13"/>
    <mergeCell ref="F11:F13"/>
    <mergeCell ref="E117:M117"/>
    <mergeCell ref="V3:AG3"/>
    <mergeCell ref="AC4:AG4"/>
    <mergeCell ref="AL3:AW3"/>
    <mergeCell ref="AS4:AW4"/>
    <mergeCell ref="P11:P13"/>
  </mergeCells>
  <phoneticPr fontId="1"/>
  <conditionalFormatting sqref="F5:H5">
    <cfRule type="cellIs" dxfId="8" priority="1" operator="equal">
      <formula>"退職日変更あり"</formula>
    </cfRule>
  </conditionalFormatting>
  <dataValidations xWindow="230" yWindow="617" count="20">
    <dataValidation type="list" allowBlank="1" showInputMessage="1" showErrorMessage="1" sqref="H14:H113" xr:uid="{00000000-0002-0000-0200-000000000000}">
      <formula1>$H$127:$H$128</formula1>
    </dataValidation>
    <dataValidation type="list" allowBlank="1" showInputMessage="1" showErrorMessage="1" prompt="「常」⇒1日6時間以上かつ1ヶ月20日以上_x000a__x000a_「非」⇒1日6時間未満又は1ヶ月20日未満" sqref="D14:D113" xr:uid="{00000000-0002-0000-0200-000001000000}">
      <formula1>$D$127:$D$128</formula1>
    </dataValidation>
    <dataValidation type="list" allowBlank="1" showInputMessage="1" showErrorMessage="1" prompt="「正」は正規職員、「パート」は正規職員以外（他のエクセルファイルからの貼り付けの際は、「パート」は全角でお願いします。）" sqref="C14:C113" xr:uid="{00000000-0002-0000-0200-000002000000}">
      <formula1>$C$127:$C$128</formula1>
    </dataValidation>
    <dataValidation type="list" errorStyle="warning" allowBlank="1" showInputMessage="1" showErrorMessage="1" sqref="WXB983136:WXB983160 WXB14:WXB38 KP14:KP38 UL14:UL38 AEH14:AEH38 AOD14:AOD38 AXZ14:AXZ38 BHV14:BHV38 BRR14:BRR38 CBN14:CBN38 CLJ14:CLJ38 CVF14:CVF38 DFB14:DFB38 DOX14:DOX38 DYT14:DYT38 EIP14:EIP38 ESL14:ESL38 FCH14:FCH38 FMD14:FMD38 FVZ14:FVZ38 GFV14:GFV38 GPR14:GPR38 GZN14:GZN38 HJJ14:HJJ38 HTF14:HTF38 IDB14:IDB38 IMX14:IMX38 IWT14:IWT38 JGP14:JGP38 JQL14:JQL38 KAH14:KAH38 KKD14:KKD38 KTZ14:KTZ38 LDV14:LDV38 LNR14:LNR38 LXN14:LXN38 MHJ14:MHJ38 MRF14:MRF38 NBB14:NBB38 NKX14:NKX38 NUT14:NUT38 OEP14:OEP38 OOL14:OOL38 OYH14:OYH38 PID14:PID38 PRZ14:PRZ38 QBV14:QBV38 QLR14:QLR38 QVN14:QVN38 RFJ14:RFJ38 RPF14:RPF38 RZB14:RZB38 SIX14:SIX38 SST14:SST38 TCP14:TCP38 TML14:TML38 TWH14:TWH38 UGD14:UGD38 UPZ14:UPZ38 UZV14:UZV38 VJR14:VJR38 VTN14:VTN38 WDJ14:WDJ38 WNF14:WNF38 H65632:H65656 KP65632:KP65656 UL65632:UL65656 AEH65632:AEH65656 AOD65632:AOD65656 AXZ65632:AXZ65656 BHV65632:BHV65656 BRR65632:BRR65656 CBN65632:CBN65656 CLJ65632:CLJ65656 CVF65632:CVF65656 DFB65632:DFB65656 DOX65632:DOX65656 DYT65632:DYT65656 EIP65632:EIP65656 ESL65632:ESL65656 FCH65632:FCH65656 FMD65632:FMD65656 FVZ65632:FVZ65656 GFV65632:GFV65656 GPR65632:GPR65656 GZN65632:GZN65656 HJJ65632:HJJ65656 HTF65632:HTF65656 IDB65632:IDB65656 IMX65632:IMX65656 IWT65632:IWT65656 JGP65632:JGP65656 JQL65632:JQL65656 KAH65632:KAH65656 KKD65632:KKD65656 KTZ65632:KTZ65656 LDV65632:LDV65656 LNR65632:LNR65656 LXN65632:LXN65656 MHJ65632:MHJ65656 MRF65632:MRF65656 NBB65632:NBB65656 NKX65632:NKX65656 NUT65632:NUT65656 OEP65632:OEP65656 OOL65632:OOL65656 OYH65632:OYH65656 PID65632:PID65656 PRZ65632:PRZ65656 QBV65632:QBV65656 QLR65632:QLR65656 QVN65632:QVN65656 RFJ65632:RFJ65656 RPF65632:RPF65656 RZB65632:RZB65656 SIX65632:SIX65656 SST65632:SST65656 TCP65632:TCP65656 TML65632:TML65656 TWH65632:TWH65656 UGD65632:UGD65656 UPZ65632:UPZ65656 UZV65632:UZV65656 VJR65632:VJR65656 VTN65632:VTN65656 WDJ65632:WDJ65656 WNF65632:WNF65656 WXB65632:WXB65656 H131168:H131192 KP131168:KP131192 UL131168:UL131192 AEH131168:AEH131192 AOD131168:AOD131192 AXZ131168:AXZ131192 BHV131168:BHV131192 BRR131168:BRR131192 CBN131168:CBN131192 CLJ131168:CLJ131192 CVF131168:CVF131192 DFB131168:DFB131192 DOX131168:DOX131192 DYT131168:DYT131192 EIP131168:EIP131192 ESL131168:ESL131192 FCH131168:FCH131192 FMD131168:FMD131192 FVZ131168:FVZ131192 GFV131168:GFV131192 GPR131168:GPR131192 GZN131168:GZN131192 HJJ131168:HJJ131192 HTF131168:HTF131192 IDB131168:IDB131192 IMX131168:IMX131192 IWT131168:IWT131192 JGP131168:JGP131192 JQL131168:JQL131192 KAH131168:KAH131192 KKD131168:KKD131192 KTZ131168:KTZ131192 LDV131168:LDV131192 LNR131168:LNR131192 LXN131168:LXN131192 MHJ131168:MHJ131192 MRF131168:MRF131192 NBB131168:NBB131192 NKX131168:NKX131192 NUT131168:NUT131192 OEP131168:OEP131192 OOL131168:OOL131192 OYH131168:OYH131192 PID131168:PID131192 PRZ131168:PRZ131192 QBV131168:QBV131192 QLR131168:QLR131192 QVN131168:QVN131192 RFJ131168:RFJ131192 RPF131168:RPF131192 RZB131168:RZB131192 SIX131168:SIX131192 SST131168:SST131192 TCP131168:TCP131192 TML131168:TML131192 TWH131168:TWH131192 UGD131168:UGD131192 UPZ131168:UPZ131192 UZV131168:UZV131192 VJR131168:VJR131192 VTN131168:VTN131192 WDJ131168:WDJ131192 WNF131168:WNF131192 WXB131168:WXB131192 H196704:H196728 KP196704:KP196728 UL196704:UL196728 AEH196704:AEH196728 AOD196704:AOD196728 AXZ196704:AXZ196728 BHV196704:BHV196728 BRR196704:BRR196728 CBN196704:CBN196728 CLJ196704:CLJ196728 CVF196704:CVF196728 DFB196704:DFB196728 DOX196704:DOX196728 DYT196704:DYT196728 EIP196704:EIP196728 ESL196704:ESL196728 FCH196704:FCH196728 FMD196704:FMD196728 FVZ196704:FVZ196728 GFV196704:GFV196728 GPR196704:GPR196728 GZN196704:GZN196728 HJJ196704:HJJ196728 HTF196704:HTF196728 IDB196704:IDB196728 IMX196704:IMX196728 IWT196704:IWT196728 JGP196704:JGP196728 JQL196704:JQL196728 KAH196704:KAH196728 KKD196704:KKD196728 KTZ196704:KTZ196728 LDV196704:LDV196728 LNR196704:LNR196728 LXN196704:LXN196728 MHJ196704:MHJ196728 MRF196704:MRF196728 NBB196704:NBB196728 NKX196704:NKX196728 NUT196704:NUT196728 OEP196704:OEP196728 OOL196704:OOL196728 OYH196704:OYH196728 PID196704:PID196728 PRZ196704:PRZ196728 QBV196704:QBV196728 QLR196704:QLR196728 QVN196704:QVN196728 RFJ196704:RFJ196728 RPF196704:RPF196728 RZB196704:RZB196728 SIX196704:SIX196728 SST196704:SST196728 TCP196704:TCP196728 TML196704:TML196728 TWH196704:TWH196728 UGD196704:UGD196728 UPZ196704:UPZ196728 UZV196704:UZV196728 VJR196704:VJR196728 VTN196704:VTN196728 WDJ196704:WDJ196728 WNF196704:WNF196728 WXB196704:WXB196728 H262240:H262264 KP262240:KP262264 UL262240:UL262264 AEH262240:AEH262264 AOD262240:AOD262264 AXZ262240:AXZ262264 BHV262240:BHV262264 BRR262240:BRR262264 CBN262240:CBN262264 CLJ262240:CLJ262264 CVF262240:CVF262264 DFB262240:DFB262264 DOX262240:DOX262264 DYT262240:DYT262264 EIP262240:EIP262264 ESL262240:ESL262264 FCH262240:FCH262264 FMD262240:FMD262264 FVZ262240:FVZ262264 GFV262240:GFV262264 GPR262240:GPR262264 GZN262240:GZN262264 HJJ262240:HJJ262264 HTF262240:HTF262264 IDB262240:IDB262264 IMX262240:IMX262264 IWT262240:IWT262264 JGP262240:JGP262264 JQL262240:JQL262264 KAH262240:KAH262264 KKD262240:KKD262264 KTZ262240:KTZ262264 LDV262240:LDV262264 LNR262240:LNR262264 LXN262240:LXN262264 MHJ262240:MHJ262264 MRF262240:MRF262264 NBB262240:NBB262264 NKX262240:NKX262264 NUT262240:NUT262264 OEP262240:OEP262264 OOL262240:OOL262264 OYH262240:OYH262264 PID262240:PID262264 PRZ262240:PRZ262264 QBV262240:QBV262264 QLR262240:QLR262264 QVN262240:QVN262264 RFJ262240:RFJ262264 RPF262240:RPF262264 RZB262240:RZB262264 SIX262240:SIX262264 SST262240:SST262264 TCP262240:TCP262264 TML262240:TML262264 TWH262240:TWH262264 UGD262240:UGD262264 UPZ262240:UPZ262264 UZV262240:UZV262264 VJR262240:VJR262264 VTN262240:VTN262264 WDJ262240:WDJ262264 WNF262240:WNF262264 WXB262240:WXB262264 H327776:H327800 KP327776:KP327800 UL327776:UL327800 AEH327776:AEH327800 AOD327776:AOD327800 AXZ327776:AXZ327800 BHV327776:BHV327800 BRR327776:BRR327800 CBN327776:CBN327800 CLJ327776:CLJ327800 CVF327776:CVF327800 DFB327776:DFB327800 DOX327776:DOX327800 DYT327776:DYT327800 EIP327776:EIP327800 ESL327776:ESL327800 FCH327776:FCH327800 FMD327776:FMD327800 FVZ327776:FVZ327800 GFV327776:GFV327800 GPR327776:GPR327800 GZN327776:GZN327800 HJJ327776:HJJ327800 HTF327776:HTF327800 IDB327776:IDB327800 IMX327776:IMX327800 IWT327776:IWT327800 JGP327776:JGP327800 JQL327776:JQL327800 KAH327776:KAH327800 KKD327776:KKD327800 KTZ327776:KTZ327800 LDV327776:LDV327800 LNR327776:LNR327800 LXN327776:LXN327800 MHJ327776:MHJ327800 MRF327776:MRF327800 NBB327776:NBB327800 NKX327776:NKX327800 NUT327776:NUT327800 OEP327776:OEP327800 OOL327776:OOL327800 OYH327776:OYH327800 PID327776:PID327800 PRZ327776:PRZ327800 QBV327776:QBV327800 QLR327776:QLR327800 QVN327776:QVN327800 RFJ327776:RFJ327800 RPF327776:RPF327800 RZB327776:RZB327800 SIX327776:SIX327800 SST327776:SST327800 TCP327776:TCP327800 TML327776:TML327800 TWH327776:TWH327800 UGD327776:UGD327800 UPZ327776:UPZ327800 UZV327776:UZV327800 VJR327776:VJR327800 VTN327776:VTN327800 WDJ327776:WDJ327800 WNF327776:WNF327800 WXB327776:WXB327800 H393312:H393336 KP393312:KP393336 UL393312:UL393336 AEH393312:AEH393336 AOD393312:AOD393336 AXZ393312:AXZ393336 BHV393312:BHV393336 BRR393312:BRR393336 CBN393312:CBN393336 CLJ393312:CLJ393336 CVF393312:CVF393336 DFB393312:DFB393336 DOX393312:DOX393336 DYT393312:DYT393336 EIP393312:EIP393336 ESL393312:ESL393336 FCH393312:FCH393336 FMD393312:FMD393336 FVZ393312:FVZ393336 GFV393312:GFV393336 GPR393312:GPR393336 GZN393312:GZN393336 HJJ393312:HJJ393336 HTF393312:HTF393336 IDB393312:IDB393336 IMX393312:IMX393336 IWT393312:IWT393336 JGP393312:JGP393336 JQL393312:JQL393336 KAH393312:KAH393336 KKD393312:KKD393336 KTZ393312:KTZ393336 LDV393312:LDV393336 LNR393312:LNR393336 LXN393312:LXN393336 MHJ393312:MHJ393336 MRF393312:MRF393336 NBB393312:NBB393336 NKX393312:NKX393336 NUT393312:NUT393336 OEP393312:OEP393336 OOL393312:OOL393336 OYH393312:OYH393336 PID393312:PID393336 PRZ393312:PRZ393336 QBV393312:QBV393336 QLR393312:QLR393336 QVN393312:QVN393336 RFJ393312:RFJ393336 RPF393312:RPF393336 RZB393312:RZB393336 SIX393312:SIX393336 SST393312:SST393336 TCP393312:TCP393336 TML393312:TML393336 TWH393312:TWH393336 UGD393312:UGD393336 UPZ393312:UPZ393336 UZV393312:UZV393336 VJR393312:VJR393336 VTN393312:VTN393336 WDJ393312:WDJ393336 WNF393312:WNF393336 WXB393312:WXB393336 H458848:H458872 KP458848:KP458872 UL458848:UL458872 AEH458848:AEH458872 AOD458848:AOD458872 AXZ458848:AXZ458872 BHV458848:BHV458872 BRR458848:BRR458872 CBN458848:CBN458872 CLJ458848:CLJ458872 CVF458848:CVF458872 DFB458848:DFB458872 DOX458848:DOX458872 DYT458848:DYT458872 EIP458848:EIP458872 ESL458848:ESL458872 FCH458848:FCH458872 FMD458848:FMD458872 FVZ458848:FVZ458872 GFV458848:GFV458872 GPR458848:GPR458872 GZN458848:GZN458872 HJJ458848:HJJ458872 HTF458848:HTF458872 IDB458848:IDB458872 IMX458848:IMX458872 IWT458848:IWT458872 JGP458848:JGP458872 JQL458848:JQL458872 KAH458848:KAH458872 KKD458848:KKD458872 KTZ458848:KTZ458872 LDV458848:LDV458872 LNR458848:LNR458872 LXN458848:LXN458872 MHJ458848:MHJ458872 MRF458848:MRF458872 NBB458848:NBB458872 NKX458848:NKX458872 NUT458848:NUT458872 OEP458848:OEP458872 OOL458848:OOL458872 OYH458848:OYH458872 PID458848:PID458872 PRZ458848:PRZ458872 QBV458848:QBV458872 QLR458848:QLR458872 QVN458848:QVN458872 RFJ458848:RFJ458872 RPF458848:RPF458872 RZB458848:RZB458872 SIX458848:SIX458872 SST458848:SST458872 TCP458848:TCP458872 TML458848:TML458872 TWH458848:TWH458872 UGD458848:UGD458872 UPZ458848:UPZ458872 UZV458848:UZV458872 VJR458848:VJR458872 VTN458848:VTN458872 WDJ458848:WDJ458872 WNF458848:WNF458872 WXB458848:WXB458872 H524384:H524408 KP524384:KP524408 UL524384:UL524408 AEH524384:AEH524408 AOD524384:AOD524408 AXZ524384:AXZ524408 BHV524384:BHV524408 BRR524384:BRR524408 CBN524384:CBN524408 CLJ524384:CLJ524408 CVF524384:CVF524408 DFB524384:DFB524408 DOX524384:DOX524408 DYT524384:DYT524408 EIP524384:EIP524408 ESL524384:ESL524408 FCH524384:FCH524408 FMD524384:FMD524408 FVZ524384:FVZ524408 GFV524384:GFV524408 GPR524384:GPR524408 GZN524384:GZN524408 HJJ524384:HJJ524408 HTF524384:HTF524408 IDB524384:IDB524408 IMX524384:IMX524408 IWT524384:IWT524408 JGP524384:JGP524408 JQL524384:JQL524408 KAH524384:KAH524408 KKD524384:KKD524408 KTZ524384:KTZ524408 LDV524384:LDV524408 LNR524384:LNR524408 LXN524384:LXN524408 MHJ524384:MHJ524408 MRF524384:MRF524408 NBB524384:NBB524408 NKX524384:NKX524408 NUT524384:NUT524408 OEP524384:OEP524408 OOL524384:OOL524408 OYH524384:OYH524408 PID524384:PID524408 PRZ524384:PRZ524408 QBV524384:QBV524408 QLR524384:QLR524408 QVN524384:QVN524408 RFJ524384:RFJ524408 RPF524384:RPF524408 RZB524384:RZB524408 SIX524384:SIX524408 SST524384:SST524408 TCP524384:TCP524408 TML524384:TML524408 TWH524384:TWH524408 UGD524384:UGD524408 UPZ524384:UPZ524408 UZV524384:UZV524408 VJR524384:VJR524408 VTN524384:VTN524408 WDJ524384:WDJ524408 WNF524384:WNF524408 WXB524384:WXB524408 H589920:H589944 KP589920:KP589944 UL589920:UL589944 AEH589920:AEH589944 AOD589920:AOD589944 AXZ589920:AXZ589944 BHV589920:BHV589944 BRR589920:BRR589944 CBN589920:CBN589944 CLJ589920:CLJ589944 CVF589920:CVF589944 DFB589920:DFB589944 DOX589920:DOX589944 DYT589920:DYT589944 EIP589920:EIP589944 ESL589920:ESL589944 FCH589920:FCH589944 FMD589920:FMD589944 FVZ589920:FVZ589944 GFV589920:GFV589944 GPR589920:GPR589944 GZN589920:GZN589944 HJJ589920:HJJ589944 HTF589920:HTF589944 IDB589920:IDB589944 IMX589920:IMX589944 IWT589920:IWT589944 JGP589920:JGP589944 JQL589920:JQL589944 KAH589920:KAH589944 KKD589920:KKD589944 KTZ589920:KTZ589944 LDV589920:LDV589944 LNR589920:LNR589944 LXN589920:LXN589944 MHJ589920:MHJ589944 MRF589920:MRF589944 NBB589920:NBB589944 NKX589920:NKX589944 NUT589920:NUT589944 OEP589920:OEP589944 OOL589920:OOL589944 OYH589920:OYH589944 PID589920:PID589944 PRZ589920:PRZ589944 QBV589920:QBV589944 QLR589920:QLR589944 QVN589920:QVN589944 RFJ589920:RFJ589944 RPF589920:RPF589944 RZB589920:RZB589944 SIX589920:SIX589944 SST589920:SST589944 TCP589920:TCP589944 TML589920:TML589944 TWH589920:TWH589944 UGD589920:UGD589944 UPZ589920:UPZ589944 UZV589920:UZV589944 VJR589920:VJR589944 VTN589920:VTN589944 WDJ589920:WDJ589944 WNF589920:WNF589944 WXB589920:WXB589944 H655456:H655480 KP655456:KP655480 UL655456:UL655480 AEH655456:AEH655480 AOD655456:AOD655480 AXZ655456:AXZ655480 BHV655456:BHV655480 BRR655456:BRR655480 CBN655456:CBN655480 CLJ655456:CLJ655480 CVF655456:CVF655480 DFB655456:DFB655480 DOX655456:DOX655480 DYT655456:DYT655480 EIP655456:EIP655480 ESL655456:ESL655480 FCH655456:FCH655480 FMD655456:FMD655480 FVZ655456:FVZ655480 GFV655456:GFV655480 GPR655456:GPR655480 GZN655456:GZN655480 HJJ655456:HJJ655480 HTF655456:HTF655480 IDB655456:IDB655480 IMX655456:IMX655480 IWT655456:IWT655480 JGP655456:JGP655480 JQL655456:JQL655480 KAH655456:KAH655480 KKD655456:KKD655480 KTZ655456:KTZ655480 LDV655456:LDV655480 LNR655456:LNR655480 LXN655456:LXN655480 MHJ655456:MHJ655480 MRF655456:MRF655480 NBB655456:NBB655480 NKX655456:NKX655480 NUT655456:NUT655480 OEP655456:OEP655480 OOL655456:OOL655480 OYH655456:OYH655480 PID655456:PID655480 PRZ655456:PRZ655480 QBV655456:QBV655480 QLR655456:QLR655480 QVN655456:QVN655480 RFJ655456:RFJ655480 RPF655456:RPF655480 RZB655456:RZB655480 SIX655456:SIX655480 SST655456:SST655480 TCP655456:TCP655480 TML655456:TML655480 TWH655456:TWH655480 UGD655456:UGD655480 UPZ655456:UPZ655480 UZV655456:UZV655480 VJR655456:VJR655480 VTN655456:VTN655480 WDJ655456:WDJ655480 WNF655456:WNF655480 WXB655456:WXB655480 H720992:H721016 KP720992:KP721016 UL720992:UL721016 AEH720992:AEH721016 AOD720992:AOD721016 AXZ720992:AXZ721016 BHV720992:BHV721016 BRR720992:BRR721016 CBN720992:CBN721016 CLJ720992:CLJ721016 CVF720992:CVF721016 DFB720992:DFB721016 DOX720992:DOX721016 DYT720992:DYT721016 EIP720992:EIP721016 ESL720992:ESL721016 FCH720992:FCH721016 FMD720992:FMD721016 FVZ720992:FVZ721016 GFV720992:GFV721016 GPR720992:GPR721016 GZN720992:GZN721016 HJJ720992:HJJ721016 HTF720992:HTF721016 IDB720992:IDB721016 IMX720992:IMX721016 IWT720992:IWT721016 JGP720992:JGP721016 JQL720992:JQL721016 KAH720992:KAH721016 KKD720992:KKD721016 KTZ720992:KTZ721016 LDV720992:LDV721016 LNR720992:LNR721016 LXN720992:LXN721016 MHJ720992:MHJ721016 MRF720992:MRF721016 NBB720992:NBB721016 NKX720992:NKX721016 NUT720992:NUT721016 OEP720992:OEP721016 OOL720992:OOL721016 OYH720992:OYH721016 PID720992:PID721016 PRZ720992:PRZ721016 QBV720992:QBV721016 QLR720992:QLR721016 QVN720992:QVN721016 RFJ720992:RFJ721016 RPF720992:RPF721016 RZB720992:RZB721016 SIX720992:SIX721016 SST720992:SST721016 TCP720992:TCP721016 TML720992:TML721016 TWH720992:TWH721016 UGD720992:UGD721016 UPZ720992:UPZ721016 UZV720992:UZV721016 VJR720992:VJR721016 VTN720992:VTN721016 WDJ720992:WDJ721016 WNF720992:WNF721016 WXB720992:WXB721016 H786528:H786552 KP786528:KP786552 UL786528:UL786552 AEH786528:AEH786552 AOD786528:AOD786552 AXZ786528:AXZ786552 BHV786528:BHV786552 BRR786528:BRR786552 CBN786528:CBN786552 CLJ786528:CLJ786552 CVF786528:CVF786552 DFB786528:DFB786552 DOX786528:DOX786552 DYT786528:DYT786552 EIP786528:EIP786552 ESL786528:ESL786552 FCH786528:FCH786552 FMD786528:FMD786552 FVZ786528:FVZ786552 GFV786528:GFV786552 GPR786528:GPR786552 GZN786528:GZN786552 HJJ786528:HJJ786552 HTF786528:HTF786552 IDB786528:IDB786552 IMX786528:IMX786552 IWT786528:IWT786552 JGP786528:JGP786552 JQL786528:JQL786552 KAH786528:KAH786552 KKD786528:KKD786552 KTZ786528:KTZ786552 LDV786528:LDV786552 LNR786528:LNR786552 LXN786528:LXN786552 MHJ786528:MHJ786552 MRF786528:MRF786552 NBB786528:NBB786552 NKX786528:NKX786552 NUT786528:NUT786552 OEP786528:OEP786552 OOL786528:OOL786552 OYH786528:OYH786552 PID786528:PID786552 PRZ786528:PRZ786552 QBV786528:QBV786552 QLR786528:QLR786552 QVN786528:QVN786552 RFJ786528:RFJ786552 RPF786528:RPF786552 RZB786528:RZB786552 SIX786528:SIX786552 SST786528:SST786552 TCP786528:TCP786552 TML786528:TML786552 TWH786528:TWH786552 UGD786528:UGD786552 UPZ786528:UPZ786552 UZV786528:UZV786552 VJR786528:VJR786552 VTN786528:VTN786552 WDJ786528:WDJ786552 WNF786528:WNF786552 WXB786528:WXB786552 H852064:H852088 KP852064:KP852088 UL852064:UL852088 AEH852064:AEH852088 AOD852064:AOD852088 AXZ852064:AXZ852088 BHV852064:BHV852088 BRR852064:BRR852088 CBN852064:CBN852088 CLJ852064:CLJ852088 CVF852064:CVF852088 DFB852064:DFB852088 DOX852064:DOX852088 DYT852064:DYT852088 EIP852064:EIP852088 ESL852064:ESL852088 FCH852064:FCH852088 FMD852064:FMD852088 FVZ852064:FVZ852088 GFV852064:GFV852088 GPR852064:GPR852088 GZN852064:GZN852088 HJJ852064:HJJ852088 HTF852064:HTF852088 IDB852064:IDB852088 IMX852064:IMX852088 IWT852064:IWT852088 JGP852064:JGP852088 JQL852064:JQL852088 KAH852064:KAH852088 KKD852064:KKD852088 KTZ852064:KTZ852088 LDV852064:LDV852088 LNR852064:LNR852088 LXN852064:LXN852088 MHJ852064:MHJ852088 MRF852064:MRF852088 NBB852064:NBB852088 NKX852064:NKX852088 NUT852064:NUT852088 OEP852064:OEP852088 OOL852064:OOL852088 OYH852064:OYH852088 PID852064:PID852088 PRZ852064:PRZ852088 QBV852064:QBV852088 QLR852064:QLR852088 QVN852064:QVN852088 RFJ852064:RFJ852088 RPF852064:RPF852088 RZB852064:RZB852088 SIX852064:SIX852088 SST852064:SST852088 TCP852064:TCP852088 TML852064:TML852088 TWH852064:TWH852088 UGD852064:UGD852088 UPZ852064:UPZ852088 UZV852064:UZV852088 VJR852064:VJR852088 VTN852064:VTN852088 WDJ852064:WDJ852088 WNF852064:WNF852088 WXB852064:WXB852088 H917600:H917624 KP917600:KP917624 UL917600:UL917624 AEH917600:AEH917624 AOD917600:AOD917624 AXZ917600:AXZ917624 BHV917600:BHV917624 BRR917600:BRR917624 CBN917600:CBN917624 CLJ917600:CLJ917624 CVF917600:CVF917624 DFB917600:DFB917624 DOX917600:DOX917624 DYT917600:DYT917624 EIP917600:EIP917624 ESL917600:ESL917624 FCH917600:FCH917624 FMD917600:FMD917624 FVZ917600:FVZ917624 GFV917600:GFV917624 GPR917600:GPR917624 GZN917600:GZN917624 HJJ917600:HJJ917624 HTF917600:HTF917624 IDB917600:IDB917624 IMX917600:IMX917624 IWT917600:IWT917624 JGP917600:JGP917624 JQL917600:JQL917624 KAH917600:KAH917624 KKD917600:KKD917624 KTZ917600:KTZ917624 LDV917600:LDV917624 LNR917600:LNR917624 LXN917600:LXN917624 MHJ917600:MHJ917624 MRF917600:MRF917624 NBB917600:NBB917624 NKX917600:NKX917624 NUT917600:NUT917624 OEP917600:OEP917624 OOL917600:OOL917624 OYH917600:OYH917624 PID917600:PID917624 PRZ917600:PRZ917624 QBV917600:QBV917624 QLR917600:QLR917624 QVN917600:QVN917624 RFJ917600:RFJ917624 RPF917600:RPF917624 RZB917600:RZB917624 SIX917600:SIX917624 SST917600:SST917624 TCP917600:TCP917624 TML917600:TML917624 TWH917600:TWH917624 UGD917600:UGD917624 UPZ917600:UPZ917624 UZV917600:UZV917624 VJR917600:VJR917624 VTN917600:VTN917624 WDJ917600:WDJ917624 WNF917600:WNF917624 WXB917600:WXB917624 H983136:H983160 KP983136:KP983160 UL983136:UL983160 AEH983136:AEH983160 AOD983136:AOD983160 AXZ983136:AXZ983160 BHV983136:BHV983160 BRR983136:BRR983160 CBN983136:CBN983160 CLJ983136:CLJ983160 CVF983136:CVF983160 DFB983136:DFB983160 DOX983136:DOX983160 DYT983136:DYT983160 EIP983136:EIP983160 ESL983136:ESL983160 FCH983136:FCH983160 FMD983136:FMD983160 FVZ983136:FVZ983160 GFV983136:GFV983160 GPR983136:GPR983160 GZN983136:GZN983160 HJJ983136:HJJ983160 HTF983136:HTF983160 IDB983136:IDB983160 IMX983136:IMX983160 IWT983136:IWT983160 JGP983136:JGP983160 JQL983136:JQL983160 KAH983136:KAH983160 KKD983136:KKD983160 KTZ983136:KTZ983160 LDV983136:LDV983160 LNR983136:LNR983160 LXN983136:LXN983160 MHJ983136:MHJ983160 MRF983136:MRF983160 NBB983136:NBB983160 NKX983136:NKX983160 NUT983136:NUT983160 OEP983136:OEP983160 OOL983136:OOL983160 OYH983136:OYH983160 PID983136:PID983160 PRZ983136:PRZ983160 QBV983136:QBV983160 QLR983136:QLR983160 QVN983136:QVN983160 RFJ983136:RFJ983160 RPF983136:RPF983160 RZB983136:RZB983160 SIX983136:SIX983160 SST983136:SST983160 TCP983136:TCP983160 TML983136:TML983160 TWH983136:TWH983160 UGD983136:UGD983160 UPZ983136:UPZ983160 UZV983136:UZV983160 VJR983136:VJR983160 VTN983136:VTN983160 WDJ983136:WDJ983160 WNF983136:WNF983160" xr:uid="{00000000-0002-0000-0200-000005000000}">
      <formula1>$H$127:$H$128</formula1>
    </dataValidation>
    <dataValidation type="list" errorStyle="warning" allowBlank="1" showInputMessage="1" showErrorMessage="1" sqref="WWZ983136:WWZ983160 WWZ14:WWZ38 KN14:KN38 UJ14:UJ38 AEF14:AEF38 AOB14:AOB38 AXX14:AXX38 BHT14:BHT38 BRP14:BRP38 CBL14:CBL38 CLH14:CLH38 CVD14:CVD38 DEZ14:DEZ38 DOV14:DOV38 DYR14:DYR38 EIN14:EIN38 ESJ14:ESJ38 FCF14:FCF38 FMB14:FMB38 FVX14:FVX38 GFT14:GFT38 GPP14:GPP38 GZL14:GZL38 HJH14:HJH38 HTD14:HTD38 ICZ14:ICZ38 IMV14:IMV38 IWR14:IWR38 JGN14:JGN38 JQJ14:JQJ38 KAF14:KAF38 KKB14:KKB38 KTX14:KTX38 LDT14:LDT38 LNP14:LNP38 LXL14:LXL38 MHH14:MHH38 MRD14:MRD38 NAZ14:NAZ38 NKV14:NKV38 NUR14:NUR38 OEN14:OEN38 OOJ14:OOJ38 OYF14:OYF38 PIB14:PIB38 PRX14:PRX38 QBT14:QBT38 QLP14:QLP38 QVL14:QVL38 RFH14:RFH38 RPD14:RPD38 RYZ14:RYZ38 SIV14:SIV38 SSR14:SSR38 TCN14:TCN38 TMJ14:TMJ38 TWF14:TWF38 UGB14:UGB38 UPX14:UPX38 UZT14:UZT38 VJP14:VJP38 VTL14:VTL38 WDH14:WDH38 WND14:WND38 F65632:F65656 KN65632:KN65656 UJ65632:UJ65656 AEF65632:AEF65656 AOB65632:AOB65656 AXX65632:AXX65656 BHT65632:BHT65656 BRP65632:BRP65656 CBL65632:CBL65656 CLH65632:CLH65656 CVD65632:CVD65656 DEZ65632:DEZ65656 DOV65632:DOV65656 DYR65632:DYR65656 EIN65632:EIN65656 ESJ65632:ESJ65656 FCF65632:FCF65656 FMB65632:FMB65656 FVX65632:FVX65656 GFT65632:GFT65656 GPP65632:GPP65656 GZL65632:GZL65656 HJH65632:HJH65656 HTD65632:HTD65656 ICZ65632:ICZ65656 IMV65632:IMV65656 IWR65632:IWR65656 JGN65632:JGN65656 JQJ65632:JQJ65656 KAF65632:KAF65656 KKB65632:KKB65656 KTX65632:KTX65656 LDT65632:LDT65656 LNP65632:LNP65656 LXL65632:LXL65656 MHH65632:MHH65656 MRD65632:MRD65656 NAZ65632:NAZ65656 NKV65632:NKV65656 NUR65632:NUR65656 OEN65632:OEN65656 OOJ65632:OOJ65656 OYF65632:OYF65656 PIB65632:PIB65656 PRX65632:PRX65656 QBT65632:QBT65656 QLP65632:QLP65656 QVL65632:QVL65656 RFH65632:RFH65656 RPD65632:RPD65656 RYZ65632:RYZ65656 SIV65632:SIV65656 SSR65632:SSR65656 TCN65632:TCN65656 TMJ65632:TMJ65656 TWF65632:TWF65656 UGB65632:UGB65656 UPX65632:UPX65656 UZT65632:UZT65656 VJP65632:VJP65656 VTL65632:VTL65656 WDH65632:WDH65656 WND65632:WND65656 WWZ65632:WWZ65656 F131168:F131192 KN131168:KN131192 UJ131168:UJ131192 AEF131168:AEF131192 AOB131168:AOB131192 AXX131168:AXX131192 BHT131168:BHT131192 BRP131168:BRP131192 CBL131168:CBL131192 CLH131168:CLH131192 CVD131168:CVD131192 DEZ131168:DEZ131192 DOV131168:DOV131192 DYR131168:DYR131192 EIN131168:EIN131192 ESJ131168:ESJ131192 FCF131168:FCF131192 FMB131168:FMB131192 FVX131168:FVX131192 GFT131168:GFT131192 GPP131168:GPP131192 GZL131168:GZL131192 HJH131168:HJH131192 HTD131168:HTD131192 ICZ131168:ICZ131192 IMV131168:IMV131192 IWR131168:IWR131192 JGN131168:JGN131192 JQJ131168:JQJ131192 KAF131168:KAF131192 KKB131168:KKB131192 KTX131168:KTX131192 LDT131168:LDT131192 LNP131168:LNP131192 LXL131168:LXL131192 MHH131168:MHH131192 MRD131168:MRD131192 NAZ131168:NAZ131192 NKV131168:NKV131192 NUR131168:NUR131192 OEN131168:OEN131192 OOJ131168:OOJ131192 OYF131168:OYF131192 PIB131168:PIB131192 PRX131168:PRX131192 QBT131168:QBT131192 QLP131168:QLP131192 QVL131168:QVL131192 RFH131168:RFH131192 RPD131168:RPD131192 RYZ131168:RYZ131192 SIV131168:SIV131192 SSR131168:SSR131192 TCN131168:TCN131192 TMJ131168:TMJ131192 TWF131168:TWF131192 UGB131168:UGB131192 UPX131168:UPX131192 UZT131168:UZT131192 VJP131168:VJP131192 VTL131168:VTL131192 WDH131168:WDH131192 WND131168:WND131192 WWZ131168:WWZ131192 F196704:F196728 KN196704:KN196728 UJ196704:UJ196728 AEF196704:AEF196728 AOB196704:AOB196728 AXX196704:AXX196728 BHT196704:BHT196728 BRP196704:BRP196728 CBL196704:CBL196728 CLH196704:CLH196728 CVD196704:CVD196728 DEZ196704:DEZ196728 DOV196704:DOV196728 DYR196704:DYR196728 EIN196704:EIN196728 ESJ196704:ESJ196728 FCF196704:FCF196728 FMB196704:FMB196728 FVX196704:FVX196728 GFT196704:GFT196728 GPP196704:GPP196728 GZL196704:GZL196728 HJH196704:HJH196728 HTD196704:HTD196728 ICZ196704:ICZ196728 IMV196704:IMV196728 IWR196704:IWR196728 JGN196704:JGN196728 JQJ196704:JQJ196728 KAF196704:KAF196728 KKB196704:KKB196728 KTX196704:KTX196728 LDT196704:LDT196728 LNP196704:LNP196728 LXL196704:LXL196728 MHH196704:MHH196728 MRD196704:MRD196728 NAZ196704:NAZ196728 NKV196704:NKV196728 NUR196704:NUR196728 OEN196704:OEN196728 OOJ196704:OOJ196728 OYF196704:OYF196728 PIB196704:PIB196728 PRX196704:PRX196728 QBT196704:QBT196728 QLP196704:QLP196728 QVL196704:QVL196728 RFH196704:RFH196728 RPD196704:RPD196728 RYZ196704:RYZ196728 SIV196704:SIV196728 SSR196704:SSR196728 TCN196704:TCN196728 TMJ196704:TMJ196728 TWF196704:TWF196728 UGB196704:UGB196728 UPX196704:UPX196728 UZT196704:UZT196728 VJP196704:VJP196728 VTL196704:VTL196728 WDH196704:WDH196728 WND196704:WND196728 WWZ196704:WWZ196728 F262240:F262264 KN262240:KN262264 UJ262240:UJ262264 AEF262240:AEF262264 AOB262240:AOB262264 AXX262240:AXX262264 BHT262240:BHT262264 BRP262240:BRP262264 CBL262240:CBL262264 CLH262240:CLH262264 CVD262240:CVD262264 DEZ262240:DEZ262264 DOV262240:DOV262264 DYR262240:DYR262264 EIN262240:EIN262264 ESJ262240:ESJ262264 FCF262240:FCF262264 FMB262240:FMB262264 FVX262240:FVX262264 GFT262240:GFT262264 GPP262240:GPP262264 GZL262240:GZL262264 HJH262240:HJH262264 HTD262240:HTD262264 ICZ262240:ICZ262264 IMV262240:IMV262264 IWR262240:IWR262264 JGN262240:JGN262264 JQJ262240:JQJ262264 KAF262240:KAF262264 KKB262240:KKB262264 KTX262240:KTX262264 LDT262240:LDT262264 LNP262240:LNP262264 LXL262240:LXL262264 MHH262240:MHH262264 MRD262240:MRD262264 NAZ262240:NAZ262264 NKV262240:NKV262264 NUR262240:NUR262264 OEN262240:OEN262264 OOJ262240:OOJ262264 OYF262240:OYF262264 PIB262240:PIB262264 PRX262240:PRX262264 QBT262240:QBT262264 QLP262240:QLP262264 QVL262240:QVL262264 RFH262240:RFH262264 RPD262240:RPD262264 RYZ262240:RYZ262264 SIV262240:SIV262264 SSR262240:SSR262264 TCN262240:TCN262264 TMJ262240:TMJ262264 TWF262240:TWF262264 UGB262240:UGB262264 UPX262240:UPX262264 UZT262240:UZT262264 VJP262240:VJP262264 VTL262240:VTL262264 WDH262240:WDH262264 WND262240:WND262264 WWZ262240:WWZ262264 F327776:F327800 KN327776:KN327800 UJ327776:UJ327800 AEF327776:AEF327800 AOB327776:AOB327800 AXX327776:AXX327800 BHT327776:BHT327800 BRP327776:BRP327800 CBL327776:CBL327800 CLH327776:CLH327800 CVD327776:CVD327800 DEZ327776:DEZ327800 DOV327776:DOV327800 DYR327776:DYR327800 EIN327776:EIN327800 ESJ327776:ESJ327800 FCF327776:FCF327800 FMB327776:FMB327800 FVX327776:FVX327800 GFT327776:GFT327800 GPP327776:GPP327800 GZL327776:GZL327800 HJH327776:HJH327800 HTD327776:HTD327800 ICZ327776:ICZ327800 IMV327776:IMV327800 IWR327776:IWR327800 JGN327776:JGN327800 JQJ327776:JQJ327800 KAF327776:KAF327800 KKB327776:KKB327800 KTX327776:KTX327800 LDT327776:LDT327800 LNP327776:LNP327800 LXL327776:LXL327800 MHH327776:MHH327800 MRD327776:MRD327800 NAZ327776:NAZ327800 NKV327776:NKV327800 NUR327776:NUR327800 OEN327776:OEN327800 OOJ327776:OOJ327800 OYF327776:OYF327800 PIB327776:PIB327800 PRX327776:PRX327800 QBT327776:QBT327800 QLP327776:QLP327800 QVL327776:QVL327800 RFH327776:RFH327800 RPD327776:RPD327800 RYZ327776:RYZ327800 SIV327776:SIV327800 SSR327776:SSR327800 TCN327776:TCN327800 TMJ327776:TMJ327800 TWF327776:TWF327800 UGB327776:UGB327800 UPX327776:UPX327800 UZT327776:UZT327800 VJP327776:VJP327800 VTL327776:VTL327800 WDH327776:WDH327800 WND327776:WND327800 WWZ327776:WWZ327800 F393312:F393336 KN393312:KN393336 UJ393312:UJ393336 AEF393312:AEF393336 AOB393312:AOB393336 AXX393312:AXX393336 BHT393312:BHT393336 BRP393312:BRP393336 CBL393312:CBL393336 CLH393312:CLH393336 CVD393312:CVD393336 DEZ393312:DEZ393336 DOV393312:DOV393336 DYR393312:DYR393336 EIN393312:EIN393336 ESJ393312:ESJ393336 FCF393312:FCF393336 FMB393312:FMB393336 FVX393312:FVX393336 GFT393312:GFT393336 GPP393312:GPP393336 GZL393312:GZL393336 HJH393312:HJH393336 HTD393312:HTD393336 ICZ393312:ICZ393336 IMV393312:IMV393336 IWR393312:IWR393336 JGN393312:JGN393336 JQJ393312:JQJ393336 KAF393312:KAF393336 KKB393312:KKB393336 KTX393312:KTX393336 LDT393312:LDT393336 LNP393312:LNP393336 LXL393312:LXL393336 MHH393312:MHH393336 MRD393312:MRD393336 NAZ393312:NAZ393336 NKV393312:NKV393336 NUR393312:NUR393336 OEN393312:OEN393336 OOJ393312:OOJ393336 OYF393312:OYF393336 PIB393312:PIB393336 PRX393312:PRX393336 QBT393312:QBT393336 QLP393312:QLP393336 QVL393312:QVL393336 RFH393312:RFH393336 RPD393312:RPD393336 RYZ393312:RYZ393336 SIV393312:SIV393336 SSR393312:SSR393336 TCN393312:TCN393336 TMJ393312:TMJ393336 TWF393312:TWF393336 UGB393312:UGB393336 UPX393312:UPX393336 UZT393312:UZT393336 VJP393312:VJP393336 VTL393312:VTL393336 WDH393312:WDH393336 WND393312:WND393336 WWZ393312:WWZ393336 F458848:F458872 KN458848:KN458872 UJ458848:UJ458872 AEF458848:AEF458872 AOB458848:AOB458872 AXX458848:AXX458872 BHT458848:BHT458872 BRP458848:BRP458872 CBL458848:CBL458872 CLH458848:CLH458872 CVD458848:CVD458872 DEZ458848:DEZ458872 DOV458848:DOV458872 DYR458848:DYR458872 EIN458848:EIN458872 ESJ458848:ESJ458872 FCF458848:FCF458872 FMB458848:FMB458872 FVX458848:FVX458872 GFT458848:GFT458872 GPP458848:GPP458872 GZL458848:GZL458872 HJH458848:HJH458872 HTD458848:HTD458872 ICZ458848:ICZ458872 IMV458848:IMV458872 IWR458848:IWR458872 JGN458848:JGN458872 JQJ458848:JQJ458872 KAF458848:KAF458872 KKB458848:KKB458872 KTX458848:KTX458872 LDT458848:LDT458872 LNP458848:LNP458872 LXL458848:LXL458872 MHH458848:MHH458872 MRD458848:MRD458872 NAZ458848:NAZ458872 NKV458848:NKV458872 NUR458848:NUR458872 OEN458848:OEN458872 OOJ458848:OOJ458872 OYF458848:OYF458872 PIB458848:PIB458872 PRX458848:PRX458872 QBT458848:QBT458872 QLP458848:QLP458872 QVL458848:QVL458872 RFH458848:RFH458872 RPD458848:RPD458872 RYZ458848:RYZ458872 SIV458848:SIV458872 SSR458848:SSR458872 TCN458848:TCN458872 TMJ458848:TMJ458872 TWF458848:TWF458872 UGB458848:UGB458872 UPX458848:UPX458872 UZT458848:UZT458872 VJP458848:VJP458872 VTL458848:VTL458872 WDH458848:WDH458872 WND458848:WND458872 WWZ458848:WWZ458872 F524384:F524408 KN524384:KN524408 UJ524384:UJ524408 AEF524384:AEF524408 AOB524384:AOB524408 AXX524384:AXX524408 BHT524384:BHT524408 BRP524384:BRP524408 CBL524384:CBL524408 CLH524384:CLH524408 CVD524384:CVD524408 DEZ524384:DEZ524408 DOV524384:DOV524408 DYR524384:DYR524408 EIN524384:EIN524408 ESJ524384:ESJ524408 FCF524384:FCF524408 FMB524384:FMB524408 FVX524384:FVX524408 GFT524384:GFT524408 GPP524384:GPP524408 GZL524384:GZL524408 HJH524384:HJH524408 HTD524384:HTD524408 ICZ524384:ICZ524408 IMV524384:IMV524408 IWR524384:IWR524408 JGN524384:JGN524408 JQJ524384:JQJ524408 KAF524384:KAF524408 KKB524384:KKB524408 KTX524384:KTX524408 LDT524384:LDT524408 LNP524384:LNP524408 LXL524384:LXL524408 MHH524384:MHH524408 MRD524384:MRD524408 NAZ524384:NAZ524408 NKV524384:NKV524408 NUR524384:NUR524408 OEN524384:OEN524408 OOJ524384:OOJ524408 OYF524384:OYF524408 PIB524384:PIB524408 PRX524384:PRX524408 QBT524384:QBT524408 QLP524384:QLP524408 QVL524384:QVL524408 RFH524384:RFH524408 RPD524384:RPD524408 RYZ524384:RYZ524408 SIV524384:SIV524408 SSR524384:SSR524408 TCN524384:TCN524408 TMJ524384:TMJ524408 TWF524384:TWF524408 UGB524384:UGB524408 UPX524384:UPX524408 UZT524384:UZT524408 VJP524384:VJP524408 VTL524384:VTL524408 WDH524384:WDH524408 WND524384:WND524408 WWZ524384:WWZ524408 F589920:F589944 KN589920:KN589944 UJ589920:UJ589944 AEF589920:AEF589944 AOB589920:AOB589944 AXX589920:AXX589944 BHT589920:BHT589944 BRP589920:BRP589944 CBL589920:CBL589944 CLH589920:CLH589944 CVD589920:CVD589944 DEZ589920:DEZ589944 DOV589920:DOV589944 DYR589920:DYR589944 EIN589920:EIN589944 ESJ589920:ESJ589944 FCF589920:FCF589944 FMB589920:FMB589944 FVX589920:FVX589944 GFT589920:GFT589944 GPP589920:GPP589944 GZL589920:GZL589944 HJH589920:HJH589944 HTD589920:HTD589944 ICZ589920:ICZ589944 IMV589920:IMV589944 IWR589920:IWR589944 JGN589920:JGN589944 JQJ589920:JQJ589944 KAF589920:KAF589944 KKB589920:KKB589944 KTX589920:KTX589944 LDT589920:LDT589944 LNP589920:LNP589944 LXL589920:LXL589944 MHH589920:MHH589944 MRD589920:MRD589944 NAZ589920:NAZ589944 NKV589920:NKV589944 NUR589920:NUR589944 OEN589920:OEN589944 OOJ589920:OOJ589944 OYF589920:OYF589944 PIB589920:PIB589944 PRX589920:PRX589944 QBT589920:QBT589944 QLP589920:QLP589944 QVL589920:QVL589944 RFH589920:RFH589944 RPD589920:RPD589944 RYZ589920:RYZ589944 SIV589920:SIV589944 SSR589920:SSR589944 TCN589920:TCN589944 TMJ589920:TMJ589944 TWF589920:TWF589944 UGB589920:UGB589944 UPX589920:UPX589944 UZT589920:UZT589944 VJP589920:VJP589944 VTL589920:VTL589944 WDH589920:WDH589944 WND589920:WND589944 WWZ589920:WWZ589944 F655456:F655480 KN655456:KN655480 UJ655456:UJ655480 AEF655456:AEF655480 AOB655456:AOB655480 AXX655456:AXX655480 BHT655456:BHT655480 BRP655456:BRP655480 CBL655456:CBL655480 CLH655456:CLH655480 CVD655456:CVD655480 DEZ655456:DEZ655480 DOV655456:DOV655480 DYR655456:DYR655480 EIN655456:EIN655480 ESJ655456:ESJ655480 FCF655456:FCF655480 FMB655456:FMB655480 FVX655456:FVX655480 GFT655456:GFT655480 GPP655456:GPP655480 GZL655456:GZL655480 HJH655456:HJH655480 HTD655456:HTD655480 ICZ655456:ICZ655480 IMV655456:IMV655480 IWR655456:IWR655480 JGN655456:JGN655480 JQJ655456:JQJ655480 KAF655456:KAF655480 KKB655456:KKB655480 KTX655456:KTX655480 LDT655456:LDT655480 LNP655456:LNP655480 LXL655456:LXL655480 MHH655456:MHH655480 MRD655456:MRD655480 NAZ655456:NAZ655480 NKV655456:NKV655480 NUR655456:NUR655480 OEN655456:OEN655480 OOJ655456:OOJ655480 OYF655456:OYF655480 PIB655456:PIB655480 PRX655456:PRX655480 QBT655456:QBT655480 QLP655456:QLP655480 QVL655456:QVL655480 RFH655456:RFH655480 RPD655456:RPD655480 RYZ655456:RYZ655480 SIV655456:SIV655480 SSR655456:SSR655480 TCN655456:TCN655480 TMJ655456:TMJ655480 TWF655456:TWF655480 UGB655456:UGB655480 UPX655456:UPX655480 UZT655456:UZT655480 VJP655456:VJP655480 VTL655456:VTL655480 WDH655456:WDH655480 WND655456:WND655480 WWZ655456:WWZ655480 F720992:F721016 KN720992:KN721016 UJ720992:UJ721016 AEF720992:AEF721016 AOB720992:AOB721016 AXX720992:AXX721016 BHT720992:BHT721016 BRP720992:BRP721016 CBL720992:CBL721016 CLH720992:CLH721016 CVD720992:CVD721016 DEZ720992:DEZ721016 DOV720992:DOV721016 DYR720992:DYR721016 EIN720992:EIN721016 ESJ720992:ESJ721016 FCF720992:FCF721016 FMB720992:FMB721016 FVX720992:FVX721016 GFT720992:GFT721016 GPP720992:GPP721016 GZL720992:GZL721016 HJH720992:HJH721016 HTD720992:HTD721016 ICZ720992:ICZ721016 IMV720992:IMV721016 IWR720992:IWR721016 JGN720992:JGN721016 JQJ720992:JQJ721016 KAF720992:KAF721016 KKB720992:KKB721016 KTX720992:KTX721016 LDT720992:LDT721016 LNP720992:LNP721016 LXL720992:LXL721016 MHH720992:MHH721016 MRD720992:MRD721016 NAZ720992:NAZ721016 NKV720992:NKV721016 NUR720992:NUR721016 OEN720992:OEN721016 OOJ720992:OOJ721016 OYF720992:OYF721016 PIB720992:PIB721016 PRX720992:PRX721016 QBT720992:QBT721016 QLP720992:QLP721016 QVL720992:QVL721016 RFH720992:RFH721016 RPD720992:RPD721016 RYZ720992:RYZ721016 SIV720992:SIV721016 SSR720992:SSR721016 TCN720992:TCN721016 TMJ720992:TMJ721016 TWF720992:TWF721016 UGB720992:UGB721016 UPX720992:UPX721016 UZT720992:UZT721016 VJP720992:VJP721016 VTL720992:VTL721016 WDH720992:WDH721016 WND720992:WND721016 WWZ720992:WWZ721016 F786528:F786552 KN786528:KN786552 UJ786528:UJ786552 AEF786528:AEF786552 AOB786528:AOB786552 AXX786528:AXX786552 BHT786528:BHT786552 BRP786528:BRP786552 CBL786528:CBL786552 CLH786528:CLH786552 CVD786528:CVD786552 DEZ786528:DEZ786552 DOV786528:DOV786552 DYR786528:DYR786552 EIN786528:EIN786552 ESJ786528:ESJ786552 FCF786528:FCF786552 FMB786528:FMB786552 FVX786528:FVX786552 GFT786528:GFT786552 GPP786528:GPP786552 GZL786528:GZL786552 HJH786528:HJH786552 HTD786528:HTD786552 ICZ786528:ICZ786552 IMV786528:IMV786552 IWR786528:IWR786552 JGN786528:JGN786552 JQJ786528:JQJ786552 KAF786528:KAF786552 KKB786528:KKB786552 KTX786528:KTX786552 LDT786528:LDT786552 LNP786528:LNP786552 LXL786528:LXL786552 MHH786528:MHH786552 MRD786528:MRD786552 NAZ786528:NAZ786552 NKV786528:NKV786552 NUR786528:NUR786552 OEN786528:OEN786552 OOJ786528:OOJ786552 OYF786528:OYF786552 PIB786528:PIB786552 PRX786528:PRX786552 QBT786528:QBT786552 QLP786528:QLP786552 QVL786528:QVL786552 RFH786528:RFH786552 RPD786528:RPD786552 RYZ786528:RYZ786552 SIV786528:SIV786552 SSR786528:SSR786552 TCN786528:TCN786552 TMJ786528:TMJ786552 TWF786528:TWF786552 UGB786528:UGB786552 UPX786528:UPX786552 UZT786528:UZT786552 VJP786528:VJP786552 VTL786528:VTL786552 WDH786528:WDH786552 WND786528:WND786552 WWZ786528:WWZ786552 F852064:F852088 KN852064:KN852088 UJ852064:UJ852088 AEF852064:AEF852088 AOB852064:AOB852088 AXX852064:AXX852088 BHT852064:BHT852088 BRP852064:BRP852088 CBL852064:CBL852088 CLH852064:CLH852088 CVD852064:CVD852088 DEZ852064:DEZ852088 DOV852064:DOV852088 DYR852064:DYR852088 EIN852064:EIN852088 ESJ852064:ESJ852088 FCF852064:FCF852088 FMB852064:FMB852088 FVX852064:FVX852088 GFT852064:GFT852088 GPP852064:GPP852088 GZL852064:GZL852088 HJH852064:HJH852088 HTD852064:HTD852088 ICZ852064:ICZ852088 IMV852064:IMV852088 IWR852064:IWR852088 JGN852064:JGN852088 JQJ852064:JQJ852088 KAF852064:KAF852088 KKB852064:KKB852088 KTX852064:KTX852088 LDT852064:LDT852088 LNP852064:LNP852088 LXL852064:LXL852088 MHH852064:MHH852088 MRD852064:MRD852088 NAZ852064:NAZ852088 NKV852064:NKV852088 NUR852064:NUR852088 OEN852064:OEN852088 OOJ852064:OOJ852088 OYF852064:OYF852088 PIB852064:PIB852088 PRX852064:PRX852088 QBT852064:QBT852088 QLP852064:QLP852088 QVL852064:QVL852088 RFH852064:RFH852088 RPD852064:RPD852088 RYZ852064:RYZ852088 SIV852064:SIV852088 SSR852064:SSR852088 TCN852064:TCN852088 TMJ852064:TMJ852088 TWF852064:TWF852088 UGB852064:UGB852088 UPX852064:UPX852088 UZT852064:UZT852088 VJP852064:VJP852088 VTL852064:VTL852088 WDH852064:WDH852088 WND852064:WND852088 WWZ852064:WWZ852088 F917600:F917624 KN917600:KN917624 UJ917600:UJ917624 AEF917600:AEF917624 AOB917600:AOB917624 AXX917600:AXX917624 BHT917600:BHT917624 BRP917600:BRP917624 CBL917600:CBL917624 CLH917600:CLH917624 CVD917600:CVD917624 DEZ917600:DEZ917624 DOV917600:DOV917624 DYR917600:DYR917624 EIN917600:EIN917624 ESJ917600:ESJ917624 FCF917600:FCF917624 FMB917600:FMB917624 FVX917600:FVX917624 GFT917600:GFT917624 GPP917600:GPP917624 GZL917600:GZL917624 HJH917600:HJH917624 HTD917600:HTD917624 ICZ917600:ICZ917624 IMV917600:IMV917624 IWR917600:IWR917624 JGN917600:JGN917624 JQJ917600:JQJ917624 KAF917600:KAF917624 KKB917600:KKB917624 KTX917600:KTX917624 LDT917600:LDT917624 LNP917600:LNP917624 LXL917600:LXL917624 MHH917600:MHH917624 MRD917600:MRD917624 NAZ917600:NAZ917624 NKV917600:NKV917624 NUR917600:NUR917624 OEN917600:OEN917624 OOJ917600:OOJ917624 OYF917600:OYF917624 PIB917600:PIB917624 PRX917600:PRX917624 QBT917600:QBT917624 QLP917600:QLP917624 QVL917600:QVL917624 RFH917600:RFH917624 RPD917600:RPD917624 RYZ917600:RYZ917624 SIV917600:SIV917624 SSR917600:SSR917624 TCN917600:TCN917624 TMJ917600:TMJ917624 TWF917600:TWF917624 UGB917600:UGB917624 UPX917600:UPX917624 UZT917600:UZT917624 VJP917600:VJP917624 VTL917600:VTL917624 WDH917600:WDH917624 WND917600:WND917624 WWZ917600:WWZ917624 F983136:F983160 KN983136:KN983160 UJ983136:UJ983160 AEF983136:AEF983160 AOB983136:AOB983160 AXX983136:AXX983160 BHT983136:BHT983160 BRP983136:BRP983160 CBL983136:CBL983160 CLH983136:CLH983160 CVD983136:CVD983160 DEZ983136:DEZ983160 DOV983136:DOV983160 DYR983136:DYR983160 EIN983136:EIN983160 ESJ983136:ESJ983160 FCF983136:FCF983160 FMB983136:FMB983160 FVX983136:FVX983160 GFT983136:GFT983160 GPP983136:GPP983160 GZL983136:GZL983160 HJH983136:HJH983160 HTD983136:HTD983160 ICZ983136:ICZ983160 IMV983136:IMV983160 IWR983136:IWR983160 JGN983136:JGN983160 JQJ983136:JQJ983160 KAF983136:KAF983160 KKB983136:KKB983160 KTX983136:KTX983160 LDT983136:LDT983160 LNP983136:LNP983160 LXL983136:LXL983160 MHH983136:MHH983160 MRD983136:MRD983160 NAZ983136:NAZ983160 NKV983136:NKV983160 NUR983136:NUR983160 OEN983136:OEN983160 OOJ983136:OOJ983160 OYF983136:OYF983160 PIB983136:PIB983160 PRX983136:PRX983160 QBT983136:QBT983160 QLP983136:QLP983160 QVL983136:QVL983160 RFH983136:RFH983160 RPD983136:RPD983160 RYZ983136:RYZ983160 SIV983136:SIV983160 SSR983136:SSR983160 TCN983136:TCN983160 TMJ983136:TMJ983160 TWF983136:TWF983160 UGB983136:UGB983160 UPX983136:UPX983160 UZT983136:UZT983160 VJP983136:VJP983160 VTL983136:VTL983160 WDH983136:WDH983160 WND983136:WND983160 F14:F113" xr:uid="{00000000-0002-0000-0200-000006000000}">
      <formula1>$F$127:$F$128</formula1>
    </dataValidation>
    <dataValidation type="list" errorStyle="warning" allowBlank="1" showInputMessage="1" showErrorMessage="1" sqref="WWX983136:WWX983160 WWX14:WWX38 KL14:KL38 UH14:UH38 AED14:AED38 ANZ14:ANZ38 AXV14:AXV38 BHR14:BHR38 BRN14:BRN38 CBJ14:CBJ38 CLF14:CLF38 CVB14:CVB38 DEX14:DEX38 DOT14:DOT38 DYP14:DYP38 EIL14:EIL38 ESH14:ESH38 FCD14:FCD38 FLZ14:FLZ38 FVV14:FVV38 GFR14:GFR38 GPN14:GPN38 GZJ14:GZJ38 HJF14:HJF38 HTB14:HTB38 ICX14:ICX38 IMT14:IMT38 IWP14:IWP38 JGL14:JGL38 JQH14:JQH38 KAD14:KAD38 KJZ14:KJZ38 KTV14:KTV38 LDR14:LDR38 LNN14:LNN38 LXJ14:LXJ38 MHF14:MHF38 MRB14:MRB38 NAX14:NAX38 NKT14:NKT38 NUP14:NUP38 OEL14:OEL38 OOH14:OOH38 OYD14:OYD38 PHZ14:PHZ38 PRV14:PRV38 QBR14:QBR38 QLN14:QLN38 QVJ14:QVJ38 RFF14:RFF38 RPB14:RPB38 RYX14:RYX38 SIT14:SIT38 SSP14:SSP38 TCL14:TCL38 TMH14:TMH38 TWD14:TWD38 UFZ14:UFZ38 UPV14:UPV38 UZR14:UZR38 VJN14:VJN38 VTJ14:VTJ38 WDF14:WDF38 WNB14:WNB38 D65632:D65656 KL65632:KL65656 UH65632:UH65656 AED65632:AED65656 ANZ65632:ANZ65656 AXV65632:AXV65656 BHR65632:BHR65656 BRN65632:BRN65656 CBJ65632:CBJ65656 CLF65632:CLF65656 CVB65632:CVB65656 DEX65632:DEX65656 DOT65632:DOT65656 DYP65632:DYP65656 EIL65632:EIL65656 ESH65632:ESH65656 FCD65632:FCD65656 FLZ65632:FLZ65656 FVV65632:FVV65656 GFR65632:GFR65656 GPN65632:GPN65656 GZJ65632:GZJ65656 HJF65632:HJF65656 HTB65632:HTB65656 ICX65632:ICX65656 IMT65632:IMT65656 IWP65632:IWP65656 JGL65632:JGL65656 JQH65632:JQH65656 KAD65632:KAD65656 KJZ65632:KJZ65656 KTV65632:KTV65656 LDR65632:LDR65656 LNN65632:LNN65656 LXJ65632:LXJ65656 MHF65632:MHF65656 MRB65632:MRB65656 NAX65632:NAX65656 NKT65632:NKT65656 NUP65632:NUP65656 OEL65632:OEL65656 OOH65632:OOH65656 OYD65632:OYD65656 PHZ65632:PHZ65656 PRV65632:PRV65656 QBR65632:QBR65656 QLN65632:QLN65656 QVJ65632:QVJ65656 RFF65632:RFF65656 RPB65632:RPB65656 RYX65632:RYX65656 SIT65632:SIT65656 SSP65632:SSP65656 TCL65632:TCL65656 TMH65632:TMH65656 TWD65632:TWD65656 UFZ65632:UFZ65656 UPV65632:UPV65656 UZR65632:UZR65656 VJN65632:VJN65656 VTJ65632:VTJ65656 WDF65632:WDF65656 WNB65632:WNB65656 WWX65632:WWX65656 D131168:D131192 KL131168:KL131192 UH131168:UH131192 AED131168:AED131192 ANZ131168:ANZ131192 AXV131168:AXV131192 BHR131168:BHR131192 BRN131168:BRN131192 CBJ131168:CBJ131192 CLF131168:CLF131192 CVB131168:CVB131192 DEX131168:DEX131192 DOT131168:DOT131192 DYP131168:DYP131192 EIL131168:EIL131192 ESH131168:ESH131192 FCD131168:FCD131192 FLZ131168:FLZ131192 FVV131168:FVV131192 GFR131168:GFR131192 GPN131168:GPN131192 GZJ131168:GZJ131192 HJF131168:HJF131192 HTB131168:HTB131192 ICX131168:ICX131192 IMT131168:IMT131192 IWP131168:IWP131192 JGL131168:JGL131192 JQH131168:JQH131192 KAD131168:KAD131192 KJZ131168:KJZ131192 KTV131168:KTV131192 LDR131168:LDR131192 LNN131168:LNN131192 LXJ131168:LXJ131192 MHF131168:MHF131192 MRB131168:MRB131192 NAX131168:NAX131192 NKT131168:NKT131192 NUP131168:NUP131192 OEL131168:OEL131192 OOH131168:OOH131192 OYD131168:OYD131192 PHZ131168:PHZ131192 PRV131168:PRV131192 QBR131168:QBR131192 QLN131168:QLN131192 QVJ131168:QVJ131192 RFF131168:RFF131192 RPB131168:RPB131192 RYX131168:RYX131192 SIT131168:SIT131192 SSP131168:SSP131192 TCL131168:TCL131192 TMH131168:TMH131192 TWD131168:TWD131192 UFZ131168:UFZ131192 UPV131168:UPV131192 UZR131168:UZR131192 VJN131168:VJN131192 VTJ131168:VTJ131192 WDF131168:WDF131192 WNB131168:WNB131192 WWX131168:WWX131192 D196704:D196728 KL196704:KL196728 UH196704:UH196728 AED196704:AED196728 ANZ196704:ANZ196728 AXV196704:AXV196728 BHR196704:BHR196728 BRN196704:BRN196728 CBJ196704:CBJ196728 CLF196704:CLF196728 CVB196704:CVB196728 DEX196704:DEX196728 DOT196704:DOT196728 DYP196704:DYP196728 EIL196704:EIL196728 ESH196704:ESH196728 FCD196704:FCD196728 FLZ196704:FLZ196728 FVV196704:FVV196728 GFR196704:GFR196728 GPN196704:GPN196728 GZJ196704:GZJ196728 HJF196704:HJF196728 HTB196704:HTB196728 ICX196704:ICX196728 IMT196704:IMT196728 IWP196704:IWP196728 JGL196704:JGL196728 JQH196704:JQH196728 KAD196704:KAD196728 KJZ196704:KJZ196728 KTV196704:KTV196728 LDR196704:LDR196728 LNN196704:LNN196728 LXJ196704:LXJ196728 MHF196704:MHF196728 MRB196704:MRB196728 NAX196704:NAX196728 NKT196704:NKT196728 NUP196704:NUP196728 OEL196704:OEL196728 OOH196704:OOH196728 OYD196704:OYD196728 PHZ196704:PHZ196728 PRV196704:PRV196728 QBR196704:QBR196728 QLN196704:QLN196728 QVJ196704:QVJ196728 RFF196704:RFF196728 RPB196704:RPB196728 RYX196704:RYX196728 SIT196704:SIT196728 SSP196704:SSP196728 TCL196704:TCL196728 TMH196704:TMH196728 TWD196704:TWD196728 UFZ196704:UFZ196728 UPV196704:UPV196728 UZR196704:UZR196728 VJN196704:VJN196728 VTJ196704:VTJ196728 WDF196704:WDF196728 WNB196704:WNB196728 WWX196704:WWX196728 D262240:D262264 KL262240:KL262264 UH262240:UH262264 AED262240:AED262264 ANZ262240:ANZ262264 AXV262240:AXV262264 BHR262240:BHR262264 BRN262240:BRN262264 CBJ262240:CBJ262264 CLF262240:CLF262264 CVB262240:CVB262264 DEX262240:DEX262264 DOT262240:DOT262264 DYP262240:DYP262264 EIL262240:EIL262264 ESH262240:ESH262264 FCD262240:FCD262264 FLZ262240:FLZ262264 FVV262240:FVV262264 GFR262240:GFR262264 GPN262240:GPN262264 GZJ262240:GZJ262264 HJF262240:HJF262264 HTB262240:HTB262264 ICX262240:ICX262264 IMT262240:IMT262264 IWP262240:IWP262264 JGL262240:JGL262264 JQH262240:JQH262264 KAD262240:KAD262264 KJZ262240:KJZ262264 KTV262240:KTV262264 LDR262240:LDR262264 LNN262240:LNN262264 LXJ262240:LXJ262264 MHF262240:MHF262264 MRB262240:MRB262264 NAX262240:NAX262264 NKT262240:NKT262264 NUP262240:NUP262264 OEL262240:OEL262264 OOH262240:OOH262264 OYD262240:OYD262264 PHZ262240:PHZ262264 PRV262240:PRV262264 QBR262240:QBR262264 QLN262240:QLN262264 QVJ262240:QVJ262264 RFF262240:RFF262264 RPB262240:RPB262264 RYX262240:RYX262264 SIT262240:SIT262264 SSP262240:SSP262264 TCL262240:TCL262264 TMH262240:TMH262264 TWD262240:TWD262264 UFZ262240:UFZ262264 UPV262240:UPV262264 UZR262240:UZR262264 VJN262240:VJN262264 VTJ262240:VTJ262264 WDF262240:WDF262264 WNB262240:WNB262264 WWX262240:WWX262264 D327776:D327800 KL327776:KL327800 UH327776:UH327800 AED327776:AED327800 ANZ327776:ANZ327800 AXV327776:AXV327800 BHR327776:BHR327800 BRN327776:BRN327800 CBJ327776:CBJ327800 CLF327776:CLF327800 CVB327776:CVB327800 DEX327776:DEX327800 DOT327776:DOT327800 DYP327776:DYP327800 EIL327776:EIL327800 ESH327776:ESH327800 FCD327776:FCD327800 FLZ327776:FLZ327800 FVV327776:FVV327800 GFR327776:GFR327800 GPN327776:GPN327800 GZJ327776:GZJ327800 HJF327776:HJF327800 HTB327776:HTB327800 ICX327776:ICX327800 IMT327776:IMT327800 IWP327776:IWP327800 JGL327776:JGL327800 JQH327776:JQH327800 KAD327776:KAD327800 KJZ327776:KJZ327800 KTV327776:KTV327800 LDR327776:LDR327800 LNN327776:LNN327800 LXJ327776:LXJ327800 MHF327776:MHF327800 MRB327776:MRB327800 NAX327776:NAX327800 NKT327776:NKT327800 NUP327776:NUP327800 OEL327776:OEL327800 OOH327776:OOH327800 OYD327776:OYD327800 PHZ327776:PHZ327800 PRV327776:PRV327800 QBR327776:QBR327800 QLN327776:QLN327800 QVJ327776:QVJ327800 RFF327776:RFF327800 RPB327776:RPB327800 RYX327776:RYX327800 SIT327776:SIT327800 SSP327776:SSP327800 TCL327776:TCL327800 TMH327776:TMH327800 TWD327776:TWD327800 UFZ327776:UFZ327800 UPV327776:UPV327800 UZR327776:UZR327800 VJN327776:VJN327800 VTJ327776:VTJ327800 WDF327776:WDF327800 WNB327776:WNB327800 WWX327776:WWX327800 D393312:D393336 KL393312:KL393336 UH393312:UH393336 AED393312:AED393336 ANZ393312:ANZ393336 AXV393312:AXV393336 BHR393312:BHR393336 BRN393312:BRN393336 CBJ393312:CBJ393336 CLF393312:CLF393336 CVB393312:CVB393336 DEX393312:DEX393336 DOT393312:DOT393336 DYP393312:DYP393336 EIL393312:EIL393336 ESH393312:ESH393336 FCD393312:FCD393336 FLZ393312:FLZ393336 FVV393312:FVV393336 GFR393312:GFR393336 GPN393312:GPN393336 GZJ393312:GZJ393336 HJF393312:HJF393336 HTB393312:HTB393336 ICX393312:ICX393336 IMT393312:IMT393336 IWP393312:IWP393336 JGL393312:JGL393336 JQH393312:JQH393336 KAD393312:KAD393336 KJZ393312:KJZ393336 KTV393312:KTV393336 LDR393312:LDR393336 LNN393312:LNN393336 LXJ393312:LXJ393336 MHF393312:MHF393336 MRB393312:MRB393336 NAX393312:NAX393336 NKT393312:NKT393336 NUP393312:NUP393336 OEL393312:OEL393336 OOH393312:OOH393336 OYD393312:OYD393336 PHZ393312:PHZ393336 PRV393312:PRV393336 QBR393312:QBR393336 QLN393312:QLN393336 QVJ393312:QVJ393336 RFF393312:RFF393336 RPB393312:RPB393336 RYX393312:RYX393336 SIT393312:SIT393336 SSP393312:SSP393336 TCL393312:TCL393336 TMH393312:TMH393336 TWD393312:TWD393336 UFZ393312:UFZ393336 UPV393312:UPV393336 UZR393312:UZR393336 VJN393312:VJN393336 VTJ393312:VTJ393336 WDF393312:WDF393336 WNB393312:WNB393336 WWX393312:WWX393336 D458848:D458872 KL458848:KL458872 UH458848:UH458872 AED458848:AED458872 ANZ458848:ANZ458872 AXV458848:AXV458872 BHR458848:BHR458872 BRN458848:BRN458872 CBJ458848:CBJ458872 CLF458848:CLF458872 CVB458848:CVB458872 DEX458848:DEX458872 DOT458848:DOT458872 DYP458848:DYP458872 EIL458848:EIL458872 ESH458848:ESH458872 FCD458848:FCD458872 FLZ458848:FLZ458872 FVV458848:FVV458872 GFR458848:GFR458872 GPN458848:GPN458872 GZJ458848:GZJ458872 HJF458848:HJF458872 HTB458848:HTB458872 ICX458848:ICX458872 IMT458848:IMT458872 IWP458848:IWP458872 JGL458848:JGL458872 JQH458848:JQH458872 KAD458848:KAD458872 KJZ458848:KJZ458872 KTV458848:KTV458872 LDR458848:LDR458872 LNN458848:LNN458872 LXJ458848:LXJ458872 MHF458848:MHF458872 MRB458848:MRB458872 NAX458848:NAX458872 NKT458848:NKT458872 NUP458848:NUP458872 OEL458848:OEL458872 OOH458848:OOH458872 OYD458848:OYD458872 PHZ458848:PHZ458872 PRV458848:PRV458872 QBR458848:QBR458872 QLN458848:QLN458872 QVJ458848:QVJ458872 RFF458848:RFF458872 RPB458848:RPB458872 RYX458848:RYX458872 SIT458848:SIT458872 SSP458848:SSP458872 TCL458848:TCL458872 TMH458848:TMH458872 TWD458848:TWD458872 UFZ458848:UFZ458872 UPV458848:UPV458872 UZR458848:UZR458872 VJN458848:VJN458872 VTJ458848:VTJ458872 WDF458848:WDF458872 WNB458848:WNB458872 WWX458848:WWX458872 D524384:D524408 KL524384:KL524408 UH524384:UH524408 AED524384:AED524408 ANZ524384:ANZ524408 AXV524384:AXV524408 BHR524384:BHR524408 BRN524384:BRN524408 CBJ524384:CBJ524408 CLF524384:CLF524408 CVB524384:CVB524408 DEX524384:DEX524408 DOT524384:DOT524408 DYP524384:DYP524408 EIL524384:EIL524408 ESH524384:ESH524408 FCD524384:FCD524408 FLZ524384:FLZ524408 FVV524384:FVV524408 GFR524384:GFR524408 GPN524384:GPN524408 GZJ524384:GZJ524408 HJF524384:HJF524408 HTB524384:HTB524408 ICX524384:ICX524408 IMT524384:IMT524408 IWP524384:IWP524408 JGL524384:JGL524408 JQH524384:JQH524408 KAD524384:KAD524408 KJZ524384:KJZ524408 KTV524384:KTV524408 LDR524384:LDR524408 LNN524384:LNN524408 LXJ524384:LXJ524408 MHF524384:MHF524408 MRB524384:MRB524408 NAX524384:NAX524408 NKT524384:NKT524408 NUP524384:NUP524408 OEL524384:OEL524408 OOH524384:OOH524408 OYD524384:OYD524408 PHZ524384:PHZ524408 PRV524384:PRV524408 QBR524384:QBR524408 QLN524384:QLN524408 QVJ524384:QVJ524408 RFF524384:RFF524408 RPB524384:RPB524408 RYX524384:RYX524408 SIT524384:SIT524408 SSP524384:SSP524408 TCL524384:TCL524408 TMH524384:TMH524408 TWD524384:TWD524408 UFZ524384:UFZ524408 UPV524384:UPV524408 UZR524384:UZR524408 VJN524384:VJN524408 VTJ524384:VTJ524408 WDF524384:WDF524408 WNB524384:WNB524408 WWX524384:WWX524408 D589920:D589944 KL589920:KL589944 UH589920:UH589944 AED589920:AED589944 ANZ589920:ANZ589944 AXV589920:AXV589944 BHR589920:BHR589944 BRN589920:BRN589944 CBJ589920:CBJ589944 CLF589920:CLF589944 CVB589920:CVB589944 DEX589920:DEX589944 DOT589920:DOT589944 DYP589920:DYP589944 EIL589920:EIL589944 ESH589920:ESH589944 FCD589920:FCD589944 FLZ589920:FLZ589944 FVV589920:FVV589944 GFR589920:GFR589944 GPN589920:GPN589944 GZJ589920:GZJ589944 HJF589920:HJF589944 HTB589920:HTB589944 ICX589920:ICX589944 IMT589920:IMT589944 IWP589920:IWP589944 JGL589920:JGL589944 JQH589920:JQH589944 KAD589920:KAD589944 KJZ589920:KJZ589944 KTV589920:KTV589944 LDR589920:LDR589944 LNN589920:LNN589944 LXJ589920:LXJ589944 MHF589920:MHF589944 MRB589920:MRB589944 NAX589920:NAX589944 NKT589920:NKT589944 NUP589920:NUP589944 OEL589920:OEL589944 OOH589920:OOH589944 OYD589920:OYD589944 PHZ589920:PHZ589944 PRV589920:PRV589944 QBR589920:QBR589944 QLN589920:QLN589944 QVJ589920:QVJ589944 RFF589920:RFF589944 RPB589920:RPB589944 RYX589920:RYX589944 SIT589920:SIT589944 SSP589920:SSP589944 TCL589920:TCL589944 TMH589920:TMH589944 TWD589920:TWD589944 UFZ589920:UFZ589944 UPV589920:UPV589944 UZR589920:UZR589944 VJN589920:VJN589944 VTJ589920:VTJ589944 WDF589920:WDF589944 WNB589920:WNB589944 WWX589920:WWX589944 D655456:D655480 KL655456:KL655480 UH655456:UH655480 AED655456:AED655480 ANZ655456:ANZ655480 AXV655456:AXV655480 BHR655456:BHR655480 BRN655456:BRN655480 CBJ655456:CBJ655480 CLF655456:CLF655480 CVB655456:CVB655480 DEX655456:DEX655480 DOT655456:DOT655480 DYP655456:DYP655480 EIL655456:EIL655480 ESH655456:ESH655480 FCD655456:FCD655480 FLZ655456:FLZ655480 FVV655456:FVV655480 GFR655456:GFR655480 GPN655456:GPN655480 GZJ655456:GZJ655480 HJF655456:HJF655480 HTB655456:HTB655480 ICX655456:ICX655480 IMT655456:IMT655480 IWP655456:IWP655480 JGL655456:JGL655480 JQH655456:JQH655480 KAD655456:KAD655480 KJZ655456:KJZ655480 KTV655456:KTV655480 LDR655456:LDR655480 LNN655456:LNN655480 LXJ655456:LXJ655480 MHF655456:MHF655480 MRB655456:MRB655480 NAX655456:NAX655480 NKT655456:NKT655480 NUP655456:NUP655480 OEL655456:OEL655480 OOH655456:OOH655480 OYD655456:OYD655480 PHZ655456:PHZ655480 PRV655456:PRV655480 QBR655456:QBR655480 QLN655456:QLN655480 QVJ655456:QVJ655480 RFF655456:RFF655480 RPB655456:RPB655480 RYX655456:RYX655480 SIT655456:SIT655480 SSP655456:SSP655480 TCL655456:TCL655480 TMH655456:TMH655480 TWD655456:TWD655480 UFZ655456:UFZ655480 UPV655456:UPV655480 UZR655456:UZR655480 VJN655456:VJN655480 VTJ655456:VTJ655480 WDF655456:WDF655480 WNB655456:WNB655480 WWX655456:WWX655480 D720992:D721016 KL720992:KL721016 UH720992:UH721016 AED720992:AED721016 ANZ720992:ANZ721016 AXV720992:AXV721016 BHR720992:BHR721016 BRN720992:BRN721016 CBJ720992:CBJ721016 CLF720992:CLF721016 CVB720992:CVB721016 DEX720992:DEX721016 DOT720992:DOT721016 DYP720992:DYP721016 EIL720992:EIL721016 ESH720992:ESH721016 FCD720992:FCD721016 FLZ720992:FLZ721016 FVV720992:FVV721016 GFR720992:GFR721016 GPN720992:GPN721016 GZJ720992:GZJ721016 HJF720992:HJF721016 HTB720992:HTB721016 ICX720992:ICX721016 IMT720992:IMT721016 IWP720992:IWP721016 JGL720992:JGL721016 JQH720992:JQH721016 KAD720992:KAD721016 KJZ720992:KJZ721016 KTV720992:KTV721016 LDR720992:LDR721016 LNN720992:LNN721016 LXJ720992:LXJ721016 MHF720992:MHF721016 MRB720992:MRB721016 NAX720992:NAX721016 NKT720992:NKT721016 NUP720992:NUP721016 OEL720992:OEL721016 OOH720992:OOH721016 OYD720992:OYD721016 PHZ720992:PHZ721016 PRV720992:PRV721016 QBR720992:QBR721016 QLN720992:QLN721016 QVJ720992:QVJ721016 RFF720992:RFF721016 RPB720992:RPB721016 RYX720992:RYX721016 SIT720992:SIT721016 SSP720992:SSP721016 TCL720992:TCL721016 TMH720992:TMH721016 TWD720992:TWD721016 UFZ720992:UFZ721016 UPV720992:UPV721016 UZR720992:UZR721016 VJN720992:VJN721016 VTJ720992:VTJ721016 WDF720992:WDF721016 WNB720992:WNB721016 WWX720992:WWX721016 D786528:D786552 KL786528:KL786552 UH786528:UH786552 AED786528:AED786552 ANZ786528:ANZ786552 AXV786528:AXV786552 BHR786528:BHR786552 BRN786528:BRN786552 CBJ786528:CBJ786552 CLF786528:CLF786552 CVB786528:CVB786552 DEX786528:DEX786552 DOT786528:DOT786552 DYP786528:DYP786552 EIL786528:EIL786552 ESH786528:ESH786552 FCD786528:FCD786552 FLZ786528:FLZ786552 FVV786528:FVV786552 GFR786528:GFR786552 GPN786528:GPN786552 GZJ786528:GZJ786552 HJF786528:HJF786552 HTB786528:HTB786552 ICX786528:ICX786552 IMT786528:IMT786552 IWP786528:IWP786552 JGL786528:JGL786552 JQH786528:JQH786552 KAD786528:KAD786552 KJZ786528:KJZ786552 KTV786528:KTV786552 LDR786528:LDR786552 LNN786528:LNN786552 LXJ786528:LXJ786552 MHF786528:MHF786552 MRB786528:MRB786552 NAX786528:NAX786552 NKT786528:NKT786552 NUP786528:NUP786552 OEL786528:OEL786552 OOH786528:OOH786552 OYD786528:OYD786552 PHZ786528:PHZ786552 PRV786528:PRV786552 QBR786528:QBR786552 QLN786528:QLN786552 QVJ786528:QVJ786552 RFF786528:RFF786552 RPB786528:RPB786552 RYX786528:RYX786552 SIT786528:SIT786552 SSP786528:SSP786552 TCL786528:TCL786552 TMH786528:TMH786552 TWD786528:TWD786552 UFZ786528:UFZ786552 UPV786528:UPV786552 UZR786528:UZR786552 VJN786528:VJN786552 VTJ786528:VTJ786552 WDF786528:WDF786552 WNB786528:WNB786552 WWX786528:WWX786552 D852064:D852088 KL852064:KL852088 UH852064:UH852088 AED852064:AED852088 ANZ852064:ANZ852088 AXV852064:AXV852088 BHR852064:BHR852088 BRN852064:BRN852088 CBJ852064:CBJ852088 CLF852064:CLF852088 CVB852064:CVB852088 DEX852064:DEX852088 DOT852064:DOT852088 DYP852064:DYP852088 EIL852064:EIL852088 ESH852064:ESH852088 FCD852064:FCD852088 FLZ852064:FLZ852088 FVV852064:FVV852088 GFR852064:GFR852088 GPN852064:GPN852088 GZJ852064:GZJ852088 HJF852064:HJF852088 HTB852064:HTB852088 ICX852064:ICX852088 IMT852064:IMT852088 IWP852064:IWP852088 JGL852064:JGL852088 JQH852064:JQH852088 KAD852064:KAD852088 KJZ852064:KJZ852088 KTV852064:KTV852088 LDR852064:LDR852088 LNN852064:LNN852088 LXJ852064:LXJ852088 MHF852064:MHF852088 MRB852064:MRB852088 NAX852064:NAX852088 NKT852064:NKT852088 NUP852064:NUP852088 OEL852064:OEL852088 OOH852064:OOH852088 OYD852064:OYD852088 PHZ852064:PHZ852088 PRV852064:PRV852088 QBR852064:QBR852088 QLN852064:QLN852088 QVJ852064:QVJ852088 RFF852064:RFF852088 RPB852064:RPB852088 RYX852064:RYX852088 SIT852064:SIT852088 SSP852064:SSP852088 TCL852064:TCL852088 TMH852064:TMH852088 TWD852064:TWD852088 UFZ852064:UFZ852088 UPV852064:UPV852088 UZR852064:UZR852088 VJN852064:VJN852088 VTJ852064:VTJ852088 WDF852064:WDF852088 WNB852064:WNB852088 WWX852064:WWX852088 D917600:D917624 KL917600:KL917624 UH917600:UH917624 AED917600:AED917624 ANZ917600:ANZ917624 AXV917600:AXV917624 BHR917600:BHR917624 BRN917600:BRN917624 CBJ917600:CBJ917624 CLF917600:CLF917624 CVB917600:CVB917624 DEX917600:DEX917624 DOT917600:DOT917624 DYP917600:DYP917624 EIL917600:EIL917624 ESH917600:ESH917624 FCD917600:FCD917624 FLZ917600:FLZ917624 FVV917600:FVV917624 GFR917600:GFR917624 GPN917600:GPN917624 GZJ917600:GZJ917624 HJF917600:HJF917624 HTB917600:HTB917624 ICX917600:ICX917624 IMT917600:IMT917624 IWP917600:IWP917624 JGL917600:JGL917624 JQH917600:JQH917624 KAD917600:KAD917624 KJZ917600:KJZ917624 KTV917600:KTV917624 LDR917600:LDR917624 LNN917600:LNN917624 LXJ917600:LXJ917624 MHF917600:MHF917624 MRB917600:MRB917624 NAX917600:NAX917624 NKT917600:NKT917624 NUP917600:NUP917624 OEL917600:OEL917624 OOH917600:OOH917624 OYD917600:OYD917624 PHZ917600:PHZ917624 PRV917600:PRV917624 QBR917600:QBR917624 QLN917600:QLN917624 QVJ917600:QVJ917624 RFF917600:RFF917624 RPB917600:RPB917624 RYX917600:RYX917624 SIT917600:SIT917624 SSP917600:SSP917624 TCL917600:TCL917624 TMH917600:TMH917624 TWD917600:TWD917624 UFZ917600:UFZ917624 UPV917600:UPV917624 UZR917600:UZR917624 VJN917600:VJN917624 VTJ917600:VTJ917624 WDF917600:WDF917624 WNB917600:WNB917624 WWX917600:WWX917624 D983136:D983160 KL983136:KL983160 UH983136:UH983160 AED983136:AED983160 ANZ983136:ANZ983160 AXV983136:AXV983160 BHR983136:BHR983160 BRN983136:BRN983160 CBJ983136:CBJ983160 CLF983136:CLF983160 CVB983136:CVB983160 DEX983136:DEX983160 DOT983136:DOT983160 DYP983136:DYP983160 EIL983136:EIL983160 ESH983136:ESH983160 FCD983136:FCD983160 FLZ983136:FLZ983160 FVV983136:FVV983160 GFR983136:GFR983160 GPN983136:GPN983160 GZJ983136:GZJ983160 HJF983136:HJF983160 HTB983136:HTB983160 ICX983136:ICX983160 IMT983136:IMT983160 IWP983136:IWP983160 JGL983136:JGL983160 JQH983136:JQH983160 KAD983136:KAD983160 KJZ983136:KJZ983160 KTV983136:KTV983160 LDR983136:LDR983160 LNN983136:LNN983160 LXJ983136:LXJ983160 MHF983136:MHF983160 MRB983136:MRB983160 NAX983136:NAX983160 NKT983136:NKT983160 NUP983136:NUP983160 OEL983136:OEL983160 OOH983136:OOH983160 OYD983136:OYD983160 PHZ983136:PHZ983160 PRV983136:PRV983160 QBR983136:QBR983160 QLN983136:QLN983160 QVJ983136:QVJ983160 RFF983136:RFF983160 RPB983136:RPB983160 RYX983136:RYX983160 SIT983136:SIT983160 SSP983136:SSP983160 TCL983136:TCL983160 TMH983136:TMH983160 TWD983136:TWD983160 UFZ983136:UFZ983160 UPV983136:UPV983160 UZR983136:UZR983160 VJN983136:VJN983160 VTJ983136:VTJ983160 WDF983136:WDF983160 WNB983136:WNB983160" xr:uid="{00000000-0002-0000-0200-000007000000}">
      <formula1>$D$127:$D$128</formula1>
    </dataValidation>
    <dataValidation type="list" errorStyle="warning" allowBlank="1" showInputMessage="1" showErrorMessage="1" sqref="WWW983136:WWW983160 WWW14:WWW38 KK14:KK38 UG14:UG38 AEC14:AEC38 ANY14:ANY38 AXU14:AXU38 BHQ14:BHQ38 BRM14:BRM38 CBI14:CBI38 CLE14:CLE38 CVA14:CVA38 DEW14:DEW38 DOS14:DOS38 DYO14:DYO38 EIK14:EIK38 ESG14:ESG38 FCC14:FCC38 FLY14:FLY38 FVU14:FVU38 GFQ14:GFQ38 GPM14:GPM38 GZI14:GZI38 HJE14:HJE38 HTA14:HTA38 ICW14:ICW38 IMS14:IMS38 IWO14:IWO38 JGK14:JGK38 JQG14:JQG38 KAC14:KAC38 KJY14:KJY38 KTU14:KTU38 LDQ14:LDQ38 LNM14:LNM38 LXI14:LXI38 MHE14:MHE38 MRA14:MRA38 NAW14:NAW38 NKS14:NKS38 NUO14:NUO38 OEK14:OEK38 OOG14:OOG38 OYC14:OYC38 PHY14:PHY38 PRU14:PRU38 QBQ14:QBQ38 QLM14:QLM38 QVI14:QVI38 RFE14:RFE38 RPA14:RPA38 RYW14:RYW38 SIS14:SIS38 SSO14:SSO38 TCK14:TCK38 TMG14:TMG38 TWC14:TWC38 UFY14:UFY38 UPU14:UPU38 UZQ14:UZQ38 VJM14:VJM38 VTI14:VTI38 WDE14:WDE38 WNA14:WNA38 C65632:C65656 KK65632:KK65656 UG65632:UG65656 AEC65632:AEC65656 ANY65632:ANY65656 AXU65632:AXU65656 BHQ65632:BHQ65656 BRM65632:BRM65656 CBI65632:CBI65656 CLE65632:CLE65656 CVA65632:CVA65656 DEW65632:DEW65656 DOS65632:DOS65656 DYO65632:DYO65656 EIK65632:EIK65656 ESG65632:ESG65656 FCC65632:FCC65656 FLY65632:FLY65656 FVU65632:FVU65656 GFQ65632:GFQ65656 GPM65632:GPM65656 GZI65632:GZI65656 HJE65632:HJE65656 HTA65632:HTA65656 ICW65632:ICW65656 IMS65632:IMS65656 IWO65632:IWO65656 JGK65632:JGK65656 JQG65632:JQG65656 KAC65632:KAC65656 KJY65632:KJY65656 KTU65632:KTU65656 LDQ65632:LDQ65656 LNM65632:LNM65656 LXI65632:LXI65656 MHE65632:MHE65656 MRA65632:MRA65656 NAW65632:NAW65656 NKS65632:NKS65656 NUO65632:NUO65656 OEK65632:OEK65656 OOG65632:OOG65656 OYC65632:OYC65656 PHY65632:PHY65656 PRU65632:PRU65656 QBQ65632:QBQ65656 QLM65632:QLM65656 QVI65632:QVI65656 RFE65632:RFE65656 RPA65632:RPA65656 RYW65632:RYW65656 SIS65632:SIS65656 SSO65632:SSO65656 TCK65632:TCK65656 TMG65632:TMG65656 TWC65632:TWC65656 UFY65632:UFY65656 UPU65632:UPU65656 UZQ65632:UZQ65656 VJM65632:VJM65656 VTI65632:VTI65656 WDE65632:WDE65656 WNA65632:WNA65656 WWW65632:WWW65656 C131168:C131192 KK131168:KK131192 UG131168:UG131192 AEC131168:AEC131192 ANY131168:ANY131192 AXU131168:AXU131192 BHQ131168:BHQ131192 BRM131168:BRM131192 CBI131168:CBI131192 CLE131168:CLE131192 CVA131168:CVA131192 DEW131168:DEW131192 DOS131168:DOS131192 DYO131168:DYO131192 EIK131168:EIK131192 ESG131168:ESG131192 FCC131168:FCC131192 FLY131168:FLY131192 FVU131168:FVU131192 GFQ131168:GFQ131192 GPM131168:GPM131192 GZI131168:GZI131192 HJE131168:HJE131192 HTA131168:HTA131192 ICW131168:ICW131192 IMS131168:IMS131192 IWO131168:IWO131192 JGK131168:JGK131192 JQG131168:JQG131192 KAC131168:KAC131192 KJY131168:KJY131192 KTU131168:KTU131192 LDQ131168:LDQ131192 LNM131168:LNM131192 LXI131168:LXI131192 MHE131168:MHE131192 MRA131168:MRA131192 NAW131168:NAW131192 NKS131168:NKS131192 NUO131168:NUO131192 OEK131168:OEK131192 OOG131168:OOG131192 OYC131168:OYC131192 PHY131168:PHY131192 PRU131168:PRU131192 QBQ131168:QBQ131192 QLM131168:QLM131192 QVI131168:QVI131192 RFE131168:RFE131192 RPA131168:RPA131192 RYW131168:RYW131192 SIS131168:SIS131192 SSO131168:SSO131192 TCK131168:TCK131192 TMG131168:TMG131192 TWC131168:TWC131192 UFY131168:UFY131192 UPU131168:UPU131192 UZQ131168:UZQ131192 VJM131168:VJM131192 VTI131168:VTI131192 WDE131168:WDE131192 WNA131168:WNA131192 WWW131168:WWW131192 C196704:C196728 KK196704:KK196728 UG196704:UG196728 AEC196704:AEC196728 ANY196704:ANY196728 AXU196704:AXU196728 BHQ196704:BHQ196728 BRM196704:BRM196728 CBI196704:CBI196728 CLE196704:CLE196728 CVA196704:CVA196728 DEW196704:DEW196728 DOS196704:DOS196728 DYO196704:DYO196728 EIK196704:EIK196728 ESG196704:ESG196728 FCC196704:FCC196728 FLY196704:FLY196728 FVU196704:FVU196728 GFQ196704:GFQ196728 GPM196704:GPM196728 GZI196704:GZI196728 HJE196704:HJE196728 HTA196704:HTA196728 ICW196704:ICW196728 IMS196704:IMS196728 IWO196704:IWO196728 JGK196704:JGK196728 JQG196704:JQG196728 KAC196704:KAC196728 KJY196704:KJY196728 KTU196704:KTU196728 LDQ196704:LDQ196728 LNM196704:LNM196728 LXI196704:LXI196728 MHE196704:MHE196728 MRA196704:MRA196728 NAW196704:NAW196728 NKS196704:NKS196728 NUO196704:NUO196728 OEK196704:OEK196728 OOG196704:OOG196728 OYC196704:OYC196728 PHY196704:PHY196728 PRU196704:PRU196728 QBQ196704:QBQ196728 QLM196704:QLM196728 QVI196704:QVI196728 RFE196704:RFE196728 RPA196704:RPA196728 RYW196704:RYW196728 SIS196704:SIS196728 SSO196704:SSO196728 TCK196704:TCK196728 TMG196704:TMG196728 TWC196704:TWC196728 UFY196704:UFY196728 UPU196704:UPU196728 UZQ196704:UZQ196728 VJM196704:VJM196728 VTI196704:VTI196728 WDE196704:WDE196728 WNA196704:WNA196728 WWW196704:WWW196728 C262240:C262264 KK262240:KK262264 UG262240:UG262264 AEC262240:AEC262264 ANY262240:ANY262264 AXU262240:AXU262264 BHQ262240:BHQ262264 BRM262240:BRM262264 CBI262240:CBI262264 CLE262240:CLE262264 CVA262240:CVA262264 DEW262240:DEW262264 DOS262240:DOS262264 DYO262240:DYO262264 EIK262240:EIK262264 ESG262240:ESG262264 FCC262240:FCC262264 FLY262240:FLY262264 FVU262240:FVU262264 GFQ262240:GFQ262264 GPM262240:GPM262264 GZI262240:GZI262264 HJE262240:HJE262264 HTA262240:HTA262264 ICW262240:ICW262264 IMS262240:IMS262264 IWO262240:IWO262264 JGK262240:JGK262264 JQG262240:JQG262264 KAC262240:KAC262264 KJY262240:KJY262264 KTU262240:KTU262264 LDQ262240:LDQ262264 LNM262240:LNM262264 LXI262240:LXI262264 MHE262240:MHE262264 MRA262240:MRA262264 NAW262240:NAW262264 NKS262240:NKS262264 NUO262240:NUO262264 OEK262240:OEK262264 OOG262240:OOG262264 OYC262240:OYC262264 PHY262240:PHY262264 PRU262240:PRU262264 QBQ262240:QBQ262264 QLM262240:QLM262264 QVI262240:QVI262264 RFE262240:RFE262264 RPA262240:RPA262264 RYW262240:RYW262264 SIS262240:SIS262264 SSO262240:SSO262264 TCK262240:TCK262264 TMG262240:TMG262264 TWC262240:TWC262264 UFY262240:UFY262264 UPU262240:UPU262264 UZQ262240:UZQ262264 VJM262240:VJM262264 VTI262240:VTI262264 WDE262240:WDE262264 WNA262240:WNA262264 WWW262240:WWW262264 C327776:C327800 KK327776:KK327800 UG327776:UG327800 AEC327776:AEC327800 ANY327776:ANY327800 AXU327776:AXU327800 BHQ327776:BHQ327800 BRM327776:BRM327800 CBI327776:CBI327800 CLE327776:CLE327800 CVA327776:CVA327800 DEW327776:DEW327800 DOS327776:DOS327800 DYO327776:DYO327800 EIK327776:EIK327800 ESG327776:ESG327800 FCC327776:FCC327800 FLY327776:FLY327800 FVU327776:FVU327800 GFQ327776:GFQ327800 GPM327776:GPM327800 GZI327776:GZI327800 HJE327776:HJE327800 HTA327776:HTA327800 ICW327776:ICW327800 IMS327776:IMS327800 IWO327776:IWO327800 JGK327776:JGK327800 JQG327776:JQG327800 KAC327776:KAC327800 KJY327776:KJY327800 KTU327776:KTU327800 LDQ327776:LDQ327800 LNM327776:LNM327800 LXI327776:LXI327800 MHE327776:MHE327800 MRA327776:MRA327800 NAW327776:NAW327800 NKS327776:NKS327800 NUO327776:NUO327800 OEK327776:OEK327800 OOG327776:OOG327800 OYC327776:OYC327800 PHY327776:PHY327800 PRU327776:PRU327800 QBQ327776:QBQ327800 QLM327776:QLM327800 QVI327776:QVI327800 RFE327776:RFE327800 RPA327776:RPA327800 RYW327776:RYW327800 SIS327776:SIS327800 SSO327776:SSO327800 TCK327776:TCK327800 TMG327776:TMG327800 TWC327776:TWC327800 UFY327776:UFY327800 UPU327776:UPU327800 UZQ327776:UZQ327800 VJM327776:VJM327800 VTI327776:VTI327800 WDE327776:WDE327800 WNA327776:WNA327800 WWW327776:WWW327800 C393312:C393336 KK393312:KK393336 UG393312:UG393336 AEC393312:AEC393336 ANY393312:ANY393336 AXU393312:AXU393336 BHQ393312:BHQ393336 BRM393312:BRM393336 CBI393312:CBI393336 CLE393312:CLE393336 CVA393312:CVA393336 DEW393312:DEW393336 DOS393312:DOS393336 DYO393312:DYO393336 EIK393312:EIK393336 ESG393312:ESG393336 FCC393312:FCC393336 FLY393312:FLY393336 FVU393312:FVU393336 GFQ393312:GFQ393336 GPM393312:GPM393336 GZI393312:GZI393336 HJE393312:HJE393336 HTA393312:HTA393336 ICW393312:ICW393336 IMS393312:IMS393336 IWO393312:IWO393336 JGK393312:JGK393336 JQG393312:JQG393336 KAC393312:KAC393336 KJY393312:KJY393336 KTU393312:KTU393336 LDQ393312:LDQ393336 LNM393312:LNM393336 LXI393312:LXI393336 MHE393312:MHE393336 MRA393312:MRA393336 NAW393312:NAW393336 NKS393312:NKS393336 NUO393312:NUO393336 OEK393312:OEK393336 OOG393312:OOG393336 OYC393312:OYC393336 PHY393312:PHY393336 PRU393312:PRU393336 QBQ393312:QBQ393336 QLM393312:QLM393336 QVI393312:QVI393336 RFE393312:RFE393336 RPA393312:RPA393336 RYW393312:RYW393336 SIS393312:SIS393336 SSO393312:SSO393336 TCK393312:TCK393336 TMG393312:TMG393336 TWC393312:TWC393336 UFY393312:UFY393336 UPU393312:UPU393336 UZQ393312:UZQ393336 VJM393312:VJM393336 VTI393312:VTI393336 WDE393312:WDE393336 WNA393312:WNA393336 WWW393312:WWW393336 C458848:C458872 KK458848:KK458872 UG458848:UG458872 AEC458848:AEC458872 ANY458848:ANY458872 AXU458848:AXU458872 BHQ458848:BHQ458872 BRM458848:BRM458872 CBI458848:CBI458872 CLE458848:CLE458872 CVA458848:CVA458872 DEW458848:DEW458872 DOS458848:DOS458872 DYO458848:DYO458872 EIK458848:EIK458872 ESG458848:ESG458872 FCC458848:FCC458872 FLY458848:FLY458872 FVU458848:FVU458872 GFQ458848:GFQ458872 GPM458848:GPM458872 GZI458848:GZI458872 HJE458848:HJE458872 HTA458848:HTA458872 ICW458848:ICW458872 IMS458848:IMS458872 IWO458848:IWO458872 JGK458848:JGK458872 JQG458848:JQG458872 KAC458848:KAC458872 KJY458848:KJY458872 KTU458848:KTU458872 LDQ458848:LDQ458872 LNM458848:LNM458872 LXI458848:LXI458872 MHE458848:MHE458872 MRA458848:MRA458872 NAW458848:NAW458872 NKS458848:NKS458872 NUO458848:NUO458872 OEK458848:OEK458872 OOG458848:OOG458872 OYC458848:OYC458872 PHY458848:PHY458872 PRU458848:PRU458872 QBQ458848:QBQ458872 QLM458848:QLM458872 QVI458848:QVI458872 RFE458848:RFE458872 RPA458848:RPA458872 RYW458848:RYW458872 SIS458848:SIS458872 SSO458848:SSO458872 TCK458848:TCK458872 TMG458848:TMG458872 TWC458848:TWC458872 UFY458848:UFY458872 UPU458848:UPU458872 UZQ458848:UZQ458872 VJM458848:VJM458872 VTI458848:VTI458872 WDE458848:WDE458872 WNA458848:WNA458872 WWW458848:WWW458872 C524384:C524408 KK524384:KK524408 UG524384:UG524408 AEC524384:AEC524408 ANY524384:ANY524408 AXU524384:AXU524408 BHQ524384:BHQ524408 BRM524384:BRM524408 CBI524384:CBI524408 CLE524384:CLE524408 CVA524384:CVA524408 DEW524384:DEW524408 DOS524384:DOS524408 DYO524384:DYO524408 EIK524384:EIK524408 ESG524384:ESG524408 FCC524384:FCC524408 FLY524384:FLY524408 FVU524384:FVU524408 GFQ524384:GFQ524408 GPM524384:GPM524408 GZI524384:GZI524408 HJE524384:HJE524408 HTA524384:HTA524408 ICW524384:ICW524408 IMS524384:IMS524408 IWO524384:IWO524408 JGK524384:JGK524408 JQG524384:JQG524408 KAC524384:KAC524408 KJY524384:KJY524408 KTU524384:KTU524408 LDQ524384:LDQ524408 LNM524384:LNM524408 LXI524384:LXI524408 MHE524384:MHE524408 MRA524384:MRA524408 NAW524384:NAW524408 NKS524384:NKS524408 NUO524384:NUO524408 OEK524384:OEK524408 OOG524384:OOG524408 OYC524384:OYC524408 PHY524384:PHY524408 PRU524384:PRU524408 QBQ524384:QBQ524408 QLM524384:QLM524408 QVI524384:QVI524408 RFE524384:RFE524408 RPA524384:RPA524408 RYW524384:RYW524408 SIS524384:SIS524408 SSO524384:SSO524408 TCK524384:TCK524408 TMG524384:TMG524408 TWC524384:TWC524408 UFY524384:UFY524408 UPU524384:UPU524408 UZQ524384:UZQ524408 VJM524384:VJM524408 VTI524384:VTI524408 WDE524384:WDE524408 WNA524384:WNA524408 WWW524384:WWW524408 C589920:C589944 KK589920:KK589944 UG589920:UG589944 AEC589920:AEC589944 ANY589920:ANY589944 AXU589920:AXU589944 BHQ589920:BHQ589944 BRM589920:BRM589944 CBI589920:CBI589944 CLE589920:CLE589944 CVA589920:CVA589944 DEW589920:DEW589944 DOS589920:DOS589944 DYO589920:DYO589944 EIK589920:EIK589944 ESG589920:ESG589944 FCC589920:FCC589944 FLY589920:FLY589944 FVU589920:FVU589944 GFQ589920:GFQ589944 GPM589920:GPM589944 GZI589920:GZI589944 HJE589920:HJE589944 HTA589920:HTA589944 ICW589920:ICW589944 IMS589920:IMS589944 IWO589920:IWO589944 JGK589920:JGK589944 JQG589920:JQG589944 KAC589920:KAC589944 KJY589920:KJY589944 KTU589920:KTU589944 LDQ589920:LDQ589944 LNM589920:LNM589944 LXI589920:LXI589944 MHE589920:MHE589944 MRA589920:MRA589944 NAW589920:NAW589944 NKS589920:NKS589944 NUO589920:NUO589944 OEK589920:OEK589944 OOG589920:OOG589944 OYC589920:OYC589944 PHY589920:PHY589944 PRU589920:PRU589944 QBQ589920:QBQ589944 QLM589920:QLM589944 QVI589920:QVI589944 RFE589920:RFE589944 RPA589920:RPA589944 RYW589920:RYW589944 SIS589920:SIS589944 SSO589920:SSO589944 TCK589920:TCK589944 TMG589920:TMG589944 TWC589920:TWC589944 UFY589920:UFY589944 UPU589920:UPU589944 UZQ589920:UZQ589944 VJM589920:VJM589944 VTI589920:VTI589944 WDE589920:WDE589944 WNA589920:WNA589944 WWW589920:WWW589944 C655456:C655480 KK655456:KK655480 UG655456:UG655480 AEC655456:AEC655480 ANY655456:ANY655480 AXU655456:AXU655480 BHQ655456:BHQ655480 BRM655456:BRM655480 CBI655456:CBI655480 CLE655456:CLE655480 CVA655456:CVA655480 DEW655456:DEW655480 DOS655456:DOS655480 DYO655456:DYO655480 EIK655456:EIK655480 ESG655456:ESG655480 FCC655456:FCC655480 FLY655456:FLY655480 FVU655456:FVU655480 GFQ655456:GFQ655480 GPM655456:GPM655480 GZI655456:GZI655480 HJE655456:HJE655480 HTA655456:HTA655480 ICW655456:ICW655480 IMS655456:IMS655480 IWO655456:IWO655480 JGK655456:JGK655480 JQG655456:JQG655480 KAC655456:KAC655480 KJY655456:KJY655480 KTU655456:KTU655480 LDQ655456:LDQ655480 LNM655456:LNM655480 LXI655456:LXI655480 MHE655456:MHE655480 MRA655456:MRA655480 NAW655456:NAW655480 NKS655456:NKS655480 NUO655456:NUO655480 OEK655456:OEK655480 OOG655456:OOG655480 OYC655456:OYC655480 PHY655456:PHY655480 PRU655456:PRU655480 QBQ655456:QBQ655480 QLM655456:QLM655480 QVI655456:QVI655480 RFE655456:RFE655480 RPA655456:RPA655480 RYW655456:RYW655480 SIS655456:SIS655480 SSO655456:SSO655480 TCK655456:TCK655480 TMG655456:TMG655480 TWC655456:TWC655480 UFY655456:UFY655480 UPU655456:UPU655480 UZQ655456:UZQ655480 VJM655456:VJM655480 VTI655456:VTI655480 WDE655456:WDE655480 WNA655456:WNA655480 WWW655456:WWW655480 C720992:C721016 KK720992:KK721016 UG720992:UG721016 AEC720992:AEC721016 ANY720992:ANY721016 AXU720992:AXU721016 BHQ720992:BHQ721016 BRM720992:BRM721016 CBI720992:CBI721016 CLE720992:CLE721016 CVA720992:CVA721016 DEW720992:DEW721016 DOS720992:DOS721016 DYO720992:DYO721016 EIK720992:EIK721016 ESG720992:ESG721016 FCC720992:FCC721016 FLY720992:FLY721016 FVU720992:FVU721016 GFQ720992:GFQ721016 GPM720992:GPM721016 GZI720992:GZI721016 HJE720992:HJE721016 HTA720992:HTA721016 ICW720992:ICW721016 IMS720992:IMS721016 IWO720992:IWO721016 JGK720992:JGK721016 JQG720992:JQG721016 KAC720992:KAC721016 KJY720992:KJY721016 KTU720992:KTU721016 LDQ720992:LDQ721016 LNM720992:LNM721016 LXI720992:LXI721016 MHE720992:MHE721016 MRA720992:MRA721016 NAW720992:NAW721016 NKS720992:NKS721016 NUO720992:NUO721016 OEK720992:OEK721016 OOG720992:OOG721016 OYC720992:OYC721016 PHY720992:PHY721016 PRU720992:PRU721016 QBQ720992:QBQ721016 QLM720992:QLM721016 QVI720992:QVI721016 RFE720992:RFE721016 RPA720992:RPA721016 RYW720992:RYW721016 SIS720992:SIS721016 SSO720992:SSO721016 TCK720992:TCK721016 TMG720992:TMG721016 TWC720992:TWC721016 UFY720992:UFY721016 UPU720992:UPU721016 UZQ720992:UZQ721016 VJM720992:VJM721016 VTI720992:VTI721016 WDE720992:WDE721016 WNA720992:WNA721016 WWW720992:WWW721016 C786528:C786552 KK786528:KK786552 UG786528:UG786552 AEC786528:AEC786552 ANY786528:ANY786552 AXU786528:AXU786552 BHQ786528:BHQ786552 BRM786528:BRM786552 CBI786528:CBI786552 CLE786528:CLE786552 CVA786528:CVA786552 DEW786528:DEW786552 DOS786528:DOS786552 DYO786528:DYO786552 EIK786528:EIK786552 ESG786528:ESG786552 FCC786528:FCC786552 FLY786528:FLY786552 FVU786528:FVU786552 GFQ786528:GFQ786552 GPM786528:GPM786552 GZI786528:GZI786552 HJE786528:HJE786552 HTA786528:HTA786552 ICW786528:ICW786552 IMS786528:IMS786552 IWO786528:IWO786552 JGK786528:JGK786552 JQG786528:JQG786552 KAC786528:KAC786552 KJY786528:KJY786552 KTU786528:KTU786552 LDQ786528:LDQ786552 LNM786528:LNM786552 LXI786528:LXI786552 MHE786528:MHE786552 MRA786528:MRA786552 NAW786528:NAW786552 NKS786528:NKS786552 NUO786528:NUO786552 OEK786528:OEK786552 OOG786528:OOG786552 OYC786528:OYC786552 PHY786528:PHY786552 PRU786528:PRU786552 QBQ786528:QBQ786552 QLM786528:QLM786552 QVI786528:QVI786552 RFE786528:RFE786552 RPA786528:RPA786552 RYW786528:RYW786552 SIS786528:SIS786552 SSO786528:SSO786552 TCK786528:TCK786552 TMG786528:TMG786552 TWC786528:TWC786552 UFY786528:UFY786552 UPU786528:UPU786552 UZQ786528:UZQ786552 VJM786528:VJM786552 VTI786528:VTI786552 WDE786528:WDE786552 WNA786528:WNA786552 WWW786528:WWW786552 C852064:C852088 KK852064:KK852088 UG852064:UG852088 AEC852064:AEC852088 ANY852064:ANY852088 AXU852064:AXU852088 BHQ852064:BHQ852088 BRM852064:BRM852088 CBI852064:CBI852088 CLE852064:CLE852088 CVA852064:CVA852088 DEW852064:DEW852088 DOS852064:DOS852088 DYO852064:DYO852088 EIK852064:EIK852088 ESG852064:ESG852088 FCC852064:FCC852088 FLY852064:FLY852088 FVU852064:FVU852088 GFQ852064:GFQ852088 GPM852064:GPM852088 GZI852064:GZI852088 HJE852064:HJE852088 HTA852064:HTA852088 ICW852064:ICW852088 IMS852064:IMS852088 IWO852064:IWO852088 JGK852064:JGK852088 JQG852064:JQG852088 KAC852064:KAC852088 KJY852064:KJY852088 KTU852064:KTU852088 LDQ852064:LDQ852088 LNM852064:LNM852088 LXI852064:LXI852088 MHE852064:MHE852088 MRA852064:MRA852088 NAW852064:NAW852088 NKS852064:NKS852088 NUO852064:NUO852088 OEK852064:OEK852088 OOG852064:OOG852088 OYC852064:OYC852088 PHY852064:PHY852088 PRU852064:PRU852088 QBQ852064:QBQ852088 QLM852064:QLM852088 QVI852064:QVI852088 RFE852064:RFE852088 RPA852064:RPA852088 RYW852064:RYW852088 SIS852064:SIS852088 SSO852064:SSO852088 TCK852064:TCK852088 TMG852064:TMG852088 TWC852064:TWC852088 UFY852064:UFY852088 UPU852064:UPU852088 UZQ852064:UZQ852088 VJM852064:VJM852088 VTI852064:VTI852088 WDE852064:WDE852088 WNA852064:WNA852088 WWW852064:WWW852088 C917600:C917624 KK917600:KK917624 UG917600:UG917624 AEC917600:AEC917624 ANY917600:ANY917624 AXU917600:AXU917624 BHQ917600:BHQ917624 BRM917600:BRM917624 CBI917600:CBI917624 CLE917600:CLE917624 CVA917600:CVA917624 DEW917600:DEW917624 DOS917600:DOS917624 DYO917600:DYO917624 EIK917600:EIK917624 ESG917600:ESG917624 FCC917600:FCC917624 FLY917600:FLY917624 FVU917600:FVU917624 GFQ917600:GFQ917624 GPM917600:GPM917624 GZI917600:GZI917624 HJE917600:HJE917624 HTA917600:HTA917624 ICW917600:ICW917624 IMS917600:IMS917624 IWO917600:IWO917624 JGK917600:JGK917624 JQG917600:JQG917624 KAC917600:KAC917624 KJY917600:KJY917624 KTU917600:KTU917624 LDQ917600:LDQ917624 LNM917600:LNM917624 LXI917600:LXI917624 MHE917600:MHE917624 MRA917600:MRA917624 NAW917600:NAW917624 NKS917600:NKS917624 NUO917600:NUO917624 OEK917600:OEK917624 OOG917600:OOG917624 OYC917600:OYC917624 PHY917600:PHY917624 PRU917600:PRU917624 QBQ917600:QBQ917624 QLM917600:QLM917624 QVI917600:QVI917624 RFE917600:RFE917624 RPA917600:RPA917624 RYW917600:RYW917624 SIS917600:SIS917624 SSO917600:SSO917624 TCK917600:TCK917624 TMG917600:TMG917624 TWC917600:TWC917624 UFY917600:UFY917624 UPU917600:UPU917624 UZQ917600:UZQ917624 VJM917600:VJM917624 VTI917600:VTI917624 WDE917600:WDE917624 WNA917600:WNA917624 WWW917600:WWW917624 C983136:C983160 KK983136:KK983160 UG983136:UG983160 AEC983136:AEC983160 ANY983136:ANY983160 AXU983136:AXU983160 BHQ983136:BHQ983160 BRM983136:BRM983160 CBI983136:CBI983160 CLE983136:CLE983160 CVA983136:CVA983160 DEW983136:DEW983160 DOS983136:DOS983160 DYO983136:DYO983160 EIK983136:EIK983160 ESG983136:ESG983160 FCC983136:FCC983160 FLY983136:FLY983160 FVU983136:FVU983160 GFQ983136:GFQ983160 GPM983136:GPM983160 GZI983136:GZI983160 HJE983136:HJE983160 HTA983136:HTA983160 ICW983136:ICW983160 IMS983136:IMS983160 IWO983136:IWO983160 JGK983136:JGK983160 JQG983136:JQG983160 KAC983136:KAC983160 KJY983136:KJY983160 KTU983136:KTU983160 LDQ983136:LDQ983160 LNM983136:LNM983160 LXI983136:LXI983160 MHE983136:MHE983160 MRA983136:MRA983160 NAW983136:NAW983160 NKS983136:NKS983160 NUO983136:NUO983160 OEK983136:OEK983160 OOG983136:OOG983160 OYC983136:OYC983160 PHY983136:PHY983160 PRU983136:PRU983160 QBQ983136:QBQ983160 QLM983136:QLM983160 QVI983136:QVI983160 RFE983136:RFE983160 RPA983136:RPA983160 RYW983136:RYW983160 SIS983136:SIS983160 SSO983136:SSO983160 TCK983136:TCK983160 TMG983136:TMG983160 TWC983136:TWC983160 UFY983136:UFY983160 UPU983136:UPU983160 UZQ983136:UZQ983160 VJM983136:VJM983160 VTI983136:VTI983160 WDE983136:WDE983160 WNA983136:WNA983160" xr:uid="{00000000-0002-0000-0200-000008000000}">
      <formula1>$C$127:$C$128</formula1>
    </dataValidation>
    <dataValidation type="list" errorStyle="warning" allowBlank="1" showInputMessage="1" showErrorMessage="1" sqref="WWV983136:WWV983160 WWV14:WWV38 KJ14:KJ38 UF14:UF38 AEB14:AEB38 ANX14:ANX38 AXT14:AXT38 BHP14:BHP38 BRL14:BRL38 CBH14:CBH38 CLD14:CLD38 CUZ14:CUZ38 DEV14:DEV38 DOR14:DOR38 DYN14:DYN38 EIJ14:EIJ38 ESF14:ESF38 FCB14:FCB38 FLX14:FLX38 FVT14:FVT38 GFP14:GFP38 GPL14:GPL38 GZH14:GZH38 HJD14:HJD38 HSZ14:HSZ38 ICV14:ICV38 IMR14:IMR38 IWN14:IWN38 JGJ14:JGJ38 JQF14:JQF38 KAB14:KAB38 KJX14:KJX38 KTT14:KTT38 LDP14:LDP38 LNL14:LNL38 LXH14:LXH38 MHD14:MHD38 MQZ14:MQZ38 NAV14:NAV38 NKR14:NKR38 NUN14:NUN38 OEJ14:OEJ38 OOF14:OOF38 OYB14:OYB38 PHX14:PHX38 PRT14:PRT38 QBP14:QBP38 QLL14:QLL38 QVH14:QVH38 RFD14:RFD38 ROZ14:ROZ38 RYV14:RYV38 SIR14:SIR38 SSN14:SSN38 TCJ14:TCJ38 TMF14:TMF38 TWB14:TWB38 UFX14:UFX38 UPT14:UPT38 UZP14:UZP38 VJL14:VJL38 VTH14:VTH38 WDD14:WDD38 WMZ14:WMZ38 B65632:B65656 KJ65632:KJ65656 UF65632:UF65656 AEB65632:AEB65656 ANX65632:ANX65656 AXT65632:AXT65656 BHP65632:BHP65656 BRL65632:BRL65656 CBH65632:CBH65656 CLD65632:CLD65656 CUZ65632:CUZ65656 DEV65632:DEV65656 DOR65632:DOR65656 DYN65632:DYN65656 EIJ65632:EIJ65656 ESF65632:ESF65656 FCB65632:FCB65656 FLX65632:FLX65656 FVT65632:FVT65656 GFP65632:GFP65656 GPL65632:GPL65656 GZH65632:GZH65656 HJD65632:HJD65656 HSZ65632:HSZ65656 ICV65632:ICV65656 IMR65632:IMR65656 IWN65632:IWN65656 JGJ65632:JGJ65656 JQF65632:JQF65656 KAB65632:KAB65656 KJX65632:KJX65656 KTT65632:KTT65656 LDP65632:LDP65656 LNL65632:LNL65656 LXH65632:LXH65656 MHD65632:MHD65656 MQZ65632:MQZ65656 NAV65632:NAV65656 NKR65632:NKR65656 NUN65632:NUN65656 OEJ65632:OEJ65656 OOF65632:OOF65656 OYB65632:OYB65656 PHX65632:PHX65656 PRT65632:PRT65656 QBP65632:QBP65656 QLL65632:QLL65656 QVH65632:QVH65656 RFD65632:RFD65656 ROZ65632:ROZ65656 RYV65632:RYV65656 SIR65632:SIR65656 SSN65632:SSN65656 TCJ65632:TCJ65656 TMF65632:TMF65656 TWB65632:TWB65656 UFX65632:UFX65656 UPT65632:UPT65656 UZP65632:UZP65656 VJL65632:VJL65656 VTH65632:VTH65656 WDD65632:WDD65656 WMZ65632:WMZ65656 WWV65632:WWV65656 B131168:B131192 KJ131168:KJ131192 UF131168:UF131192 AEB131168:AEB131192 ANX131168:ANX131192 AXT131168:AXT131192 BHP131168:BHP131192 BRL131168:BRL131192 CBH131168:CBH131192 CLD131168:CLD131192 CUZ131168:CUZ131192 DEV131168:DEV131192 DOR131168:DOR131192 DYN131168:DYN131192 EIJ131168:EIJ131192 ESF131168:ESF131192 FCB131168:FCB131192 FLX131168:FLX131192 FVT131168:FVT131192 GFP131168:GFP131192 GPL131168:GPL131192 GZH131168:GZH131192 HJD131168:HJD131192 HSZ131168:HSZ131192 ICV131168:ICV131192 IMR131168:IMR131192 IWN131168:IWN131192 JGJ131168:JGJ131192 JQF131168:JQF131192 KAB131168:KAB131192 KJX131168:KJX131192 KTT131168:KTT131192 LDP131168:LDP131192 LNL131168:LNL131192 LXH131168:LXH131192 MHD131168:MHD131192 MQZ131168:MQZ131192 NAV131168:NAV131192 NKR131168:NKR131192 NUN131168:NUN131192 OEJ131168:OEJ131192 OOF131168:OOF131192 OYB131168:OYB131192 PHX131168:PHX131192 PRT131168:PRT131192 QBP131168:QBP131192 QLL131168:QLL131192 QVH131168:QVH131192 RFD131168:RFD131192 ROZ131168:ROZ131192 RYV131168:RYV131192 SIR131168:SIR131192 SSN131168:SSN131192 TCJ131168:TCJ131192 TMF131168:TMF131192 TWB131168:TWB131192 UFX131168:UFX131192 UPT131168:UPT131192 UZP131168:UZP131192 VJL131168:VJL131192 VTH131168:VTH131192 WDD131168:WDD131192 WMZ131168:WMZ131192 WWV131168:WWV131192 B196704:B196728 KJ196704:KJ196728 UF196704:UF196728 AEB196704:AEB196728 ANX196704:ANX196728 AXT196704:AXT196728 BHP196704:BHP196728 BRL196704:BRL196728 CBH196704:CBH196728 CLD196704:CLD196728 CUZ196704:CUZ196728 DEV196704:DEV196728 DOR196704:DOR196728 DYN196704:DYN196728 EIJ196704:EIJ196728 ESF196704:ESF196728 FCB196704:FCB196728 FLX196704:FLX196728 FVT196704:FVT196728 GFP196704:GFP196728 GPL196704:GPL196728 GZH196704:GZH196728 HJD196704:HJD196728 HSZ196704:HSZ196728 ICV196704:ICV196728 IMR196704:IMR196728 IWN196704:IWN196728 JGJ196704:JGJ196728 JQF196704:JQF196728 KAB196704:KAB196728 KJX196704:KJX196728 KTT196704:KTT196728 LDP196704:LDP196728 LNL196704:LNL196728 LXH196704:LXH196728 MHD196704:MHD196728 MQZ196704:MQZ196728 NAV196704:NAV196728 NKR196704:NKR196728 NUN196704:NUN196728 OEJ196704:OEJ196728 OOF196704:OOF196728 OYB196704:OYB196728 PHX196704:PHX196728 PRT196704:PRT196728 QBP196704:QBP196728 QLL196704:QLL196728 QVH196704:QVH196728 RFD196704:RFD196728 ROZ196704:ROZ196728 RYV196704:RYV196728 SIR196704:SIR196728 SSN196704:SSN196728 TCJ196704:TCJ196728 TMF196704:TMF196728 TWB196704:TWB196728 UFX196704:UFX196728 UPT196704:UPT196728 UZP196704:UZP196728 VJL196704:VJL196728 VTH196704:VTH196728 WDD196704:WDD196728 WMZ196704:WMZ196728 WWV196704:WWV196728 B262240:B262264 KJ262240:KJ262264 UF262240:UF262264 AEB262240:AEB262264 ANX262240:ANX262264 AXT262240:AXT262264 BHP262240:BHP262264 BRL262240:BRL262264 CBH262240:CBH262264 CLD262240:CLD262264 CUZ262240:CUZ262264 DEV262240:DEV262264 DOR262240:DOR262264 DYN262240:DYN262264 EIJ262240:EIJ262264 ESF262240:ESF262264 FCB262240:FCB262264 FLX262240:FLX262264 FVT262240:FVT262264 GFP262240:GFP262264 GPL262240:GPL262264 GZH262240:GZH262264 HJD262240:HJD262264 HSZ262240:HSZ262264 ICV262240:ICV262264 IMR262240:IMR262264 IWN262240:IWN262264 JGJ262240:JGJ262264 JQF262240:JQF262264 KAB262240:KAB262264 KJX262240:KJX262264 KTT262240:KTT262264 LDP262240:LDP262264 LNL262240:LNL262264 LXH262240:LXH262264 MHD262240:MHD262264 MQZ262240:MQZ262264 NAV262240:NAV262264 NKR262240:NKR262264 NUN262240:NUN262264 OEJ262240:OEJ262264 OOF262240:OOF262264 OYB262240:OYB262264 PHX262240:PHX262264 PRT262240:PRT262264 QBP262240:QBP262264 QLL262240:QLL262264 QVH262240:QVH262264 RFD262240:RFD262264 ROZ262240:ROZ262264 RYV262240:RYV262264 SIR262240:SIR262264 SSN262240:SSN262264 TCJ262240:TCJ262264 TMF262240:TMF262264 TWB262240:TWB262264 UFX262240:UFX262264 UPT262240:UPT262264 UZP262240:UZP262264 VJL262240:VJL262264 VTH262240:VTH262264 WDD262240:WDD262264 WMZ262240:WMZ262264 WWV262240:WWV262264 B327776:B327800 KJ327776:KJ327800 UF327776:UF327800 AEB327776:AEB327800 ANX327776:ANX327800 AXT327776:AXT327800 BHP327776:BHP327800 BRL327776:BRL327800 CBH327776:CBH327800 CLD327776:CLD327800 CUZ327776:CUZ327800 DEV327776:DEV327800 DOR327776:DOR327800 DYN327776:DYN327800 EIJ327776:EIJ327800 ESF327776:ESF327800 FCB327776:FCB327800 FLX327776:FLX327800 FVT327776:FVT327800 GFP327776:GFP327800 GPL327776:GPL327800 GZH327776:GZH327800 HJD327776:HJD327800 HSZ327776:HSZ327800 ICV327776:ICV327800 IMR327776:IMR327800 IWN327776:IWN327800 JGJ327776:JGJ327800 JQF327776:JQF327800 KAB327776:KAB327800 KJX327776:KJX327800 KTT327776:KTT327800 LDP327776:LDP327800 LNL327776:LNL327800 LXH327776:LXH327800 MHD327776:MHD327800 MQZ327776:MQZ327800 NAV327776:NAV327800 NKR327776:NKR327800 NUN327776:NUN327800 OEJ327776:OEJ327800 OOF327776:OOF327800 OYB327776:OYB327800 PHX327776:PHX327800 PRT327776:PRT327800 QBP327776:QBP327800 QLL327776:QLL327800 QVH327776:QVH327800 RFD327776:RFD327800 ROZ327776:ROZ327800 RYV327776:RYV327800 SIR327776:SIR327800 SSN327776:SSN327800 TCJ327776:TCJ327800 TMF327776:TMF327800 TWB327776:TWB327800 UFX327776:UFX327800 UPT327776:UPT327800 UZP327776:UZP327800 VJL327776:VJL327800 VTH327776:VTH327800 WDD327776:WDD327800 WMZ327776:WMZ327800 WWV327776:WWV327800 B393312:B393336 KJ393312:KJ393336 UF393312:UF393336 AEB393312:AEB393336 ANX393312:ANX393336 AXT393312:AXT393336 BHP393312:BHP393336 BRL393312:BRL393336 CBH393312:CBH393336 CLD393312:CLD393336 CUZ393312:CUZ393336 DEV393312:DEV393336 DOR393312:DOR393336 DYN393312:DYN393336 EIJ393312:EIJ393336 ESF393312:ESF393336 FCB393312:FCB393336 FLX393312:FLX393336 FVT393312:FVT393336 GFP393312:GFP393336 GPL393312:GPL393336 GZH393312:GZH393336 HJD393312:HJD393336 HSZ393312:HSZ393336 ICV393312:ICV393336 IMR393312:IMR393336 IWN393312:IWN393336 JGJ393312:JGJ393336 JQF393312:JQF393336 KAB393312:KAB393336 KJX393312:KJX393336 KTT393312:KTT393336 LDP393312:LDP393336 LNL393312:LNL393336 LXH393312:LXH393336 MHD393312:MHD393336 MQZ393312:MQZ393336 NAV393312:NAV393336 NKR393312:NKR393336 NUN393312:NUN393336 OEJ393312:OEJ393336 OOF393312:OOF393336 OYB393312:OYB393336 PHX393312:PHX393336 PRT393312:PRT393336 QBP393312:QBP393336 QLL393312:QLL393336 QVH393312:QVH393336 RFD393312:RFD393336 ROZ393312:ROZ393336 RYV393312:RYV393336 SIR393312:SIR393336 SSN393312:SSN393336 TCJ393312:TCJ393336 TMF393312:TMF393336 TWB393312:TWB393336 UFX393312:UFX393336 UPT393312:UPT393336 UZP393312:UZP393336 VJL393312:VJL393336 VTH393312:VTH393336 WDD393312:WDD393336 WMZ393312:WMZ393336 WWV393312:WWV393336 B458848:B458872 KJ458848:KJ458872 UF458848:UF458872 AEB458848:AEB458872 ANX458848:ANX458872 AXT458848:AXT458872 BHP458848:BHP458872 BRL458848:BRL458872 CBH458848:CBH458872 CLD458848:CLD458872 CUZ458848:CUZ458872 DEV458848:DEV458872 DOR458848:DOR458872 DYN458848:DYN458872 EIJ458848:EIJ458872 ESF458848:ESF458872 FCB458848:FCB458872 FLX458848:FLX458872 FVT458848:FVT458872 GFP458848:GFP458872 GPL458848:GPL458872 GZH458848:GZH458872 HJD458848:HJD458872 HSZ458848:HSZ458872 ICV458848:ICV458872 IMR458848:IMR458872 IWN458848:IWN458872 JGJ458848:JGJ458872 JQF458848:JQF458872 KAB458848:KAB458872 KJX458848:KJX458872 KTT458848:KTT458872 LDP458848:LDP458872 LNL458848:LNL458872 LXH458848:LXH458872 MHD458848:MHD458872 MQZ458848:MQZ458872 NAV458848:NAV458872 NKR458848:NKR458872 NUN458848:NUN458872 OEJ458848:OEJ458872 OOF458848:OOF458872 OYB458848:OYB458872 PHX458848:PHX458872 PRT458848:PRT458872 QBP458848:QBP458872 QLL458848:QLL458872 QVH458848:QVH458872 RFD458848:RFD458872 ROZ458848:ROZ458872 RYV458848:RYV458872 SIR458848:SIR458872 SSN458848:SSN458872 TCJ458848:TCJ458872 TMF458848:TMF458872 TWB458848:TWB458872 UFX458848:UFX458872 UPT458848:UPT458872 UZP458848:UZP458872 VJL458848:VJL458872 VTH458848:VTH458872 WDD458848:WDD458872 WMZ458848:WMZ458872 WWV458848:WWV458872 B524384:B524408 KJ524384:KJ524408 UF524384:UF524408 AEB524384:AEB524408 ANX524384:ANX524408 AXT524384:AXT524408 BHP524384:BHP524408 BRL524384:BRL524408 CBH524384:CBH524408 CLD524384:CLD524408 CUZ524384:CUZ524408 DEV524384:DEV524408 DOR524384:DOR524408 DYN524384:DYN524408 EIJ524384:EIJ524408 ESF524384:ESF524408 FCB524384:FCB524408 FLX524384:FLX524408 FVT524384:FVT524408 GFP524384:GFP524408 GPL524384:GPL524408 GZH524384:GZH524408 HJD524384:HJD524408 HSZ524384:HSZ524408 ICV524384:ICV524408 IMR524384:IMR524408 IWN524384:IWN524408 JGJ524384:JGJ524408 JQF524384:JQF524408 KAB524384:KAB524408 KJX524384:KJX524408 KTT524384:KTT524408 LDP524384:LDP524408 LNL524384:LNL524408 LXH524384:LXH524408 MHD524384:MHD524408 MQZ524384:MQZ524408 NAV524384:NAV524408 NKR524384:NKR524408 NUN524384:NUN524408 OEJ524384:OEJ524408 OOF524384:OOF524408 OYB524384:OYB524408 PHX524384:PHX524408 PRT524384:PRT524408 QBP524384:QBP524408 QLL524384:QLL524408 QVH524384:QVH524408 RFD524384:RFD524408 ROZ524384:ROZ524408 RYV524384:RYV524408 SIR524384:SIR524408 SSN524384:SSN524408 TCJ524384:TCJ524408 TMF524384:TMF524408 TWB524384:TWB524408 UFX524384:UFX524408 UPT524384:UPT524408 UZP524384:UZP524408 VJL524384:VJL524408 VTH524384:VTH524408 WDD524384:WDD524408 WMZ524384:WMZ524408 WWV524384:WWV524408 B589920:B589944 KJ589920:KJ589944 UF589920:UF589944 AEB589920:AEB589944 ANX589920:ANX589944 AXT589920:AXT589944 BHP589920:BHP589944 BRL589920:BRL589944 CBH589920:CBH589944 CLD589920:CLD589944 CUZ589920:CUZ589944 DEV589920:DEV589944 DOR589920:DOR589944 DYN589920:DYN589944 EIJ589920:EIJ589944 ESF589920:ESF589944 FCB589920:FCB589944 FLX589920:FLX589944 FVT589920:FVT589944 GFP589920:GFP589944 GPL589920:GPL589944 GZH589920:GZH589944 HJD589920:HJD589944 HSZ589920:HSZ589944 ICV589920:ICV589944 IMR589920:IMR589944 IWN589920:IWN589944 JGJ589920:JGJ589944 JQF589920:JQF589944 KAB589920:KAB589944 KJX589920:KJX589944 KTT589920:KTT589944 LDP589920:LDP589944 LNL589920:LNL589944 LXH589920:LXH589944 MHD589920:MHD589944 MQZ589920:MQZ589944 NAV589920:NAV589944 NKR589920:NKR589944 NUN589920:NUN589944 OEJ589920:OEJ589944 OOF589920:OOF589944 OYB589920:OYB589944 PHX589920:PHX589944 PRT589920:PRT589944 QBP589920:QBP589944 QLL589920:QLL589944 QVH589920:QVH589944 RFD589920:RFD589944 ROZ589920:ROZ589944 RYV589920:RYV589944 SIR589920:SIR589944 SSN589920:SSN589944 TCJ589920:TCJ589944 TMF589920:TMF589944 TWB589920:TWB589944 UFX589920:UFX589944 UPT589920:UPT589944 UZP589920:UZP589944 VJL589920:VJL589944 VTH589920:VTH589944 WDD589920:WDD589944 WMZ589920:WMZ589944 WWV589920:WWV589944 B655456:B655480 KJ655456:KJ655480 UF655456:UF655480 AEB655456:AEB655480 ANX655456:ANX655480 AXT655456:AXT655480 BHP655456:BHP655480 BRL655456:BRL655480 CBH655456:CBH655480 CLD655456:CLD655480 CUZ655456:CUZ655480 DEV655456:DEV655480 DOR655456:DOR655480 DYN655456:DYN655480 EIJ655456:EIJ655480 ESF655456:ESF655480 FCB655456:FCB655480 FLX655456:FLX655480 FVT655456:FVT655480 GFP655456:GFP655480 GPL655456:GPL655480 GZH655456:GZH655480 HJD655456:HJD655480 HSZ655456:HSZ655480 ICV655456:ICV655480 IMR655456:IMR655480 IWN655456:IWN655480 JGJ655456:JGJ655480 JQF655456:JQF655480 KAB655456:KAB655480 KJX655456:KJX655480 KTT655456:KTT655480 LDP655456:LDP655480 LNL655456:LNL655480 LXH655456:LXH655480 MHD655456:MHD655480 MQZ655456:MQZ655480 NAV655456:NAV655480 NKR655456:NKR655480 NUN655456:NUN655480 OEJ655456:OEJ655480 OOF655456:OOF655480 OYB655456:OYB655480 PHX655456:PHX655480 PRT655456:PRT655480 QBP655456:QBP655480 QLL655456:QLL655480 QVH655456:QVH655480 RFD655456:RFD655480 ROZ655456:ROZ655480 RYV655456:RYV655480 SIR655456:SIR655480 SSN655456:SSN655480 TCJ655456:TCJ655480 TMF655456:TMF655480 TWB655456:TWB655480 UFX655456:UFX655480 UPT655456:UPT655480 UZP655456:UZP655480 VJL655456:VJL655480 VTH655456:VTH655480 WDD655456:WDD655480 WMZ655456:WMZ655480 WWV655456:WWV655480 B720992:B721016 KJ720992:KJ721016 UF720992:UF721016 AEB720992:AEB721016 ANX720992:ANX721016 AXT720992:AXT721016 BHP720992:BHP721016 BRL720992:BRL721016 CBH720992:CBH721016 CLD720992:CLD721016 CUZ720992:CUZ721016 DEV720992:DEV721016 DOR720992:DOR721016 DYN720992:DYN721016 EIJ720992:EIJ721016 ESF720992:ESF721016 FCB720992:FCB721016 FLX720992:FLX721016 FVT720992:FVT721016 GFP720992:GFP721016 GPL720992:GPL721016 GZH720992:GZH721016 HJD720992:HJD721016 HSZ720992:HSZ721016 ICV720992:ICV721016 IMR720992:IMR721016 IWN720992:IWN721016 JGJ720992:JGJ721016 JQF720992:JQF721016 KAB720992:KAB721016 KJX720992:KJX721016 KTT720992:KTT721016 LDP720992:LDP721016 LNL720992:LNL721016 LXH720992:LXH721016 MHD720992:MHD721016 MQZ720992:MQZ721016 NAV720992:NAV721016 NKR720992:NKR721016 NUN720992:NUN721016 OEJ720992:OEJ721016 OOF720992:OOF721016 OYB720992:OYB721016 PHX720992:PHX721016 PRT720992:PRT721016 QBP720992:QBP721016 QLL720992:QLL721016 QVH720992:QVH721016 RFD720992:RFD721016 ROZ720992:ROZ721016 RYV720992:RYV721016 SIR720992:SIR721016 SSN720992:SSN721016 TCJ720992:TCJ721016 TMF720992:TMF721016 TWB720992:TWB721016 UFX720992:UFX721016 UPT720992:UPT721016 UZP720992:UZP721016 VJL720992:VJL721016 VTH720992:VTH721016 WDD720992:WDD721016 WMZ720992:WMZ721016 WWV720992:WWV721016 B786528:B786552 KJ786528:KJ786552 UF786528:UF786552 AEB786528:AEB786552 ANX786528:ANX786552 AXT786528:AXT786552 BHP786528:BHP786552 BRL786528:BRL786552 CBH786528:CBH786552 CLD786528:CLD786552 CUZ786528:CUZ786552 DEV786528:DEV786552 DOR786528:DOR786552 DYN786528:DYN786552 EIJ786528:EIJ786552 ESF786528:ESF786552 FCB786528:FCB786552 FLX786528:FLX786552 FVT786528:FVT786552 GFP786528:GFP786552 GPL786528:GPL786552 GZH786528:GZH786552 HJD786528:HJD786552 HSZ786528:HSZ786552 ICV786528:ICV786552 IMR786528:IMR786552 IWN786528:IWN786552 JGJ786528:JGJ786552 JQF786528:JQF786552 KAB786528:KAB786552 KJX786528:KJX786552 KTT786528:KTT786552 LDP786528:LDP786552 LNL786528:LNL786552 LXH786528:LXH786552 MHD786528:MHD786552 MQZ786528:MQZ786552 NAV786528:NAV786552 NKR786528:NKR786552 NUN786528:NUN786552 OEJ786528:OEJ786552 OOF786528:OOF786552 OYB786528:OYB786552 PHX786528:PHX786552 PRT786528:PRT786552 QBP786528:QBP786552 QLL786528:QLL786552 QVH786528:QVH786552 RFD786528:RFD786552 ROZ786528:ROZ786552 RYV786528:RYV786552 SIR786528:SIR786552 SSN786528:SSN786552 TCJ786528:TCJ786552 TMF786528:TMF786552 TWB786528:TWB786552 UFX786528:UFX786552 UPT786528:UPT786552 UZP786528:UZP786552 VJL786528:VJL786552 VTH786528:VTH786552 WDD786528:WDD786552 WMZ786528:WMZ786552 WWV786528:WWV786552 B852064:B852088 KJ852064:KJ852088 UF852064:UF852088 AEB852064:AEB852088 ANX852064:ANX852088 AXT852064:AXT852088 BHP852064:BHP852088 BRL852064:BRL852088 CBH852064:CBH852088 CLD852064:CLD852088 CUZ852064:CUZ852088 DEV852064:DEV852088 DOR852064:DOR852088 DYN852064:DYN852088 EIJ852064:EIJ852088 ESF852064:ESF852088 FCB852064:FCB852088 FLX852064:FLX852088 FVT852064:FVT852088 GFP852064:GFP852088 GPL852064:GPL852088 GZH852064:GZH852088 HJD852064:HJD852088 HSZ852064:HSZ852088 ICV852064:ICV852088 IMR852064:IMR852088 IWN852064:IWN852088 JGJ852064:JGJ852088 JQF852064:JQF852088 KAB852064:KAB852088 KJX852064:KJX852088 KTT852064:KTT852088 LDP852064:LDP852088 LNL852064:LNL852088 LXH852064:LXH852088 MHD852064:MHD852088 MQZ852064:MQZ852088 NAV852064:NAV852088 NKR852064:NKR852088 NUN852064:NUN852088 OEJ852064:OEJ852088 OOF852064:OOF852088 OYB852064:OYB852088 PHX852064:PHX852088 PRT852064:PRT852088 QBP852064:QBP852088 QLL852064:QLL852088 QVH852064:QVH852088 RFD852064:RFD852088 ROZ852064:ROZ852088 RYV852064:RYV852088 SIR852064:SIR852088 SSN852064:SSN852088 TCJ852064:TCJ852088 TMF852064:TMF852088 TWB852064:TWB852088 UFX852064:UFX852088 UPT852064:UPT852088 UZP852064:UZP852088 VJL852064:VJL852088 VTH852064:VTH852088 WDD852064:WDD852088 WMZ852064:WMZ852088 WWV852064:WWV852088 B917600:B917624 KJ917600:KJ917624 UF917600:UF917624 AEB917600:AEB917624 ANX917600:ANX917624 AXT917600:AXT917624 BHP917600:BHP917624 BRL917600:BRL917624 CBH917600:CBH917624 CLD917600:CLD917624 CUZ917600:CUZ917624 DEV917600:DEV917624 DOR917600:DOR917624 DYN917600:DYN917624 EIJ917600:EIJ917624 ESF917600:ESF917624 FCB917600:FCB917624 FLX917600:FLX917624 FVT917600:FVT917624 GFP917600:GFP917624 GPL917600:GPL917624 GZH917600:GZH917624 HJD917600:HJD917624 HSZ917600:HSZ917624 ICV917600:ICV917624 IMR917600:IMR917624 IWN917600:IWN917624 JGJ917600:JGJ917624 JQF917600:JQF917624 KAB917600:KAB917624 KJX917600:KJX917624 KTT917600:KTT917624 LDP917600:LDP917624 LNL917600:LNL917624 LXH917600:LXH917624 MHD917600:MHD917624 MQZ917600:MQZ917624 NAV917600:NAV917624 NKR917600:NKR917624 NUN917600:NUN917624 OEJ917600:OEJ917624 OOF917600:OOF917624 OYB917600:OYB917624 PHX917600:PHX917624 PRT917600:PRT917624 QBP917600:QBP917624 QLL917600:QLL917624 QVH917600:QVH917624 RFD917600:RFD917624 ROZ917600:ROZ917624 RYV917600:RYV917624 SIR917600:SIR917624 SSN917600:SSN917624 TCJ917600:TCJ917624 TMF917600:TMF917624 TWB917600:TWB917624 UFX917600:UFX917624 UPT917600:UPT917624 UZP917600:UZP917624 VJL917600:VJL917624 VTH917600:VTH917624 WDD917600:WDD917624 WMZ917600:WMZ917624 WWV917600:WWV917624 B983136:B983160 KJ983136:KJ983160 UF983136:UF983160 AEB983136:AEB983160 ANX983136:ANX983160 AXT983136:AXT983160 BHP983136:BHP983160 BRL983136:BRL983160 CBH983136:CBH983160 CLD983136:CLD983160 CUZ983136:CUZ983160 DEV983136:DEV983160 DOR983136:DOR983160 DYN983136:DYN983160 EIJ983136:EIJ983160 ESF983136:ESF983160 FCB983136:FCB983160 FLX983136:FLX983160 FVT983136:FVT983160 GFP983136:GFP983160 GPL983136:GPL983160 GZH983136:GZH983160 HJD983136:HJD983160 HSZ983136:HSZ983160 ICV983136:ICV983160 IMR983136:IMR983160 IWN983136:IWN983160 JGJ983136:JGJ983160 JQF983136:JQF983160 KAB983136:KAB983160 KJX983136:KJX983160 KTT983136:KTT983160 LDP983136:LDP983160 LNL983136:LNL983160 LXH983136:LXH983160 MHD983136:MHD983160 MQZ983136:MQZ983160 NAV983136:NAV983160 NKR983136:NKR983160 NUN983136:NUN983160 OEJ983136:OEJ983160 OOF983136:OOF983160 OYB983136:OYB983160 PHX983136:PHX983160 PRT983136:PRT983160 QBP983136:QBP983160 QLL983136:QLL983160 QVH983136:QVH983160 RFD983136:RFD983160 ROZ983136:ROZ983160 RYV983136:RYV983160 SIR983136:SIR983160 SSN983136:SSN983160 TCJ983136:TCJ983160 TMF983136:TMF983160 TWB983136:TWB983160 UFX983136:UFX983160 UPT983136:UPT983160 UZP983136:UZP983160 VJL983136:VJL983160 VTH983136:VTH983160 WDD983136:WDD983160 WMZ983136:WMZ983160" xr:uid="{00000000-0002-0000-0200-000009000000}">
      <formula1>$A$127:$A$147</formula1>
    </dataValidation>
    <dataValidation type="list" allowBlank="1" showInputMessage="1" showErrorMessage="1" sqref="B14:B113" xr:uid="{00000000-0002-0000-0200-00000B000000}">
      <formula1>$A$127:$A$147</formula1>
    </dataValidation>
    <dataValidation type="list" allowBlank="1" showInputMessage="1" sqref="O14:O113" xr:uid="{00000000-0002-0000-0200-00000C000000}">
      <formula1>"同月払,翌月払"</formula1>
    </dataValidation>
    <dataValidation imeMode="halfAlpha" allowBlank="1" showInputMessage="1" showErrorMessage="1" prompt="「R●.8.9」の形式で入力してください。_x000a__x000a_【NG例】_x000a_「R.●.8.9」、「R●.8.9.」、「R●0809」、「●0809」、「● 8 9」_x000a_「,」カンマ入力は不可です。「.」ドットで入力してください。_x000a_なお、「r」で入力しても「R」に変換されます。" sqref="J14:L113" xr:uid="{F280B2D4-87F6-49BB-BDCD-005AC93DF159}"/>
    <dataValidation type="list" allowBlank="1" showInputMessage="1" sqref="N14:O113" xr:uid="{53DDB374-2445-4B7A-A505-519F2C73F840}">
      <formula1>"派遣"</formula1>
    </dataValidation>
    <dataValidation type="list" errorStyle="warning" allowBlank="1" showInputMessage="1" showErrorMessage="1" sqref="AEH39:AEH113 AOD39:AOD113 AXZ39:AXZ113 BHV39:BHV113 BRR39:BRR113 CBN39:CBN113 CLJ39:CLJ113 CVF39:CVF113 DFB39:DFB113 DOX39:DOX113 DYT39:DYT113 EIP39:EIP113 ESL39:ESL113 FCH39:FCH113 FMD39:FMD113 FVZ39:FVZ113 GFV39:GFV113 GPR39:GPR113 GZN39:GZN113 HJJ39:HJJ113 HTF39:HTF113 IDB39:IDB113 IMX39:IMX113 IWT39:IWT113 JGP39:JGP113 JQL39:JQL113 KAH39:KAH113 KKD39:KKD113 KTZ39:KTZ113 LDV39:LDV113 LNR39:LNR113 LXN39:LXN113 MHJ39:MHJ113 MRF39:MRF113 NBB39:NBB113 NKX39:NKX113 NUT39:NUT113 OEP39:OEP113 OOL39:OOL113 OYH39:OYH113 PID39:PID113 PRZ39:PRZ113 QBV39:QBV113 QLR39:QLR113 QVN39:QVN113 RFJ39:RFJ113 RPF39:RPF113 RZB39:RZB113 SIX39:SIX113 SST39:SST113 TCP39:TCP113 TML39:TML113 TWH39:TWH113 UGD39:UGD113 UPZ39:UPZ113 UZV39:UZV113 VJR39:VJR113 VTN39:VTN113 WDJ39:WDJ113 WNF39:WNF113 WXB39:WXB113 KP39:KP113 UL39:UL113" xr:uid="{54FF53EB-0979-4B56-A0D5-CEE6DA4E1340}">
      <formula1>$H$53:$H$54</formula1>
    </dataValidation>
    <dataValidation type="list" errorStyle="warning" allowBlank="1" showInputMessage="1" showErrorMessage="1" sqref="AEF39:AEF113 AOB39:AOB113 AXX39:AXX113 BHT39:BHT113 BRP39:BRP113 CBL39:CBL113 CLH39:CLH113 CVD39:CVD113 DEZ39:DEZ113 DOV39:DOV113 DYR39:DYR113 EIN39:EIN113 ESJ39:ESJ113 FCF39:FCF113 FMB39:FMB113 FVX39:FVX113 GFT39:GFT113 GPP39:GPP113 GZL39:GZL113 HJH39:HJH113 HTD39:HTD113 ICZ39:ICZ113 IMV39:IMV113 IWR39:IWR113 JGN39:JGN113 JQJ39:JQJ113 KAF39:KAF113 KKB39:KKB113 KTX39:KTX113 LDT39:LDT113 LNP39:LNP113 LXL39:LXL113 MHH39:MHH113 MRD39:MRD113 NAZ39:NAZ113 NKV39:NKV113 NUR39:NUR113 OEN39:OEN113 OOJ39:OOJ113 OYF39:OYF113 PIB39:PIB113 PRX39:PRX113 QBT39:QBT113 QLP39:QLP113 QVL39:QVL113 RFH39:RFH113 RPD39:RPD113 RYZ39:RYZ113 SIV39:SIV113 SSR39:SSR113 TCN39:TCN113 TMJ39:TMJ113 TWF39:TWF113 UGB39:UGB113 UPX39:UPX113 UZT39:UZT113 VJP39:VJP113 VTL39:VTL113 WDH39:WDH113 WND39:WND113 WWZ39:WWZ113 KN39:KN113 UJ39:UJ113" xr:uid="{1E335028-698B-46FC-B47A-0D1A69FBC2F0}">
      <formula1>$F$53:$F$54</formula1>
    </dataValidation>
    <dataValidation type="list" errorStyle="warning" allowBlank="1" showInputMessage="1" showErrorMessage="1" sqref="AED39:AED113 ANZ39:ANZ113 AXV39:AXV113 BHR39:BHR113 BRN39:BRN113 CBJ39:CBJ113 CLF39:CLF113 CVB39:CVB113 DEX39:DEX113 DOT39:DOT113 DYP39:DYP113 EIL39:EIL113 ESH39:ESH113 FCD39:FCD113 FLZ39:FLZ113 FVV39:FVV113 GFR39:GFR113 GPN39:GPN113 GZJ39:GZJ113 HJF39:HJF113 HTB39:HTB113 ICX39:ICX113 IMT39:IMT113 IWP39:IWP113 JGL39:JGL113 JQH39:JQH113 KAD39:KAD113 KJZ39:KJZ113 KTV39:KTV113 LDR39:LDR113 LNN39:LNN113 LXJ39:LXJ113 MHF39:MHF113 MRB39:MRB113 NAX39:NAX113 NKT39:NKT113 NUP39:NUP113 OEL39:OEL113 OOH39:OOH113 OYD39:OYD113 PHZ39:PHZ113 PRV39:PRV113 QBR39:QBR113 QLN39:QLN113 QVJ39:QVJ113 RFF39:RFF113 RPB39:RPB113 RYX39:RYX113 SIT39:SIT113 SSP39:SSP113 TCL39:TCL113 TMH39:TMH113 TWD39:TWD113 UFZ39:UFZ113 UPV39:UPV113 UZR39:UZR113 VJN39:VJN113 VTJ39:VTJ113 WDF39:WDF113 WNB39:WNB113 WWX39:WWX113 KL39:KL113 UH39:UH113" xr:uid="{1B37666E-1B5F-41C5-99A4-EA63A6EC3A67}">
      <formula1>$D$53:$D$54</formula1>
    </dataValidation>
    <dataValidation type="list" errorStyle="warning" allowBlank="1" showInputMessage="1" showErrorMessage="1" sqref="AEC39:AEC113 ANY39:ANY113 AXU39:AXU113 BHQ39:BHQ113 BRM39:BRM113 CBI39:CBI113 CLE39:CLE113 CVA39:CVA113 DEW39:DEW113 DOS39:DOS113 DYO39:DYO113 EIK39:EIK113 ESG39:ESG113 FCC39:FCC113 FLY39:FLY113 FVU39:FVU113 GFQ39:GFQ113 GPM39:GPM113 GZI39:GZI113 HJE39:HJE113 HTA39:HTA113 ICW39:ICW113 IMS39:IMS113 IWO39:IWO113 JGK39:JGK113 JQG39:JQG113 KAC39:KAC113 KJY39:KJY113 KTU39:KTU113 LDQ39:LDQ113 LNM39:LNM113 LXI39:LXI113 MHE39:MHE113 MRA39:MRA113 NAW39:NAW113 NKS39:NKS113 NUO39:NUO113 OEK39:OEK113 OOG39:OOG113 OYC39:OYC113 PHY39:PHY113 PRU39:PRU113 QBQ39:QBQ113 QLM39:QLM113 QVI39:QVI113 RFE39:RFE113 RPA39:RPA113 RYW39:RYW113 SIS39:SIS113 SSO39:SSO113 TCK39:TCK113 TMG39:TMG113 TWC39:TWC113 UFY39:UFY113 UPU39:UPU113 UZQ39:UZQ113 VJM39:VJM113 VTI39:VTI113 WDE39:WDE113 WNA39:WNA113 WWW39:WWW113 KK39:KK113 UG39:UG113" xr:uid="{48D2DD07-8474-4994-84EA-1E77A5750FC7}">
      <formula1>$C$53:$C$54</formula1>
    </dataValidation>
    <dataValidation type="list" errorStyle="warning" allowBlank="1" showInputMessage="1" showErrorMessage="1" sqref="UF64:UF113 AEB64:AEB113 ANX64:ANX113 AXT64:AXT113 BHP64:BHP113 BRL64:BRL113 CBH64:CBH113 CLD64:CLD113 CUZ64:CUZ113 DEV64:DEV113 DOR64:DOR113 DYN64:DYN113 EIJ64:EIJ113 ESF64:ESF113 FCB64:FCB113 FLX64:FLX113 FVT64:FVT113 GFP64:GFP113 GPL64:GPL113 GZH64:GZH113 HJD64:HJD113 HSZ64:HSZ113 ICV64:ICV113 IMR64:IMR113 IWN64:IWN113 JGJ64:JGJ113 JQF64:JQF113 KAB64:KAB113 KJX64:KJX113 KTT64:KTT113 LDP64:LDP113 LNL64:LNL113 LXH64:LXH113 MHD64:MHD113 MQZ64:MQZ113 NAV64:NAV113 NKR64:NKR113 NUN64:NUN113 OEJ64:OEJ113 OOF64:OOF113 OYB64:OYB113 PHX64:PHX113 PRT64:PRT113 QBP64:QBP113 QLL64:QLL113 QVH64:QVH113 RFD64:RFD113 ROZ64:ROZ113 RYV64:RYV113 SIR64:SIR113 SSN64:SSN113 TCJ64:TCJ113 TMF64:TMF113 TWB64:TWB113 UFX64:UFX113 UPT64:UPT113 UZP64:UZP113 VJL64:VJL113 VTH64:VTH113 WDD64:WDD113 WMZ64:WMZ113 WWV64:WWV113 KJ64:KJ113" xr:uid="{23B96ED0-A71A-4D35-BCDD-2B6C2219DD06}">
      <formula1>$A$53:$A$73</formula1>
    </dataValidation>
    <dataValidation type="list" allowBlank="1" showInputMessage="1" showErrorMessage="1" sqref="BM114" xr:uid="{BBE3B9FB-7243-4271-BA8F-10D657B5F590}">
      <formula1>"済"</formula1>
    </dataValidation>
    <dataValidation type="list" allowBlank="1" showInputMessage="1" showErrorMessage="1" sqref="O123" xr:uid="{5A8869C8-7467-41E0-A162-D103D26BADB4}">
      <formula1>"10月まで済"</formula1>
    </dataValidation>
    <dataValidation type="list" errorStyle="warning" allowBlank="1" showInputMessage="1" showErrorMessage="1" sqref="WWV39:WWV63 WMZ39:WMZ63 WDD39:WDD63 VTH39:VTH63 VJL39:VJL63 UZP39:UZP63 UPT39:UPT63 UFX39:UFX63 TWB39:TWB63 TMF39:TMF63 TCJ39:TCJ63 SSN39:SSN63 SIR39:SIR63 RYV39:RYV63 ROZ39:ROZ63 RFD39:RFD63 QVH39:QVH63 QLL39:QLL63 QBP39:QBP63 PRT39:PRT63 PHX39:PHX63 OYB39:OYB63 OOF39:OOF63 OEJ39:OEJ63 NUN39:NUN63 NKR39:NKR63 NAV39:NAV63 MQZ39:MQZ63 MHD39:MHD63 LXH39:LXH63 LNL39:LNL63 LDP39:LDP63 KTT39:KTT63 KJX39:KJX63 KAB39:KAB63 JQF39:JQF63 JGJ39:JGJ63 IWN39:IWN63 IMR39:IMR63 ICV39:ICV63 HSZ39:HSZ63 HJD39:HJD63 GZH39:GZH63 GPL39:GPL63 GFP39:GFP63 FVT39:FVT63 FLX39:FLX63 FCB39:FCB63 ESF39:ESF63 EIJ39:EIJ63 DYN39:DYN63 DOR39:DOR63 DEV39:DEV63 CUZ39:CUZ63 CLD39:CLD63 CBH39:CBH63 BRL39:BRL63 BHP39:BHP63 AXT39:AXT63 ANX39:ANX63 AEB39:AEB63 UF39:UF63 KJ39:KJ63" xr:uid="{B0AD7340-3635-4103-9699-98ACF2B377F7}">
      <formula1>$A$53:$A$122</formula1>
    </dataValidation>
  </dataValidations>
  <pageMargins left="0.59055118110236227" right="0.31496062992125984" top="0.43307086614173229" bottom="0.35433070866141736" header="0.39370078740157483" footer="0.31496062992125984"/>
  <pageSetup paperSize="9" scale="59" fitToHeight="0" orientation="landscape" r:id="rId1"/>
  <headerFooter alignWithMargins="0"/>
  <rowBreaks count="2" manualBreakCount="2">
    <brk id="38" max="16383" man="1"/>
    <brk id="66" max="16383" man="1"/>
  </rowBreaks>
  <colBreaks count="1" manualBreakCount="1">
    <brk id="33"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639A-B97F-4222-A86E-9C4A6CF4C495}">
  <sheetPr>
    <tabColor rgb="FF92D050"/>
    <pageSetUpPr fitToPage="1"/>
  </sheetPr>
  <dimension ref="A1:AN109"/>
  <sheetViews>
    <sheetView workbookViewId="0">
      <selection activeCell="B1" sqref="B1"/>
    </sheetView>
  </sheetViews>
  <sheetFormatPr defaultRowHeight="13.5"/>
  <cols>
    <col min="1" max="1" width="9" style="1"/>
    <col min="2" max="2" width="28.625" style="1" customWidth="1"/>
    <col min="3" max="3" width="6" style="1" customWidth="1"/>
    <col min="4" max="4" width="3.625" style="1" customWidth="1"/>
    <col min="5" max="5" width="13.5" style="145" customWidth="1"/>
    <col min="6" max="6" width="5.875" style="1" customWidth="1"/>
    <col min="7" max="7" width="4.625" style="1" customWidth="1"/>
    <col min="8" max="8" width="13.5" style="145" customWidth="1"/>
    <col min="9" max="9" width="5.5" style="1" customWidth="1"/>
    <col min="10" max="10" width="4.75" style="1" customWidth="1"/>
    <col min="11" max="11" width="13.5" style="145" customWidth="1"/>
    <col min="12" max="12" width="4.625" style="1" customWidth="1"/>
    <col min="13" max="13" width="4.5" style="1" customWidth="1"/>
    <col min="14" max="14" width="13.5" style="145" customWidth="1"/>
    <col min="15" max="16" width="5.75" style="1" customWidth="1"/>
    <col min="17" max="17" width="13.5" style="145" customWidth="1"/>
    <col min="18" max="19" width="5.25" style="1" customWidth="1"/>
    <col min="20" max="20" width="13.5" style="145" customWidth="1"/>
    <col min="21" max="22" width="5.375" style="1" customWidth="1"/>
    <col min="23" max="23" width="13.5" style="145" customWidth="1"/>
    <col min="24" max="25" width="4.875" style="1" customWidth="1"/>
    <col min="26" max="26" width="13.5" style="145" customWidth="1"/>
    <col min="27" max="28" width="5.625" style="1" customWidth="1"/>
    <col min="29" max="29" width="13.5" style="145" customWidth="1"/>
    <col min="30" max="31" width="5.375" style="1" customWidth="1"/>
    <col min="32" max="32" width="13.5" style="145" customWidth="1"/>
    <col min="33" max="34" width="5.375" style="1" customWidth="1"/>
    <col min="35" max="35" width="13.5" style="145" customWidth="1"/>
    <col min="36" max="37" width="5.125" style="1" customWidth="1"/>
    <col min="38" max="38" width="13.5" style="145" customWidth="1"/>
    <col min="39" max="16384" width="9" style="1"/>
  </cols>
  <sheetData>
    <row r="1" spans="1:40" ht="84" customHeight="1" thickBot="1">
      <c r="B1" s="150" t="str">
        <f>IF(C1='⑤算出内訳表(1)【自動】'!K31,"○","不一致の為確認必要")</f>
        <v>○</v>
      </c>
      <c r="C1" s="745">
        <f>SUM(E5:E104,H5:H104,K5:K104,N5:N104,Q5:Q104,T5:T104,W5:W104,Z5:Z104,AC5:AC104,AF5:AF104,AI5:AI104,AL5:AL104)</f>
        <v>0</v>
      </c>
      <c r="D1" s="745"/>
      <c r="E1" s="745"/>
      <c r="F1" s="745"/>
      <c r="G1" s="746" t="s">
        <v>1781</v>
      </c>
      <c r="H1" s="747"/>
      <c r="I1" s="747"/>
      <c r="J1" s="747"/>
      <c r="K1" s="747"/>
      <c r="L1" s="747"/>
      <c r="M1" s="747"/>
      <c r="N1" s="747"/>
      <c r="O1" s="747"/>
      <c r="P1" s="747"/>
      <c r="Q1" s="747"/>
      <c r="R1" s="747"/>
      <c r="S1" s="747"/>
      <c r="T1" s="748"/>
      <c r="U1" s="143"/>
      <c r="V1" s="143"/>
      <c r="W1" s="151"/>
      <c r="X1" s="143"/>
      <c r="Y1" s="143"/>
      <c r="Z1" s="151"/>
      <c r="AA1" s="143"/>
      <c r="AB1" s="143"/>
      <c r="AC1" s="151"/>
      <c r="AD1" s="143"/>
      <c r="AE1" s="143"/>
      <c r="AF1" s="151"/>
      <c r="AG1" s="143"/>
      <c r="AH1" s="143"/>
      <c r="AI1" s="151"/>
      <c r="AJ1" s="749" t="e">
        <f>①基本情報【名簿入力前に必須入力】!P5</f>
        <v>#N/A</v>
      </c>
      <c r="AK1" s="749"/>
      <c r="AL1" s="749"/>
    </row>
    <row r="2" spans="1:40" ht="45" customHeight="1" thickBot="1">
      <c r="B2" s="226">
        <f>③職員名簿【年間実績】!L6</f>
        <v>0</v>
      </c>
      <c r="C2" s="750" t="s">
        <v>490</v>
      </c>
      <c r="D2" s="751"/>
      <c r="E2" s="751"/>
      <c r="F2" s="751" t="s">
        <v>491</v>
      </c>
      <c r="G2" s="752"/>
      <c r="H2" s="752"/>
      <c r="I2" s="752" t="s">
        <v>492</v>
      </c>
      <c r="J2" s="752"/>
      <c r="K2" s="752"/>
      <c r="L2" s="752" t="s">
        <v>493</v>
      </c>
      <c r="M2" s="752"/>
      <c r="N2" s="752"/>
      <c r="O2" s="752" t="s">
        <v>494</v>
      </c>
      <c r="P2" s="752"/>
      <c r="Q2" s="752"/>
      <c r="R2" s="752" t="s">
        <v>495</v>
      </c>
      <c r="S2" s="752"/>
      <c r="T2" s="752"/>
      <c r="U2" s="751" t="s">
        <v>496</v>
      </c>
      <c r="V2" s="751"/>
      <c r="W2" s="751"/>
      <c r="X2" s="751" t="s">
        <v>497</v>
      </c>
      <c r="Y2" s="751"/>
      <c r="Z2" s="751"/>
      <c r="AA2" s="751" t="s">
        <v>498</v>
      </c>
      <c r="AB2" s="751"/>
      <c r="AC2" s="751"/>
      <c r="AD2" s="751" t="s">
        <v>499</v>
      </c>
      <c r="AE2" s="751"/>
      <c r="AF2" s="751"/>
      <c r="AG2" s="751" t="s">
        <v>500</v>
      </c>
      <c r="AH2" s="751"/>
      <c r="AI2" s="751"/>
      <c r="AJ2" s="751" t="s">
        <v>501</v>
      </c>
      <c r="AK2" s="751"/>
      <c r="AL2" s="751"/>
    </row>
    <row r="3" spans="1:40" ht="27.75" customHeight="1">
      <c r="B3" s="753" t="s">
        <v>502</v>
      </c>
      <c r="C3" s="755" t="s">
        <v>503</v>
      </c>
      <c r="D3" s="756"/>
      <c r="E3" s="153" t="str">
        <f>IF(COUNTIF(C5:C104,"○")=COUNT(E5:E104),"入力済み","エラー")</f>
        <v>入力済み</v>
      </c>
      <c r="F3" s="759" t="s">
        <v>503</v>
      </c>
      <c r="G3" s="756"/>
      <c r="H3" s="153" t="str">
        <f>IF(COUNTIF(F5:F104,"○")=COUNT(H5:H104),"入力済み","エラー")</f>
        <v>入力済み</v>
      </c>
      <c r="I3" s="759" t="s">
        <v>503</v>
      </c>
      <c r="J3" s="756"/>
      <c r="K3" s="153" t="str">
        <f>IF(COUNTIF(I5:I104,"○")=COUNT(K5:K104),"入力済み","エラー")</f>
        <v>入力済み</v>
      </c>
      <c r="L3" s="759" t="s">
        <v>503</v>
      </c>
      <c r="M3" s="756"/>
      <c r="N3" s="153" t="str">
        <f>IF(COUNTIF(L5:L104,"○")=COUNT(N5:N104),"入力済み","エラー")</f>
        <v>入力済み</v>
      </c>
      <c r="O3" s="759" t="s">
        <v>503</v>
      </c>
      <c r="P3" s="756"/>
      <c r="Q3" s="153" t="str">
        <f>IF(COUNTIF(O5:O104,"○")=COUNT(Q5:Q104),"入力済み","エラー")</f>
        <v>入力済み</v>
      </c>
      <c r="R3" s="759" t="s">
        <v>503</v>
      </c>
      <c r="S3" s="756"/>
      <c r="T3" s="153" t="str">
        <f>IF(COUNTIF(R5:R104,"○")=COUNT(T5:T104),"入力済み","エラー")</f>
        <v>入力済み</v>
      </c>
      <c r="U3" s="759" t="s">
        <v>503</v>
      </c>
      <c r="V3" s="756"/>
      <c r="W3" s="153" t="str">
        <f>IF(COUNTIF(U5:U104,"○")=COUNT(W5:W104),"入力済み","エラー")</f>
        <v>入力済み</v>
      </c>
      <c r="X3" s="759" t="s">
        <v>503</v>
      </c>
      <c r="Y3" s="756"/>
      <c r="Z3" s="153" t="str">
        <f>IF(COUNTIF(X5:X104,"○")=COUNT(Z5:Z104),"入力済み","エラー")</f>
        <v>入力済み</v>
      </c>
      <c r="AA3" s="759" t="s">
        <v>503</v>
      </c>
      <c r="AB3" s="756"/>
      <c r="AC3" s="153" t="str">
        <f>IF(COUNTIF(AA5:AA104,"○")=COUNT(AC5:AC104),"入力済み","エラー")</f>
        <v>入力済み</v>
      </c>
      <c r="AD3" s="759" t="s">
        <v>503</v>
      </c>
      <c r="AE3" s="756"/>
      <c r="AF3" s="153" t="str">
        <f>IF(COUNTIF(AD5:AD104,"○")=COUNT(AF5:AF104),"入力済み","エラー")</f>
        <v>入力済み</v>
      </c>
      <c r="AG3" s="759" t="s">
        <v>503</v>
      </c>
      <c r="AH3" s="756"/>
      <c r="AI3" s="153" t="str">
        <f>IF(COUNTIF(AG5:AG104,"○")=COUNT(AI5:AI104),"入力済み","エラー")</f>
        <v>入力済み</v>
      </c>
      <c r="AJ3" s="759" t="s">
        <v>503</v>
      </c>
      <c r="AK3" s="756"/>
      <c r="AL3" s="273" t="str">
        <f>IF(COUNTIF(AJ5:AJ104,"○")=COUNT(AL5:AL104),"入力済み","エラー")</f>
        <v>入力済み</v>
      </c>
    </row>
    <row r="4" spans="1:40" ht="27.75" customHeight="1">
      <c r="B4" s="754"/>
      <c r="C4" s="757"/>
      <c r="D4" s="758"/>
      <c r="E4" s="152" t="s">
        <v>1560</v>
      </c>
      <c r="F4" s="760"/>
      <c r="G4" s="758"/>
      <c r="H4" s="152" t="s">
        <v>1560</v>
      </c>
      <c r="I4" s="760"/>
      <c r="J4" s="758"/>
      <c r="K4" s="152" t="s">
        <v>1560</v>
      </c>
      <c r="L4" s="760"/>
      <c r="M4" s="758"/>
      <c r="N4" s="152" t="s">
        <v>1560</v>
      </c>
      <c r="O4" s="760"/>
      <c r="P4" s="758"/>
      <c r="Q4" s="152" t="s">
        <v>1560</v>
      </c>
      <c r="R4" s="760"/>
      <c r="S4" s="758"/>
      <c r="T4" s="152" t="s">
        <v>1560</v>
      </c>
      <c r="U4" s="760"/>
      <c r="V4" s="758"/>
      <c r="W4" s="152" t="s">
        <v>1560</v>
      </c>
      <c r="X4" s="760"/>
      <c r="Y4" s="758"/>
      <c r="Z4" s="152" t="s">
        <v>1560</v>
      </c>
      <c r="AA4" s="760"/>
      <c r="AB4" s="758"/>
      <c r="AC4" s="152" t="s">
        <v>1560</v>
      </c>
      <c r="AD4" s="760"/>
      <c r="AE4" s="758"/>
      <c r="AF4" s="152" t="s">
        <v>1560</v>
      </c>
      <c r="AG4" s="760"/>
      <c r="AH4" s="758"/>
      <c r="AI4" s="152" t="s">
        <v>1560</v>
      </c>
      <c r="AJ4" s="760"/>
      <c r="AK4" s="758"/>
      <c r="AL4" s="152" t="s">
        <v>1560</v>
      </c>
      <c r="AN4" s="146"/>
    </row>
    <row r="5" spans="1:40" ht="30" customHeight="1">
      <c r="A5" s="1">
        <v>1</v>
      </c>
      <c r="B5" s="154" t="str">
        <f>③職員名簿【年間実績】!BN14</f>
        <v/>
      </c>
      <c r="C5" s="155" t="str">
        <f>③職員名簿【年間実績】!BO14</f>
        <v/>
      </c>
      <c r="D5" s="156" t="str">
        <f>③職員名簿【年間実績】!AY14</f>
        <v/>
      </c>
      <c r="E5" s="157" t="str">
        <f>IF(C5="○",①基本情報【名簿入力前に必須入力】!$E$15,"")</f>
        <v/>
      </c>
      <c r="F5" s="158" t="str">
        <f>③職員名簿【年間実績】!BP14</f>
        <v/>
      </c>
      <c r="G5" s="156" t="str">
        <f>③職員名簿【年間実績】!AZ14</f>
        <v/>
      </c>
      <c r="H5" s="157" t="str">
        <f>IF(F5="○",①基本情報【名簿入力前に必須入力】!$E$15,"")</f>
        <v/>
      </c>
      <c r="I5" s="158" t="str">
        <f>③職員名簿【年間実績】!BQ14</f>
        <v/>
      </c>
      <c r="J5" s="156" t="str">
        <f>③職員名簿【年間実績】!BA14</f>
        <v/>
      </c>
      <c r="K5" s="157" t="str">
        <f>IF(I5="○",①基本情報【名簿入力前に必須入力】!$E$15,"")</f>
        <v/>
      </c>
      <c r="L5" s="158" t="str">
        <f>③職員名簿【年間実績】!BR14</f>
        <v/>
      </c>
      <c r="M5" s="156" t="str">
        <f>③職員名簿【年間実績】!BB14</f>
        <v/>
      </c>
      <c r="N5" s="157" t="str">
        <f>IF(L5="○",①基本情報【名簿入力前に必須入力】!$E$15,"")</f>
        <v/>
      </c>
      <c r="O5" s="158" t="str">
        <f>③職員名簿【年間実績】!BS14</f>
        <v/>
      </c>
      <c r="P5" s="156" t="str">
        <f>③職員名簿【年間実績】!BC14</f>
        <v/>
      </c>
      <c r="Q5" s="157" t="str">
        <f>IF(O5="○",①基本情報【名簿入力前に必須入力】!$E$15,"")</f>
        <v/>
      </c>
      <c r="R5" s="158" t="str">
        <f>③職員名簿【年間実績】!BT14</f>
        <v/>
      </c>
      <c r="S5" s="156" t="str">
        <f>③職員名簿【年間実績】!BD14</f>
        <v/>
      </c>
      <c r="T5" s="157" t="str">
        <f>IF(R5="○",①基本情報【名簿入力前に必須入力】!$E$15,"")</f>
        <v/>
      </c>
      <c r="U5" s="158" t="str">
        <f>③職員名簿【年間実績】!BU14</f>
        <v/>
      </c>
      <c r="V5" s="156" t="str">
        <f>③職員名簿【年間実績】!BE14</f>
        <v/>
      </c>
      <c r="W5" s="157" t="str">
        <f>IF(U5="○",①基本情報【名簿入力前に必須入力】!$E$15,"")</f>
        <v/>
      </c>
      <c r="X5" s="158" t="str">
        <f>③職員名簿【年間実績】!BV14</f>
        <v/>
      </c>
      <c r="Y5" s="156" t="str">
        <f>③職員名簿【年間実績】!BF14</f>
        <v/>
      </c>
      <c r="Z5" s="157" t="str">
        <f>IF(X5="○",①基本情報【名簿入力前に必須入力】!$E$15,"")</f>
        <v/>
      </c>
      <c r="AA5" s="158" t="str">
        <f>③職員名簿【年間実績】!BW14</f>
        <v/>
      </c>
      <c r="AB5" s="156" t="str">
        <f>③職員名簿【年間実績】!BG14</f>
        <v/>
      </c>
      <c r="AC5" s="157" t="str">
        <f>IF(AA5="○",①基本情報【名簿入力前に必須入力】!$E$15,"")</f>
        <v/>
      </c>
      <c r="AD5" s="158" t="str">
        <f>③職員名簿【年間実績】!BX14</f>
        <v/>
      </c>
      <c r="AE5" s="156" t="str">
        <f>③職員名簿【年間実績】!BH14</f>
        <v/>
      </c>
      <c r="AF5" s="157" t="str">
        <f>IF(AD5="○",①基本情報【名簿入力前に必須入力】!$E$15,"")</f>
        <v/>
      </c>
      <c r="AG5" s="158" t="str">
        <f>③職員名簿【年間実績】!BY14</f>
        <v/>
      </c>
      <c r="AH5" s="156" t="str">
        <f>③職員名簿【年間実績】!BI14</f>
        <v/>
      </c>
      <c r="AI5" s="157" t="str">
        <f>IF(AG5="○",①基本情報【名簿入力前に必須入力】!$E$15,"")</f>
        <v/>
      </c>
      <c r="AJ5" s="158" t="str">
        <f>③職員名簿【年間実績】!BZ14</f>
        <v/>
      </c>
      <c r="AK5" s="156" t="str">
        <f>③職員名簿【年間実績】!BJ14</f>
        <v/>
      </c>
      <c r="AL5" s="157" t="str">
        <f>IF(AJ5="○",①基本情報【名簿入力前に必須入力】!$E$15,"")</f>
        <v/>
      </c>
    </row>
    <row r="6" spans="1:40" ht="30" customHeight="1">
      <c r="A6" s="1">
        <v>2</v>
      </c>
      <c r="B6" s="154" t="str">
        <f>③職員名簿【年間実績】!BN15</f>
        <v/>
      </c>
      <c r="C6" s="406" t="str">
        <f>③職員名簿【年間実績】!BO15</f>
        <v/>
      </c>
      <c r="D6" s="407" t="str">
        <f>③職員名簿【年間実績】!AY15</f>
        <v/>
      </c>
      <c r="E6" s="170" t="str">
        <f>IF(C6="○",①基本情報【名簿入力前に必須入力】!$E$15,"")</f>
        <v/>
      </c>
      <c r="F6" s="408" t="str">
        <f>③職員名簿【年間実績】!BP15</f>
        <v/>
      </c>
      <c r="G6" s="407" t="str">
        <f>③職員名簿【年間実績】!AZ15</f>
        <v/>
      </c>
      <c r="H6" s="170" t="str">
        <f>IF(F6="○",①基本情報【名簿入力前に必須入力】!$E$15,"")</f>
        <v/>
      </c>
      <c r="I6" s="408" t="str">
        <f>③職員名簿【年間実績】!BQ15</f>
        <v/>
      </c>
      <c r="J6" s="407" t="str">
        <f>③職員名簿【年間実績】!BA15</f>
        <v/>
      </c>
      <c r="K6" s="170" t="str">
        <f>IF(I6="○",①基本情報【名簿入力前に必須入力】!$E$15,"")</f>
        <v/>
      </c>
      <c r="L6" s="408" t="str">
        <f>③職員名簿【年間実績】!BR15</f>
        <v/>
      </c>
      <c r="M6" s="407" t="str">
        <f>③職員名簿【年間実績】!BB15</f>
        <v/>
      </c>
      <c r="N6" s="170" t="str">
        <f>IF(L6="○",①基本情報【名簿入力前に必須入力】!$E$15,"")</f>
        <v/>
      </c>
      <c r="O6" s="408" t="str">
        <f>③職員名簿【年間実績】!BS15</f>
        <v/>
      </c>
      <c r="P6" s="407" t="str">
        <f>③職員名簿【年間実績】!BC15</f>
        <v/>
      </c>
      <c r="Q6" s="170" t="str">
        <f>IF(O6="○",①基本情報【名簿入力前に必須入力】!$E$15,"")</f>
        <v/>
      </c>
      <c r="R6" s="408" t="str">
        <f>③職員名簿【年間実績】!BT15</f>
        <v/>
      </c>
      <c r="S6" s="407" t="str">
        <f>③職員名簿【年間実績】!BD15</f>
        <v/>
      </c>
      <c r="T6" s="170" t="str">
        <f>IF(R6="○",①基本情報【名簿入力前に必須入力】!$E$15,"")</f>
        <v/>
      </c>
      <c r="U6" s="408" t="str">
        <f>③職員名簿【年間実績】!BU15</f>
        <v/>
      </c>
      <c r="V6" s="407" t="str">
        <f>③職員名簿【年間実績】!BE15</f>
        <v/>
      </c>
      <c r="W6" s="170" t="str">
        <f>IF(U6="○",①基本情報【名簿入力前に必須入力】!$E$15,"")</f>
        <v/>
      </c>
      <c r="X6" s="408" t="str">
        <f>③職員名簿【年間実績】!BV15</f>
        <v/>
      </c>
      <c r="Y6" s="407" t="str">
        <f>③職員名簿【年間実績】!BF15</f>
        <v/>
      </c>
      <c r="Z6" s="170" t="str">
        <f>IF(X6="○",①基本情報【名簿入力前に必須入力】!$E$15,"")</f>
        <v/>
      </c>
      <c r="AA6" s="408" t="str">
        <f>③職員名簿【年間実績】!BW15</f>
        <v/>
      </c>
      <c r="AB6" s="407" t="str">
        <f>③職員名簿【年間実績】!BG15</f>
        <v/>
      </c>
      <c r="AC6" s="170" t="str">
        <f>IF(AA6="○",①基本情報【名簿入力前に必須入力】!$E$15,"")</f>
        <v/>
      </c>
      <c r="AD6" s="408" t="str">
        <f>③職員名簿【年間実績】!BX15</f>
        <v/>
      </c>
      <c r="AE6" s="407" t="str">
        <f>③職員名簿【年間実績】!BH15</f>
        <v/>
      </c>
      <c r="AF6" s="170" t="str">
        <f>IF(AD6="○",①基本情報【名簿入力前に必須入力】!$E$15,"")</f>
        <v/>
      </c>
      <c r="AG6" s="408" t="str">
        <f>③職員名簿【年間実績】!BY15</f>
        <v/>
      </c>
      <c r="AH6" s="407" t="str">
        <f>③職員名簿【年間実績】!BI15</f>
        <v/>
      </c>
      <c r="AI6" s="170" t="str">
        <f>IF(AG6="○",①基本情報【名簿入力前に必須入力】!$E$15,"")</f>
        <v/>
      </c>
      <c r="AJ6" s="408" t="str">
        <f>③職員名簿【年間実績】!BZ15</f>
        <v/>
      </c>
      <c r="AK6" s="407" t="str">
        <f>③職員名簿【年間実績】!BJ15</f>
        <v/>
      </c>
      <c r="AL6" s="170" t="str">
        <f>IF(AJ6="○",①基本情報【名簿入力前に必須入力】!$E$15,"")</f>
        <v/>
      </c>
    </row>
    <row r="7" spans="1:40" ht="30" customHeight="1">
      <c r="A7" s="1">
        <v>3</v>
      </c>
      <c r="B7" s="154" t="str">
        <f>③職員名簿【年間実績】!BN16</f>
        <v/>
      </c>
      <c r="C7" s="406" t="str">
        <f>③職員名簿【年間実績】!BO16</f>
        <v/>
      </c>
      <c r="D7" s="407" t="str">
        <f>③職員名簿【年間実績】!AY16</f>
        <v/>
      </c>
      <c r="E7" s="170" t="str">
        <f>IF(C7="○",①基本情報【名簿入力前に必須入力】!$E$15,"")</f>
        <v/>
      </c>
      <c r="F7" s="408" t="str">
        <f>③職員名簿【年間実績】!BP16</f>
        <v/>
      </c>
      <c r="G7" s="407" t="str">
        <f>③職員名簿【年間実績】!AZ16</f>
        <v/>
      </c>
      <c r="H7" s="170" t="str">
        <f>IF(F7="○",①基本情報【名簿入力前に必須入力】!$E$15,"")</f>
        <v/>
      </c>
      <c r="I7" s="408" t="str">
        <f>③職員名簿【年間実績】!BQ16</f>
        <v/>
      </c>
      <c r="J7" s="407" t="str">
        <f>③職員名簿【年間実績】!BA16</f>
        <v/>
      </c>
      <c r="K7" s="170" t="str">
        <f>IF(I7="○",①基本情報【名簿入力前に必須入力】!$E$15,"")</f>
        <v/>
      </c>
      <c r="L7" s="408" t="str">
        <f>③職員名簿【年間実績】!BR16</f>
        <v/>
      </c>
      <c r="M7" s="407" t="str">
        <f>③職員名簿【年間実績】!BB16</f>
        <v/>
      </c>
      <c r="N7" s="170" t="str">
        <f>IF(L7="○",①基本情報【名簿入力前に必須入力】!$E$15,"")</f>
        <v/>
      </c>
      <c r="O7" s="408" t="str">
        <f>③職員名簿【年間実績】!BS16</f>
        <v/>
      </c>
      <c r="P7" s="407" t="str">
        <f>③職員名簿【年間実績】!BC16</f>
        <v/>
      </c>
      <c r="Q7" s="170" t="str">
        <f>IF(O7="○",①基本情報【名簿入力前に必須入力】!$E$15,"")</f>
        <v/>
      </c>
      <c r="R7" s="408" t="str">
        <f>③職員名簿【年間実績】!BT16</f>
        <v/>
      </c>
      <c r="S7" s="407" t="str">
        <f>③職員名簿【年間実績】!BD16</f>
        <v/>
      </c>
      <c r="T7" s="170" t="str">
        <f>IF(R7="○",①基本情報【名簿入力前に必須入力】!$E$15,"")</f>
        <v/>
      </c>
      <c r="U7" s="408" t="str">
        <f>③職員名簿【年間実績】!BU16</f>
        <v/>
      </c>
      <c r="V7" s="407" t="str">
        <f>③職員名簿【年間実績】!BE16</f>
        <v/>
      </c>
      <c r="W7" s="170" t="str">
        <f>IF(U7="○",①基本情報【名簿入力前に必須入力】!$E$15,"")</f>
        <v/>
      </c>
      <c r="X7" s="408" t="str">
        <f>③職員名簿【年間実績】!BV16</f>
        <v/>
      </c>
      <c r="Y7" s="407" t="str">
        <f>③職員名簿【年間実績】!BF16</f>
        <v/>
      </c>
      <c r="Z7" s="170" t="str">
        <f>IF(X7="○",①基本情報【名簿入力前に必須入力】!$E$15,"")</f>
        <v/>
      </c>
      <c r="AA7" s="408" t="str">
        <f>③職員名簿【年間実績】!BW16</f>
        <v/>
      </c>
      <c r="AB7" s="407" t="str">
        <f>③職員名簿【年間実績】!BG16</f>
        <v/>
      </c>
      <c r="AC7" s="170" t="str">
        <f>IF(AA7="○",①基本情報【名簿入力前に必須入力】!$E$15,"")</f>
        <v/>
      </c>
      <c r="AD7" s="408" t="str">
        <f>③職員名簿【年間実績】!BX16</f>
        <v/>
      </c>
      <c r="AE7" s="407" t="str">
        <f>③職員名簿【年間実績】!BH16</f>
        <v/>
      </c>
      <c r="AF7" s="170" t="str">
        <f>IF(AD7="○",①基本情報【名簿入力前に必須入力】!$E$15,"")</f>
        <v/>
      </c>
      <c r="AG7" s="408" t="str">
        <f>③職員名簿【年間実績】!BY16</f>
        <v/>
      </c>
      <c r="AH7" s="407" t="str">
        <f>③職員名簿【年間実績】!BI16</f>
        <v/>
      </c>
      <c r="AI7" s="170" t="str">
        <f>IF(AG7="○",①基本情報【名簿入力前に必須入力】!$E$15,"")</f>
        <v/>
      </c>
      <c r="AJ7" s="408" t="str">
        <f>③職員名簿【年間実績】!BZ16</f>
        <v/>
      </c>
      <c r="AK7" s="407" t="str">
        <f>③職員名簿【年間実績】!BJ16</f>
        <v/>
      </c>
      <c r="AL7" s="170" t="str">
        <f>IF(AJ7="○",①基本情報【名簿入力前に必須入力】!$E$15,"")</f>
        <v/>
      </c>
    </row>
    <row r="8" spans="1:40" ht="30" customHeight="1">
      <c r="A8" s="1">
        <v>4</v>
      </c>
      <c r="B8" s="154" t="str">
        <f>③職員名簿【年間実績】!BN17</f>
        <v/>
      </c>
      <c r="C8" s="406" t="str">
        <f>③職員名簿【年間実績】!BO17</f>
        <v/>
      </c>
      <c r="D8" s="407" t="str">
        <f>③職員名簿【年間実績】!AY17</f>
        <v/>
      </c>
      <c r="E8" s="170" t="str">
        <f>IF(C8="○",①基本情報【名簿入力前に必須入力】!$E$15,"")</f>
        <v/>
      </c>
      <c r="F8" s="408" t="str">
        <f>③職員名簿【年間実績】!BP17</f>
        <v/>
      </c>
      <c r="G8" s="407" t="str">
        <f>③職員名簿【年間実績】!AZ17</f>
        <v/>
      </c>
      <c r="H8" s="170" t="str">
        <f>IF(F8="○",①基本情報【名簿入力前に必須入力】!$E$15,"")</f>
        <v/>
      </c>
      <c r="I8" s="408" t="str">
        <f>③職員名簿【年間実績】!BQ17</f>
        <v/>
      </c>
      <c r="J8" s="407" t="str">
        <f>③職員名簿【年間実績】!BA17</f>
        <v/>
      </c>
      <c r="K8" s="170" t="str">
        <f>IF(I8="○",①基本情報【名簿入力前に必須入力】!$E$15,"")</f>
        <v/>
      </c>
      <c r="L8" s="408" t="str">
        <f>③職員名簿【年間実績】!BR17</f>
        <v/>
      </c>
      <c r="M8" s="407" t="str">
        <f>③職員名簿【年間実績】!BB17</f>
        <v/>
      </c>
      <c r="N8" s="170" t="str">
        <f>IF(L8="○",①基本情報【名簿入力前に必須入力】!$E$15,"")</f>
        <v/>
      </c>
      <c r="O8" s="408" t="str">
        <f>③職員名簿【年間実績】!BS17</f>
        <v/>
      </c>
      <c r="P8" s="407" t="str">
        <f>③職員名簿【年間実績】!BC17</f>
        <v/>
      </c>
      <c r="Q8" s="170" t="str">
        <f>IF(O8="○",①基本情報【名簿入力前に必須入力】!$E$15,"")</f>
        <v/>
      </c>
      <c r="R8" s="408" t="str">
        <f>③職員名簿【年間実績】!BT17</f>
        <v/>
      </c>
      <c r="S8" s="407" t="str">
        <f>③職員名簿【年間実績】!BD17</f>
        <v/>
      </c>
      <c r="T8" s="170" t="str">
        <f>IF(R8="○",①基本情報【名簿入力前に必須入力】!$E$15,"")</f>
        <v/>
      </c>
      <c r="U8" s="408" t="str">
        <f>③職員名簿【年間実績】!BU17</f>
        <v/>
      </c>
      <c r="V8" s="407" t="str">
        <f>③職員名簿【年間実績】!BE17</f>
        <v/>
      </c>
      <c r="W8" s="170" t="str">
        <f>IF(U8="○",①基本情報【名簿入力前に必須入力】!$E$15,"")</f>
        <v/>
      </c>
      <c r="X8" s="408" t="str">
        <f>③職員名簿【年間実績】!BV17</f>
        <v/>
      </c>
      <c r="Y8" s="407" t="str">
        <f>③職員名簿【年間実績】!BF17</f>
        <v/>
      </c>
      <c r="Z8" s="170" t="str">
        <f>IF(X8="○",①基本情報【名簿入力前に必須入力】!$E$15,"")</f>
        <v/>
      </c>
      <c r="AA8" s="408" t="str">
        <f>③職員名簿【年間実績】!BW17</f>
        <v/>
      </c>
      <c r="AB8" s="407" t="str">
        <f>③職員名簿【年間実績】!BG17</f>
        <v/>
      </c>
      <c r="AC8" s="170" t="str">
        <f>IF(AA8="○",①基本情報【名簿入力前に必須入力】!$E$15,"")</f>
        <v/>
      </c>
      <c r="AD8" s="408" t="str">
        <f>③職員名簿【年間実績】!BX17</f>
        <v/>
      </c>
      <c r="AE8" s="407" t="str">
        <f>③職員名簿【年間実績】!BH17</f>
        <v/>
      </c>
      <c r="AF8" s="170" t="str">
        <f>IF(AD8="○",①基本情報【名簿入力前に必須入力】!$E$15,"")</f>
        <v/>
      </c>
      <c r="AG8" s="408" t="str">
        <f>③職員名簿【年間実績】!BY17</f>
        <v/>
      </c>
      <c r="AH8" s="407" t="str">
        <f>③職員名簿【年間実績】!BI17</f>
        <v/>
      </c>
      <c r="AI8" s="170" t="str">
        <f>IF(AG8="○",①基本情報【名簿入力前に必須入力】!$E$15,"")</f>
        <v/>
      </c>
      <c r="AJ8" s="408" t="str">
        <f>③職員名簿【年間実績】!BZ17</f>
        <v/>
      </c>
      <c r="AK8" s="407" t="str">
        <f>③職員名簿【年間実績】!BJ17</f>
        <v/>
      </c>
      <c r="AL8" s="170" t="str">
        <f>IF(AJ8="○",①基本情報【名簿入力前に必須入力】!$E$15,"")</f>
        <v/>
      </c>
    </row>
    <row r="9" spans="1:40" ht="30" customHeight="1">
      <c r="A9" s="1">
        <v>5</v>
      </c>
      <c r="B9" s="154" t="str">
        <f>③職員名簿【年間実績】!BN18</f>
        <v/>
      </c>
      <c r="C9" s="406" t="str">
        <f>③職員名簿【年間実績】!BO18</f>
        <v/>
      </c>
      <c r="D9" s="407" t="str">
        <f>③職員名簿【年間実績】!AY18</f>
        <v/>
      </c>
      <c r="E9" s="170" t="str">
        <f>IF(C9="○",①基本情報【名簿入力前に必須入力】!$E$15,"")</f>
        <v/>
      </c>
      <c r="F9" s="408" t="str">
        <f>③職員名簿【年間実績】!BP18</f>
        <v/>
      </c>
      <c r="G9" s="407" t="str">
        <f>③職員名簿【年間実績】!AZ18</f>
        <v/>
      </c>
      <c r="H9" s="170" t="str">
        <f>IF(F9="○",①基本情報【名簿入力前に必須入力】!$E$15,"")</f>
        <v/>
      </c>
      <c r="I9" s="408" t="str">
        <f>③職員名簿【年間実績】!BQ18</f>
        <v/>
      </c>
      <c r="J9" s="407" t="str">
        <f>③職員名簿【年間実績】!BA18</f>
        <v/>
      </c>
      <c r="K9" s="170" t="str">
        <f>IF(I9="○",①基本情報【名簿入力前に必須入力】!$E$15,"")</f>
        <v/>
      </c>
      <c r="L9" s="408" t="str">
        <f>③職員名簿【年間実績】!BR18</f>
        <v/>
      </c>
      <c r="M9" s="407" t="str">
        <f>③職員名簿【年間実績】!BB18</f>
        <v/>
      </c>
      <c r="N9" s="170" t="str">
        <f>IF(L9="○",①基本情報【名簿入力前に必須入力】!$E$15,"")</f>
        <v/>
      </c>
      <c r="O9" s="408" t="str">
        <f>③職員名簿【年間実績】!BS18</f>
        <v/>
      </c>
      <c r="P9" s="407" t="str">
        <f>③職員名簿【年間実績】!BC18</f>
        <v/>
      </c>
      <c r="Q9" s="170" t="str">
        <f>IF(O9="○",①基本情報【名簿入力前に必須入力】!$E$15,"")</f>
        <v/>
      </c>
      <c r="R9" s="408" t="str">
        <f>③職員名簿【年間実績】!BT18</f>
        <v/>
      </c>
      <c r="S9" s="407" t="str">
        <f>③職員名簿【年間実績】!BD18</f>
        <v/>
      </c>
      <c r="T9" s="170" t="str">
        <f>IF(R9="○",①基本情報【名簿入力前に必須入力】!$E$15,"")</f>
        <v/>
      </c>
      <c r="U9" s="408" t="str">
        <f>③職員名簿【年間実績】!BU18</f>
        <v/>
      </c>
      <c r="V9" s="407" t="str">
        <f>③職員名簿【年間実績】!BE18</f>
        <v/>
      </c>
      <c r="W9" s="170" t="str">
        <f>IF(U9="○",①基本情報【名簿入力前に必須入力】!$E$15,"")</f>
        <v/>
      </c>
      <c r="X9" s="408" t="str">
        <f>③職員名簿【年間実績】!BV18</f>
        <v/>
      </c>
      <c r="Y9" s="407" t="str">
        <f>③職員名簿【年間実績】!BF18</f>
        <v/>
      </c>
      <c r="Z9" s="170" t="str">
        <f>IF(X9="○",①基本情報【名簿入力前に必須入力】!$E$15,"")</f>
        <v/>
      </c>
      <c r="AA9" s="408" t="str">
        <f>③職員名簿【年間実績】!BW18</f>
        <v/>
      </c>
      <c r="AB9" s="407" t="str">
        <f>③職員名簿【年間実績】!BG18</f>
        <v/>
      </c>
      <c r="AC9" s="170" t="str">
        <f>IF(AA9="○",①基本情報【名簿入力前に必須入力】!$E$15,"")</f>
        <v/>
      </c>
      <c r="AD9" s="408" t="str">
        <f>③職員名簿【年間実績】!BX18</f>
        <v/>
      </c>
      <c r="AE9" s="407" t="str">
        <f>③職員名簿【年間実績】!BH18</f>
        <v/>
      </c>
      <c r="AF9" s="170" t="str">
        <f>IF(AD9="○",①基本情報【名簿入力前に必須入力】!$E$15,"")</f>
        <v/>
      </c>
      <c r="AG9" s="408" t="str">
        <f>③職員名簿【年間実績】!BY18</f>
        <v/>
      </c>
      <c r="AH9" s="407" t="str">
        <f>③職員名簿【年間実績】!BI18</f>
        <v/>
      </c>
      <c r="AI9" s="170" t="str">
        <f>IF(AG9="○",①基本情報【名簿入力前に必須入力】!$E$15,"")</f>
        <v/>
      </c>
      <c r="AJ9" s="408" t="str">
        <f>③職員名簿【年間実績】!BZ18</f>
        <v/>
      </c>
      <c r="AK9" s="407" t="str">
        <f>③職員名簿【年間実績】!BJ18</f>
        <v/>
      </c>
      <c r="AL9" s="170" t="str">
        <f>IF(AJ9="○",①基本情報【名簿入力前に必須入力】!$E$15,"")</f>
        <v/>
      </c>
    </row>
    <row r="10" spans="1:40" ht="30" customHeight="1">
      <c r="A10" s="1">
        <v>6</v>
      </c>
      <c r="B10" s="154" t="str">
        <f>③職員名簿【年間実績】!BN19</f>
        <v/>
      </c>
      <c r="C10" s="406" t="str">
        <f>③職員名簿【年間実績】!BO19</f>
        <v/>
      </c>
      <c r="D10" s="407" t="str">
        <f>③職員名簿【年間実績】!AY19</f>
        <v/>
      </c>
      <c r="E10" s="170" t="str">
        <f>IF(C10="○",①基本情報【名簿入力前に必須入力】!$E$15,"")</f>
        <v/>
      </c>
      <c r="F10" s="408" t="str">
        <f>③職員名簿【年間実績】!BP19</f>
        <v/>
      </c>
      <c r="G10" s="407" t="str">
        <f>③職員名簿【年間実績】!AZ19</f>
        <v/>
      </c>
      <c r="H10" s="170" t="str">
        <f>IF(F10="○",①基本情報【名簿入力前に必須入力】!$E$15,"")</f>
        <v/>
      </c>
      <c r="I10" s="408" t="str">
        <f>③職員名簿【年間実績】!BQ19</f>
        <v/>
      </c>
      <c r="J10" s="407" t="str">
        <f>③職員名簿【年間実績】!BA19</f>
        <v/>
      </c>
      <c r="K10" s="170" t="str">
        <f>IF(I10="○",①基本情報【名簿入力前に必須入力】!$E$15,"")</f>
        <v/>
      </c>
      <c r="L10" s="408" t="str">
        <f>③職員名簿【年間実績】!BR19</f>
        <v/>
      </c>
      <c r="M10" s="407" t="str">
        <f>③職員名簿【年間実績】!BB19</f>
        <v/>
      </c>
      <c r="N10" s="170" t="str">
        <f>IF(L10="○",①基本情報【名簿入力前に必須入力】!$E$15,"")</f>
        <v/>
      </c>
      <c r="O10" s="408" t="str">
        <f>③職員名簿【年間実績】!BS19</f>
        <v/>
      </c>
      <c r="P10" s="407" t="str">
        <f>③職員名簿【年間実績】!BC19</f>
        <v/>
      </c>
      <c r="Q10" s="170" t="str">
        <f>IF(O10="○",①基本情報【名簿入力前に必須入力】!$E$15,"")</f>
        <v/>
      </c>
      <c r="R10" s="408" t="str">
        <f>③職員名簿【年間実績】!BT19</f>
        <v/>
      </c>
      <c r="S10" s="407" t="str">
        <f>③職員名簿【年間実績】!BD19</f>
        <v/>
      </c>
      <c r="T10" s="170" t="str">
        <f>IF(R10="○",①基本情報【名簿入力前に必須入力】!$E$15,"")</f>
        <v/>
      </c>
      <c r="U10" s="408" t="str">
        <f>③職員名簿【年間実績】!BU19</f>
        <v/>
      </c>
      <c r="V10" s="407" t="str">
        <f>③職員名簿【年間実績】!BE19</f>
        <v/>
      </c>
      <c r="W10" s="170" t="str">
        <f>IF(U10="○",①基本情報【名簿入力前に必須入力】!$E$15,"")</f>
        <v/>
      </c>
      <c r="X10" s="408" t="str">
        <f>③職員名簿【年間実績】!BV19</f>
        <v/>
      </c>
      <c r="Y10" s="407" t="str">
        <f>③職員名簿【年間実績】!BF19</f>
        <v/>
      </c>
      <c r="Z10" s="170" t="str">
        <f>IF(X10="○",①基本情報【名簿入力前に必須入力】!$E$15,"")</f>
        <v/>
      </c>
      <c r="AA10" s="408" t="str">
        <f>③職員名簿【年間実績】!BW19</f>
        <v/>
      </c>
      <c r="AB10" s="407" t="str">
        <f>③職員名簿【年間実績】!BG19</f>
        <v/>
      </c>
      <c r="AC10" s="170" t="str">
        <f>IF(AA10="○",①基本情報【名簿入力前に必須入力】!$E$15,"")</f>
        <v/>
      </c>
      <c r="AD10" s="408" t="str">
        <f>③職員名簿【年間実績】!BX19</f>
        <v/>
      </c>
      <c r="AE10" s="407" t="str">
        <f>③職員名簿【年間実績】!BH19</f>
        <v/>
      </c>
      <c r="AF10" s="170" t="str">
        <f>IF(AD10="○",①基本情報【名簿入力前に必須入力】!$E$15,"")</f>
        <v/>
      </c>
      <c r="AG10" s="408" t="str">
        <f>③職員名簿【年間実績】!BY19</f>
        <v/>
      </c>
      <c r="AH10" s="407" t="str">
        <f>③職員名簿【年間実績】!BI19</f>
        <v/>
      </c>
      <c r="AI10" s="170" t="str">
        <f>IF(AG10="○",①基本情報【名簿入力前に必須入力】!$E$15,"")</f>
        <v/>
      </c>
      <c r="AJ10" s="408" t="str">
        <f>③職員名簿【年間実績】!BZ19</f>
        <v/>
      </c>
      <c r="AK10" s="407" t="str">
        <f>③職員名簿【年間実績】!BJ19</f>
        <v/>
      </c>
      <c r="AL10" s="170" t="str">
        <f>IF(AJ10="○",①基本情報【名簿入力前に必須入力】!$E$15,"")</f>
        <v/>
      </c>
    </row>
    <row r="11" spans="1:40" ht="30" customHeight="1">
      <c r="A11" s="1">
        <v>7</v>
      </c>
      <c r="B11" s="154" t="str">
        <f>③職員名簿【年間実績】!BN20</f>
        <v/>
      </c>
      <c r="C11" s="406" t="str">
        <f>③職員名簿【年間実績】!BO20</f>
        <v/>
      </c>
      <c r="D11" s="407" t="str">
        <f>③職員名簿【年間実績】!AY20</f>
        <v/>
      </c>
      <c r="E11" s="170" t="str">
        <f>IF(C11="○",①基本情報【名簿入力前に必須入力】!$E$15,"")</f>
        <v/>
      </c>
      <c r="F11" s="408" t="str">
        <f>③職員名簿【年間実績】!BP20</f>
        <v/>
      </c>
      <c r="G11" s="407" t="str">
        <f>③職員名簿【年間実績】!AZ20</f>
        <v/>
      </c>
      <c r="H11" s="170" t="str">
        <f>IF(F11="○",①基本情報【名簿入力前に必須入力】!$E$15,"")</f>
        <v/>
      </c>
      <c r="I11" s="408" t="str">
        <f>③職員名簿【年間実績】!BQ20</f>
        <v/>
      </c>
      <c r="J11" s="407" t="str">
        <f>③職員名簿【年間実績】!BA20</f>
        <v/>
      </c>
      <c r="K11" s="170" t="str">
        <f>IF(I11="○",①基本情報【名簿入力前に必須入力】!$E$15,"")</f>
        <v/>
      </c>
      <c r="L11" s="408" t="str">
        <f>③職員名簿【年間実績】!BR20</f>
        <v/>
      </c>
      <c r="M11" s="407" t="str">
        <f>③職員名簿【年間実績】!BB20</f>
        <v/>
      </c>
      <c r="N11" s="170" t="str">
        <f>IF(L11="○",①基本情報【名簿入力前に必須入力】!$E$15,"")</f>
        <v/>
      </c>
      <c r="O11" s="408" t="str">
        <f>③職員名簿【年間実績】!BS20</f>
        <v/>
      </c>
      <c r="P11" s="407" t="str">
        <f>③職員名簿【年間実績】!BC20</f>
        <v/>
      </c>
      <c r="Q11" s="170" t="str">
        <f>IF(O11="○",①基本情報【名簿入力前に必須入力】!$E$15,"")</f>
        <v/>
      </c>
      <c r="R11" s="408" t="str">
        <f>③職員名簿【年間実績】!BT20</f>
        <v/>
      </c>
      <c r="S11" s="407" t="str">
        <f>③職員名簿【年間実績】!BD20</f>
        <v/>
      </c>
      <c r="T11" s="170" t="str">
        <f>IF(R11="○",①基本情報【名簿入力前に必須入力】!$E$15,"")</f>
        <v/>
      </c>
      <c r="U11" s="408" t="str">
        <f>③職員名簿【年間実績】!BU20</f>
        <v/>
      </c>
      <c r="V11" s="407" t="str">
        <f>③職員名簿【年間実績】!BE20</f>
        <v/>
      </c>
      <c r="W11" s="170" t="str">
        <f>IF(U11="○",①基本情報【名簿入力前に必須入力】!$E$15,"")</f>
        <v/>
      </c>
      <c r="X11" s="408" t="str">
        <f>③職員名簿【年間実績】!BV20</f>
        <v/>
      </c>
      <c r="Y11" s="407" t="str">
        <f>③職員名簿【年間実績】!BF20</f>
        <v/>
      </c>
      <c r="Z11" s="170" t="str">
        <f>IF(X11="○",①基本情報【名簿入力前に必須入力】!$E$15,"")</f>
        <v/>
      </c>
      <c r="AA11" s="408" t="str">
        <f>③職員名簿【年間実績】!BW20</f>
        <v/>
      </c>
      <c r="AB11" s="407" t="str">
        <f>③職員名簿【年間実績】!BG20</f>
        <v/>
      </c>
      <c r="AC11" s="170" t="str">
        <f>IF(AA11="○",①基本情報【名簿入力前に必須入力】!$E$15,"")</f>
        <v/>
      </c>
      <c r="AD11" s="408" t="str">
        <f>③職員名簿【年間実績】!BX20</f>
        <v/>
      </c>
      <c r="AE11" s="407" t="str">
        <f>③職員名簿【年間実績】!BH20</f>
        <v/>
      </c>
      <c r="AF11" s="170" t="str">
        <f>IF(AD11="○",①基本情報【名簿入力前に必須入力】!$E$15,"")</f>
        <v/>
      </c>
      <c r="AG11" s="408" t="str">
        <f>③職員名簿【年間実績】!BY20</f>
        <v/>
      </c>
      <c r="AH11" s="407" t="str">
        <f>③職員名簿【年間実績】!BI20</f>
        <v/>
      </c>
      <c r="AI11" s="170" t="str">
        <f>IF(AG11="○",①基本情報【名簿入力前に必須入力】!$E$15,"")</f>
        <v/>
      </c>
      <c r="AJ11" s="408" t="str">
        <f>③職員名簿【年間実績】!BZ20</f>
        <v/>
      </c>
      <c r="AK11" s="407" t="str">
        <f>③職員名簿【年間実績】!BJ20</f>
        <v/>
      </c>
      <c r="AL11" s="170" t="str">
        <f>IF(AJ11="○",①基本情報【名簿入力前に必須入力】!$E$15,"")</f>
        <v/>
      </c>
    </row>
    <row r="12" spans="1:40" ht="30" customHeight="1">
      <c r="A12" s="1">
        <v>8</v>
      </c>
      <c r="B12" s="154" t="str">
        <f>③職員名簿【年間実績】!BN21</f>
        <v/>
      </c>
      <c r="C12" s="406" t="str">
        <f>③職員名簿【年間実績】!BO21</f>
        <v/>
      </c>
      <c r="D12" s="407" t="str">
        <f>③職員名簿【年間実績】!AY21</f>
        <v/>
      </c>
      <c r="E12" s="170" t="str">
        <f>IF(C12="○",①基本情報【名簿入力前に必須入力】!$E$15,"")</f>
        <v/>
      </c>
      <c r="F12" s="408" t="str">
        <f>③職員名簿【年間実績】!BP21</f>
        <v/>
      </c>
      <c r="G12" s="407" t="str">
        <f>③職員名簿【年間実績】!AZ21</f>
        <v/>
      </c>
      <c r="H12" s="170" t="str">
        <f>IF(F12="○",①基本情報【名簿入力前に必須入力】!$E$15,"")</f>
        <v/>
      </c>
      <c r="I12" s="408" t="str">
        <f>③職員名簿【年間実績】!BQ21</f>
        <v/>
      </c>
      <c r="J12" s="407" t="str">
        <f>③職員名簿【年間実績】!BA21</f>
        <v/>
      </c>
      <c r="K12" s="170" t="str">
        <f>IF(I12="○",①基本情報【名簿入力前に必須入力】!$E$15,"")</f>
        <v/>
      </c>
      <c r="L12" s="408" t="str">
        <f>③職員名簿【年間実績】!BR21</f>
        <v/>
      </c>
      <c r="M12" s="407" t="str">
        <f>③職員名簿【年間実績】!BB21</f>
        <v/>
      </c>
      <c r="N12" s="170" t="str">
        <f>IF(L12="○",①基本情報【名簿入力前に必須入力】!$E$15,"")</f>
        <v/>
      </c>
      <c r="O12" s="408" t="str">
        <f>③職員名簿【年間実績】!BS21</f>
        <v/>
      </c>
      <c r="P12" s="407" t="str">
        <f>③職員名簿【年間実績】!BC21</f>
        <v/>
      </c>
      <c r="Q12" s="170" t="str">
        <f>IF(O12="○",①基本情報【名簿入力前に必須入力】!$E$15,"")</f>
        <v/>
      </c>
      <c r="R12" s="408" t="str">
        <f>③職員名簿【年間実績】!BT21</f>
        <v/>
      </c>
      <c r="S12" s="407" t="str">
        <f>③職員名簿【年間実績】!BD21</f>
        <v/>
      </c>
      <c r="T12" s="170" t="str">
        <f>IF(R12="○",①基本情報【名簿入力前に必須入力】!$E$15,"")</f>
        <v/>
      </c>
      <c r="U12" s="408" t="str">
        <f>③職員名簿【年間実績】!BU21</f>
        <v/>
      </c>
      <c r="V12" s="407" t="str">
        <f>③職員名簿【年間実績】!BE21</f>
        <v/>
      </c>
      <c r="W12" s="170" t="str">
        <f>IF(U12="○",①基本情報【名簿入力前に必須入力】!$E$15,"")</f>
        <v/>
      </c>
      <c r="X12" s="408" t="str">
        <f>③職員名簿【年間実績】!BV21</f>
        <v/>
      </c>
      <c r="Y12" s="407" t="str">
        <f>③職員名簿【年間実績】!BF21</f>
        <v/>
      </c>
      <c r="Z12" s="170" t="str">
        <f>IF(X12="○",①基本情報【名簿入力前に必須入力】!$E$15,"")</f>
        <v/>
      </c>
      <c r="AA12" s="408" t="str">
        <f>③職員名簿【年間実績】!BW21</f>
        <v/>
      </c>
      <c r="AB12" s="407" t="str">
        <f>③職員名簿【年間実績】!BG21</f>
        <v/>
      </c>
      <c r="AC12" s="170" t="str">
        <f>IF(AA12="○",①基本情報【名簿入力前に必須入力】!$E$15,"")</f>
        <v/>
      </c>
      <c r="AD12" s="408" t="str">
        <f>③職員名簿【年間実績】!BX21</f>
        <v/>
      </c>
      <c r="AE12" s="407" t="str">
        <f>③職員名簿【年間実績】!BH21</f>
        <v/>
      </c>
      <c r="AF12" s="170" t="str">
        <f>IF(AD12="○",①基本情報【名簿入力前に必須入力】!$E$15,"")</f>
        <v/>
      </c>
      <c r="AG12" s="408" t="str">
        <f>③職員名簿【年間実績】!BY21</f>
        <v/>
      </c>
      <c r="AH12" s="407" t="str">
        <f>③職員名簿【年間実績】!BI21</f>
        <v/>
      </c>
      <c r="AI12" s="170" t="str">
        <f>IF(AG12="○",①基本情報【名簿入力前に必須入力】!$E$15,"")</f>
        <v/>
      </c>
      <c r="AJ12" s="408" t="str">
        <f>③職員名簿【年間実績】!BZ21</f>
        <v/>
      </c>
      <c r="AK12" s="407" t="str">
        <f>③職員名簿【年間実績】!BJ21</f>
        <v/>
      </c>
      <c r="AL12" s="170" t="str">
        <f>IF(AJ12="○",①基本情報【名簿入力前に必須入力】!$E$15,"")</f>
        <v/>
      </c>
    </row>
    <row r="13" spans="1:40" ht="30" customHeight="1">
      <c r="A13" s="1">
        <v>9</v>
      </c>
      <c r="B13" s="154" t="str">
        <f>③職員名簿【年間実績】!BN22</f>
        <v/>
      </c>
      <c r="C13" s="406" t="str">
        <f>③職員名簿【年間実績】!BO22</f>
        <v/>
      </c>
      <c r="D13" s="407" t="str">
        <f>③職員名簿【年間実績】!AY22</f>
        <v/>
      </c>
      <c r="E13" s="170" t="str">
        <f>IF(C13="○",①基本情報【名簿入力前に必須入力】!$E$15,"")</f>
        <v/>
      </c>
      <c r="F13" s="408" t="str">
        <f>③職員名簿【年間実績】!BP22</f>
        <v/>
      </c>
      <c r="G13" s="407" t="str">
        <f>③職員名簿【年間実績】!AZ22</f>
        <v/>
      </c>
      <c r="H13" s="170" t="str">
        <f>IF(F13="○",①基本情報【名簿入力前に必須入力】!$E$15,"")</f>
        <v/>
      </c>
      <c r="I13" s="408" t="str">
        <f>③職員名簿【年間実績】!BQ22</f>
        <v/>
      </c>
      <c r="J13" s="407" t="str">
        <f>③職員名簿【年間実績】!BA22</f>
        <v/>
      </c>
      <c r="K13" s="170" t="str">
        <f>IF(I13="○",①基本情報【名簿入力前に必須入力】!$E$15,"")</f>
        <v/>
      </c>
      <c r="L13" s="408" t="str">
        <f>③職員名簿【年間実績】!BR22</f>
        <v/>
      </c>
      <c r="M13" s="407" t="str">
        <f>③職員名簿【年間実績】!BB22</f>
        <v/>
      </c>
      <c r="N13" s="170" t="str">
        <f>IF(L13="○",①基本情報【名簿入力前に必須入力】!$E$15,"")</f>
        <v/>
      </c>
      <c r="O13" s="408" t="str">
        <f>③職員名簿【年間実績】!BS22</f>
        <v/>
      </c>
      <c r="P13" s="407" t="str">
        <f>③職員名簿【年間実績】!BC22</f>
        <v/>
      </c>
      <c r="Q13" s="170" t="str">
        <f>IF(O13="○",①基本情報【名簿入力前に必須入力】!$E$15,"")</f>
        <v/>
      </c>
      <c r="R13" s="408" t="str">
        <f>③職員名簿【年間実績】!BT22</f>
        <v/>
      </c>
      <c r="S13" s="407" t="str">
        <f>③職員名簿【年間実績】!BD22</f>
        <v/>
      </c>
      <c r="T13" s="170" t="str">
        <f>IF(R13="○",①基本情報【名簿入力前に必須入力】!$E$15,"")</f>
        <v/>
      </c>
      <c r="U13" s="408" t="str">
        <f>③職員名簿【年間実績】!BU22</f>
        <v/>
      </c>
      <c r="V13" s="407" t="str">
        <f>③職員名簿【年間実績】!BE22</f>
        <v/>
      </c>
      <c r="W13" s="170" t="str">
        <f>IF(U13="○",①基本情報【名簿入力前に必須入力】!$E$15,"")</f>
        <v/>
      </c>
      <c r="X13" s="408" t="str">
        <f>③職員名簿【年間実績】!BV22</f>
        <v/>
      </c>
      <c r="Y13" s="407" t="str">
        <f>③職員名簿【年間実績】!BF22</f>
        <v/>
      </c>
      <c r="Z13" s="170" t="str">
        <f>IF(X13="○",①基本情報【名簿入力前に必須入力】!$E$15,"")</f>
        <v/>
      </c>
      <c r="AA13" s="408" t="str">
        <f>③職員名簿【年間実績】!BW22</f>
        <v/>
      </c>
      <c r="AB13" s="407" t="str">
        <f>③職員名簿【年間実績】!BG22</f>
        <v/>
      </c>
      <c r="AC13" s="170" t="str">
        <f>IF(AA13="○",①基本情報【名簿入力前に必須入力】!$E$15,"")</f>
        <v/>
      </c>
      <c r="AD13" s="408" t="str">
        <f>③職員名簿【年間実績】!BX22</f>
        <v/>
      </c>
      <c r="AE13" s="407" t="str">
        <f>③職員名簿【年間実績】!BH22</f>
        <v/>
      </c>
      <c r="AF13" s="170" t="str">
        <f>IF(AD13="○",①基本情報【名簿入力前に必須入力】!$E$15,"")</f>
        <v/>
      </c>
      <c r="AG13" s="408" t="str">
        <f>③職員名簿【年間実績】!BY22</f>
        <v/>
      </c>
      <c r="AH13" s="407" t="str">
        <f>③職員名簿【年間実績】!BI22</f>
        <v/>
      </c>
      <c r="AI13" s="170" t="str">
        <f>IF(AG13="○",①基本情報【名簿入力前に必須入力】!$E$15,"")</f>
        <v/>
      </c>
      <c r="AJ13" s="408" t="str">
        <f>③職員名簿【年間実績】!BZ22</f>
        <v/>
      </c>
      <c r="AK13" s="407" t="str">
        <f>③職員名簿【年間実績】!BJ22</f>
        <v/>
      </c>
      <c r="AL13" s="170" t="str">
        <f>IF(AJ13="○",①基本情報【名簿入力前に必須入力】!$E$15,"")</f>
        <v/>
      </c>
    </row>
    <row r="14" spans="1:40" ht="30" customHeight="1">
      <c r="A14" s="1">
        <v>10</v>
      </c>
      <c r="B14" s="154" t="str">
        <f>③職員名簿【年間実績】!BN23</f>
        <v/>
      </c>
      <c r="C14" s="406" t="str">
        <f>③職員名簿【年間実績】!BO23</f>
        <v/>
      </c>
      <c r="D14" s="407" t="str">
        <f>③職員名簿【年間実績】!AY23</f>
        <v/>
      </c>
      <c r="E14" s="170" t="str">
        <f>IF(C14="○",①基本情報【名簿入力前に必須入力】!$E$15,"")</f>
        <v/>
      </c>
      <c r="F14" s="408" t="str">
        <f>③職員名簿【年間実績】!BP23</f>
        <v/>
      </c>
      <c r="G14" s="407" t="str">
        <f>③職員名簿【年間実績】!AZ23</f>
        <v/>
      </c>
      <c r="H14" s="170" t="str">
        <f>IF(F14="○",①基本情報【名簿入力前に必須入力】!$E$15,"")</f>
        <v/>
      </c>
      <c r="I14" s="408" t="str">
        <f>③職員名簿【年間実績】!BQ23</f>
        <v/>
      </c>
      <c r="J14" s="407" t="str">
        <f>③職員名簿【年間実績】!BA23</f>
        <v/>
      </c>
      <c r="K14" s="170" t="str">
        <f>IF(I14="○",①基本情報【名簿入力前に必須入力】!$E$15,"")</f>
        <v/>
      </c>
      <c r="L14" s="408" t="str">
        <f>③職員名簿【年間実績】!BR23</f>
        <v/>
      </c>
      <c r="M14" s="407" t="str">
        <f>③職員名簿【年間実績】!BB23</f>
        <v/>
      </c>
      <c r="N14" s="170" t="str">
        <f>IF(L14="○",①基本情報【名簿入力前に必須入力】!$E$15,"")</f>
        <v/>
      </c>
      <c r="O14" s="408" t="str">
        <f>③職員名簿【年間実績】!BS23</f>
        <v/>
      </c>
      <c r="P14" s="407" t="str">
        <f>③職員名簿【年間実績】!BC23</f>
        <v/>
      </c>
      <c r="Q14" s="170" t="str">
        <f>IF(O14="○",①基本情報【名簿入力前に必須入力】!$E$15,"")</f>
        <v/>
      </c>
      <c r="R14" s="408" t="str">
        <f>③職員名簿【年間実績】!BT23</f>
        <v/>
      </c>
      <c r="S14" s="407" t="str">
        <f>③職員名簿【年間実績】!BD23</f>
        <v/>
      </c>
      <c r="T14" s="170" t="str">
        <f>IF(R14="○",①基本情報【名簿入力前に必須入力】!$E$15,"")</f>
        <v/>
      </c>
      <c r="U14" s="408" t="str">
        <f>③職員名簿【年間実績】!BU23</f>
        <v/>
      </c>
      <c r="V14" s="407" t="str">
        <f>③職員名簿【年間実績】!BE23</f>
        <v/>
      </c>
      <c r="W14" s="170" t="str">
        <f>IF(U14="○",①基本情報【名簿入力前に必須入力】!$E$15,"")</f>
        <v/>
      </c>
      <c r="X14" s="408" t="str">
        <f>③職員名簿【年間実績】!BV23</f>
        <v/>
      </c>
      <c r="Y14" s="407" t="str">
        <f>③職員名簿【年間実績】!BF23</f>
        <v/>
      </c>
      <c r="Z14" s="170" t="str">
        <f>IF(X14="○",①基本情報【名簿入力前に必須入力】!$E$15,"")</f>
        <v/>
      </c>
      <c r="AA14" s="408" t="str">
        <f>③職員名簿【年間実績】!BW23</f>
        <v/>
      </c>
      <c r="AB14" s="407" t="str">
        <f>③職員名簿【年間実績】!BG23</f>
        <v/>
      </c>
      <c r="AC14" s="170" t="str">
        <f>IF(AA14="○",①基本情報【名簿入力前に必須入力】!$E$15,"")</f>
        <v/>
      </c>
      <c r="AD14" s="408" t="str">
        <f>③職員名簿【年間実績】!BX23</f>
        <v/>
      </c>
      <c r="AE14" s="407" t="str">
        <f>③職員名簿【年間実績】!BH23</f>
        <v/>
      </c>
      <c r="AF14" s="170" t="str">
        <f>IF(AD14="○",①基本情報【名簿入力前に必須入力】!$E$15,"")</f>
        <v/>
      </c>
      <c r="AG14" s="408" t="str">
        <f>③職員名簿【年間実績】!BY23</f>
        <v/>
      </c>
      <c r="AH14" s="407" t="str">
        <f>③職員名簿【年間実績】!BI23</f>
        <v/>
      </c>
      <c r="AI14" s="170" t="str">
        <f>IF(AG14="○",①基本情報【名簿入力前に必須入力】!$E$15,"")</f>
        <v/>
      </c>
      <c r="AJ14" s="408" t="str">
        <f>③職員名簿【年間実績】!BZ23</f>
        <v/>
      </c>
      <c r="AK14" s="407" t="str">
        <f>③職員名簿【年間実績】!BJ23</f>
        <v/>
      </c>
      <c r="AL14" s="170" t="str">
        <f>IF(AJ14="○",①基本情報【名簿入力前に必須入力】!$E$15,"")</f>
        <v/>
      </c>
    </row>
    <row r="15" spans="1:40" ht="30" customHeight="1">
      <c r="A15" s="1">
        <v>11</v>
      </c>
      <c r="B15" s="154" t="str">
        <f>③職員名簿【年間実績】!BN24</f>
        <v/>
      </c>
      <c r="C15" s="406" t="str">
        <f>③職員名簿【年間実績】!BO24</f>
        <v/>
      </c>
      <c r="D15" s="407" t="str">
        <f>③職員名簿【年間実績】!AY24</f>
        <v/>
      </c>
      <c r="E15" s="170" t="str">
        <f>IF(C15="○",①基本情報【名簿入力前に必須入力】!$E$15,"")</f>
        <v/>
      </c>
      <c r="F15" s="408" t="str">
        <f>③職員名簿【年間実績】!BP24</f>
        <v/>
      </c>
      <c r="G15" s="407" t="str">
        <f>③職員名簿【年間実績】!AZ24</f>
        <v/>
      </c>
      <c r="H15" s="170" t="str">
        <f>IF(F15="○",①基本情報【名簿入力前に必須入力】!$E$15,"")</f>
        <v/>
      </c>
      <c r="I15" s="408" t="str">
        <f>③職員名簿【年間実績】!BQ24</f>
        <v/>
      </c>
      <c r="J15" s="407" t="str">
        <f>③職員名簿【年間実績】!BA24</f>
        <v/>
      </c>
      <c r="K15" s="170" t="str">
        <f>IF(I15="○",①基本情報【名簿入力前に必須入力】!$E$15,"")</f>
        <v/>
      </c>
      <c r="L15" s="408" t="str">
        <f>③職員名簿【年間実績】!BR24</f>
        <v/>
      </c>
      <c r="M15" s="407" t="str">
        <f>③職員名簿【年間実績】!BB24</f>
        <v/>
      </c>
      <c r="N15" s="170" t="str">
        <f>IF(L15="○",①基本情報【名簿入力前に必須入力】!$E$15,"")</f>
        <v/>
      </c>
      <c r="O15" s="408" t="str">
        <f>③職員名簿【年間実績】!BS24</f>
        <v/>
      </c>
      <c r="P15" s="407" t="str">
        <f>③職員名簿【年間実績】!BC24</f>
        <v/>
      </c>
      <c r="Q15" s="170" t="str">
        <f>IF(O15="○",①基本情報【名簿入力前に必須入力】!$E$15,"")</f>
        <v/>
      </c>
      <c r="R15" s="408" t="str">
        <f>③職員名簿【年間実績】!BT24</f>
        <v/>
      </c>
      <c r="S15" s="407" t="str">
        <f>③職員名簿【年間実績】!BD24</f>
        <v/>
      </c>
      <c r="T15" s="170" t="str">
        <f>IF(R15="○",①基本情報【名簿入力前に必須入力】!$E$15,"")</f>
        <v/>
      </c>
      <c r="U15" s="408" t="str">
        <f>③職員名簿【年間実績】!BU24</f>
        <v/>
      </c>
      <c r="V15" s="407" t="str">
        <f>③職員名簿【年間実績】!BE24</f>
        <v/>
      </c>
      <c r="W15" s="170" t="str">
        <f>IF(U15="○",①基本情報【名簿入力前に必須入力】!$E$15,"")</f>
        <v/>
      </c>
      <c r="X15" s="408" t="str">
        <f>③職員名簿【年間実績】!BV24</f>
        <v/>
      </c>
      <c r="Y15" s="407" t="str">
        <f>③職員名簿【年間実績】!BF24</f>
        <v/>
      </c>
      <c r="Z15" s="170" t="str">
        <f>IF(X15="○",①基本情報【名簿入力前に必須入力】!$E$15,"")</f>
        <v/>
      </c>
      <c r="AA15" s="408" t="str">
        <f>③職員名簿【年間実績】!BW24</f>
        <v/>
      </c>
      <c r="AB15" s="407" t="str">
        <f>③職員名簿【年間実績】!BG24</f>
        <v/>
      </c>
      <c r="AC15" s="170" t="str">
        <f>IF(AA15="○",①基本情報【名簿入力前に必須入力】!$E$15,"")</f>
        <v/>
      </c>
      <c r="AD15" s="408" t="str">
        <f>③職員名簿【年間実績】!BX24</f>
        <v/>
      </c>
      <c r="AE15" s="407" t="str">
        <f>③職員名簿【年間実績】!BH24</f>
        <v/>
      </c>
      <c r="AF15" s="170" t="str">
        <f>IF(AD15="○",①基本情報【名簿入力前に必須入力】!$E$15,"")</f>
        <v/>
      </c>
      <c r="AG15" s="408" t="str">
        <f>③職員名簿【年間実績】!BY24</f>
        <v/>
      </c>
      <c r="AH15" s="407" t="str">
        <f>③職員名簿【年間実績】!BI24</f>
        <v/>
      </c>
      <c r="AI15" s="170" t="str">
        <f>IF(AG15="○",①基本情報【名簿入力前に必須入力】!$E$15,"")</f>
        <v/>
      </c>
      <c r="AJ15" s="408" t="str">
        <f>③職員名簿【年間実績】!BZ24</f>
        <v/>
      </c>
      <c r="AK15" s="407" t="str">
        <f>③職員名簿【年間実績】!BJ24</f>
        <v/>
      </c>
      <c r="AL15" s="170" t="str">
        <f>IF(AJ15="○",①基本情報【名簿入力前に必須入力】!$E$15,"")</f>
        <v/>
      </c>
    </row>
    <row r="16" spans="1:40" ht="30" customHeight="1">
      <c r="A16" s="1">
        <v>12</v>
      </c>
      <c r="B16" s="154" t="str">
        <f>③職員名簿【年間実績】!BN25</f>
        <v/>
      </c>
      <c r="C16" s="406" t="str">
        <f>③職員名簿【年間実績】!BO25</f>
        <v/>
      </c>
      <c r="D16" s="407" t="str">
        <f>③職員名簿【年間実績】!AY25</f>
        <v/>
      </c>
      <c r="E16" s="170" t="str">
        <f>IF(C16="○",①基本情報【名簿入力前に必須入力】!$E$15,"")</f>
        <v/>
      </c>
      <c r="F16" s="408" t="str">
        <f>③職員名簿【年間実績】!BP25</f>
        <v/>
      </c>
      <c r="G16" s="407" t="str">
        <f>③職員名簿【年間実績】!AZ25</f>
        <v/>
      </c>
      <c r="H16" s="170" t="str">
        <f>IF(F16="○",①基本情報【名簿入力前に必須入力】!$E$15,"")</f>
        <v/>
      </c>
      <c r="I16" s="408" t="str">
        <f>③職員名簿【年間実績】!BQ25</f>
        <v/>
      </c>
      <c r="J16" s="407" t="str">
        <f>③職員名簿【年間実績】!BA25</f>
        <v/>
      </c>
      <c r="K16" s="170" t="str">
        <f>IF(I16="○",①基本情報【名簿入力前に必須入力】!$E$15,"")</f>
        <v/>
      </c>
      <c r="L16" s="408" t="str">
        <f>③職員名簿【年間実績】!BR25</f>
        <v/>
      </c>
      <c r="M16" s="407" t="str">
        <f>③職員名簿【年間実績】!BB25</f>
        <v/>
      </c>
      <c r="N16" s="170" t="str">
        <f>IF(L16="○",①基本情報【名簿入力前に必須入力】!$E$15,"")</f>
        <v/>
      </c>
      <c r="O16" s="408" t="str">
        <f>③職員名簿【年間実績】!BS25</f>
        <v/>
      </c>
      <c r="P16" s="407" t="str">
        <f>③職員名簿【年間実績】!BC25</f>
        <v/>
      </c>
      <c r="Q16" s="170" t="str">
        <f>IF(O16="○",①基本情報【名簿入力前に必須入力】!$E$15,"")</f>
        <v/>
      </c>
      <c r="R16" s="408" t="str">
        <f>③職員名簿【年間実績】!BT25</f>
        <v/>
      </c>
      <c r="S16" s="407" t="str">
        <f>③職員名簿【年間実績】!BD25</f>
        <v/>
      </c>
      <c r="T16" s="170" t="str">
        <f>IF(R16="○",①基本情報【名簿入力前に必須入力】!$E$15,"")</f>
        <v/>
      </c>
      <c r="U16" s="408" t="str">
        <f>③職員名簿【年間実績】!BU25</f>
        <v/>
      </c>
      <c r="V16" s="407" t="str">
        <f>③職員名簿【年間実績】!BE25</f>
        <v/>
      </c>
      <c r="W16" s="170" t="str">
        <f>IF(U16="○",①基本情報【名簿入力前に必須入力】!$E$15,"")</f>
        <v/>
      </c>
      <c r="X16" s="408" t="str">
        <f>③職員名簿【年間実績】!BV25</f>
        <v/>
      </c>
      <c r="Y16" s="407" t="str">
        <f>③職員名簿【年間実績】!BF25</f>
        <v/>
      </c>
      <c r="Z16" s="170" t="str">
        <f>IF(X16="○",①基本情報【名簿入力前に必須入力】!$E$15,"")</f>
        <v/>
      </c>
      <c r="AA16" s="408" t="str">
        <f>③職員名簿【年間実績】!BW25</f>
        <v/>
      </c>
      <c r="AB16" s="407" t="str">
        <f>③職員名簿【年間実績】!BG25</f>
        <v/>
      </c>
      <c r="AC16" s="170" t="str">
        <f>IF(AA16="○",①基本情報【名簿入力前に必須入力】!$E$15,"")</f>
        <v/>
      </c>
      <c r="AD16" s="408" t="str">
        <f>③職員名簿【年間実績】!BX25</f>
        <v/>
      </c>
      <c r="AE16" s="407" t="str">
        <f>③職員名簿【年間実績】!BH25</f>
        <v/>
      </c>
      <c r="AF16" s="170" t="str">
        <f>IF(AD16="○",①基本情報【名簿入力前に必須入力】!$E$15,"")</f>
        <v/>
      </c>
      <c r="AG16" s="408" t="str">
        <f>③職員名簿【年間実績】!BY25</f>
        <v/>
      </c>
      <c r="AH16" s="407" t="str">
        <f>③職員名簿【年間実績】!BI25</f>
        <v/>
      </c>
      <c r="AI16" s="170" t="str">
        <f>IF(AG16="○",①基本情報【名簿入力前に必須入力】!$E$15,"")</f>
        <v/>
      </c>
      <c r="AJ16" s="408" t="str">
        <f>③職員名簿【年間実績】!BZ25</f>
        <v/>
      </c>
      <c r="AK16" s="407" t="str">
        <f>③職員名簿【年間実績】!BJ25</f>
        <v/>
      </c>
      <c r="AL16" s="170" t="str">
        <f>IF(AJ16="○",①基本情報【名簿入力前に必須入力】!$E$15,"")</f>
        <v/>
      </c>
    </row>
    <row r="17" spans="1:38" ht="30" customHeight="1">
      <c r="A17" s="1">
        <v>13</v>
      </c>
      <c r="B17" s="154" t="str">
        <f>③職員名簿【年間実績】!BN26</f>
        <v/>
      </c>
      <c r="C17" s="406" t="str">
        <f>③職員名簿【年間実績】!BO26</f>
        <v/>
      </c>
      <c r="D17" s="407" t="str">
        <f>③職員名簿【年間実績】!AY26</f>
        <v/>
      </c>
      <c r="E17" s="170" t="str">
        <f>IF(C17="○",①基本情報【名簿入力前に必須入力】!$E$15,"")</f>
        <v/>
      </c>
      <c r="F17" s="408" t="str">
        <f>③職員名簿【年間実績】!BP26</f>
        <v/>
      </c>
      <c r="G17" s="407" t="str">
        <f>③職員名簿【年間実績】!AZ26</f>
        <v/>
      </c>
      <c r="H17" s="170" t="str">
        <f>IF(F17="○",①基本情報【名簿入力前に必須入力】!$E$15,"")</f>
        <v/>
      </c>
      <c r="I17" s="408" t="str">
        <f>③職員名簿【年間実績】!BQ26</f>
        <v/>
      </c>
      <c r="J17" s="407" t="str">
        <f>③職員名簿【年間実績】!BA26</f>
        <v/>
      </c>
      <c r="K17" s="170" t="str">
        <f>IF(I17="○",①基本情報【名簿入力前に必須入力】!$E$15,"")</f>
        <v/>
      </c>
      <c r="L17" s="408" t="str">
        <f>③職員名簿【年間実績】!BR26</f>
        <v/>
      </c>
      <c r="M17" s="407" t="str">
        <f>③職員名簿【年間実績】!BB26</f>
        <v/>
      </c>
      <c r="N17" s="170" t="str">
        <f>IF(L17="○",①基本情報【名簿入力前に必須入力】!$E$15,"")</f>
        <v/>
      </c>
      <c r="O17" s="408" t="str">
        <f>③職員名簿【年間実績】!BS26</f>
        <v/>
      </c>
      <c r="P17" s="407" t="str">
        <f>③職員名簿【年間実績】!BC26</f>
        <v/>
      </c>
      <c r="Q17" s="170" t="str">
        <f>IF(O17="○",①基本情報【名簿入力前に必須入力】!$E$15,"")</f>
        <v/>
      </c>
      <c r="R17" s="408" t="str">
        <f>③職員名簿【年間実績】!BT26</f>
        <v/>
      </c>
      <c r="S17" s="407" t="str">
        <f>③職員名簿【年間実績】!BD26</f>
        <v/>
      </c>
      <c r="T17" s="170" t="str">
        <f>IF(R17="○",①基本情報【名簿入力前に必須入力】!$E$15,"")</f>
        <v/>
      </c>
      <c r="U17" s="408" t="str">
        <f>③職員名簿【年間実績】!BU26</f>
        <v/>
      </c>
      <c r="V17" s="407" t="str">
        <f>③職員名簿【年間実績】!BE26</f>
        <v/>
      </c>
      <c r="W17" s="170" t="str">
        <f>IF(U17="○",①基本情報【名簿入力前に必須入力】!$E$15,"")</f>
        <v/>
      </c>
      <c r="X17" s="408" t="str">
        <f>③職員名簿【年間実績】!BV26</f>
        <v/>
      </c>
      <c r="Y17" s="407" t="str">
        <f>③職員名簿【年間実績】!BF26</f>
        <v/>
      </c>
      <c r="Z17" s="170" t="str">
        <f>IF(X17="○",①基本情報【名簿入力前に必須入力】!$E$15,"")</f>
        <v/>
      </c>
      <c r="AA17" s="408" t="str">
        <f>③職員名簿【年間実績】!BW26</f>
        <v/>
      </c>
      <c r="AB17" s="407" t="str">
        <f>③職員名簿【年間実績】!BG26</f>
        <v/>
      </c>
      <c r="AC17" s="170" t="str">
        <f>IF(AA17="○",①基本情報【名簿入力前に必須入力】!$E$15,"")</f>
        <v/>
      </c>
      <c r="AD17" s="408" t="str">
        <f>③職員名簿【年間実績】!BX26</f>
        <v/>
      </c>
      <c r="AE17" s="407" t="str">
        <f>③職員名簿【年間実績】!BH26</f>
        <v/>
      </c>
      <c r="AF17" s="170" t="str">
        <f>IF(AD17="○",①基本情報【名簿入力前に必須入力】!$E$15,"")</f>
        <v/>
      </c>
      <c r="AG17" s="408" t="str">
        <f>③職員名簿【年間実績】!BY26</f>
        <v/>
      </c>
      <c r="AH17" s="407" t="str">
        <f>③職員名簿【年間実績】!BI26</f>
        <v/>
      </c>
      <c r="AI17" s="170" t="str">
        <f>IF(AG17="○",①基本情報【名簿入力前に必須入力】!$E$15,"")</f>
        <v/>
      </c>
      <c r="AJ17" s="408" t="str">
        <f>③職員名簿【年間実績】!BZ26</f>
        <v/>
      </c>
      <c r="AK17" s="407" t="str">
        <f>③職員名簿【年間実績】!BJ26</f>
        <v/>
      </c>
      <c r="AL17" s="170" t="str">
        <f>IF(AJ17="○",①基本情報【名簿入力前に必須入力】!$E$15,"")</f>
        <v/>
      </c>
    </row>
    <row r="18" spans="1:38" ht="30" customHeight="1">
      <c r="A18" s="1">
        <v>14</v>
      </c>
      <c r="B18" s="154" t="str">
        <f>③職員名簿【年間実績】!BN27</f>
        <v/>
      </c>
      <c r="C18" s="406" t="str">
        <f>③職員名簿【年間実績】!BO27</f>
        <v/>
      </c>
      <c r="D18" s="407" t="str">
        <f>③職員名簿【年間実績】!AY27</f>
        <v/>
      </c>
      <c r="E18" s="170" t="str">
        <f>IF(C18="○",①基本情報【名簿入力前に必須入力】!$E$15,"")</f>
        <v/>
      </c>
      <c r="F18" s="408" t="str">
        <f>③職員名簿【年間実績】!BP27</f>
        <v/>
      </c>
      <c r="G18" s="407" t="str">
        <f>③職員名簿【年間実績】!AZ27</f>
        <v/>
      </c>
      <c r="H18" s="170" t="str">
        <f>IF(F18="○",①基本情報【名簿入力前に必須入力】!$E$15,"")</f>
        <v/>
      </c>
      <c r="I18" s="408" t="str">
        <f>③職員名簿【年間実績】!BQ27</f>
        <v/>
      </c>
      <c r="J18" s="407" t="str">
        <f>③職員名簿【年間実績】!BA27</f>
        <v/>
      </c>
      <c r="K18" s="170" t="str">
        <f>IF(I18="○",①基本情報【名簿入力前に必須入力】!$E$15,"")</f>
        <v/>
      </c>
      <c r="L18" s="408" t="str">
        <f>③職員名簿【年間実績】!BR27</f>
        <v/>
      </c>
      <c r="M18" s="407" t="str">
        <f>③職員名簿【年間実績】!BB27</f>
        <v/>
      </c>
      <c r="N18" s="170" t="str">
        <f>IF(L18="○",①基本情報【名簿入力前に必須入力】!$E$15,"")</f>
        <v/>
      </c>
      <c r="O18" s="408" t="str">
        <f>③職員名簿【年間実績】!BS27</f>
        <v/>
      </c>
      <c r="P18" s="407" t="str">
        <f>③職員名簿【年間実績】!BC27</f>
        <v/>
      </c>
      <c r="Q18" s="170" t="str">
        <f>IF(O18="○",①基本情報【名簿入力前に必須入力】!$E$15,"")</f>
        <v/>
      </c>
      <c r="R18" s="408" t="str">
        <f>③職員名簿【年間実績】!BT27</f>
        <v/>
      </c>
      <c r="S18" s="407" t="str">
        <f>③職員名簿【年間実績】!BD27</f>
        <v/>
      </c>
      <c r="T18" s="170" t="str">
        <f>IF(R18="○",①基本情報【名簿入力前に必須入力】!$E$15,"")</f>
        <v/>
      </c>
      <c r="U18" s="408" t="str">
        <f>③職員名簿【年間実績】!BU27</f>
        <v/>
      </c>
      <c r="V18" s="407" t="str">
        <f>③職員名簿【年間実績】!BE27</f>
        <v/>
      </c>
      <c r="W18" s="170" t="str">
        <f>IF(U18="○",①基本情報【名簿入力前に必須入力】!$E$15,"")</f>
        <v/>
      </c>
      <c r="X18" s="408" t="str">
        <f>③職員名簿【年間実績】!BV27</f>
        <v/>
      </c>
      <c r="Y18" s="407" t="str">
        <f>③職員名簿【年間実績】!BF27</f>
        <v/>
      </c>
      <c r="Z18" s="170" t="str">
        <f>IF(X18="○",①基本情報【名簿入力前に必須入力】!$E$15,"")</f>
        <v/>
      </c>
      <c r="AA18" s="408" t="str">
        <f>③職員名簿【年間実績】!BW27</f>
        <v/>
      </c>
      <c r="AB18" s="407" t="str">
        <f>③職員名簿【年間実績】!BG27</f>
        <v/>
      </c>
      <c r="AC18" s="170" t="str">
        <f>IF(AA18="○",①基本情報【名簿入力前に必須入力】!$E$15,"")</f>
        <v/>
      </c>
      <c r="AD18" s="408" t="str">
        <f>③職員名簿【年間実績】!BX27</f>
        <v/>
      </c>
      <c r="AE18" s="407" t="str">
        <f>③職員名簿【年間実績】!BH27</f>
        <v/>
      </c>
      <c r="AF18" s="170" t="str">
        <f>IF(AD18="○",①基本情報【名簿入力前に必須入力】!$E$15,"")</f>
        <v/>
      </c>
      <c r="AG18" s="408" t="str">
        <f>③職員名簿【年間実績】!BY27</f>
        <v/>
      </c>
      <c r="AH18" s="407" t="str">
        <f>③職員名簿【年間実績】!BI27</f>
        <v/>
      </c>
      <c r="AI18" s="170" t="str">
        <f>IF(AG18="○",①基本情報【名簿入力前に必須入力】!$E$15,"")</f>
        <v/>
      </c>
      <c r="AJ18" s="408" t="str">
        <f>③職員名簿【年間実績】!BZ27</f>
        <v/>
      </c>
      <c r="AK18" s="407" t="str">
        <f>③職員名簿【年間実績】!BJ27</f>
        <v/>
      </c>
      <c r="AL18" s="170" t="str">
        <f>IF(AJ18="○",①基本情報【名簿入力前に必須入力】!$E$15,"")</f>
        <v/>
      </c>
    </row>
    <row r="19" spans="1:38" ht="30" customHeight="1">
      <c r="A19" s="1">
        <v>15</v>
      </c>
      <c r="B19" s="154" t="str">
        <f>③職員名簿【年間実績】!BN28</f>
        <v/>
      </c>
      <c r="C19" s="406" t="str">
        <f>③職員名簿【年間実績】!BO28</f>
        <v/>
      </c>
      <c r="D19" s="407" t="str">
        <f>③職員名簿【年間実績】!AY28</f>
        <v/>
      </c>
      <c r="E19" s="170" t="str">
        <f>IF(C19="○",①基本情報【名簿入力前に必須入力】!$E$15,"")</f>
        <v/>
      </c>
      <c r="F19" s="408" t="str">
        <f>③職員名簿【年間実績】!BP28</f>
        <v/>
      </c>
      <c r="G19" s="407" t="str">
        <f>③職員名簿【年間実績】!AZ28</f>
        <v/>
      </c>
      <c r="H19" s="170" t="str">
        <f>IF(F19="○",①基本情報【名簿入力前に必須入力】!$E$15,"")</f>
        <v/>
      </c>
      <c r="I19" s="408" t="str">
        <f>③職員名簿【年間実績】!BQ28</f>
        <v/>
      </c>
      <c r="J19" s="407" t="str">
        <f>③職員名簿【年間実績】!BA28</f>
        <v/>
      </c>
      <c r="K19" s="170" t="str">
        <f>IF(I19="○",①基本情報【名簿入力前に必須入力】!$E$15,"")</f>
        <v/>
      </c>
      <c r="L19" s="408" t="str">
        <f>③職員名簿【年間実績】!BR28</f>
        <v/>
      </c>
      <c r="M19" s="407" t="str">
        <f>③職員名簿【年間実績】!BB28</f>
        <v/>
      </c>
      <c r="N19" s="170" t="str">
        <f>IF(L19="○",①基本情報【名簿入力前に必須入力】!$E$15,"")</f>
        <v/>
      </c>
      <c r="O19" s="408" t="str">
        <f>③職員名簿【年間実績】!BS28</f>
        <v/>
      </c>
      <c r="P19" s="407" t="str">
        <f>③職員名簿【年間実績】!BC28</f>
        <v/>
      </c>
      <c r="Q19" s="170" t="str">
        <f>IF(O19="○",①基本情報【名簿入力前に必須入力】!$E$15,"")</f>
        <v/>
      </c>
      <c r="R19" s="408" t="str">
        <f>③職員名簿【年間実績】!BT28</f>
        <v/>
      </c>
      <c r="S19" s="407" t="str">
        <f>③職員名簿【年間実績】!BD28</f>
        <v/>
      </c>
      <c r="T19" s="170" t="str">
        <f>IF(R19="○",①基本情報【名簿入力前に必須入力】!$E$15,"")</f>
        <v/>
      </c>
      <c r="U19" s="408" t="str">
        <f>③職員名簿【年間実績】!BU28</f>
        <v/>
      </c>
      <c r="V19" s="407" t="str">
        <f>③職員名簿【年間実績】!BE28</f>
        <v/>
      </c>
      <c r="W19" s="170" t="str">
        <f>IF(U19="○",①基本情報【名簿入力前に必須入力】!$E$15,"")</f>
        <v/>
      </c>
      <c r="X19" s="408" t="str">
        <f>③職員名簿【年間実績】!BV28</f>
        <v/>
      </c>
      <c r="Y19" s="407" t="str">
        <f>③職員名簿【年間実績】!BF28</f>
        <v/>
      </c>
      <c r="Z19" s="170" t="str">
        <f>IF(X19="○",①基本情報【名簿入力前に必須入力】!$E$15,"")</f>
        <v/>
      </c>
      <c r="AA19" s="408" t="str">
        <f>③職員名簿【年間実績】!BW28</f>
        <v/>
      </c>
      <c r="AB19" s="407" t="str">
        <f>③職員名簿【年間実績】!BG28</f>
        <v/>
      </c>
      <c r="AC19" s="170" t="str">
        <f>IF(AA19="○",①基本情報【名簿入力前に必須入力】!$E$15,"")</f>
        <v/>
      </c>
      <c r="AD19" s="408" t="str">
        <f>③職員名簿【年間実績】!BX28</f>
        <v/>
      </c>
      <c r="AE19" s="407" t="str">
        <f>③職員名簿【年間実績】!BH28</f>
        <v/>
      </c>
      <c r="AF19" s="170" t="str">
        <f>IF(AD19="○",①基本情報【名簿入力前に必須入力】!$E$15,"")</f>
        <v/>
      </c>
      <c r="AG19" s="408" t="str">
        <f>③職員名簿【年間実績】!BY28</f>
        <v/>
      </c>
      <c r="AH19" s="407" t="str">
        <f>③職員名簿【年間実績】!BI28</f>
        <v/>
      </c>
      <c r="AI19" s="170" t="str">
        <f>IF(AG19="○",①基本情報【名簿入力前に必須入力】!$E$15,"")</f>
        <v/>
      </c>
      <c r="AJ19" s="408" t="str">
        <f>③職員名簿【年間実績】!BZ28</f>
        <v/>
      </c>
      <c r="AK19" s="407" t="str">
        <f>③職員名簿【年間実績】!BJ28</f>
        <v/>
      </c>
      <c r="AL19" s="170" t="str">
        <f>IF(AJ19="○",①基本情報【名簿入力前に必須入力】!$E$15,"")</f>
        <v/>
      </c>
    </row>
    <row r="20" spans="1:38" ht="30" customHeight="1">
      <c r="A20" s="1">
        <v>16</v>
      </c>
      <c r="B20" s="154" t="str">
        <f>③職員名簿【年間実績】!BN29</f>
        <v/>
      </c>
      <c r="C20" s="406" t="str">
        <f>③職員名簿【年間実績】!BO29</f>
        <v/>
      </c>
      <c r="D20" s="407" t="str">
        <f>③職員名簿【年間実績】!AY29</f>
        <v/>
      </c>
      <c r="E20" s="170" t="str">
        <f>IF(C20="○",①基本情報【名簿入力前に必須入力】!$E$15,"")</f>
        <v/>
      </c>
      <c r="F20" s="408" t="str">
        <f>③職員名簿【年間実績】!BP29</f>
        <v/>
      </c>
      <c r="G20" s="407" t="str">
        <f>③職員名簿【年間実績】!AZ29</f>
        <v/>
      </c>
      <c r="H20" s="170" t="str">
        <f>IF(F20="○",①基本情報【名簿入力前に必須入力】!$E$15,"")</f>
        <v/>
      </c>
      <c r="I20" s="408" t="str">
        <f>③職員名簿【年間実績】!BQ29</f>
        <v/>
      </c>
      <c r="J20" s="407" t="str">
        <f>③職員名簿【年間実績】!BA29</f>
        <v/>
      </c>
      <c r="K20" s="170" t="str">
        <f>IF(I20="○",①基本情報【名簿入力前に必須入力】!$E$15,"")</f>
        <v/>
      </c>
      <c r="L20" s="408" t="str">
        <f>③職員名簿【年間実績】!BR29</f>
        <v/>
      </c>
      <c r="M20" s="407" t="str">
        <f>③職員名簿【年間実績】!BB29</f>
        <v/>
      </c>
      <c r="N20" s="170" t="str">
        <f>IF(L20="○",①基本情報【名簿入力前に必須入力】!$E$15,"")</f>
        <v/>
      </c>
      <c r="O20" s="408" t="str">
        <f>③職員名簿【年間実績】!BS29</f>
        <v/>
      </c>
      <c r="P20" s="407" t="str">
        <f>③職員名簿【年間実績】!BC29</f>
        <v/>
      </c>
      <c r="Q20" s="170" t="str">
        <f>IF(O20="○",①基本情報【名簿入力前に必須入力】!$E$15,"")</f>
        <v/>
      </c>
      <c r="R20" s="408" t="str">
        <f>③職員名簿【年間実績】!BT29</f>
        <v/>
      </c>
      <c r="S20" s="407" t="str">
        <f>③職員名簿【年間実績】!BD29</f>
        <v/>
      </c>
      <c r="T20" s="170" t="str">
        <f>IF(R20="○",①基本情報【名簿入力前に必須入力】!$E$15,"")</f>
        <v/>
      </c>
      <c r="U20" s="408" t="str">
        <f>③職員名簿【年間実績】!BU29</f>
        <v/>
      </c>
      <c r="V20" s="407" t="str">
        <f>③職員名簿【年間実績】!BE29</f>
        <v/>
      </c>
      <c r="W20" s="170" t="str">
        <f>IF(U20="○",①基本情報【名簿入力前に必須入力】!$E$15,"")</f>
        <v/>
      </c>
      <c r="X20" s="408" t="str">
        <f>③職員名簿【年間実績】!BV29</f>
        <v/>
      </c>
      <c r="Y20" s="407" t="str">
        <f>③職員名簿【年間実績】!BF29</f>
        <v/>
      </c>
      <c r="Z20" s="170" t="str">
        <f>IF(X20="○",①基本情報【名簿入力前に必須入力】!$E$15,"")</f>
        <v/>
      </c>
      <c r="AA20" s="408" t="str">
        <f>③職員名簿【年間実績】!BW29</f>
        <v/>
      </c>
      <c r="AB20" s="407" t="str">
        <f>③職員名簿【年間実績】!BG29</f>
        <v/>
      </c>
      <c r="AC20" s="170" t="str">
        <f>IF(AA20="○",①基本情報【名簿入力前に必須入力】!$E$15,"")</f>
        <v/>
      </c>
      <c r="AD20" s="408" t="str">
        <f>③職員名簿【年間実績】!BX29</f>
        <v/>
      </c>
      <c r="AE20" s="407" t="str">
        <f>③職員名簿【年間実績】!BH29</f>
        <v/>
      </c>
      <c r="AF20" s="170" t="str">
        <f>IF(AD20="○",①基本情報【名簿入力前に必須入力】!$E$15,"")</f>
        <v/>
      </c>
      <c r="AG20" s="408" t="str">
        <f>③職員名簿【年間実績】!BY29</f>
        <v/>
      </c>
      <c r="AH20" s="407" t="str">
        <f>③職員名簿【年間実績】!BI29</f>
        <v/>
      </c>
      <c r="AI20" s="170" t="str">
        <f>IF(AG20="○",①基本情報【名簿入力前に必須入力】!$E$15,"")</f>
        <v/>
      </c>
      <c r="AJ20" s="408" t="str">
        <f>③職員名簿【年間実績】!BZ29</f>
        <v/>
      </c>
      <c r="AK20" s="407" t="str">
        <f>③職員名簿【年間実績】!BJ29</f>
        <v/>
      </c>
      <c r="AL20" s="170" t="str">
        <f>IF(AJ20="○",①基本情報【名簿入力前に必須入力】!$E$15,"")</f>
        <v/>
      </c>
    </row>
    <row r="21" spans="1:38" ht="30" customHeight="1">
      <c r="A21" s="1">
        <v>17</v>
      </c>
      <c r="B21" s="154" t="str">
        <f>③職員名簿【年間実績】!BN30</f>
        <v/>
      </c>
      <c r="C21" s="406" t="str">
        <f>③職員名簿【年間実績】!BO30</f>
        <v/>
      </c>
      <c r="D21" s="407" t="str">
        <f>③職員名簿【年間実績】!AY30</f>
        <v/>
      </c>
      <c r="E21" s="170" t="str">
        <f>IF(C21="○",①基本情報【名簿入力前に必須入力】!$E$15,"")</f>
        <v/>
      </c>
      <c r="F21" s="408" t="str">
        <f>③職員名簿【年間実績】!BP30</f>
        <v/>
      </c>
      <c r="G21" s="407" t="str">
        <f>③職員名簿【年間実績】!AZ30</f>
        <v/>
      </c>
      <c r="H21" s="170" t="str">
        <f>IF(F21="○",①基本情報【名簿入力前に必須入力】!$E$15,"")</f>
        <v/>
      </c>
      <c r="I21" s="408" t="str">
        <f>③職員名簿【年間実績】!BQ30</f>
        <v/>
      </c>
      <c r="J21" s="407" t="str">
        <f>③職員名簿【年間実績】!BA30</f>
        <v/>
      </c>
      <c r="K21" s="170" t="str">
        <f>IF(I21="○",①基本情報【名簿入力前に必須入力】!$E$15,"")</f>
        <v/>
      </c>
      <c r="L21" s="408" t="str">
        <f>③職員名簿【年間実績】!BR30</f>
        <v/>
      </c>
      <c r="M21" s="407" t="str">
        <f>③職員名簿【年間実績】!BB30</f>
        <v/>
      </c>
      <c r="N21" s="170" t="str">
        <f>IF(L21="○",①基本情報【名簿入力前に必須入力】!$E$15,"")</f>
        <v/>
      </c>
      <c r="O21" s="408" t="str">
        <f>③職員名簿【年間実績】!BS30</f>
        <v/>
      </c>
      <c r="P21" s="407" t="str">
        <f>③職員名簿【年間実績】!BC30</f>
        <v/>
      </c>
      <c r="Q21" s="170" t="str">
        <f>IF(O21="○",①基本情報【名簿入力前に必須入力】!$E$15,"")</f>
        <v/>
      </c>
      <c r="R21" s="408" t="str">
        <f>③職員名簿【年間実績】!BT30</f>
        <v/>
      </c>
      <c r="S21" s="407" t="str">
        <f>③職員名簿【年間実績】!BD30</f>
        <v/>
      </c>
      <c r="T21" s="170" t="str">
        <f>IF(R21="○",①基本情報【名簿入力前に必須入力】!$E$15,"")</f>
        <v/>
      </c>
      <c r="U21" s="408" t="str">
        <f>③職員名簿【年間実績】!BU30</f>
        <v/>
      </c>
      <c r="V21" s="407" t="str">
        <f>③職員名簿【年間実績】!BE30</f>
        <v/>
      </c>
      <c r="W21" s="170" t="str">
        <f>IF(U21="○",①基本情報【名簿入力前に必須入力】!$E$15,"")</f>
        <v/>
      </c>
      <c r="X21" s="408" t="str">
        <f>③職員名簿【年間実績】!BV30</f>
        <v/>
      </c>
      <c r="Y21" s="407" t="str">
        <f>③職員名簿【年間実績】!BF30</f>
        <v/>
      </c>
      <c r="Z21" s="170" t="str">
        <f>IF(X21="○",①基本情報【名簿入力前に必須入力】!$E$15,"")</f>
        <v/>
      </c>
      <c r="AA21" s="408" t="str">
        <f>③職員名簿【年間実績】!BW30</f>
        <v/>
      </c>
      <c r="AB21" s="407" t="str">
        <f>③職員名簿【年間実績】!BG30</f>
        <v/>
      </c>
      <c r="AC21" s="170" t="str">
        <f>IF(AA21="○",①基本情報【名簿入力前に必須入力】!$E$15,"")</f>
        <v/>
      </c>
      <c r="AD21" s="408" t="str">
        <f>③職員名簿【年間実績】!BX30</f>
        <v/>
      </c>
      <c r="AE21" s="407" t="str">
        <f>③職員名簿【年間実績】!BH30</f>
        <v/>
      </c>
      <c r="AF21" s="170" t="str">
        <f>IF(AD21="○",①基本情報【名簿入力前に必須入力】!$E$15,"")</f>
        <v/>
      </c>
      <c r="AG21" s="408" t="str">
        <f>③職員名簿【年間実績】!BY30</f>
        <v/>
      </c>
      <c r="AH21" s="407" t="str">
        <f>③職員名簿【年間実績】!BI30</f>
        <v/>
      </c>
      <c r="AI21" s="170" t="str">
        <f>IF(AG21="○",①基本情報【名簿入力前に必須入力】!$E$15,"")</f>
        <v/>
      </c>
      <c r="AJ21" s="408" t="str">
        <f>③職員名簿【年間実績】!BZ30</f>
        <v/>
      </c>
      <c r="AK21" s="407" t="str">
        <f>③職員名簿【年間実績】!BJ30</f>
        <v/>
      </c>
      <c r="AL21" s="170" t="str">
        <f>IF(AJ21="○",①基本情報【名簿入力前に必須入力】!$E$15,"")</f>
        <v/>
      </c>
    </row>
    <row r="22" spans="1:38" ht="30" customHeight="1">
      <c r="A22" s="1">
        <v>18</v>
      </c>
      <c r="B22" s="154" t="str">
        <f>③職員名簿【年間実績】!BN31</f>
        <v/>
      </c>
      <c r="C22" s="406" t="str">
        <f>③職員名簿【年間実績】!BO31</f>
        <v/>
      </c>
      <c r="D22" s="407" t="str">
        <f>③職員名簿【年間実績】!AY31</f>
        <v/>
      </c>
      <c r="E22" s="170" t="str">
        <f>IF(C22="○",①基本情報【名簿入力前に必須入力】!$E$15,"")</f>
        <v/>
      </c>
      <c r="F22" s="408" t="str">
        <f>③職員名簿【年間実績】!BP31</f>
        <v/>
      </c>
      <c r="G22" s="407" t="str">
        <f>③職員名簿【年間実績】!AZ31</f>
        <v/>
      </c>
      <c r="H22" s="170" t="str">
        <f>IF(F22="○",①基本情報【名簿入力前に必須入力】!$E$15,"")</f>
        <v/>
      </c>
      <c r="I22" s="408" t="str">
        <f>③職員名簿【年間実績】!BQ31</f>
        <v/>
      </c>
      <c r="J22" s="407" t="str">
        <f>③職員名簿【年間実績】!BA31</f>
        <v/>
      </c>
      <c r="K22" s="170" t="str">
        <f>IF(I22="○",①基本情報【名簿入力前に必須入力】!$E$15,"")</f>
        <v/>
      </c>
      <c r="L22" s="408" t="str">
        <f>③職員名簿【年間実績】!BR31</f>
        <v/>
      </c>
      <c r="M22" s="407" t="str">
        <f>③職員名簿【年間実績】!BB31</f>
        <v/>
      </c>
      <c r="N22" s="170" t="str">
        <f>IF(L22="○",①基本情報【名簿入力前に必須入力】!$E$15,"")</f>
        <v/>
      </c>
      <c r="O22" s="408" t="str">
        <f>③職員名簿【年間実績】!BS31</f>
        <v/>
      </c>
      <c r="P22" s="407" t="str">
        <f>③職員名簿【年間実績】!BC31</f>
        <v/>
      </c>
      <c r="Q22" s="170" t="str">
        <f>IF(O22="○",①基本情報【名簿入力前に必須入力】!$E$15,"")</f>
        <v/>
      </c>
      <c r="R22" s="408" t="str">
        <f>③職員名簿【年間実績】!BT31</f>
        <v/>
      </c>
      <c r="S22" s="407" t="str">
        <f>③職員名簿【年間実績】!BD31</f>
        <v/>
      </c>
      <c r="T22" s="170" t="str">
        <f>IF(R22="○",①基本情報【名簿入力前に必須入力】!$E$15,"")</f>
        <v/>
      </c>
      <c r="U22" s="408" t="str">
        <f>③職員名簿【年間実績】!BU31</f>
        <v/>
      </c>
      <c r="V22" s="407" t="str">
        <f>③職員名簿【年間実績】!BE31</f>
        <v/>
      </c>
      <c r="W22" s="170" t="str">
        <f>IF(U22="○",①基本情報【名簿入力前に必須入力】!$E$15,"")</f>
        <v/>
      </c>
      <c r="X22" s="408" t="str">
        <f>③職員名簿【年間実績】!BV31</f>
        <v/>
      </c>
      <c r="Y22" s="407" t="str">
        <f>③職員名簿【年間実績】!BF31</f>
        <v/>
      </c>
      <c r="Z22" s="170" t="str">
        <f>IF(X22="○",①基本情報【名簿入力前に必須入力】!$E$15,"")</f>
        <v/>
      </c>
      <c r="AA22" s="408" t="str">
        <f>③職員名簿【年間実績】!BW31</f>
        <v/>
      </c>
      <c r="AB22" s="407" t="str">
        <f>③職員名簿【年間実績】!BG31</f>
        <v/>
      </c>
      <c r="AC22" s="170" t="str">
        <f>IF(AA22="○",①基本情報【名簿入力前に必須入力】!$E$15,"")</f>
        <v/>
      </c>
      <c r="AD22" s="408" t="str">
        <f>③職員名簿【年間実績】!BX31</f>
        <v/>
      </c>
      <c r="AE22" s="407" t="str">
        <f>③職員名簿【年間実績】!BH31</f>
        <v/>
      </c>
      <c r="AF22" s="170" t="str">
        <f>IF(AD22="○",①基本情報【名簿入力前に必須入力】!$E$15,"")</f>
        <v/>
      </c>
      <c r="AG22" s="408" t="str">
        <f>③職員名簿【年間実績】!BY31</f>
        <v/>
      </c>
      <c r="AH22" s="407" t="str">
        <f>③職員名簿【年間実績】!BI31</f>
        <v/>
      </c>
      <c r="AI22" s="170" t="str">
        <f>IF(AG22="○",①基本情報【名簿入力前に必須入力】!$E$15,"")</f>
        <v/>
      </c>
      <c r="AJ22" s="408" t="str">
        <f>③職員名簿【年間実績】!BZ31</f>
        <v/>
      </c>
      <c r="AK22" s="407" t="str">
        <f>③職員名簿【年間実績】!BJ31</f>
        <v/>
      </c>
      <c r="AL22" s="170" t="str">
        <f>IF(AJ22="○",①基本情報【名簿入力前に必須入力】!$E$15,"")</f>
        <v/>
      </c>
    </row>
    <row r="23" spans="1:38" ht="30" customHeight="1">
      <c r="A23" s="1">
        <v>19</v>
      </c>
      <c r="B23" s="154" t="str">
        <f>③職員名簿【年間実績】!BN32</f>
        <v/>
      </c>
      <c r="C23" s="406" t="str">
        <f>③職員名簿【年間実績】!BO32</f>
        <v/>
      </c>
      <c r="D23" s="407" t="str">
        <f>③職員名簿【年間実績】!AY32</f>
        <v/>
      </c>
      <c r="E23" s="170" t="str">
        <f>IF(C23="○",①基本情報【名簿入力前に必須入力】!$E$15,"")</f>
        <v/>
      </c>
      <c r="F23" s="408" t="str">
        <f>③職員名簿【年間実績】!BP32</f>
        <v/>
      </c>
      <c r="G23" s="407" t="str">
        <f>③職員名簿【年間実績】!AZ32</f>
        <v/>
      </c>
      <c r="H23" s="170" t="str">
        <f>IF(F23="○",①基本情報【名簿入力前に必須入力】!$E$15,"")</f>
        <v/>
      </c>
      <c r="I23" s="408" t="str">
        <f>③職員名簿【年間実績】!BQ32</f>
        <v/>
      </c>
      <c r="J23" s="407" t="str">
        <f>③職員名簿【年間実績】!BA32</f>
        <v/>
      </c>
      <c r="K23" s="170" t="str">
        <f>IF(I23="○",①基本情報【名簿入力前に必須入力】!$E$15,"")</f>
        <v/>
      </c>
      <c r="L23" s="408" t="str">
        <f>③職員名簿【年間実績】!BR32</f>
        <v/>
      </c>
      <c r="M23" s="407" t="str">
        <f>③職員名簿【年間実績】!BB32</f>
        <v/>
      </c>
      <c r="N23" s="170" t="str">
        <f>IF(L23="○",①基本情報【名簿入力前に必須入力】!$E$15,"")</f>
        <v/>
      </c>
      <c r="O23" s="408" t="str">
        <f>③職員名簿【年間実績】!BS32</f>
        <v/>
      </c>
      <c r="P23" s="407" t="str">
        <f>③職員名簿【年間実績】!BC32</f>
        <v/>
      </c>
      <c r="Q23" s="170" t="str">
        <f>IF(O23="○",①基本情報【名簿入力前に必須入力】!$E$15,"")</f>
        <v/>
      </c>
      <c r="R23" s="408" t="str">
        <f>③職員名簿【年間実績】!BT32</f>
        <v/>
      </c>
      <c r="S23" s="407" t="str">
        <f>③職員名簿【年間実績】!BD32</f>
        <v/>
      </c>
      <c r="T23" s="170" t="str">
        <f>IF(R23="○",①基本情報【名簿入力前に必須入力】!$E$15,"")</f>
        <v/>
      </c>
      <c r="U23" s="408" t="str">
        <f>③職員名簿【年間実績】!BU32</f>
        <v/>
      </c>
      <c r="V23" s="407" t="str">
        <f>③職員名簿【年間実績】!BE32</f>
        <v/>
      </c>
      <c r="W23" s="170" t="str">
        <f>IF(U23="○",①基本情報【名簿入力前に必須入力】!$E$15,"")</f>
        <v/>
      </c>
      <c r="X23" s="408" t="str">
        <f>③職員名簿【年間実績】!BV32</f>
        <v/>
      </c>
      <c r="Y23" s="407" t="str">
        <f>③職員名簿【年間実績】!BF32</f>
        <v/>
      </c>
      <c r="Z23" s="170" t="str">
        <f>IF(X23="○",①基本情報【名簿入力前に必須入力】!$E$15,"")</f>
        <v/>
      </c>
      <c r="AA23" s="408" t="str">
        <f>③職員名簿【年間実績】!BW32</f>
        <v/>
      </c>
      <c r="AB23" s="407" t="str">
        <f>③職員名簿【年間実績】!BG32</f>
        <v/>
      </c>
      <c r="AC23" s="170" t="str">
        <f>IF(AA23="○",①基本情報【名簿入力前に必須入力】!$E$15,"")</f>
        <v/>
      </c>
      <c r="AD23" s="408" t="str">
        <f>③職員名簿【年間実績】!BX32</f>
        <v/>
      </c>
      <c r="AE23" s="407" t="str">
        <f>③職員名簿【年間実績】!BH32</f>
        <v/>
      </c>
      <c r="AF23" s="170" t="str">
        <f>IF(AD23="○",①基本情報【名簿入力前に必須入力】!$E$15,"")</f>
        <v/>
      </c>
      <c r="AG23" s="408" t="str">
        <f>③職員名簿【年間実績】!BY32</f>
        <v/>
      </c>
      <c r="AH23" s="407" t="str">
        <f>③職員名簿【年間実績】!BI32</f>
        <v/>
      </c>
      <c r="AI23" s="170" t="str">
        <f>IF(AG23="○",①基本情報【名簿入力前に必須入力】!$E$15,"")</f>
        <v/>
      </c>
      <c r="AJ23" s="408" t="str">
        <f>③職員名簿【年間実績】!BZ32</f>
        <v/>
      </c>
      <c r="AK23" s="407" t="str">
        <f>③職員名簿【年間実績】!BJ32</f>
        <v/>
      </c>
      <c r="AL23" s="170" t="str">
        <f>IF(AJ23="○",①基本情報【名簿入力前に必須入力】!$E$15,"")</f>
        <v/>
      </c>
    </row>
    <row r="24" spans="1:38" ht="30" customHeight="1">
      <c r="A24" s="1">
        <v>20</v>
      </c>
      <c r="B24" s="154" t="str">
        <f>③職員名簿【年間実績】!BN33</f>
        <v/>
      </c>
      <c r="C24" s="406" t="str">
        <f>③職員名簿【年間実績】!BO33</f>
        <v/>
      </c>
      <c r="D24" s="407" t="str">
        <f>③職員名簿【年間実績】!AY33</f>
        <v/>
      </c>
      <c r="E24" s="170" t="str">
        <f>IF(C24="○",①基本情報【名簿入力前に必須入力】!$E$15,"")</f>
        <v/>
      </c>
      <c r="F24" s="408" t="str">
        <f>③職員名簿【年間実績】!BP33</f>
        <v/>
      </c>
      <c r="G24" s="407" t="str">
        <f>③職員名簿【年間実績】!AZ33</f>
        <v/>
      </c>
      <c r="H24" s="170" t="str">
        <f>IF(F24="○",①基本情報【名簿入力前に必須入力】!$E$15,"")</f>
        <v/>
      </c>
      <c r="I24" s="408" t="str">
        <f>③職員名簿【年間実績】!BQ33</f>
        <v/>
      </c>
      <c r="J24" s="407" t="str">
        <f>③職員名簿【年間実績】!BA33</f>
        <v/>
      </c>
      <c r="K24" s="170" t="str">
        <f>IF(I24="○",①基本情報【名簿入力前に必須入力】!$E$15,"")</f>
        <v/>
      </c>
      <c r="L24" s="408" t="str">
        <f>③職員名簿【年間実績】!BR33</f>
        <v/>
      </c>
      <c r="M24" s="407" t="str">
        <f>③職員名簿【年間実績】!BB33</f>
        <v/>
      </c>
      <c r="N24" s="170" t="str">
        <f>IF(L24="○",①基本情報【名簿入力前に必須入力】!$E$15,"")</f>
        <v/>
      </c>
      <c r="O24" s="408" t="str">
        <f>③職員名簿【年間実績】!BS33</f>
        <v/>
      </c>
      <c r="P24" s="407" t="str">
        <f>③職員名簿【年間実績】!BC33</f>
        <v/>
      </c>
      <c r="Q24" s="170" t="str">
        <f>IF(O24="○",①基本情報【名簿入力前に必須入力】!$E$15,"")</f>
        <v/>
      </c>
      <c r="R24" s="408" t="str">
        <f>③職員名簿【年間実績】!BT33</f>
        <v/>
      </c>
      <c r="S24" s="407" t="str">
        <f>③職員名簿【年間実績】!BD33</f>
        <v/>
      </c>
      <c r="T24" s="170" t="str">
        <f>IF(R24="○",①基本情報【名簿入力前に必須入力】!$E$15,"")</f>
        <v/>
      </c>
      <c r="U24" s="408" t="str">
        <f>③職員名簿【年間実績】!BU33</f>
        <v/>
      </c>
      <c r="V24" s="407" t="str">
        <f>③職員名簿【年間実績】!BE33</f>
        <v/>
      </c>
      <c r="W24" s="170" t="str">
        <f>IF(U24="○",①基本情報【名簿入力前に必須入力】!$E$15,"")</f>
        <v/>
      </c>
      <c r="X24" s="408" t="str">
        <f>③職員名簿【年間実績】!BV33</f>
        <v/>
      </c>
      <c r="Y24" s="407" t="str">
        <f>③職員名簿【年間実績】!BF33</f>
        <v/>
      </c>
      <c r="Z24" s="170" t="str">
        <f>IF(X24="○",①基本情報【名簿入力前に必須入力】!$E$15,"")</f>
        <v/>
      </c>
      <c r="AA24" s="408" t="str">
        <f>③職員名簿【年間実績】!BW33</f>
        <v/>
      </c>
      <c r="AB24" s="407" t="str">
        <f>③職員名簿【年間実績】!BG33</f>
        <v/>
      </c>
      <c r="AC24" s="170" t="str">
        <f>IF(AA24="○",①基本情報【名簿入力前に必須入力】!$E$15,"")</f>
        <v/>
      </c>
      <c r="AD24" s="408" t="str">
        <f>③職員名簿【年間実績】!BX33</f>
        <v/>
      </c>
      <c r="AE24" s="407" t="str">
        <f>③職員名簿【年間実績】!BH33</f>
        <v/>
      </c>
      <c r="AF24" s="170" t="str">
        <f>IF(AD24="○",①基本情報【名簿入力前に必須入力】!$E$15,"")</f>
        <v/>
      </c>
      <c r="AG24" s="408" t="str">
        <f>③職員名簿【年間実績】!BY33</f>
        <v/>
      </c>
      <c r="AH24" s="407" t="str">
        <f>③職員名簿【年間実績】!BI33</f>
        <v/>
      </c>
      <c r="AI24" s="170" t="str">
        <f>IF(AG24="○",①基本情報【名簿入力前に必須入力】!$E$15,"")</f>
        <v/>
      </c>
      <c r="AJ24" s="408" t="str">
        <f>③職員名簿【年間実績】!BZ33</f>
        <v/>
      </c>
      <c r="AK24" s="407" t="str">
        <f>③職員名簿【年間実績】!BJ33</f>
        <v/>
      </c>
      <c r="AL24" s="170" t="str">
        <f>IF(AJ24="○",①基本情報【名簿入力前に必須入力】!$E$15,"")</f>
        <v/>
      </c>
    </row>
    <row r="25" spans="1:38" ht="30" customHeight="1">
      <c r="A25" s="1">
        <v>21</v>
      </c>
      <c r="B25" s="154" t="str">
        <f>③職員名簿【年間実績】!BN34</f>
        <v/>
      </c>
      <c r="C25" s="406" t="str">
        <f>③職員名簿【年間実績】!BO34</f>
        <v/>
      </c>
      <c r="D25" s="407" t="str">
        <f>③職員名簿【年間実績】!AY34</f>
        <v/>
      </c>
      <c r="E25" s="170" t="str">
        <f>IF(C25="○",①基本情報【名簿入力前に必須入力】!$E$15,"")</f>
        <v/>
      </c>
      <c r="F25" s="408" t="str">
        <f>③職員名簿【年間実績】!BP34</f>
        <v/>
      </c>
      <c r="G25" s="407" t="str">
        <f>③職員名簿【年間実績】!AZ34</f>
        <v/>
      </c>
      <c r="H25" s="170" t="str">
        <f>IF(F25="○",①基本情報【名簿入力前に必須入力】!$E$15,"")</f>
        <v/>
      </c>
      <c r="I25" s="408" t="str">
        <f>③職員名簿【年間実績】!BQ34</f>
        <v/>
      </c>
      <c r="J25" s="407" t="str">
        <f>③職員名簿【年間実績】!BA34</f>
        <v/>
      </c>
      <c r="K25" s="170" t="str">
        <f>IF(I25="○",①基本情報【名簿入力前に必須入力】!$E$15,"")</f>
        <v/>
      </c>
      <c r="L25" s="408" t="str">
        <f>③職員名簿【年間実績】!BR34</f>
        <v/>
      </c>
      <c r="M25" s="407" t="str">
        <f>③職員名簿【年間実績】!BB34</f>
        <v/>
      </c>
      <c r="N25" s="170" t="str">
        <f>IF(L25="○",①基本情報【名簿入力前に必須入力】!$E$15,"")</f>
        <v/>
      </c>
      <c r="O25" s="408" t="str">
        <f>③職員名簿【年間実績】!BS34</f>
        <v/>
      </c>
      <c r="P25" s="407" t="str">
        <f>③職員名簿【年間実績】!BC34</f>
        <v/>
      </c>
      <c r="Q25" s="170" t="str">
        <f>IF(O25="○",①基本情報【名簿入力前に必須入力】!$E$15,"")</f>
        <v/>
      </c>
      <c r="R25" s="408" t="str">
        <f>③職員名簿【年間実績】!BT34</f>
        <v/>
      </c>
      <c r="S25" s="407" t="str">
        <f>③職員名簿【年間実績】!BD34</f>
        <v/>
      </c>
      <c r="T25" s="170" t="str">
        <f>IF(R25="○",①基本情報【名簿入力前に必須入力】!$E$15,"")</f>
        <v/>
      </c>
      <c r="U25" s="408" t="str">
        <f>③職員名簿【年間実績】!BU34</f>
        <v/>
      </c>
      <c r="V25" s="407" t="str">
        <f>③職員名簿【年間実績】!BE34</f>
        <v/>
      </c>
      <c r="W25" s="170" t="str">
        <f>IF(U25="○",①基本情報【名簿入力前に必須入力】!$E$15,"")</f>
        <v/>
      </c>
      <c r="X25" s="408" t="str">
        <f>③職員名簿【年間実績】!BV34</f>
        <v/>
      </c>
      <c r="Y25" s="407" t="str">
        <f>③職員名簿【年間実績】!BF34</f>
        <v/>
      </c>
      <c r="Z25" s="170" t="str">
        <f>IF(X25="○",①基本情報【名簿入力前に必須入力】!$E$15,"")</f>
        <v/>
      </c>
      <c r="AA25" s="408" t="str">
        <f>③職員名簿【年間実績】!BW34</f>
        <v/>
      </c>
      <c r="AB25" s="407" t="str">
        <f>③職員名簿【年間実績】!BG34</f>
        <v/>
      </c>
      <c r="AC25" s="170" t="str">
        <f>IF(AA25="○",①基本情報【名簿入力前に必須入力】!$E$15,"")</f>
        <v/>
      </c>
      <c r="AD25" s="408" t="str">
        <f>③職員名簿【年間実績】!BX34</f>
        <v/>
      </c>
      <c r="AE25" s="407" t="str">
        <f>③職員名簿【年間実績】!BH34</f>
        <v/>
      </c>
      <c r="AF25" s="170" t="str">
        <f>IF(AD25="○",①基本情報【名簿入力前に必須入力】!$E$15,"")</f>
        <v/>
      </c>
      <c r="AG25" s="408" t="str">
        <f>③職員名簿【年間実績】!BY34</f>
        <v/>
      </c>
      <c r="AH25" s="407" t="str">
        <f>③職員名簿【年間実績】!BI34</f>
        <v/>
      </c>
      <c r="AI25" s="170" t="str">
        <f>IF(AG25="○",①基本情報【名簿入力前に必須入力】!$E$15,"")</f>
        <v/>
      </c>
      <c r="AJ25" s="408" t="str">
        <f>③職員名簿【年間実績】!BZ34</f>
        <v/>
      </c>
      <c r="AK25" s="407" t="str">
        <f>③職員名簿【年間実績】!BJ34</f>
        <v/>
      </c>
      <c r="AL25" s="170" t="str">
        <f>IF(AJ25="○",①基本情報【名簿入力前に必須入力】!$E$15,"")</f>
        <v/>
      </c>
    </row>
    <row r="26" spans="1:38" ht="30" customHeight="1">
      <c r="A26" s="1">
        <v>22</v>
      </c>
      <c r="B26" s="154" t="str">
        <f>③職員名簿【年間実績】!BN35</f>
        <v/>
      </c>
      <c r="C26" s="406" t="str">
        <f>③職員名簿【年間実績】!BO35</f>
        <v/>
      </c>
      <c r="D26" s="407" t="str">
        <f>③職員名簿【年間実績】!AY35</f>
        <v/>
      </c>
      <c r="E26" s="170" t="str">
        <f>IF(C26="○",①基本情報【名簿入力前に必須入力】!$E$15,"")</f>
        <v/>
      </c>
      <c r="F26" s="408" t="str">
        <f>③職員名簿【年間実績】!BP35</f>
        <v/>
      </c>
      <c r="G26" s="407" t="str">
        <f>③職員名簿【年間実績】!AZ35</f>
        <v/>
      </c>
      <c r="H26" s="170" t="str">
        <f>IF(F26="○",①基本情報【名簿入力前に必須入力】!$E$15,"")</f>
        <v/>
      </c>
      <c r="I26" s="408" t="str">
        <f>③職員名簿【年間実績】!BQ35</f>
        <v/>
      </c>
      <c r="J26" s="407" t="str">
        <f>③職員名簿【年間実績】!BA35</f>
        <v/>
      </c>
      <c r="K26" s="170" t="str">
        <f>IF(I26="○",①基本情報【名簿入力前に必須入力】!$E$15,"")</f>
        <v/>
      </c>
      <c r="L26" s="408" t="str">
        <f>③職員名簿【年間実績】!BR35</f>
        <v/>
      </c>
      <c r="M26" s="407" t="str">
        <f>③職員名簿【年間実績】!BB35</f>
        <v/>
      </c>
      <c r="N26" s="170" t="str">
        <f>IF(L26="○",①基本情報【名簿入力前に必須入力】!$E$15,"")</f>
        <v/>
      </c>
      <c r="O26" s="408" t="str">
        <f>③職員名簿【年間実績】!BS35</f>
        <v/>
      </c>
      <c r="P26" s="407" t="str">
        <f>③職員名簿【年間実績】!BC35</f>
        <v/>
      </c>
      <c r="Q26" s="170" t="str">
        <f>IF(O26="○",①基本情報【名簿入力前に必須入力】!$E$15,"")</f>
        <v/>
      </c>
      <c r="R26" s="408" t="str">
        <f>③職員名簿【年間実績】!BT35</f>
        <v/>
      </c>
      <c r="S26" s="407" t="str">
        <f>③職員名簿【年間実績】!BD35</f>
        <v/>
      </c>
      <c r="T26" s="170" t="str">
        <f>IF(R26="○",①基本情報【名簿入力前に必須入力】!$E$15,"")</f>
        <v/>
      </c>
      <c r="U26" s="408" t="str">
        <f>③職員名簿【年間実績】!BU35</f>
        <v/>
      </c>
      <c r="V26" s="407" t="str">
        <f>③職員名簿【年間実績】!BE35</f>
        <v/>
      </c>
      <c r="W26" s="170" t="str">
        <f>IF(U26="○",①基本情報【名簿入力前に必須入力】!$E$15,"")</f>
        <v/>
      </c>
      <c r="X26" s="408" t="str">
        <f>③職員名簿【年間実績】!BV35</f>
        <v/>
      </c>
      <c r="Y26" s="407" t="str">
        <f>③職員名簿【年間実績】!BF35</f>
        <v/>
      </c>
      <c r="Z26" s="170" t="str">
        <f>IF(X26="○",①基本情報【名簿入力前に必須入力】!$E$15,"")</f>
        <v/>
      </c>
      <c r="AA26" s="408" t="str">
        <f>③職員名簿【年間実績】!BW35</f>
        <v/>
      </c>
      <c r="AB26" s="407" t="str">
        <f>③職員名簿【年間実績】!BG35</f>
        <v/>
      </c>
      <c r="AC26" s="170" t="str">
        <f>IF(AA26="○",①基本情報【名簿入力前に必須入力】!$E$15,"")</f>
        <v/>
      </c>
      <c r="AD26" s="408" t="str">
        <f>③職員名簿【年間実績】!BX35</f>
        <v/>
      </c>
      <c r="AE26" s="407" t="str">
        <f>③職員名簿【年間実績】!BH35</f>
        <v/>
      </c>
      <c r="AF26" s="170" t="str">
        <f>IF(AD26="○",①基本情報【名簿入力前に必須入力】!$E$15,"")</f>
        <v/>
      </c>
      <c r="AG26" s="408" t="str">
        <f>③職員名簿【年間実績】!BY35</f>
        <v/>
      </c>
      <c r="AH26" s="407" t="str">
        <f>③職員名簿【年間実績】!BI35</f>
        <v/>
      </c>
      <c r="AI26" s="170" t="str">
        <f>IF(AG26="○",①基本情報【名簿入力前に必須入力】!$E$15,"")</f>
        <v/>
      </c>
      <c r="AJ26" s="408" t="str">
        <f>③職員名簿【年間実績】!BZ35</f>
        <v/>
      </c>
      <c r="AK26" s="407" t="str">
        <f>③職員名簿【年間実績】!BJ35</f>
        <v/>
      </c>
      <c r="AL26" s="170" t="str">
        <f>IF(AJ26="○",①基本情報【名簿入力前に必須入力】!$E$15,"")</f>
        <v/>
      </c>
    </row>
    <row r="27" spans="1:38" ht="30" customHeight="1">
      <c r="A27" s="1">
        <v>23</v>
      </c>
      <c r="B27" s="154" t="str">
        <f>③職員名簿【年間実績】!BN36</f>
        <v/>
      </c>
      <c r="C27" s="406" t="str">
        <f>③職員名簿【年間実績】!BO36</f>
        <v/>
      </c>
      <c r="D27" s="407" t="str">
        <f>③職員名簿【年間実績】!AY36</f>
        <v/>
      </c>
      <c r="E27" s="170" t="str">
        <f>IF(C27="○",①基本情報【名簿入力前に必須入力】!$E$15,"")</f>
        <v/>
      </c>
      <c r="F27" s="408" t="str">
        <f>③職員名簿【年間実績】!BP36</f>
        <v/>
      </c>
      <c r="G27" s="407" t="str">
        <f>③職員名簿【年間実績】!AZ36</f>
        <v/>
      </c>
      <c r="H27" s="170" t="str">
        <f>IF(F27="○",①基本情報【名簿入力前に必須入力】!$E$15,"")</f>
        <v/>
      </c>
      <c r="I27" s="408" t="str">
        <f>③職員名簿【年間実績】!BQ36</f>
        <v/>
      </c>
      <c r="J27" s="407" t="str">
        <f>③職員名簿【年間実績】!BA36</f>
        <v/>
      </c>
      <c r="K27" s="170" t="str">
        <f>IF(I27="○",①基本情報【名簿入力前に必須入力】!$E$15,"")</f>
        <v/>
      </c>
      <c r="L27" s="408" t="str">
        <f>③職員名簿【年間実績】!BR36</f>
        <v/>
      </c>
      <c r="M27" s="407" t="str">
        <f>③職員名簿【年間実績】!BB36</f>
        <v/>
      </c>
      <c r="N27" s="170" t="str">
        <f>IF(L27="○",①基本情報【名簿入力前に必須入力】!$E$15,"")</f>
        <v/>
      </c>
      <c r="O27" s="408" t="str">
        <f>③職員名簿【年間実績】!BS36</f>
        <v/>
      </c>
      <c r="P27" s="407" t="str">
        <f>③職員名簿【年間実績】!BC36</f>
        <v/>
      </c>
      <c r="Q27" s="170" t="str">
        <f>IF(O27="○",①基本情報【名簿入力前に必須入力】!$E$15,"")</f>
        <v/>
      </c>
      <c r="R27" s="408" t="str">
        <f>③職員名簿【年間実績】!BT36</f>
        <v/>
      </c>
      <c r="S27" s="407" t="str">
        <f>③職員名簿【年間実績】!BD36</f>
        <v/>
      </c>
      <c r="T27" s="170" t="str">
        <f>IF(R27="○",①基本情報【名簿入力前に必須入力】!$E$15,"")</f>
        <v/>
      </c>
      <c r="U27" s="408" t="str">
        <f>③職員名簿【年間実績】!BU36</f>
        <v/>
      </c>
      <c r="V27" s="407" t="str">
        <f>③職員名簿【年間実績】!BE36</f>
        <v/>
      </c>
      <c r="W27" s="170" t="str">
        <f>IF(U27="○",①基本情報【名簿入力前に必須入力】!$E$15,"")</f>
        <v/>
      </c>
      <c r="X27" s="408" t="str">
        <f>③職員名簿【年間実績】!BV36</f>
        <v/>
      </c>
      <c r="Y27" s="407" t="str">
        <f>③職員名簿【年間実績】!BF36</f>
        <v/>
      </c>
      <c r="Z27" s="170" t="str">
        <f>IF(X27="○",①基本情報【名簿入力前に必須入力】!$E$15,"")</f>
        <v/>
      </c>
      <c r="AA27" s="408" t="str">
        <f>③職員名簿【年間実績】!BW36</f>
        <v/>
      </c>
      <c r="AB27" s="407" t="str">
        <f>③職員名簿【年間実績】!BG36</f>
        <v/>
      </c>
      <c r="AC27" s="170" t="str">
        <f>IF(AA27="○",①基本情報【名簿入力前に必須入力】!$E$15,"")</f>
        <v/>
      </c>
      <c r="AD27" s="408" t="str">
        <f>③職員名簿【年間実績】!BX36</f>
        <v/>
      </c>
      <c r="AE27" s="407" t="str">
        <f>③職員名簿【年間実績】!BH36</f>
        <v/>
      </c>
      <c r="AF27" s="170" t="str">
        <f>IF(AD27="○",①基本情報【名簿入力前に必須入力】!$E$15,"")</f>
        <v/>
      </c>
      <c r="AG27" s="408" t="str">
        <f>③職員名簿【年間実績】!BY36</f>
        <v/>
      </c>
      <c r="AH27" s="407" t="str">
        <f>③職員名簿【年間実績】!BI36</f>
        <v/>
      </c>
      <c r="AI27" s="170" t="str">
        <f>IF(AG27="○",①基本情報【名簿入力前に必須入力】!$E$15,"")</f>
        <v/>
      </c>
      <c r="AJ27" s="408" t="str">
        <f>③職員名簿【年間実績】!BZ36</f>
        <v/>
      </c>
      <c r="AK27" s="407" t="str">
        <f>③職員名簿【年間実績】!BJ36</f>
        <v/>
      </c>
      <c r="AL27" s="170" t="str">
        <f>IF(AJ27="○",①基本情報【名簿入力前に必須入力】!$E$15,"")</f>
        <v/>
      </c>
    </row>
    <row r="28" spans="1:38" ht="30" customHeight="1">
      <c r="A28" s="1">
        <v>24</v>
      </c>
      <c r="B28" s="154" t="str">
        <f>③職員名簿【年間実績】!BN37</f>
        <v/>
      </c>
      <c r="C28" s="406" t="str">
        <f>③職員名簿【年間実績】!BO37</f>
        <v/>
      </c>
      <c r="D28" s="407" t="str">
        <f>③職員名簿【年間実績】!AY37</f>
        <v/>
      </c>
      <c r="E28" s="170" t="str">
        <f>IF(C28="○",①基本情報【名簿入力前に必須入力】!$E$15,"")</f>
        <v/>
      </c>
      <c r="F28" s="408" t="str">
        <f>③職員名簿【年間実績】!BP37</f>
        <v/>
      </c>
      <c r="G28" s="407" t="str">
        <f>③職員名簿【年間実績】!AZ37</f>
        <v/>
      </c>
      <c r="H28" s="170" t="str">
        <f>IF(F28="○",①基本情報【名簿入力前に必須入力】!$E$15,"")</f>
        <v/>
      </c>
      <c r="I28" s="408" t="str">
        <f>③職員名簿【年間実績】!BQ37</f>
        <v/>
      </c>
      <c r="J28" s="407" t="str">
        <f>③職員名簿【年間実績】!BA37</f>
        <v/>
      </c>
      <c r="K28" s="170" t="str">
        <f>IF(I28="○",①基本情報【名簿入力前に必須入力】!$E$15,"")</f>
        <v/>
      </c>
      <c r="L28" s="408" t="str">
        <f>③職員名簿【年間実績】!BR37</f>
        <v/>
      </c>
      <c r="M28" s="407" t="str">
        <f>③職員名簿【年間実績】!BB37</f>
        <v/>
      </c>
      <c r="N28" s="170" t="str">
        <f>IF(L28="○",①基本情報【名簿入力前に必須入力】!$E$15,"")</f>
        <v/>
      </c>
      <c r="O28" s="408" t="str">
        <f>③職員名簿【年間実績】!BS37</f>
        <v/>
      </c>
      <c r="P28" s="407" t="str">
        <f>③職員名簿【年間実績】!BC37</f>
        <v/>
      </c>
      <c r="Q28" s="170" t="str">
        <f>IF(O28="○",①基本情報【名簿入力前に必須入力】!$E$15,"")</f>
        <v/>
      </c>
      <c r="R28" s="408" t="str">
        <f>③職員名簿【年間実績】!BT37</f>
        <v/>
      </c>
      <c r="S28" s="407" t="str">
        <f>③職員名簿【年間実績】!BD37</f>
        <v/>
      </c>
      <c r="T28" s="170" t="str">
        <f>IF(R28="○",①基本情報【名簿入力前に必須入力】!$E$15,"")</f>
        <v/>
      </c>
      <c r="U28" s="408" t="str">
        <f>③職員名簿【年間実績】!BU37</f>
        <v/>
      </c>
      <c r="V28" s="407" t="str">
        <f>③職員名簿【年間実績】!BE37</f>
        <v/>
      </c>
      <c r="W28" s="170" t="str">
        <f>IF(U28="○",①基本情報【名簿入力前に必須入力】!$E$15,"")</f>
        <v/>
      </c>
      <c r="X28" s="408" t="str">
        <f>③職員名簿【年間実績】!BV37</f>
        <v/>
      </c>
      <c r="Y28" s="407" t="str">
        <f>③職員名簿【年間実績】!BF37</f>
        <v/>
      </c>
      <c r="Z28" s="170" t="str">
        <f>IF(X28="○",①基本情報【名簿入力前に必須入力】!$E$15,"")</f>
        <v/>
      </c>
      <c r="AA28" s="408" t="str">
        <f>③職員名簿【年間実績】!BW37</f>
        <v/>
      </c>
      <c r="AB28" s="407" t="str">
        <f>③職員名簿【年間実績】!BG37</f>
        <v/>
      </c>
      <c r="AC28" s="170" t="str">
        <f>IF(AA28="○",①基本情報【名簿入力前に必須入力】!$E$15,"")</f>
        <v/>
      </c>
      <c r="AD28" s="408" t="str">
        <f>③職員名簿【年間実績】!BX37</f>
        <v/>
      </c>
      <c r="AE28" s="407" t="str">
        <f>③職員名簿【年間実績】!BH37</f>
        <v/>
      </c>
      <c r="AF28" s="170" t="str">
        <f>IF(AD28="○",①基本情報【名簿入力前に必須入力】!$E$15,"")</f>
        <v/>
      </c>
      <c r="AG28" s="408" t="str">
        <f>③職員名簿【年間実績】!BY37</f>
        <v/>
      </c>
      <c r="AH28" s="407" t="str">
        <f>③職員名簿【年間実績】!BI37</f>
        <v/>
      </c>
      <c r="AI28" s="170" t="str">
        <f>IF(AG28="○",①基本情報【名簿入力前に必須入力】!$E$15,"")</f>
        <v/>
      </c>
      <c r="AJ28" s="408" t="str">
        <f>③職員名簿【年間実績】!BZ37</f>
        <v/>
      </c>
      <c r="AK28" s="407" t="str">
        <f>③職員名簿【年間実績】!BJ37</f>
        <v/>
      </c>
      <c r="AL28" s="170" t="str">
        <f>IF(AJ28="○",①基本情報【名簿入力前に必須入力】!$E$15,"")</f>
        <v/>
      </c>
    </row>
    <row r="29" spans="1:38" ht="30" customHeight="1">
      <c r="A29" s="1">
        <v>25</v>
      </c>
      <c r="B29" s="154" t="str">
        <f>③職員名簿【年間実績】!BN38</f>
        <v/>
      </c>
      <c r="C29" s="406" t="str">
        <f>③職員名簿【年間実績】!BO38</f>
        <v/>
      </c>
      <c r="D29" s="407" t="str">
        <f>③職員名簿【年間実績】!AY38</f>
        <v/>
      </c>
      <c r="E29" s="170" t="str">
        <f>IF(C29="○",①基本情報【名簿入力前に必須入力】!$E$15,"")</f>
        <v/>
      </c>
      <c r="F29" s="408" t="str">
        <f>③職員名簿【年間実績】!BP38</f>
        <v/>
      </c>
      <c r="G29" s="407" t="str">
        <f>③職員名簿【年間実績】!AZ38</f>
        <v/>
      </c>
      <c r="H29" s="170" t="str">
        <f>IF(F29="○",①基本情報【名簿入力前に必須入力】!$E$15,"")</f>
        <v/>
      </c>
      <c r="I29" s="408" t="str">
        <f>③職員名簿【年間実績】!BQ38</f>
        <v/>
      </c>
      <c r="J29" s="407" t="str">
        <f>③職員名簿【年間実績】!BA38</f>
        <v/>
      </c>
      <c r="K29" s="170" t="str">
        <f>IF(I29="○",①基本情報【名簿入力前に必須入力】!$E$15,"")</f>
        <v/>
      </c>
      <c r="L29" s="408" t="str">
        <f>③職員名簿【年間実績】!BR38</f>
        <v/>
      </c>
      <c r="M29" s="407" t="str">
        <f>③職員名簿【年間実績】!BB38</f>
        <v/>
      </c>
      <c r="N29" s="170" t="str">
        <f>IF(L29="○",①基本情報【名簿入力前に必須入力】!$E$15,"")</f>
        <v/>
      </c>
      <c r="O29" s="408" t="str">
        <f>③職員名簿【年間実績】!BS38</f>
        <v/>
      </c>
      <c r="P29" s="407" t="str">
        <f>③職員名簿【年間実績】!BC38</f>
        <v/>
      </c>
      <c r="Q29" s="170" t="str">
        <f>IF(O29="○",①基本情報【名簿入力前に必須入力】!$E$15,"")</f>
        <v/>
      </c>
      <c r="R29" s="408" t="str">
        <f>③職員名簿【年間実績】!BT38</f>
        <v/>
      </c>
      <c r="S29" s="407" t="str">
        <f>③職員名簿【年間実績】!BD38</f>
        <v/>
      </c>
      <c r="T29" s="170" t="str">
        <f>IF(R29="○",①基本情報【名簿入力前に必須入力】!$E$15,"")</f>
        <v/>
      </c>
      <c r="U29" s="408" t="str">
        <f>③職員名簿【年間実績】!BU38</f>
        <v/>
      </c>
      <c r="V29" s="407" t="str">
        <f>③職員名簿【年間実績】!BE38</f>
        <v/>
      </c>
      <c r="W29" s="170" t="str">
        <f>IF(U29="○",①基本情報【名簿入力前に必須入力】!$E$15,"")</f>
        <v/>
      </c>
      <c r="X29" s="408" t="str">
        <f>③職員名簿【年間実績】!BV38</f>
        <v/>
      </c>
      <c r="Y29" s="407" t="str">
        <f>③職員名簿【年間実績】!BF38</f>
        <v/>
      </c>
      <c r="Z29" s="170" t="str">
        <f>IF(X29="○",①基本情報【名簿入力前に必須入力】!$E$15,"")</f>
        <v/>
      </c>
      <c r="AA29" s="408" t="str">
        <f>③職員名簿【年間実績】!BW38</f>
        <v/>
      </c>
      <c r="AB29" s="407" t="str">
        <f>③職員名簿【年間実績】!BG38</f>
        <v/>
      </c>
      <c r="AC29" s="170" t="str">
        <f>IF(AA29="○",①基本情報【名簿入力前に必須入力】!$E$15,"")</f>
        <v/>
      </c>
      <c r="AD29" s="408" t="str">
        <f>③職員名簿【年間実績】!BX38</f>
        <v/>
      </c>
      <c r="AE29" s="407" t="str">
        <f>③職員名簿【年間実績】!BH38</f>
        <v/>
      </c>
      <c r="AF29" s="170" t="str">
        <f>IF(AD29="○",①基本情報【名簿入力前に必須入力】!$E$15,"")</f>
        <v/>
      </c>
      <c r="AG29" s="408" t="str">
        <f>③職員名簿【年間実績】!BY38</f>
        <v/>
      </c>
      <c r="AH29" s="407" t="str">
        <f>③職員名簿【年間実績】!BI38</f>
        <v/>
      </c>
      <c r="AI29" s="170" t="str">
        <f>IF(AG29="○",①基本情報【名簿入力前に必須入力】!$E$15,"")</f>
        <v/>
      </c>
      <c r="AJ29" s="408" t="str">
        <f>③職員名簿【年間実績】!BZ38</f>
        <v/>
      </c>
      <c r="AK29" s="407" t="str">
        <f>③職員名簿【年間実績】!BJ38</f>
        <v/>
      </c>
      <c r="AL29" s="170" t="str">
        <f>IF(AJ29="○",①基本情報【名簿入力前に必須入力】!$E$15,"")</f>
        <v/>
      </c>
    </row>
    <row r="30" spans="1:38" ht="30" customHeight="1">
      <c r="A30" s="1">
        <v>26</v>
      </c>
      <c r="B30" s="154" t="str">
        <f>③職員名簿【年間実績】!BN39</f>
        <v/>
      </c>
      <c r="C30" s="406" t="str">
        <f>③職員名簿【年間実績】!BO39</f>
        <v/>
      </c>
      <c r="D30" s="407" t="str">
        <f>③職員名簿【年間実績】!AY39</f>
        <v/>
      </c>
      <c r="E30" s="170" t="str">
        <f>IF(C30="○",①基本情報【名簿入力前に必須入力】!$E$15,"")</f>
        <v/>
      </c>
      <c r="F30" s="408" t="str">
        <f>③職員名簿【年間実績】!BP39</f>
        <v/>
      </c>
      <c r="G30" s="407" t="str">
        <f>③職員名簿【年間実績】!AZ39</f>
        <v/>
      </c>
      <c r="H30" s="170" t="str">
        <f>IF(F30="○",①基本情報【名簿入力前に必須入力】!$E$15,"")</f>
        <v/>
      </c>
      <c r="I30" s="408" t="str">
        <f>③職員名簿【年間実績】!BQ39</f>
        <v/>
      </c>
      <c r="J30" s="407" t="str">
        <f>③職員名簿【年間実績】!BA39</f>
        <v/>
      </c>
      <c r="K30" s="170" t="str">
        <f>IF(I30="○",①基本情報【名簿入力前に必須入力】!$E$15,"")</f>
        <v/>
      </c>
      <c r="L30" s="408" t="str">
        <f>③職員名簿【年間実績】!BR39</f>
        <v/>
      </c>
      <c r="M30" s="407" t="str">
        <f>③職員名簿【年間実績】!BB39</f>
        <v/>
      </c>
      <c r="N30" s="170" t="str">
        <f>IF(L30="○",①基本情報【名簿入力前に必須入力】!$E$15,"")</f>
        <v/>
      </c>
      <c r="O30" s="408" t="str">
        <f>③職員名簿【年間実績】!BS39</f>
        <v/>
      </c>
      <c r="P30" s="407" t="str">
        <f>③職員名簿【年間実績】!BC39</f>
        <v/>
      </c>
      <c r="Q30" s="170" t="str">
        <f>IF(O30="○",①基本情報【名簿入力前に必須入力】!$E$15,"")</f>
        <v/>
      </c>
      <c r="R30" s="408" t="str">
        <f>③職員名簿【年間実績】!BT39</f>
        <v/>
      </c>
      <c r="S30" s="407" t="str">
        <f>③職員名簿【年間実績】!BD39</f>
        <v/>
      </c>
      <c r="T30" s="170" t="str">
        <f>IF(R30="○",①基本情報【名簿入力前に必須入力】!$E$15,"")</f>
        <v/>
      </c>
      <c r="U30" s="408" t="str">
        <f>③職員名簿【年間実績】!BU39</f>
        <v/>
      </c>
      <c r="V30" s="407" t="str">
        <f>③職員名簿【年間実績】!BE39</f>
        <v/>
      </c>
      <c r="W30" s="170" t="str">
        <f>IF(U30="○",①基本情報【名簿入力前に必須入力】!$E$15,"")</f>
        <v/>
      </c>
      <c r="X30" s="408" t="str">
        <f>③職員名簿【年間実績】!BV39</f>
        <v/>
      </c>
      <c r="Y30" s="407" t="str">
        <f>③職員名簿【年間実績】!BF39</f>
        <v/>
      </c>
      <c r="Z30" s="170" t="str">
        <f>IF(X30="○",①基本情報【名簿入力前に必須入力】!$E$15,"")</f>
        <v/>
      </c>
      <c r="AA30" s="408" t="str">
        <f>③職員名簿【年間実績】!BW39</f>
        <v/>
      </c>
      <c r="AB30" s="407" t="str">
        <f>③職員名簿【年間実績】!BG39</f>
        <v/>
      </c>
      <c r="AC30" s="170" t="str">
        <f>IF(AA30="○",①基本情報【名簿入力前に必須入力】!$E$15,"")</f>
        <v/>
      </c>
      <c r="AD30" s="408" t="str">
        <f>③職員名簿【年間実績】!BX39</f>
        <v/>
      </c>
      <c r="AE30" s="407" t="str">
        <f>③職員名簿【年間実績】!BH39</f>
        <v/>
      </c>
      <c r="AF30" s="170" t="str">
        <f>IF(AD30="○",①基本情報【名簿入力前に必須入力】!$E$15,"")</f>
        <v/>
      </c>
      <c r="AG30" s="408" t="str">
        <f>③職員名簿【年間実績】!BY39</f>
        <v/>
      </c>
      <c r="AH30" s="407" t="str">
        <f>③職員名簿【年間実績】!BI39</f>
        <v/>
      </c>
      <c r="AI30" s="170" t="str">
        <f>IF(AG30="○",①基本情報【名簿入力前に必須入力】!$E$15,"")</f>
        <v/>
      </c>
      <c r="AJ30" s="408" t="str">
        <f>③職員名簿【年間実績】!BZ39</f>
        <v/>
      </c>
      <c r="AK30" s="407" t="str">
        <f>③職員名簿【年間実績】!BJ39</f>
        <v/>
      </c>
      <c r="AL30" s="170" t="str">
        <f>IF(AJ30="○",①基本情報【名簿入力前に必須入力】!$E$15,"")</f>
        <v/>
      </c>
    </row>
    <row r="31" spans="1:38" ht="30" customHeight="1">
      <c r="A31" s="1">
        <v>27</v>
      </c>
      <c r="B31" s="154" t="str">
        <f>③職員名簿【年間実績】!BN40</f>
        <v/>
      </c>
      <c r="C31" s="406" t="str">
        <f>③職員名簿【年間実績】!BO40</f>
        <v/>
      </c>
      <c r="D31" s="407" t="str">
        <f>③職員名簿【年間実績】!AY40</f>
        <v/>
      </c>
      <c r="E31" s="170" t="str">
        <f>IF(C31="○",①基本情報【名簿入力前に必須入力】!$E$15,"")</f>
        <v/>
      </c>
      <c r="F31" s="408" t="str">
        <f>③職員名簿【年間実績】!BP40</f>
        <v/>
      </c>
      <c r="G31" s="407" t="str">
        <f>③職員名簿【年間実績】!AZ40</f>
        <v/>
      </c>
      <c r="H31" s="170" t="str">
        <f>IF(F31="○",①基本情報【名簿入力前に必須入力】!$E$15,"")</f>
        <v/>
      </c>
      <c r="I31" s="408" t="str">
        <f>③職員名簿【年間実績】!BQ40</f>
        <v/>
      </c>
      <c r="J31" s="407" t="str">
        <f>③職員名簿【年間実績】!BA40</f>
        <v/>
      </c>
      <c r="K31" s="170" t="str">
        <f>IF(I31="○",①基本情報【名簿入力前に必須入力】!$E$15,"")</f>
        <v/>
      </c>
      <c r="L31" s="408" t="str">
        <f>③職員名簿【年間実績】!BR40</f>
        <v/>
      </c>
      <c r="M31" s="407" t="str">
        <f>③職員名簿【年間実績】!BB40</f>
        <v/>
      </c>
      <c r="N31" s="170" t="str">
        <f>IF(L31="○",①基本情報【名簿入力前に必須入力】!$E$15,"")</f>
        <v/>
      </c>
      <c r="O31" s="408" t="str">
        <f>③職員名簿【年間実績】!BS40</f>
        <v/>
      </c>
      <c r="P31" s="407" t="str">
        <f>③職員名簿【年間実績】!BC40</f>
        <v/>
      </c>
      <c r="Q31" s="170" t="str">
        <f>IF(O31="○",①基本情報【名簿入力前に必須入力】!$E$15,"")</f>
        <v/>
      </c>
      <c r="R31" s="408" t="str">
        <f>③職員名簿【年間実績】!BT40</f>
        <v/>
      </c>
      <c r="S31" s="407" t="str">
        <f>③職員名簿【年間実績】!BD40</f>
        <v/>
      </c>
      <c r="T31" s="170" t="str">
        <f>IF(R31="○",①基本情報【名簿入力前に必須入力】!$E$15,"")</f>
        <v/>
      </c>
      <c r="U31" s="408" t="str">
        <f>③職員名簿【年間実績】!BU40</f>
        <v/>
      </c>
      <c r="V31" s="407" t="str">
        <f>③職員名簿【年間実績】!BE40</f>
        <v/>
      </c>
      <c r="W31" s="170" t="str">
        <f>IF(U31="○",①基本情報【名簿入力前に必須入力】!$E$15,"")</f>
        <v/>
      </c>
      <c r="X31" s="408" t="str">
        <f>③職員名簿【年間実績】!BV40</f>
        <v/>
      </c>
      <c r="Y31" s="407" t="str">
        <f>③職員名簿【年間実績】!BF40</f>
        <v/>
      </c>
      <c r="Z31" s="170" t="str">
        <f>IF(X31="○",①基本情報【名簿入力前に必須入力】!$E$15,"")</f>
        <v/>
      </c>
      <c r="AA31" s="408" t="str">
        <f>③職員名簿【年間実績】!BW40</f>
        <v/>
      </c>
      <c r="AB31" s="407" t="str">
        <f>③職員名簿【年間実績】!BG40</f>
        <v/>
      </c>
      <c r="AC31" s="170" t="str">
        <f>IF(AA31="○",①基本情報【名簿入力前に必須入力】!$E$15,"")</f>
        <v/>
      </c>
      <c r="AD31" s="408" t="str">
        <f>③職員名簿【年間実績】!BX40</f>
        <v/>
      </c>
      <c r="AE31" s="407" t="str">
        <f>③職員名簿【年間実績】!BH40</f>
        <v/>
      </c>
      <c r="AF31" s="170" t="str">
        <f>IF(AD31="○",①基本情報【名簿入力前に必須入力】!$E$15,"")</f>
        <v/>
      </c>
      <c r="AG31" s="408" t="str">
        <f>③職員名簿【年間実績】!BY40</f>
        <v/>
      </c>
      <c r="AH31" s="407" t="str">
        <f>③職員名簿【年間実績】!BI40</f>
        <v/>
      </c>
      <c r="AI31" s="170" t="str">
        <f>IF(AG31="○",①基本情報【名簿入力前に必須入力】!$E$15,"")</f>
        <v/>
      </c>
      <c r="AJ31" s="408" t="str">
        <f>③職員名簿【年間実績】!BZ40</f>
        <v/>
      </c>
      <c r="AK31" s="407" t="str">
        <f>③職員名簿【年間実績】!BJ40</f>
        <v/>
      </c>
      <c r="AL31" s="170" t="str">
        <f>IF(AJ31="○",①基本情報【名簿入力前に必須入力】!$E$15,"")</f>
        <v/>
      </c>
    </row>
    <row r="32" spans="1:38" ht="30" customHeight="1">
      <c r="A32" s="1">
        <v>28</v>
      </c>
      <c r="B32" s="154" t="str">
        <f>③職員名簿【年間実績】!BN41</f>
        <v/>
      </c>
      <c r="C32" s="406" t="str">
        <f>③職員名簿【年間実績】!BO41</f>
        <v/>
      </c>
      <c r="D32" s="407" t="str">
        <f>③職員名簿【年間実績】!AY41</f>
        <v/>
      </c>
      <c r="E32" s="170" t="str">
        <f>IF(C32="○",①基本情報【名簿入力前に必須入力】!$E$15,"")</f>
        <v/>
      </c>
      <c r="F32" s="408" t="str">
        <f>③職員名簿【年間実績】!BP41</f>
        <v/>
      </c>
      <c r="G32" s="407" t="str">
        <f>③職員名簿【年間実績】!AZ41</f>
        <v/>
      </c>
      <c r="H32" s="170" t="str">
        <f>IF(F32="○",①基本情報【名簿入力前に必須入力】!$E$15,"")</f>
        <v/>
      </c>
      <c r="I32" s="408" t="str">
        <f>③職員名簿【年間実績】!BQ41</f>
        <v/>
      </c>
      <c r="J32" s="407" t="str">
        <f>③職員名簿【年間実績】!BA41</f>
        <v/>
      </c>
      <c r="K32" s="170" t="str">
        <f>IF(I32="○",①基本情報【名簿入力前に必須入力】!$E$15,"")</f>
        <v/>
      </c>
      <c r="L32" s="408" t="str">
        <f>③職員名簿【年間実績】!BR41</f>
        <v/>
      </c>
      <c r="M32" s="407" t="str">
        <f>③職員名簿【年間実績】!BB41</f>
        <v/>
      </c>
      <c r="N32" s="170" t="str">
        <f>IF(L32="○",①基本情報【名簿入力前に必須入力】!$E$15,"")</f>
        <v/>
      </c>
      <c r="O32" s="408" t="str">
        <f>③職員名簿【年間実績】!BS41</f>
        <v/>
      </c>
      <c r="P32" s="407" t="str">
        <f>③職員名簿【年間実績】!BC41</f>
        <v/>
      </c>
      <c r="Q32" s="170" t="str">
        <f>IF(O32="○",①基本情報【名簿入力前に必須入力】!$E$15,"")</f>
        <v/>
      </c>
      <c r="R32" s="408" t="str">
        <f>③職員名簿【年間実績】!BT41</f>
        <v/>
      </c>
      <c r="S32" s="407" t="str">
        <f>③職員名簿【年間実績】!BD41</f>
        <v/>
      </c>
      <c r="T32" s="170" t="str">
        <f>IF(R32="○",①基本情報【名簿入力前に必須入力】!$E$15,"")</f>
        <v/>
      </c>
      <c r="U32" s="408" t="str">
        <f>③職員名簿【年間実績】!BU41</f>
        <v/>
      </c>
      <c r="V32" s="407" t="str">
        <f>③職員名簿【年間実績】!BE41</f>
        <v/>
      </c>
      <c r="W32" s="170" t="str">
        <f>IF(U32="○",①基本情報【名簿入力前に必須入力】!$E$15,"")</f>
        <v/>
      </c>
      <c r="X32" s="408" t="str">
        <f>③職員名簿【年間実績】!BV41</f>
        <v/>
      </c>
      <c r="Y32" s="407" t="str">
        <f>③職員名簿【年間実績】!BF41</f>
        <v/>
      </c>
      <c r="Z32" s="170" t="str">
        <f>IF(X32="○",①基本情報【名簿入力前に必須入力】!$E$15,"")</f>
        <v/>
      </c>
      <c r="AA32" s="408" t="str">
        <f>③職員名簿【年間実績】!BW41</f>
        <v/>
      </c>
      <c r="AB32" s="407" t="str">
        <f>③職員名簿【年間実績】!BG41</f>
        <v/>
      </c>
      <c r="AC32" s="170" t="str">
        <f>IF(AA32="○",①基本情報【名簿入力前に必須入力】!$E$15,"")</f>
        <v/>
      </c>
      <c r="AD32" s="408" t="str">
        <f>③職員名簿【年間実績】!BX41</f>
        <v/>
      </c>
      <c r="AE32" s="407" t="str">
        <f>③職員名簿【年間実績】!BH41</f>
        <v/>
      </c>
      <c r="AF32" s="170" t="str">
        <f>IF(AD32="○",①基本情報【名簿入力前に必須入力】!$E$15,"")</f>
        <v/>
      </c>
      <c r="AG32" s="408" t="str">
        <f>③職員名簿【年間実績】!BY41</f>
        <v/>
      </c>
      <c r="AH32" s="407" t="str">
        <f>③職員名簿【年間実績】!BI41</f>
        <v/>
      </c>
      <c r="AI32" s="170" t="str">
        <f>IF(AG32="○",①基本情報【名簿入力前に必須入力】!$E$15,"")</f>
        <v/>
      </c>
      <c r="AJ32" s="408" t="str">
        <f>③職員名簿【年間実績】!BZ41</f>
        <v/>
      </c>
      <c r="AK32" s="407" t="str">
        <f>③職員名簿【年間実績】!BJ41</f>
        <v/>
      </c>
      <c r="AL32" s="170" t="str">
        <f>IF(AJ32="○",①基本情報【名簿入力前に必須入力】!$E$15,"")</f>
        <v/>
      </c>
    </row>
    <row r="33" spans="1:38" ht="30" customHeight="1">
      <c r="A33" s="1">
        <v>29</v>
      </c>
      <c r="B33" s="154" t="str">
        <f>③職員名簿【年間実績】!BN42</f>
        <v/>
      </c>
      <c r="C33" s="406" t="str">
        <f>③職員名簿【年間実績】!BO42</f>
        <v/>
      </c>
      <c r="D33" s="407" t="str">
        <f>③職員名簿【年間実績】!AY42</f>
        <v/>
      </c>
      <c r="E33" s="170" t="str">
        <f>IF(C33="○",①基本情報【名簿入力前に必須入力】!$E$15,"")</f>
        <v/>
      </c>
      <c r="F33" s="408" t="str">
        <f>③職員名簿【年間実績】!BP42</f>
        <v/>
      </c>
      <c r="G33" s="407" t="str">
        <f>③職員名簿【年間実績】!AZ42</f>
        <v/>
      </c>
      <c r="H33" s="170" t="str">
        <f>IF(F33="○",①基本情報【名簿入力前に必須入力】!$E$15,"")</f>
        <v/>
      </c>
      <c r="I33" s="408" t="str">
        <f>③職員名簿【年間実績】!BQ42</f>
        <v/>
      </c>
      <c r="J33" s="407" t="str">
        <f>③職員名簿【年間実績】!BA42</f>
        <v/>
      </c>
      <c r="K33" s="170" t="str">
        <f>IF(I33="○",①基本情報【名簿入力前に必須入力】!$E$15,"")</f>
        <v/>
      </c>
      <c r="L33" s="408" t="str">
        <f>③職員名簿【年間実績】!BR42</f>
        <v/>
      </c>
      <c r="M33" s="407" t="str">
        <f>③職員名簿【年間実績】!BB42</f>
        <v/>
      </c>
      <c r="N33" s="170" t="str">
        <f>IF(L33="○",①基本情報【名簿入力前に必須入力】!$E$15,"")</f>
        <v/>
      </c>
      <c r="O33" s="408" t="str">
        <f>③職員名簿【年間実績】!BS42</f>
        <v/>
      </c>
      <c r="P33" s="407" t="str">
        <f>③職員名簿【年間実績】!BC42</f>
        <v/>
      </c>
      <c r="Q33" s="170" t="str">
        <f>IF(O33="○",①基本情報【名簿入力前に必須入力】!$E$15,"")</f>
        <v/>
      </c>
      <c r="R33" s="408" t="str">
        <f>③職員名簿【年間実績】!BT42</f>
        <v/>
      </c>
      <c r="S33" s="407" t="str">
        <f>③職員名簿【年間実績】!BD42</f>
        <v/>
      </c>
      <c r="T33" s="170" t="str">
        <f>IF(R33="○",①基本情報【名簿入力前に必須入力】!$E$15,"")</f>
        <v/>
      </c>
      <c r="U33" s="408" t="str">
        <f>③職員名簿【年間実績】!BU42</f>
        <v/>
      </c>
      <c r="V33" s="407" t="str">
        <f>③職員名簿【年間実績】!BE42</f>
        <v/>
      </c>
      <c r="W33" s="170" t="str">
        <f>IF(U33="○",①基本情報【名簿入力前に必須入力】!$E$15,"")</f>
        <v/>
      </c>
      <c r="X33" s="408" t="str">
        <f>③職員名簿【年間実績】!BV42</f>
        <v/>
      </c>
      <c r="Y33" s="407" t="str">
        <f>③職員名簿【年間実績】!BF42</f>
        <v/>
      </c>
      <c r="Z33" s="170" t="str">
        <f>IF(X33="○",①基本情報【名簿入力前に必須入力】!$E$15,"")</f>
        <v/>
      </c>
      <c r="AA33" s="408" t="str">
        <f>③職員名簿【年間実績】!BW42</f>
        <v/>
      </c>
      <c r="AB33" s="407" t="str">
        <f>③職員名簿【年間実績】!BG42</f>
        <v/>
      </c>
      <c r="AC33" s="170" t="str">
        <f>IF(AA33="○",①基本情報【名簿入力前に必須入力】!$E$15,"")</f>
        <v/>
      </c>
      <c r="AD33" s="408" t="str">
        <f>③職員名簿【年間実績】!BX42</f>
        <v/>
      </c>
      <c r="AE33" s="407" t="str">
        <f>③職員名簿【年間実績】!BH42</f>
        <v/>
      </c>
      <c r="AF33" s="170" t="str">
        <f>IF(AD33="○",①基本情報【名簿入力前に必須入力】!$E$15,"")</f>
        <v/>
      </c>
      <c r="AG33" s="408" t="str">
        <f>③職員名簿【年間実績】!BY42</f>
        <v/>
      </c>
      <c r="AH33" s="407" t="str">
        <f>③職員名簿【年間実績】!BI42</f>
        <v/>
      </c>
      <c r="AI33" s="170" t="str">
        <f>IF(AG33="○",①基本情報【名簿入力前に必須入力】!$E$15,"")</f>
        <v/>
      </c>
      <c r="AJ33" s="408" t="str">
        <f>③職員名簿【年間実績】!BZ42</f>
        <v/>
      </c>
      <c r="AK33" s="407" t="str">
        <f>③職員名簿【年間実績】!BJ42</f>
        <v/>
      </c>
      <c r="AL33" s="170" t="str">
        <f>IF(AJ33="○",①基本情報【名簿入力前に必須入力】!$E$15,"")</f>
        <v/>
      </c>
    </row>
    <row r="34" spans="1:38" ht="30" customHeight="1">
      <c r="A34" s="1">
        <v>30</v>
      </c>
      <c r="B34" s="154" t="str">
        <f>③職員名簿【年間実績】!BN43</f>
        <v/>
      </c>
      <c r="C34" s="406" t="str">
        <f>③職員名簿【年間実績】!BO43</f>
        <v/>
      </c>
      <c r="D34" s="407" t="str">
        <f>③職員名簿【年間実績】!AY43</f>
        <v/>
      </c>
      <c r="E34" s="170" t="str">
        <f>IF(C34="○",①基本情報【名簿入力前に必須入力】!$E$15,"")</f>
        <v/>
      </c>
      <c r="F34" s="408" t="str">
        <f>③職員名簿【年間実績】!BP43</f>
        <v/>
      </c>
      <c r="G34" s="407" t="str">
        <f>③職員名簿【年間実績】!AZ43</f>
        <v/>
      </c>
      <c r="H34" s="170" t="str">
        <f>IF(F34="○",①基本情報【名簿入力前に必須入力】!$E$15,"")</f>
        <v/>
      </c>
      <c r="I34" s="408" t="str">
        <f>③職員名簿【年間実績】!BQ43</f>
        <v/>
      </c>
      <c r="J34" s="407" t="str">
        <f>③職員名簿【年間実績】!BA43</f>
        <v/>
      </c>
      <c r="K34" s="170" t="str">
        <f>IF(I34="○",①基本情報【名簿入力前に必須入力】!$E$15,"")</f>
        <v/>
      </c>
      <c r="L34" s="408" t="str">
        <f>③職員名簿【年間実績】!BR43</f>
        <v/>
      </c>
      <c r="M34" s="407" t="str">
        <f>③職員名簿【年間実績】!BB43</f>
        <v/>
      </c>
      <c r="N34" s="170" t="str">
        <f>IF(L34="○",①基本情報【名簿入力前に必須入力】!$E$15,"")</f>
        <v/>
      </c>
      <c r="O34" s="408" t="str">
        <f>③職員名簿【年間実績】!BS43</f>
        <v/>
      </c>
      <c r="P34" s="407" t="str">
        <f>③職員名簿【年間実績】!BC43</f>
        <v/>
      </c>
      <c r="Q34" s="170" t="str">
        <f>IF(O34="○",①基本情報【名簿入力前に必須入力】!$E$15,"")</f>
        <v/>
      </c>
      <c r="R34" s="408" t="str">
        <f>③職員名簿【年間実績】!BT43</f>
        <v/>
      </c>
      <c r="S34" s="407" t="str">
        <f>③職員名簿【年間実績】!BD43</f>
        <v/>
      </c>
      <c r="T34" s="170" t="str">
        <f>IF(R34="○",①基本情報【名簿入力前に必須入力】!$E$15,"")</f>
        <v/>
      </c>
      <c r="U34" s="408" t="str">
        <f>③職員名簿【年間実績】!BU43</f>
        <v/>
      </c>
      <c r="V34" s="407" t="str">
        <f>③職員名簿【年間実績】!BE43</f>
        <v/>
      </c>
      <c r="W34" s="170" t="str">
        <f>IF(U34="○",①基本情報【名簿入力前に必須入力】!$E$15,"")</f>
        <v/>
      </c>
      <c r="X34" s="408" t="str">
        <f>③職員名簿【年間実績】!BV43</f>
        <v/>
      </c>
      <c r="Y34" s="407" t="str">
        <f>③職員名簿【年間実績】!BF43</f>
        <v/>
      </c>
      <c r="Z34" s="170" t="str">
        <f>IF(X34="○",①基本情報【名簿入力前に必須入力】!$E$15,"")</f>
        <v/>
      </c>
      <c r="AA34" s="408" t="str">
        <f>③職員名簿【年間実績】!BW43</f>
        <v/>
      </c>
      <c r="AB34" s="407" t="str">
        <f>③職員名簿【年間実績】!BG43</f>
        <v/>
      </c>
      <c r="AC34" s="170" t="str">
        <f>IF(AA34="○",①基本情報【名簿入力前に必須入力】!$E$15,"")</f>
        <v/>
      </c>
      <c r="AD34" s="408" t="str">
        <f>③職員名簿【年間実績】!BX43</f>
        <v/>
      </c>
      <c r="AE34" s="407" t="str">
        <f>③職員名簿【年間実績】!BH43</f>
        <v/>
      </c>
      <c r="AF34" s="170" t="str">
        <f>IF(AD34="○",①基本情報【名簿入力前に必須入力】!$E$15,"")</f>
        <v/>
      </c>
      <c r="AG34" s="408" t="str">
        <f>③職員名簿【年間実績】!BY43</f>
        <v/>
      </c>
      <c r="AH34" s="407" t="str">
        <f>③職員名簿【年間実績】!BI43</f>
        <v/>
      </c>
      <c r="AI34" s="170" t="str">
        <f>IF(AG34="○",①基本情報【名簿入力前に必須入力】!$E$15,"")</f>
        <v/>
      </c>
      <c r="AJ34" s="408" t="str">
        <f>③職員名簿【年間実績】!BZ43</f>
        <v/>
      </c>
      <c r="AK34" s="407" t="str">
        <f>③職員名簿【年間実績】!BJ43</f>
        <v/>
      </c>
      <c r="AL34" s="170" t="str">
        <f>IF(AJ34="○",①基本情報【名簿入力前に必須入力】!$E$15,"")</f>
        <v/>
      </c>
    </row>
    <row r="35" spans="1:38" ht="30" customHeight="1">
      <c r="A35" s="1">
        <v>31</v>
      </c>
      <c r="B35" s="154" t="str">
        <f>③職員名簿【年間実績】!BN44</f>
        <v/>
      </c>
      <c r="C35" s="406" t="str">
        <f>③職員名簿【年間実績】!BO44</f>
        <v/>
      </c>
      <c r="D35" s="407" t="str">
        <f>③職員名簿【年間実績】!AY44</f>
        <v/>
      </c>
      <c r="E35" s="170" t="str">
        <f>IF(C35="○",①基本情報【名簿入力前に必須入力】!$E$15,"")</f>
        <v/>
      </c>
      <c r="F35" s="408" t="str">
        <f>③職員名簿【年間実績】!BP44</f>
        <v/>
      </c>
      <c r="G35" s="407" t="str">
        <f>③職員名簿【年間実績】!AZ44</f>
        <v/>
      </c>
      <c r="H35" s="170" t="str">
        <f>IF(F35="○",①基本情報【名簿入力前に必須入力】!$E$15,"")</f>
        <v/>
      </c>
      <c r="I35" s="408" t="str">
        <f>③職員名簿【年間実績】!BQ44</f>
        <v/>
      </c>
      <c r="J35" s="407" t="str">
        <f>③職員名簿【年間実績】!BA44</f>
        <v/>
      </c>
      <c r="K35" s="170" t="str">
        <f>IF(I35="○",①基本情報【名簿入力前に必須入力】!$E$15,"")</f>
        <v/>
      </c>
      <c r="L35" s="408" t="str">
        <f>③職員名簿【年間実績】!BR44</f>
        <v/>
      </c>
      <c r="M35" s="407" t="str">
        <f>③職員名簿【年間実績】!BB44</f>
        <v/>
      </c>
      <c r="N35" s="170" t="str">
        <f>IF(L35="○",①基本情報【名簿入力前に必須入力】!$E$15,"")</f>
        <v/>
      </c>
      <c r="O35" s="408" t="str">
        <f>③職員名簿【年間実績】!BS44</f>
        <v/>
      </c>
      <c r="P35" s="407" t="str">
        <f>③職員名簿【年間実績】!BC44</f>
        <v/>
      </c>
      <c r="Q35" s="170" t="str">
        <f>IF(O35="○",①基本情報【名簿入力前に必須入力】!$E$15,"")</f>
        <v/>
      </c>
      <c r="R35" s="408" t="str">
        <f>③職員名簿【年間実績】!BT44</f>
        <v/>
      </c>
      <c r="S35" s="407" t="str">
        <f>③職員名簿【年間実績】!BD44</f>
        <v/>
      </c>
      <c r="T35" s="170" t="str">
        <f>IF(R35="○",①基本情報【名簿入力前に必須入力】!$E$15,"")</f>
        <v/>
      </c>
      <c r="U35" s="408" t="str">
        <f>③職員名簿【年間実績】!BU44</f>
        <v/>
      </c>
      <c r="V35" s="407" t="str">
        <f>③職員名簿【年間実績】!BE44</f>
        <v/>
      </c>
      <c r="W35" s="170" t="str">
        <f>IF(U35="○",①基本情報【名簿入力前に必須入力】!$E$15,"")</f>
        <v/>
      </c>
      <c r="X35" s="408" t="str">
        <f>③職員名簿【年間実績】!BV44</f>
        <v/>
      </c>
      <c r="Y35" s="407" t="str">
        <f>③職員名簿【年間実績】!BF44</f>
        <v/>
      </c>
      <c r="Z35" s="170" t="str">
        <f>IF(X35="○",①基本情報【名簿入力前に必須入力】!$E$15,"")</f>
        <v/>
      </c>
      <c r="AA35" s="408" t="str">
        <f>③職員名簿【年間実績】!BW44</f>
        <v/>
      </c>
      <c r="AB35" s="407" t="str">
        <f>③職員名簿【年間実績】!BG44</f>
        <v/>
      </c>
      <c r="AC35" s="170" t="str">
        <f>IF(AA35="○",①基本情報【名簿入力前に必須入力】!$E$15,"")</f>
        <v/>
      </c>
      <c r="AD35" s="408" t="str">
        <f>③職員名簿【年間実績】!BX44</f>
        <v/>
      </c>
      <c r="AE35" s="407" t="str">
        <f>③職員名簿【年間実績】!BH44</f>
        <v/>
      </c>
      <c r="AF35" s="170" t="str">
        <f>IF(AD35="○",①基本情報【名簿入力前に必須入力】!$E$15,"")</f>
        <v/>
      </c>
      <c r="AG35" s="408" t="str">
        <f>③職員名簿【年間実績】!BY44</f>
        <v/>
      </c>
      <c r="AH35" s="407" t="str">
        <f>③職員名簿【年間実績】!BI44</f>
        <v/>
      </c>
      <c r="AI35" s="170" t="str">
        <f>IF(AG35="○",①基本情報【名簿入力前に必須入力】!$E$15,"")</f>
        <v/>
      </c>
      <c r="AJ35" s="408" t="str">
        <f>③職員名簿【年間実績】!BZ44</f>
        <v/>
      </c>
      <c r="AK35" s="407" t="str">
        <f>③職員名簿【年間実績】!BJ44</f>
        <v/>
      </c>
      <c r="AL35" s="170" t="str">
        <f>IF(AJ35="○",①基本情報【名簿入力前に必須入力】!$E$15,"")</f>
        <v/>
      </c>
    </row>
    <row r="36" spans="1:38" ht="30" customHeight="1">
      <c r="A36" s="1">
        <v>32</v>
      </c>
      <c r="B36" s="154" t="str">
        <f>③職員名簿【年間実績】!BN45</f>
        <v/>
      </c>
      <c r="C36" s="406" t="str">
        <f>③職員名簿【年間実績】!BO45</f>
        <v/>
      </c>
      <c r="D36" s="407" t="str">
        <f>③職員名簿【年間実績】!AY45</f>
        <v/>
      </c>
      <c r="E36" s="170" t="str">
        <f>IF(C36="○",①基本情報【名簿入力前に必須入力】!$E$15,"")</f>
        <v/>
      </c>
      <c r="F36" s="408" t="str">
        <f>③職員名簿【年間実績】!BP45</f>
        <v/>
      </c>
      <c r="G36" s="407" t="str">
        <f>③職員名簿【年間実績】!AZ45</f>
        <v/>
      </c>
      <c r="H36" s="170" t="str">
        <f>IF(F36="○",①基本情報【名簿入力前に必須入力】!$E$15,"")</f>
        <v/>
      </c>
      <c r="I36" s="408" t="str">
        <f>③職員名簿【年間実績】!BQ45</f>
        <v/>
      </c>
      <c r="J36" s="407" t="str">
        <f>③職員名簿【年間実績】!BA45</f>
        <v/>
      </c>
      <c r="K36" s="170" t="str">
        <f>IF(I36="○",①基本情報【名簿入力前に必須入力】!$E$15,"")</f>
        <v/>
      </c>
      <c r="L36" s="408" t="str">
        <f>③職員名簿【年間実績】!BR45</f>
        <v/>
      </c>
      <c r="M36" s="407" t="str">
        <f>③職員名簿【年間実績】!BB45</f>
        <v/>
      </c>
      <c r="N36" s="170" t="str">
        <f>IF(L36="○",①基本情報【名簿入力前に必須入力】!$E$15,"")</f>
        <v/>
      </c>
      <c r="O36" s="408" t="str">
        <f>③職員名簿【年間実績】!BS45</f>
        <v/>
      </c>
      <c r="P36" s="407" t="str">
        <f>③職員名簿【年間実績】!BC45</f>
        <v/>
      </c>
      <c r="Q36" s="170" t="str">
        <f>IF(O36="○",①基本情報【名簿入力前に必須入力】!$E$15,"")</f>
        <v/>
      </c>
      <c r="R36" s="408" t="str">
        <f>③職員名簿【年間実績】!BT45</f>
        <v/>
      </c>
      <c r="S36" s="407" t="str">
        <f>③職員名簿【年間実績】!BD45</f>
        <v/>
      </c>
      <c r="T36" s="170" t="str">
        <f>IF(R36="○",①基本情報【名簿入力前に必須入力】!$E$15,"")</f>
        <v/>
      </c>
      <c r="U36" s="408" t="str">
        <f>③職員名簿【年間実績】!BU45</f>
        <v/>
      </c>
      <c r="V36" s="407" t="str">
        <f>③職員名簿【年間実績】!BE45</f>
        <v/>
      </c>
      <c r="W36" s="170" t="str">
        <f>IF(U36="○",①基本情報【名簿入力前に必須入力】!$E$15,"")</f>
        <v/>
      </c>
      <c r="X36" s="408" t="str">
        <f>③職員名簿【年間実績】!BV45</f>
        <v/>
      </c>
      <c r="Y36" s="407" t="str">
        <f>③職員名簿【年間実績】!BF45</f>
        <v/>
      </c>
      <c r="Z36" s="170" t="str">
        <f>IF(X36="○",①基本情報【名簿入力前に必須入力】!$E$15,"")</f>
        <v/>
      </c>
      <c r="AA36" s="408" t="str">
        <f>③職員名簿【年間実績】!BW45</f>
        <v/>
      </c>
      <c r="AB36" s="407" t="str">
        <f>③職員名簿【年間実績】!BG45</f>
        <v/>
      </c>
      <c r="AC36" s="170" t="str">
        <f>IF(AA36="○",①基本情報【名簿入力前に必須入力】!$E$15,"")</f>
        <v/>
      </c>
      <c r="AD36" s="408" t="str">
        <f>③職員名簿【年間実績】!BX45</f>
        <v/>
      </c>
      <c r="AE36" s="407" t="str">
        <f>③職員名簿【年間実績】!BH45</f>
        <v/>
      </c>
      <c r="AF36" s="170" t="str">
        <f>IF(AD36="○",①基本情報【名簿入力前に必須入力】!$E$15,"")</f>
        <v/>
      </c>
      <c r="AG36" s="408" t="str">
        <f>③職員名簿【年間実績】!BY45</f>
        <v/>
      </c>
      <c r="AH36" s="407" t="str">
        <f>③職員名簿【年間実績】!BI45</f>
        <v/>
      </c>
      <c r="AI36" s="170" t="str">
        <f>IF(AG36="○",①基本情報【名簿入力前に必須入力】!$E$15,"")</f>
        <v/>
      </c>
      <c r="AJ36" s="408" t="str">
        <f>③職員名簿【年間実績】!BZ45</f>
        <v/>
      </c>
      <c r="AK36" s="407" t="str">
        <f>③職員名簿【年間実績】!BJ45</f>
        <v/>
      </c>
      <c r="AL36" s="170" t="str">
        <f>IF(AJ36="○",①基本情報【名簿入力前に必須入力】!$E$15,"")</f>
        <v/>
      </c>
    </row>
    <row r="37" spans="1:38" ht="30" customHeight="1">
      <c r="A37" s="1">
        <v>33</v>
      </c>
      <c r="B37" s="154" t="str">
        <f>③職員名簿【年間実績】!BN46</f>
        <v/>
      </c>
      <c r="C37" s="406" t="str">
        <f>③職員名簿【年間実績】!BO46</f>
        <v/>
      </c>
      <c r="D37" s="407" t="str">
        <f>③職員名簿【年間実績】!AY46</f>
        <v/>
      </c>
      <c r="E37" s="170" t="str">
        <f>IF(C37="○",①基本情報【名簿入力前に必須入力】!$E$15,"")</f>
        <v/>
      </c>
      <c r="F37" s="408" t="str">
        <f>③職員名簿【年間実績】!BP46</f>
        <v/>
      </c>
      <c r="G37" s="407" t="str">
        <f>③職員名簿【年間実績】!AZ46</f>
        <v/>
      </c>
      <c r="H37" s="170" t="str">
        <f>IF(F37="○",①基本情報【名簿入力前に必須入力】!$E$15,"")</f>
        <v/>
      </c>
      <c r="I37" s="408" t="str">
        <f>③職員名簿【年間実績】!BQ46</f>
        <v/>
      </c>
      <c r="J37" s="407" t="str">
        <f>③職員名簿【年間実績】!BA46</f>
        <v/>
      </c>
      <c r="K37" s="170" t="str">
        <f>IF(I37="○",①基本情報【名簿入力前に必須入力】!$E$15,"")</f>
        <v/>
      </c>
      <c r="L37" s="408" t="str">
        <f>③職員名簿【年間実績】!BR46</f>
        <v/>
      </c>
      <c r="M37" s="407" t="str">
        <f>③職員名簿【年間実績】!BB46</f>
        <v/>
      </c>
      <c r="N37" s="170" t="str">
        <f>IF(L37="○",①基本情報【名簿入力前に必須入力】!$E$15,"")</f>
        <v/>
      </c>
      <c r="O37" s="408" t="str">
        <f>③職員名簿【年間実績】!BS46</f>
        <v/>
      </c>
      <c r="P37" s="407" t="str">
        <f>③職員名簿【年間実績】!BC46</f>
        <v/>
      </c>
      <c r="Q37" s="170" t="str">
        <f>IF(O37="○",①基本情報【名簿入力前に必須入力】!$E$15,"")</f>
        <v/>
      </c>
      <c r="R37" s="408" t="str">
        <f>③職員名簿【年間実績】!BT46</f>
        <v/>
      </c>
      <c r="S37" s="407" t="str">
        <f>③職員名簿【年間実績】!BD46</f>
        <v/>
      </c>
      <c r="T37" s="170" t="str">
        <f>IF(R37="○",①基本情報【名簿入力前に必須入力】!$E$15,"")</f>
        <v/>
      </c>
      <c r="U37" s="408" t="str">
        <f>③職員名簿【年間実績】!BU46</f>
        <v/>
      </c>
      <c r="V37" s="407" t="str">
        <f>③職員名簿【年間実績】!BE46</f>
        <v/>
      </c>
      <c r="W37" s="170" t="str">
        <f>IF(U37="○",①基本情報【名簿入力前に必須入力】!$E$15,"")</f>
        <v/>
      </c>
      <c r="X37" s="408" t="str">
        <f>③職員名簿【年間実績】!BV46</f>
        <v/>
      </c>
      <c r="Y37" s="407" t="str">
        <f>③職員名簿【年間実績】!BF46</f>
        <v/>
      </c>
      <c r="Z37" s="170" t="str">
        <f>IF(X37="○",①基本情報【名簿入力前に必須入力】!$E$15,"")</f>
        <v/>
      </c>
      <c r="AA37" s="408" t="str">
        <f>③職員名簿【年間実績】!BW46</f>
        <v/>
      </c>
      <c r="AB37" s="407" t="str">
        <f>③職員名簿【年間実績】!BG46</f>
        <v/>
      </c>
      <c r="AC37" s="170" t="str">
        <f>IF(AA37="○",①基本情報【名簿入力前に必須入力】!$E$15,"")</f>
        <v/>
      </c>
      <c r="AD37" s="408" t="str">
        <f>③職員名簿【年間実績】!BX46</f>
        <v/>
      </c>
      <c r="AE37" s="407" t="str">
        <f>③職員名簿【年間実績】!BH46</f>
        <v/>
      </c>
      <c r="AF37" s="170" t="str">
        <f>IF(AD37="○",①基本情報【名簿入力前に必須入力】!$E$15,"")</f>
        <v/>
      </c>
      <c r="AG37" s="408" t="str">
        <f>③職員名簿【年間実績】!BY46</f>
        <v/>
      </c>
      <c r="AH37" s="407" t="str">
        <f>③職員名簿【年間実績】!BI46</f>
        <v/>
      </c>
      <c r="AI37" s="170" t="str">
        <f>IF(AG37="○",①基本情報【名簿入力前に必須入力】!$E$15,"")</f>
        <v/>
      </c>
      <c r="AJ37" s="408" t="str">
        <f>③職員名簿【年間実績】!BZ46</f>
        <v/>
      </c>
      <c r="AK37" s="407" t="str">
        <f>③職員名簿【年間実績】!BJ46</f>
        <v/>
      </c>
      <c r="AL37" s="170" t="str">
        <f>IF(AJ37="○",①基本情報【名簿入力前に必須入力】!$E$15,"")</f>
        <v/>
      </c>
    </row>
    <row r="38" spans="1:38" ht="30" customHeight="1">
      <c r="A38" s="1">
        <v>34</v>
      </c>
      <c r="B38" s="154" t="str">
        <f>③職員名簿【年間実績】!BN47</f>
        <v/>
      </c>
      <c r="C38" s="406" t="str">
        <f>③職員名簿【年間実績】!BO47</f>
        <v/>
      </c>
      <c r="D38" s="407" t="str">
        <f>③職員名簿【年間実績】!AY47</f>
        <v/>
      </c>
      <c r="E38" s="170" t="str">
        <f>IF(C38="○",①基本情報【名簿入力前に必須入力】!$E$15,"")</f>
        <v/>
      </c>
      <c r="F38" s="408" t="str">
        <f>③職員名簿【年間実績】!BP47</f>
        <v/>
      </c>
      <c r="G38" s="407" t="str">
        <f>③職員名簿【年間実績】!AZ47</f>
        <v/>
      </c>
      <c r="H38" s="170" t="str">
        <f>IF(F38="○",①基本情報【名簿入力前に必須入力】!$E$15,"")</f>
        <v/>
      </c>
      <c r="I38" s="408" t="str">
        <f>③職員名簿【年間実績】!BQ47</f>
        <v/>
      </c>
      <c r="J38" s="407" t="str">
        <f>③職員名簿【年間実績】!BA47</f>
        <v/>
      </c>
      <c r="K38" s="170" t="str">
        <f>IF(I38="○",①基本情報【名簿入力前に必須入力】!$E$15,"")</f>
        <v/>
      </c>
      <c r="L38" s="408" t="str">
        <f>③職員名簿【年間実績】!BR47</f>
        <v/>
      </c>
      <c r="M38" s="407" t="str">
        <f>③職員名簿【年間実績】!BB47</f>
        <v/>
      </c>
      <c r="N38" s="170" t="str">
        <f>IF(L38="○",①基本情報【名簿入力前に必須入力】!$E$15,"")</f>
        <v/>
      </c>
      <c r="O38" s="408" t="str">
        <f>③職員名簿【年間実績】!BS47</f>
        <v/>
      </c>
      <c r="P38" s="407" t="str">
        <f>③職員名簿【年間実績】!BC47</f>
        <v/>
      </c>
      <c r="Q38" s="170" t="str">
        <f>IF(O38="○",①基本情報【名簿入力前に必須入力】!$E$15,"")</f>
        <v/>
      </c>
      <c r="R38" s="408" t="str">
        <f>③職員名簿【年間実績】!BT47</f>
        <v/>
      </c>
      <c r="S38" s="407" t="str">
        <f>③職員名簿【年間実績】!BD47</f>
        <v/>
      </c>
      <c r="T38" s="170" t="str">
        <f>IF(R38="○",①基本情報【名簿入力前に必須入力】!$E$15,"")</f>
        <v/>
      </c>
      <c r="U38" s="408" t="str">
        <f>③職員名簿【年間実績】!BU47</f>
        <v/>
      </c>
      <c r="V38" s="407" t="str">
        <f>③職員名簿【年間実績】!BE47</f>
        <v/>
      </c>
      <c r="W38" s="170" t="str">
        <f>IF(U38="○",①基本情報【名簿入力前に必須入力】!$E$15,"")</f>
        <v/>
      </c>
      <c r="X38" s="408" t="str">
        <f>③職員名簿【年間実績】!BV47</f>
        <v/>
      </c>
      <c r="Y38" s="407" t="str">
        <f>③職員名簿【年間実績】!BF47</f>
        <v/>
      </c>
      <c r="Z38" s="170" t="str">
        <f>IF(X38="○",①基本情報【名簿入力前に必須入力】!$E$15,"")</f>
        <v/>
      </c>
      <c r="AA38" s="408" t="str">
        <f>③職員名簿【年間実績】!BW47</f>
        <v/>
      </c>
      <c r="AB38" s="407" t="str">
        <f>③職員名簿【年間実績】!BG47</f>
        <v/>
      </c>
      <c r="AC38" s="170" t="str">
        <f>IF(AA38="○",①基本情報【名簿入力前に必須入力】!$E$15,"")</f>
        <v/>
      </c>
      <c r="AD38" s="408" t="str">
        <f>③職員名簿【年間実績】!BX47</f>
        <v/>
      </c>
      <c r="AE38" s="407" t="str">
        <f>③職員名簿【年間実績】!BH47</f>
        <v/>
      </c>
      <c r="AF38" s="170" t="str">
        <f>IF(AD38="○",①基本情報【名簿入力前に必須入力】!$E$15,"")</f>
        <v/>
      </c>
      <c r="AG38" s="408" t="str">
        <f>③職員名簿【年間実績】!BY47</f>
        <v/>
      </c>
      <c r="AH38" s="407" t="str">
        <f>③職員名簿【年間実績】!BI47</f>
        <v/>
      </c>
      <c r="AI38" s="170" t="str">
        <f>IF(AG38="○",①基本情報【名簿入力前に必須入力】!$E$15,"")</f>
        <v/>
      </c>
      <c r="AJ38" s="408" t="str">
        <f>③職員名簿【年間実績】!BZ47</f>
        <v/>
      </c>
      <c r="AK38" s="407" t="str">
        <f>③職員名簿【年間実績】!BJ47</f>
        <v/>
      </c>
      <c r="AL38" s="170" t="str">
        <f>IF(AJ38="○",①基本情報【名簿入力前に必須入力】!$E$15,"")</f>
        <v/>
      </c>
    </row>
    <row r="39" spans="1:38" ht="30" customHeight="1">
      <c r="A39" s="1">
        <v>35</v>
      </c>
      <c r="B39" s="154" t="str">
        <f>③職員名簿【年間実績】!BN48</f>
        <v/>
      </c>
      <c r="C39" s="406" t="str">
        <f>③職員名簿【年間実績】!BO48</f>
        <v/>
      </c>
      <c r="D39" s="407" t="str">
        <f>③職員名簿【年間実績】!AY48</f>
        <v/>
      </c>
      <c r="E39" s="170" t="str">
        <f>IF(C39="○",①基本情報【名簿入力前に必須入力】!$E$15,"")</f>
        <v/>
      </c>
      <c r="F39" s="408" t="str">
        <f>③職員名簿【年間実績】!BP48</f>
        <v/>
      </c>
      <c r="G39" s="407" t="str">
        <f>③職員名簿【年間実績】!AZ48</f>
        <v/>
      </c>
      <c r="H39" s="170" t="str">
        <f>IF(F39="○",①基本情報【名簿入力前に必須入力】!$E$15,"")</f>
        <v/>
      </c>
      <c r="I39" s="408" t="str">
        <f>③職員名簿【年間実績】!BQ48</f>
        <v/>
      </c>
      <c r="J39" s="407" t="str">
        <f>③職員名簿【年間実績】!BA48</f>
        <v/>
      </c>
      <c r="K39" s="170" t="str">
        <f>IF(I39="○",①基本情報【名簿入力前に必須入力】!$E$15,"")</f>
        <v/>
      </c>
      <c r="L39" s="408" t="str">
        <f>③職員名簿【年間実績】!BR48</f>
        <v/>
      </c>
      <c r="M39" s="407" t="str">
        <f>③職員名簿【年間実績】!BB48</f>
        <v/>
      </c>
      <c r="N39" s="170" t="str">
        <f>IF(L39="○",①基本情報【名簿入力前に必須入力】!$E$15,"")</f>
        <v/>
      </c>
      <c r="O39" s="408" t="str">
        <f>③職員名簿【年間実績】!BS48</f>
        <v/>
      </c>
      <c r="P39" s="407" t="str">
        <f>③職員名簿【年間実績】!BC48</f>
        <v/>
      </c>
      <c r="Q39" s="170" t="str">
        <f>IF(O39="○",①基本情報【名簿入力前に必須入力】!$E$15,"")</f>
        <v/>
      </c>
      <c r="R39" s="408" t="str">
        <f>③職員名簿【年間実績】!BT48</f>
        <v/>
      </c>
      <c r="S39" s="407" t="str">
        <f>③職員名簿【年間実績】!BD48</f>
        <v/>
      </c>
      <c r="T39" s="170" t="str">
        <f>IF(R39="○",①基本情報【名簿入力前に必須入力】!$E$15,"")</f>
        <v/>
      </c>
      <c r="U39" s="408" t="str">
        <f>③職員名簿【年間実績】!BU48</f>
        <v/>
      </c>
      <c r="V39" s="407" t="str">
        <f>③職員名簿【年間実績】!BE48</f>
        <v/>
      </c>
      <c r="W39" s="170" t="str">
        <f>IF(U39="○",①基本情報【名簿入力前に必須入力】!$E$15,"")</f>
        <v/>
      </c>
      <c r="X39" s="408" t="str">
        <f>③職員名簿【年間実績】!BV48</f>
        <v/>
      </c>
      <c r="Y39" s="407" t="str">
        <f>③職員名簿【年間実績】!BF48</f>
        <v/>
      </c>
      <c r="Z39" s="170" t="str">
        <f>IF(X39="○",①基本情報【名簿入力前に必須入力】!$E$15,"")</f>
        <v/>
      </c>
      <c r="AA39" s="408" t="str">
        <f>③職員名簿【年間実績】!BW48</f>
        <v/>
      </c>
      <c r="AB39" s="407" t="str">
        <f>③職員名簿【年間実績】!BG48</f>
        <v/>
      </c>
      <c r="AC39" s="170" t="str">
        <f>IF(AA39="○",①基本情報【名簿入力前に必須入力】!$E$15,"")</f>
        <v/>
      </c>
      <c r="AD39" s="408" t="str">
        <f>③職員名簿【年間実績】!BX48</f>
        <v/>
      </c>
      <c r="AE39" s="407" t="str">
        <f>③職員名簿【年間実績】!BH48</f>
        <v/>
      </c>
      <c r="AF39" s="170" t="str">
        <f>IF(AD39="○",①基本情報【名簿入力前に必須入力】!$E$15,"")</f>
        <v/>
      </c>
      <c r="AG39" s="408" t="str">
        <f>③職員名簿【年間実績】!BY48</f>
        <v/>
      </c>
      <c r="AH39" s="407" t="str">
        <f>③職員名簿【年間実績】!BI48</f>
        <v/>
      </c>
      <c r="AI39" s="170" t="str">
        <f>IF(AG39="○",①基本情報【名簿入力前に必須入力】!$E$15,"")</f>
        <v/>
      </c>
      <c r="AJ39" s="408" t="str">
        <f>③職員名簿【年間実績】!BZ48</f>
        <v/>
      </c>
      <c r="AK39" s="407" t="str">
        <f>③職員名簿【年間実績】!BJ48</f>
        <v/>
      </c>
      <c r="AL39" s="170" t="str">
        <f>IF(AJ39="○",①基本情報【名簿入力前に必須入力】!$E$15,"")</f>
        <v/>
      </c>
    </row>
    <row r="40" spans="1:38" ht="30" customHeight="1">
      <c r="A40" s="1">
        <v>36</v>
      </c>
      <c r="B40" s="154" t="str">
        <f>③職員名簿【年間実績】!BN49</f>
        <v/>
      </c>
      <c r="C40" s="406" t="str">
        <f>③職員名簿【年間実績】!BO49</f>
        <v/>
      </c>
      <c r="D40" s="407" t="str">
        <f>③職員名簿【年間実績】!AY49</f>
        <v/>
      </c>
      <c r="E40" s="170" t="str">
        <f>IF(C40="○",①基本情報【名簿入力前に必須入力】!$E$15,"")</f>
        <v/>
      </c>
      <c r="F40" s="408" t="str">
        <f>③職員名簿【年間実績】!BP49</f>
        <v/>
      </c>
      <c r="G40" s="407" t="str">
        <f>③職員名簿【年間実績】!AZ49</f>
        <v/>
      </c>
      <c r="H40" s="170" t="str">
        <f>IF(F40="○",①基本情報【名簿入力前に必須入力】!$E$15,"")</f>
        <v/>
      </c>
      <c r="I40" s="408" t="str">
        <f>③職員名簿【年間実績】!BQ49</f>
        <v/>
      </c>
      <c r="J40" s="407" t="str">
        <f>③職員名簿【年間実績】!BA49</f>
        <v/>
      </c>
      <c r="K40" s="170" t="str">
        <f>IF(I40="○",①基本情報【名簿入力前に必須入力】!$E$15,"")</f>
        <v/>
      </c>
      <c r="L40" s="408" t="str">
        <f>③職員名簿【年間実績】!BR49</f>
        <v/>
      </c>
      <c r="M40" s="407" t="str">
        <f>③職員名簿【年間実績】!BB49</f>
        <v/>
      </c>
      <c r="N40" s="170" t="str">
        <f>IF(L40="○",①基本情報【名簿入力前に必須入力】!$E$15,"")</f>
        <v/>
      </c>
      <c r="O40" s="408" t="str">
        <f>③職員名簿【年間実績】!BS49</f>
        <v/>
      </c>
      <c r="P40" s="407" t="str">
        <f>③職員名簿【年間実績】!BC49</f>
        <v/>
      </c>
      <c r="Q40" s="170" t="str">
        <f>IF(O40="○",①基本情報【名簿入力前に必須入力】!$E$15,"")</f>
        <v/>
      </c>
      <c r="R40" s="408" t="str">
        <f>③職員名簿【年間実績】!BT49</f>
        <v/>
      </c>
      <c r="S40" s="407" t="str">
        <f>③職員名簿【年間実績】!BD49</f>
        <v/>
      </c>
      <c r="T40" s="170" t="str">
        <f>IF(R40="○",①基本情報【名簿入力前に必須入力】!$E$15,"")</f>
        <v/>
      </c>
      <c r="U40" s="408" t="str">
        <f>③職員名簿【年間実績】!BU49</f>
        <v/>
      </c>
      <c r="V40" s="407" t="str">
        <f>③職員名簿【年間実績】!BE49</f>
        <v/>
      </c>
      <c r="W40" s="170" t="str">
        <f>IF(U40="○",①基本情報【名簿入力前に必須入力】!$E$15,"")</f>
        <v/>
      </c>
      <c r="X40" s="408" t="str">
        <f>③職員名簿【年間実績】!BV49</f>
        <v/>
      </c>
      <c r="Y40" s="407" t="str">
        <f>③職員名簿【年間実績】!BF49</f>
        <v/>
      </c>
      <c r="Z40" s="170" t="str">
        <f>IF(X40="○",①基本情報【名簿入力前に必須入力】!$E$15,"")</f>
        <v/>
      </c>
      <c r="AA40" s="408" t="str">
        <f>③職員名簿【年間実績】!BW49</f>
        <v/>
      </c>
      <c r="AB40" s="407" t="str">
        <f>③職員名簿【年間実績】!BG49</f>
        <v/>
      </c>
      <c r="AC40" s="170" t="str">
        <f>IF(AA40="○",①基本情報【名簿入力前に必須入力】!$E$15,"")</f>
        <v/>
      </c>
      <c r="AD40" s="408" t="str">
        <f>③職員名簿【年間実績】!BX49</f>
        <v/>
      </c>
      <c r="AE40" s="407" t="str">
        <f>③職員名簿【年間実績】!BH49</f>
        <v/>
      </c>
      <c r="AF40" s="170" t="str">
        <f>IF(AD40="○",①基本情報【名簿入力前に必須入力】!$E$15,"")</f>
        <v/>
      </c>
      <c r="AG40" s="408" t="str">
        <f>③職員名簿【年間実績】!BY49</f>
        <v/>
      </c>
      <c r="AH40" s="407" t="str">
        <f>③職員名簿【年間実績】!BI49</f>
        <v/>
      </c>
      <c r="AI40" s="170" t="str">
        <f>IF(AG40="○",①基本情報【名簿入力前に必須入力】!$E$15,"")</f>
        <v/>
      </c>
      <c r="AJ40" s="408" t="str">
        <f>③職員名簿【年間実績】!BZ49</f>
        <v/>
      </c>
      <c r="AK40" s="407" t="str">
        <f>③職員名簿【年間実績】!BJ49</f>
        <v/>
      </c>
      <c r="AL40" s="170" t="str">
        <f>IF(AJ40="○",①基本情報【名簿入力前に必須入力】!$E$15,"")</f>
        <v/>
      </c>
    </row>
    <row r="41" spans="1:38" ht="30" customHeight="1">
      <c r="A41" s="1">
        <v>37</v>
      </c>
      <c r="B41" s="154" t="str">
        <f>③職員名簿【年間実績】!BN50</f>
        <v/>
      </c>
      <c r="C41" s="406" t="str">
        <f>③職員名簿【年間実績】!BO50</f>
        <v/>
      </c>
      <c r="D41" s="407" t="str">
        <f>③職員名簿【年間実績】!AY50</f>
        <v/>
      </c>
      <c r="E41" s="170" t="str">
        <f>IF(C41="○",①基本情報【名簿入力前に必須入力】!$E$15,"")</f>
        <v/>
      </c>
      <c r="F41" s="408" t="str">
        <f>③職員名簿【年間実績】!BP50</f>
        <v/>
      </c>
      <c r="G41" s="407" t="str">
        <f>③職員名簿【年間実績】!AZ50</f>
        <v/>
      </c>
      <c r="H41" s="170" t="str">
        <f>IF(F41="○",①基本情報【名簿入力前に必須入力】!$E$15,"")</f>
        <v/>
      </c>
      <c r="I41" s="408" t="str">
        <f>③職員名簿【年間実績】!BQ50</f>
        <v/>
      </c>
      <c r="J41" s="407" t="str">
        <f>③職員名簿【年間実績】!BA50</f>
        <v/>
      </c>
      <c r="K41" s="170" t="str">
        <f>IF(I41="○",①基本情報【名簿入力前に必須入力】!$E$15,"")</f>
        <v/>
      </c>
      <c r="L41" s="408" t="str">
        <f>③職員名簿【年間実績】!BR50</f>
        <v/>
      </c>
      <c r="M41" s="407" t="str">
        <f>③職員名簿【年間実績】!BB50</f>
        <v/>
      </c>
      <c r="N41" s="170" t="str">
        <f>IF(L41="○",①基本情報【名簿入力前に必須入力】!$E$15,"")</f>
        <v/>
      </c>
      <c r="O41" s="408" t="str">
        <f>③職員名簿【年間実績】!BS50</f>
        <v/>
      </c>
      <c r="P41" s="407" t="str">
        <f>③職員名簿【年間実績】!BC50</f>
        <v/>
      </c>
      <c r="Q41" s="170" t="str">
        <f>IF(O41="○",①基本情報【名簿入力前に必須入力】!$E$15,"")</f>
        <v/>
      </c>
      <c r="R41" s="408" t="str">
        <f>③職員名簿【年間実績】!BT50</f>
        <v/>
      </c>
      <c r="S41" s="407" t="str">
        <f>③職員名簿【年間実績】!BD50</f>
        <v/>
      </c>
      <c r="T41" s="170" t="str">
        <f>IF(R41="○",①基本情報【名簿入力前に必須入力】!$E$15,"")</f>
        <v/>
      </c>
      <c r="U41" s="408" t="str">
        <f>③職員名簿【年間実績】!BU50</f>
        <v/>
      </c>
      <c r="V41" s="407" t="str">
        <f>③職員名簿【年間実績】!BE50</f>
        <v/>
      </c>
      <c r="W41" s="170" t="str">
        <f>IF(U41="○",①基本情報【名簿入力前に必須入力】!$E$15,"")</f>
        <v/>
      </c>
      <c r="X41" s="408" t="str">
        <f>③職員名簿【年間実績】!BV50</f>
        <v/>
      </c>
      <c r="Y41" s="407" t="str">
        <f>③職員名簿【年間実績】!BF50</f>
        <v/>
      </c>
      <c r="Z41" s="170" t="str">
        <f>IF(X41="○",①基本情報【名簿入力前に必須入力】!$E$15,"")</f>
        <v/>
      </c>
      <c r="AA41" s="408" t="str">
        <f>③職員名簿【年間実績】!BW50</f>
        <v/>
      </c>
      <c r="AB41" s="407" t="str">
        <f>③職員名簿【年間実績】!BG50</f>
        <v/>
      </c>
      <c r="AC41" s="170" t="str">
        <f>IF(AA41="○",①基本情報【名簿入力前に必須入力】!$E$15,"")</f>
        <v/>
      </c>
      <c r="AD41" s="408" t="str">
        <f>③職員名簿【年間実績】!BX50</f>
        <v/>
      </c>
      <c r="AE41" s="407" t="str">
        <f>③職員名簿【年間実績】!BH50</f>
        <v/>
      </c>
      <c r="AF41" s="170" t="str">
        <f>IF(AD41="○",①基本情報【名簿入力前に必須入力】!$E$15,"")</f>
        <v/>
      </c>
      <c r="AG41" s="408" t="str">
        <f>③職員名簿【年間実績】!BY50</f>
        <v/>
      </c>
      <c r="AH41" s="407" t="str">
        <f>③職員名簿【年間実績】!BI50</f>
        <v/>
      </c>
      <c r="AI41" s="170" t="str">
        <f>IF(AG41="○",①基本情報【名簿入力前に必須入力】!$E$15,"")</f>
        <v/>
      </c>
      <c r="AJ41" s="408" t="str">
        <f>③職員名簿【年間実績】!BZ50</f>
        <v/>
      </c>
      <c r="AK41" s="407" t="str">
        <f>③職員名簿【年間実績】!BJ50</f>
        <v/>
      </c>
      <c r="AL41" s="170" t="str">
        <f>IF(AJ41="○",①基本情報【名簿入力前に必須入力】!$E$15,"")</f>
        <v/>
      </c>
    </row>
    <row r="42" spans="1:38" ht="30" customHeight="1">
      <c r="A42" s="1">
        <v>38</v>
      </c>
      <c r="B42" s="154" t="str">
        <f>③職員名簿【年間実績】!BN51</f>
        <v/>
      </c>
      <c r="C42" s="406" t="str">
        <f>③職員名簿【年間実績】!BO51</f>
        <v/>
      </c>
      <c r="D42" s="407" t="str">
        <f>③職員名簿【年間実績】!AY51</f>
        <v/>
      </c>
      <c r="E42" s="170" t="str">
        <f>IF(C42="○",①基本情報【名簿入力前に必須入力】!$E$15,"")</f>
        <v/>
      </c>
      <c r="F42" s="408" t="str">
        <f>③職員名簿【年間実績】!BP51</f>
        <v/>
      </c>
      <c r="G42" s="407" t="str">
        <f>③職員名簿【年間実績】!AZ51</f>
        <v/>
      </c>
      <c r="H42" s="170" t="str">
        <f>IF(F42="○",①基本情報【名簿入力前に必須入力】!$E$15,"")</f>
        <v/>
      </c>
      <c r="I42" s="408" t="str">
        <f>③職員名簿【年間実績】!BQ51</f>
        <v/>
      </c>
      <c r="J42" s="407" t="str">
        <f>③職員名簿【年間実績】!BA51</f>
        <v/>
      </c>
      <c r="K42" s="170" t="str">
        <f>IF(I42="○",①基本情報【名簿入力前に必須入力】!$E$15,"")</f>
        <v/>
      </c>
      <c r="L42" s="408" t="str">
        <f>③職員名簿【年間実績】!BR51</f>
        <v/>
      </c>
      <c r="M42" s="407" t="str">
        <f>③職員名簿【年間実績】!BB51</f>
        <v/>
      </c>
      <c r="N42" s="170" t="str">
        <f>IF(L42="○",①基本情報【名簿入力前に必須入力】!$E$15,"")</f>
        <v/>
      </c>
      <c r="O42" s="408" t="str">
        <f>③職員名簿【年間実績】!BS51</f>
        <v/>
      </c>
      <c r="P42" s="407" t="str">
        <f>③職員名簿【年間実績】!BC51</f>
        <v/>
      </c>
      <c r="Q42" s="170" t="str">
        <f>IF(O42="○",①基本情報【名簿入力前に必須入力】!$E$15,"")</f>
        <v/>
      </c>
      <c r="R42" s="408" t="str">
        <f>③職員名簿【年間実績】!BT51</f>
        <v/>
      </c>
      <c r="S42" s="407" t="str">
        <f>③職員名簿【年間実績】!BD51</f>
        <v/>
      </c>
      <c r="T42" s="170" t="str">
        <f>IF(R42="○",①基本情報【名簿入力前に必須入力】!$E$15,"")</f>
        <v/>
      </c>
      <c r="U42" s="408" t="str">
        <f>③職員名簿【年間実績】!BU51</f>
        <v/>
      </c>
      <c r="V42" s="407" t="str">
        <f>③職員名簿【年間実績】!BE51</f>
        <v/>
      </c>
      <c r="W42" s="170" t="str">
        <f>IF(U42="○",①基本情報【名簿入力前に必須入力】!$E$15,"")</f>
        <v/>
      </c>
      <c r="X42" s="408" t="str">
        <f>③職員名簿【年間実績】!BV51</f>
        <v/>
      </c>
      <c r="Y42" s="407" t="str">
        <f>③職員名簿【年間実績】!BF51</f>
        <v/>
      </c>
      <c r="Z42" s="170" t="str">
        <f>IF(X42="○",①基本情報【名簿入力前に必須入力】!$E$15,"")</f>
        <v/>
      </c>
      <c r="AA42" s="408" t="str">
        <f>③職員名簿【年間実績】!BW51</f>
        <v/>
      </c>
      <c r="AB42" s="407" t="str">
        <f>③職員名簿【年間実績】!BG51</f>
        <v/>
      </c>
      <c r="AC42" s="170" t="str">
        <f>IF(AA42="○",①基本情報【名簿入力前に必須入力】!$E$15,"")</f>
        <v/>
      </c>
      <c r="AD42" s="408" t="str">
        <f>③職員名簿【年間実績】!BX51</f>
        <v/>
      </c>
      <c r="AE42" s="407" t="str">
        <f>③職員名簿【年間実績】!BH51</f>
        <v/>
      </c>
      <c r="AF42" s="170" t="str">
        <f>IF(AD42="○",①基本情報【名簿入力前に必須入力】!$E$15,"")</f>
        <v/>
      </c>
      <c r="AG42" s="408" t="str">
        <f>③職員名簿【年間実績】!BY51</f>
        <v/>
      </c>
      <c r="AH42" s="407" t="str">
        <f>③職員名簿【年間実績】!BI51</f>
        <v/>
      </c>
      <c r="AI42" s="170" t="str">
        <f>IF(AG42="○",①基本情報【名簿入力前に必須入力】!$E$15,"")</f>
        <v/>
      </c>
      <c r="AJ42" s="408" t="str">
        <f>③職員名簿【年間実績】!BZ51</f>
        <v/>
      </c>
      <c r="AK42" s="407" t="str">
        <f>③職員名簿【年間実績】!BJ51</f>
        <v/>
      </c>
      <c r="AL42" s="170" t="str">
        <f>IF(AJ42="○",①基本情報【名簿入力前に必須入力】!$E$15,"")</f>
        <v/>
      </c>
    </row>
    <row r="43" spans="1:38" ht="30" customHeight="1">
      <c r="A43" s="1">
        <v>39</v>
      </c>
      <c r="B43" s="154" t="str">
        <f>③職員名簿【年間実績】!BN52</f>
        <v/>
      </c>
      <c r="C43" s="406" t="str">
        <f>③職員名簿【年間実績】!BO52</f>
        <v/>
      </c>
      <c r="D43" s="407" t="str">
        <f>③職員名簿【年間実績】!AY52</f>
        <v/>
      </c>
      <c r="E43" s="170" t="str">
        <f>IF(C43="○",①基本情報【名簿入力前に必須入力】!$E$15,"")</f>
        <v/>
      </c>
      <c r="F43" s="408" t="str">
        <f>③職員名簿【年間実績】!BP52</f>
        <v/>
      </c>
      <c r="G43" s="407" t="str">
        <f>③職員名簿【年間実績】!AZ52</f>
        <v/>
      </c>
      <c r="H43" s="170" t="str">
        <f>IF(F43="○",①基本情報【名簿入力前に必須入力】!$E$15,"")</f>
        <v/>
      </c>
      <c r="I43" s="408" t="str">
        <f>③職員名簿【年間実績】!BQ52</f>
        <v/>
      </c>
      <c r="J43" s="407" t="str">
        <f>③職員名簿【年間実績】!BA52</f>
        <v/>
      </c>
      <c r="K43" s="170" t="str">
        <f>IF(I43="○",①基本情報【名簿入力前に必須入力】!$E$15,"")</f>
        <v/>
      </c>
      <c r="L43" s="408" t="str">
        <f>③職員名簿【年間実績】!BR52</f>
        <v/>
      </c>
      <c r="M43" s="407" t="str">
        <f>③職員名簿【年間実績】!BB52</f>
        <v/>
      </c>
      <c r="N43" s="170" t="str">
        <f>IF(L43="○",①基本情報【名簿入力前に必須入力】!$E$15,"")</f>
        <v/>
      </c>
      <c r="O43" s="408" t="str">
        <f>③職員名簿【年間実績】!BS52</f>
        <v/>
      </c>
      <c r="P43" s="407" t="str">
        <f>③職員名簿【年間実績】!BC52</f>
        <v/>
      </c>
      <c r="Q43" s="170" t="str">
        <f>IF(O43="○",①基本情報【名簿入力前に必須入力】!$E$15,"")</f>
        <v/>
      </c>
      <c r="R43" s="408" t="str">
        <f>③職員名簿【年間実績】!BT52</f>
        <v/>
      </c>
      <c r="S43" s="407" t="str">
        <f>③職員名簿【年間実績】!BD52</f>
        <v/>
      </c>
      <c r="T43" s="170" t="str">
        <f>IF(R43="○",①基本情報【名簿入力前に必須入力】!$E$15,"")</f>
        <v/>
      </c>
      <c r="U43" s="408" t="str">
        <f>③職員名簿【年間実績】!BU52</f>
        <v/>
      </c>
      <c r="V43" s="407" t="str">
        <f>③職員名簿【年間実績】!BE52</f>
        <v/>
      </c>
      <c r="W43" s="170" t="str">
        <f>IF(U43="○",①基本情報【名簿入力前に必須入力】!$E$15,"")</f>
        <v/>
      </c>
      <c r="X43" s="408" t="str">
        <f>③職員名簿【年間実績】!BV52</f>
        <v/>
      </c>
      <c r="Y43" s="407" t="str">
        <f>③職員名簿【年間実績】!BF52</f>
        <v/>
      </c>
      <c r="Z43" s="170" t="str">
        <f>IF(X43="○",①基本情報【名簿入力前に必須入力】!$E$15,"")</f>
        <v/>
      </c>
      <c r="AA43" s="408" t="str">
        <f>③職員名簿【年間実績】!BW52</f>
        <v/>
      </c>
      <c r="AB43" s="407" t="str">
        <f>③職員名簿【年間実績】!BG52</f>
        <v/>
      </c>
      <c r="AC43" s="170" t="str">
        <f>IF(AA43="○",①基本情報【名簿入力前に必須入力】!$E$15,"")</f>
        <v/>
      </c>
      <c r="AD43" s="408" t="str">
        <f>③職員名簿【年間実績】!BX52</f>
        <v/>
      </c>
      <c r="AE43" s="407" t="str">
        <f>③職員名簿【年間実績】!BH52</f>
        <v/>
      </c>
      <c r="AF43" s="170" t="str">
        <f>IF(AD43="○",①基本情報【名簿入力前に必須入力】!$E$15,"")</f>
        <v/>
      </c>
      <c r="AG43" s="408" t="str">
        <f>③職員名簿【年間実績】!BY52</f>
        <v/>
      </c>
      <c r="AH43" s="407" t="str">
        <f>③職員名簿【年間実績】!BI52</f>
        <v/>
      </c>
      <c r="AI43" s="170" t="str">
        <f>IF(AG43="○",①基本情報【名簿入力前に必須入力】!$E$15,"")</f>
        <v/>
      </c>
      <c r="AJ43" s="408" t="str">
        <f>③職員名簿【年間実績】!BZ52</f>
        <v/>
      </c>
      <c r="AK43" s="407" t="str">
        <f>③職員名簿【年間実績】!BJ52</f>
        <v/>
      </c>
      <c r="AL43" s="170" t="str">
        <f>IF(AJ43="○",①基本情報【名簿入力前に必須入力】!$E$15,"")</f>
        <v/>
      </c>
    </row>
    <row r="44" spans="1:38" ht="30" customHeight="1">
      <c r="A44" s="1">
        <v>40</v>
      </c>
      <c r="B44" s="154" t="str">
        <f>③職員名簿【年間実績】!BN53</f>
        <v/>
      </c>
      <c r="C44" s="406" t="str">
        <f>③職員名簿【年間実績】!BO53</f>
        <v/>
      </c>
      <c r="D44" s="407" t="str">
        <f>③職員名簿【年間実績】!AY53</f>
        <v/>
      </c>
      <c r="E44" s="170" t="str">
        <f>IF(C44="○",①基本情報【名簿入力前に必須入力】!$E$15,"")</f>
        <v/>
      </c>
      <c r="F44" s="408" t="str">
        <f>③職員名簿【年間実績】!BP53</f>
        <v/>
      </c>
      <c r="G44" s="407" t="str">
        <f>③職員名簿【年間実績】!AZ53</f>
        <v/>
      </c>
      <c r="H44" s="170" t="str">
        <f>IF(F44="○",①基本情報【名簿入力前に必須入力】!$E$15,"")</f>
        <v/>
      </c>
      <c r="I44" s="408" t="str">
        <f>③職員名簿【年間実績】!BQ53</f>
        <v/>
      </c>
      <c r="J44" s="407" t="str">
        <f>③職員名簿【年間実績】!BA53</f>
        <v/>
      </c>
      <c r="K44" s="170" t="str">
        <f>IF(I44="○",①基本情報【名簿入力前に必須入力】!$E$15,"")</f>
        <v/>
      </c>
      <c r="L44" s="408" t="str">
        <f>③職員名簿【年間実績】!BR53</f>
        <v/>
      </c>
      <c r="M44" s="407" t="str">
        <f>③職員名簿【年間実績】!BB53</f>
        <v/>
      </c>
      <c r="N44" s="170" t="str">
        <f>IF(L44="○",①基本情報【名簿入力前に必須入力】!$E$15,"")</f>
        <v/>
      </c>
      <c r="O44" s="408" t="str">
        <f>③職員名簿【年間実績】!BS53</f>
        <v/>
      </c>
      <c r="P44" s="407" t="str">
        <f>③職員名簿【年間実績】!BC53</f>
        <v/>
      </c>
      <c r="Q44" s="170" t="str">
        <f>IF(O44="○",①基本情報【名簿入力前に必須入力】!$E$15,"")</f>
        <v/>
      </c>
      <c r="R44" s="408" t="str">
        <f>③職員名簿【年間実績】!BT53</f>
        <v/>
      </c>
      <c r="S44" s="407" t="str">
        <f>③職員名簿【年間実績】!BD53</f>
        <v/>
      </c>
      <c r="T44" s="170" t="str">
        <f>IF(R44="○",①基本情報【名簿入力前に必須入力】!$E$15,"")</f>
        <v/>
      </c>
      <c r="U44" s="408" t="str">
        <f>③職員名簿【年間実績】!BU53</f>
        <v/>
      </c>
      <c r="V44" s="407" t="str">
        <f>③職員名簿【年間実績】!BE53</f>
        <v/>
      </c>
      <c r="W44" s="170" t="str">
        <f>IF(U44="○",①基本情報【名簿入力前に必須入力】!$E$15,"")</f>
        <v/>
      </c>
      <c r="X44" s="408" t="str">
        <f>③職員名簿【年間実績】!BV53</f>
        <v/>
      </c>
      <c r="Y44" s="407" t="str">
        <f>③職員名簿【年間実績】!BF53</f>
        <v/>
      </c>
      <c r="Z44" s="170" t="str">
        <f>IF(X44="○",①基本情報【名簿入力前に必須入力】!$E$15,"")</f>
        <v/>
      </c>
      <c r="AA44" s="408" t="str">
        <f>③職員名簿【年間実績】!BW53</f>
        <v/>
      </c>
      <c r="AB44" s="407" t="str">
        <f>③職員名簿【年間実績】!BG53</f>
        <v/>
      </c>
      <c r="AC44" s="170" t="str">
        <f>IF(AA44="○",①基本情報【名簿入力前に必須入力】!$E$15,"")</f>
        <v/>
      </c>
      <c r="AD44" s="408" t="str">
        <f>③職員名簿【年間実績】!BX53</f>
        <v/>
      </c>
      <c r="AE44" s="407" t="str">
        <f>③職員名簿【年間実績】!BH53</f>
        <v/>
      </c>
      <c r="AF44" s="170" t="str">
        <f>IF(AD44="○",①基本情報【名簿入力前に必須入力】!$E$15,"")</f>
        <v/>
      </c>
      <c r="AG44" s="408" t="str">
        <f>③職員名簿【年間実績】!BY53</f>
        <v/>
      </c>
      <c r="AH44" s="407" t="str">
        <f>③職員名簿【年間実績】!BI53</f>
        <v/>
      </c>
      <c r="AI44" s="170" t="str">
        <f>IF(AG44="○",①基本情報【名簿入力前に必須入力】!$E$15,"")</f>
        <v/>
      </c>
      <c r="AJ44" s="408" t="str">
        <f>③職員名簿【年間実績】!BZ53</f>
        <v/>
      </c>
      <c r="AK44" s="407" t="str">
        <f>③職員名簿【年間実績】!BJ53</f>
        <v/>
      </c>
      <c r="AL44" s="170" t="str">
        <f>IF(AJ44="○",①基本情報【名簿入力前に必須入力】!$E$15,"")</f>
        <v/>
      </c>
    </row>
    <row r="45" spans="1:38" ht="30" customHeight="1">
      <c r="A45" s="1">
        <v>41</v>
      </c>
      <c r="B45" s="154" t="str">
        <f>③職員名簿【年間実績】!BN54</f>
        <v/>
      </c>
      <c r="C45" s="406" t="str">
        <f>③職員名簿【年間実績】!BO54</f>
        <v/>
      </c>
      <c r="D45" s="407" t="str">
        <f>③職員名簿【年間実績】!AY54</f>
        <v/>
      </c>
      <c r="E45" s="170" t="str">
        <f>IF(C45="○",①基本情報【名簿入力前に必須入力】!$E$15,"")</f>
        <v/>
      </c>
      <c r="F45" s="408" t="str">
        <f>③職員名簿【年間実績】!BP54</f>
        <v/>
      </c>
      <c r="G45" s="407" t="str">
        <f>③職員名簿【年間実績】!AZ54</f>
        <v/>
      </c>
      <c r="H45" s="170" t="str">
        <f>IF(F45="○",①基本情報【名簿入力前に必須入力】!$E$15,"")</f>
        <v/>
      </c>
      <c r="I45" s="408" t="str">
        <f>③職員名簿【年間実績】!BQ54</f>
        <v/>
      </c>
      <c r="J45" s="407" t="str">
        <f>③職員名簿【年間実績】!BA54</f>
        <v/>
      </c>
      <c r="K45" s="170" t="str">
        <f>IF(I45="○",①基本情報【名簿入力前に必須入力】!$E$15,"")</f>
        <v/>
      </c>
      <c r="L45" s="408" t="str">
        <f>③職員名簿【年間実績】!BR54</f>
        <v/>
      </c>
      <c r="M45" s="407" t="str">
        <f>③職員名簿【年間実績】!BB54</f>
        <v/>
      </c>
      <c r="N45" s="170" t="str">
        <f>IF(L45="○",①基本情報【名簿入力前に必須入力】!$E$15,"")</f>
        <v/>
      </c>
      <c r="O45" s="408" t="str">
        <f>③職員名簿【年間実績】!BS54</f>
        <v/>
      </c>
      <c r="P45" s="407" t="str">
        <f>③職員名簿【年間実績】!BC54</f>
        <v/>
      </c>
      <c r="Q45" s="170" t="str">
        <f>IF(O45="○",①基本情報【名簿入力前に必須入力】!$E$15,"")</f>
        <v/>
      </c>
      <c r="R45" s="408" t="str">
        <f>③職員名簿【年間実績】!BT54</f>
        <v/>
      </c>
      <c r="S45" s="407" t="str">
        <f>③職員名簿【年間実績】!BD54</f>
        <v/>
      </c>
      <c r="T45" s="170" t="str">
        <f>IF(R45="○",①基本情報【名簿入力前に必須入力】!$E$15,"")</f>
        <v/>
      </c>
      <c r="U45" s="408" t="str">
        <f>③職員名簿【年間実績】!BU54</f>
        <v/>
      </c>
      <c r="V45" s="407" t="str">
        <f>③職員名簿【年間実績】!BE54</f>
        <v/>
      </c>
      <c r="W45" s="170" t="str">
        <f>IF(U45="○",①基本情報【名簿入力前に必須入力】!$E$15,"")</f>
        <v/>
      </c>
      <c r="X45" s="408" t="str">
        <f>③職員名簿【年間実績】!BV54</f>
        <v/>
      </c>
      <c r="Y45" s="407" t="str">
        <f>③職員名簿【年間実績】!BF54</f>
        <v/>
      </c>
      <c r="Z45" s="170" t="str">
        <f>IF(X45="○",①基本情報【名簿入力前に必須入力】!$E$15,"")</f>
        <v/>
      </c>
      <c r="AA45" s="408" t="str">
        <f>③職員名簿【年間実績】!BW54</f>
        <v/>
      </c>
      <c r="AB45" s="407" t="str">
        <f>③職員名簿【年間実績】!BG54</f>
        <v/>
      </c>
      <c r="AC45" s="170" t="str">
        <f>IF(AA45="○",①基本情報【名簿入力前に必須入力】!$E$15,"")</f>
        <v/>
      </c>
      <c r="AD45" s="408" t="str">
        <f>③職員名簿【年間実績】!BX54</f>
        <v/>
      </c>
      <c r="AE45" s="407" t="str">
        <f>③職員名簿【年間実績】!BH54</f>
        <v/>
      </c>
      <c r="AF45" s="170" t="str">
        <f>IF(AD45="○",①基本情報【名簿入力前に必須入力】!$E$15,"")</f>
        <v/>
      </c>
      <c r="AG45" s="408" t="str">
        <f>③職員名簿【年間実績】!BY54</f>
        <v/>
      </c>
      <c r="AH45" s="407" t="str">
        <f>③職員名簿【年間実績】!BI54</f>
        <v/>
      </c>
      <c r="AI45" s="170" t="str">
        <f>IF(AG45="○",①基本情報【名簿入力前に必須入力】!$E$15,"")</f>
        <v/>
      </c>
      <c r="AJ45" s="408" t="str">
        <f>③職員名簿【年間実績】!BZ54</f>
        <v/>
      </c>
      <c r="AK45" s="407" t="str">
        <f>③職員名簿【年間実績】!BJ54</f>
        <v/>
      </c>
      <c r="AL45" s="170" t="str">
        <f>IF(AJ45="○",①基本情報【名簿入力前に必須入力】!$E$15,"")</f>
        <v/>
      </c>
    </row>
    <row r="46" spans="1:38" ht="30" customHeight="1">
      <c r="A46" s="1">
        <v>42</v>
      </c>
      <c r="B46" s="154" t="str">
        <f>③職員名簿【年間実績】!BN55</f>
        <v/>
      </c>
      <c r="C46" s="406" t="str">
        <f>③職員名簿【年間実績】!BO55</f>
        <v/>
      </c>
      <c r="D46" s="407" t="str">
        <f>③職員名簿【年間実績】!AY55</f>
        <v/>
      </c>
      <c r="E46" s="170" t="str">
        <f>IF(C46="○",①基本情報【名簿入力前に必須入力】!$E$15,"")</f>
        <v/>
      </c>
      <c r="F46" s="408" t="str">
        <f>③職員名簿【年間実績】!BP55</f>
        <v/>
      </c>
      <c r="G46" s="407" t="str">
        <f>③職員名簿【年間実績】!AZ55</f>
        <v/>
      </c>
      <c r="H46" s="170" t="str">
        <f>IF(F46="○",①基本情報【名簿入力前に必須入力】!$E$15,"")</f>
        <v/>
      </c>
      <c r="I46" s="408" t="str">
        <f>③職員名簿【年間実績】!BQ55</f>
        <v/>
      </c>
      <c r="J46" s="407" t="str">
        <f>③職員名簿【年間実績】!BA55</f>
        <v/>
      </c>
      <c r="K46" s="170" t="str">
        <f>IF(I46="○",①基本情報【名簿入力前に必須入力】!$E$15,"")</f>
        <v/>
      </c>
      <c r="L46" s="408" t="str">
        <f>③職員名簿【年間実績】!BR55</f>
        <v/>
      </c>
      <c r="M46" s="407" t="str">
        <f>③職員名簿【年間実績】!BB55</f>
        <v/>
      </c>
      <c r="N46" s="170" t="str">
        <f>IF(L46="○",①基本情報【名簿入力前に必須入力】!$E$15,"")</f>
        <v/>
      </c>
      <c r="O46" s="408" t="str">
        <f>③職員名簿【年間実績】!BS55</f>
        <v/>
      </c>
      <c r="P46" s="407" t="str">
        <f>③職員名簿【年間実績】!BC55</f>
        <v/>
      </c>
      <c r="Q46" s="170" t="str">
        <f>IF(O46="○",①基本情報【名簿入力前に必須入力】!$E$15,"")</f>
        <v/>
      </c>
      <c r="R46" s="408" t="str">
        <f>③職員名簿【年間実績】!BT55</f>
        <v/>
      </c>
      <c r="S46" s="407" t="str">
        <f>③職員名簿【年間実績】!BD55</f>
        <v/>
      </c>
      <c r="T46" s="170" t="str">
        <f>IF(R46="○",①基本情報【名簿入力前に必須入力】!$E$15,"")</f>
        <v/>
      </c>
      <c r="U46" s="408" t="str">
        <f>③職員名簿【年間実績】!BU55</f>
        <v/>
      </c>
      <c r="V46" s="407" t="str">
        <f>③職員名簿【年間実績】!BE55</f>
        <v/>
      </c>
      <c r="W46" s="170" t="str">
        <f>IF(U46="○",①基本情報【名簿入力前に必須入力】!$E$15,"")</f>
        <v/>
      </c>
      <c r="X46" s="408" t="str">
        <f>③職員名簿【年間実績】!BV55</f>
        <v/>
      </c>
      <c r="Y46" s="407" t="str">
        <f>③職員名簿【年間実績】!BF55</f>
        <v/>
      </c>
      <c r="Z46" s="170" t="str">
        <f>IF(X46="○",①基本情報【名簿入力前に必須入力】!$E$15,"")</f>
        <v/>
      </c>
      <c r="AA46" s="408" t="str">
        <f>③職員名簿【年間実績】!BW55</f>
        <v/>
      </c>
      <c r="AB46" s="407" t="str">
        <f>③職員名簿【年間実績】!BG55</f>
        <v/>
      </c>
      <c r="AC46" s="170" t="str">
        <f>IF(AA46="○",①基本情報【名簿入力前に必須入力】!$E$15,"")</f>
        <v/>
      </c>
      <c r="AD46" s="408" t="str">
        <f>③職員名簿【年間実績】!BX55</f>
        <v/>
      </c>
      <c r="AE46" s="407" t="str">
        <f>③職員名簿【年間実績】!BH55</f>
        <v/>
      </c>
      <c r="AF46" s="170" t="str">
        <f>IF(AD46="○",①基本情報【名簿入力前に必須入力】!$E$15,"")</f>
        <v/>
      </c>
      <c r="AG46" s="408" t="str">
        <f>③職員名簿【年間実績】!BY55</f>
        <v/>
      </c>
      <c r="AH46" s="407" t="str">
        <f>③職員名簿【年間実績】!BI55</f>
        <v/>
      </c>
      <c r="AI46" s="170" t="str">
        <f>IF(AG46="○",①基本情報【名簿入力前に必須入力】!$E$15,"")</f>
        <v/>
      </c>
      <c r="AJ46" s="408" t="str">
        <f>③職員名簿【年間実績】!BZ55</f>
        <v/>
      </c>
      <c r="AK46" s="407" t="str">
        <f>③職員名簿【年間実績】!BJ55</f>
        <v/>
      </c>
      <c r="AL46" s="170" t="str">
        <f>IF(AJ46="○",①基本情報【名簿入力前に必須入力】!$E$15,"")</f>
        <v/>
      </c>
    </row>
    <row r="47" spans="1:38" ht="30" customHeight="1">
      <c r="A47" s="1">
        <v>43</v>
      </c>
      <c r="B47" s="154" t="str">
        <f>③職員名簿【年間実績】!BN56</f>
        <v/>
      </c>
      <c r="C47" s="406" t="str">
        <f>③職員名簿【年間実績】!BO56</f>
        <v/>
      </c>
      <c r="D47" s="407" t="str">
        <f>③職員名簿【年間実績】!AY56</f>
        <v/>
      </c>
      <c r="E47" s="170" t="str">
        <f>IF(C47="○",①基本情報【名簿入力前に必須入力】!$E$15,"")</f>
        <v/>
      </c>
      <c r="F47" s="408" t="str">
        <f>③職員名簿【年間実績】!BP56</f>
        <v/>
      </c>
      <c r="G47" s="407" t="str">
        <f>③職員名簿【年間実績】!AZ56</f>
        <v/>
      </c>
      <c r="H47" s="170" t="str">
        <f>IF(F47="○",①基本情報【名簿入力前に必須入力】!$E$15,"")</f>
        <v/>
      </c>
      <c r="I47" s="408" t="str">
        <f>③職員名簿【年間実績】!BQ56</f>
        <v/>
      </c>
      <c r="J47" s="407" t="str">
        <f>③職員名簿【年間実績】!BA56</f>
        <v/>
      </c>
      <c r="K47" s="170" t="str">
        <f>IF(I47="○",①基本情報【名簿入力前に必須入力】!$E$15,"")</f>
        <v/>
      </c>
      <c r="L47" s="408" t="str">
        <f>③職員名簿【年間実績】!BR56</f>
        <v/>
      </c>
      <c r="M47" s="407" t="str">
        <f>③職員名簿【年間実績】!BB56</f>
        <v/>
      </c>
      <c r="N47" s="170" t="str">
        <f>IF(L47="○",①基本情報【名簿入力前に必須入力】!$E$15,"")</f>
        <v/>
      </c>
      <c r="O47" s="408" t="str">
        <f>③職員名簿【年間実績】!BS56</f>
        <v/>
      </c>
      <c r="P47" s="407" t="str">
        <f>③職員名簿【年間実績】!BC56</f>
        <v/>
      </c>
      <c r="Q47" s="170" t="str">
        <f>IF(O47="○",①基本情報【名簿入力前に必須入力】!$E$15,"")</f>
        <v/>
      </c>
      <c r="R47" s="408" t="str">
        <f>③職員名簿【年間実績】!BT56</f>
        <v/>
      </c>
      <c r="S47" s="407" t="str">
        <f>③職員名簿【年間実績】!BD56</f>
        <v/>
      </c>
      <c r="T47" s="170" t="str">
        <f>IF(R47="○",①基本情報【名簿入力前に必須入力】!$E$15,"")</f>
        <v/>
      </c>
      <c r="U47" s="408" t="str">
        <f>③職員名簿【年間実績】!BU56</f>
        <v/>
      </c>
      <c r="V47" s="407" t="str">
        <f>③職員名簿【年間実績】!BE56</f>
        <v/>
      </c>
      <c r="W47" s="170" t="str">
        <f>IF(U47="○",①基本情報【名簿入力前に必須入力】!$E$15,"")</f>
        <v/>
      </c>
      <c r="X47" s="408" t="str">
        <f>③職員名簿【年間実績】!BV56</f>
        <v/>
      </c>
      <c r="Y47" s="407" t="str">
        <f>③職員名簿【年間実績】!BF56</f>
        <v/>
      </c>
      <c r="Z47" s="170" t="str">
        <f>IF(X47="○",①基本情報【名簿入力前に必須入力】!$E$15,"")</f>
        <v/>
      </c>
      <c r="AA47" s="408" t="str">
        <f>③職員名簿【年間実績】!BW56</f>
        <v/>
      </c>
      <c r="AB47" s="407" t="str">
        <f>③職員名簿【年間実績】!BG56</f>
        <v/>
      </c>
      <c r="AC47" s="170" t="str">
        <f>IF(AA47="○",①基本情報【名簿入力前に必須入力】!$E$15,"")</f>
        <v/>
      </c>
      <c r="AD47" s="408" t="str">
        <f>③職員名簿【年間実績】!BX56</f>
        <v/>
      </c>
      <c r="AE47" s="407" t="str">
        <f>③職員名簿【年間実績】!BH56</f>
        <v/>
      </c>
      <c r="AF47" s="170" t="str">
        <f>IF(AD47="○",①基本情報【名簿入力前に必須入力】!$E$15,"")</f>
        <v/>
      </c>
      <c r="AG47" s="408" t="str">
        <f>③職員名簿【年間実績】!BY56</f>
        <v/>
      </c>
      <c r="AH47" s="407" t="str">
        <f>③職員名簿【年間実績】!BI56</f>
        <v/>
      </c>
      <c r="AI47" s="170" t="str">
        <f>IF(AG47="○",①基本情報【名簿入力前に必須入力】!$E$15,"")</f>
        <v/>
      </c>
      <c r="AJ47" s="408" t="str">
        <f>③職員名簿【年間実績】!BZ56</f>
        <v/>
      </c>
      <c r="AK47" s="407" t="str">
        <f>③職員名簿【年間実績】!BJ56</f>
        <v/>
      </c>
      <c r="AL47" s="170" t="str">
        <f>IF(AJ47="○",①基本情報【名簿入力前に必須入力】!$E$15,"")</f>
        <v/>
      </c>
    </row>
    <row r="48" spans="1:38" ht="30" customHeight="1">
      <c r="A48" s="1">
        <v>44</v>
      </c>
      <c r="B48" s="154" t="str">
        <f>③職員名簿【年間実績】!BN57</f>
        <v/>
      </c>
      <c r="C48" s="406" t="str">
        <f>③職員名簿【年間実績】!BO57</f>
        <v/>
      </c>
      <c r="D48" s="407" t="str">
        <f>③職員名簿【年間実績】!AY57</f>
        <v/>
      </c>
      <c r="E48" s="170" t="str">
        <f>IF(C48="○",①基本情報【名簿入力前に必須入力】!$E$15,"")</f>
        <v/>
      </c>
      <c r="F48" s="408" t="str">
        <f>③職員名簿【年間実績】!BP57</f>
        <v/>
      </c>
      <c r="G48" s="407" t="str">
        <f>③職員名簿【年間実績】!AZ57</f>
        <v/>
      </c>
      <c r="H48" s="170" t="str">
        <f>IF(F48="○",①基本情報【名簿入力前に必須入力】!$E$15,"")</f>
        <v/>
      </c>
      <c r="I48" s="408" t="str">
        <f>③職員名簿【年間実績】!BQ57</f>
        <v/>
      </c>
      <c r="J48" s="407" t="str">
        <f>③職員名簿【年間実績】!BA57</f>
        <v/>
      </c>
      <c r="K48" s="170" t="str">
        <f>IF(I48="○",①基本情報【名簿入力前に必須入力】!$E$15,"")</f>
        <v/>
      </c>
      <c r="L48" s="408" t="str">
        <f>③職員名簿【年間実績】!BR57</f>
        <v/>
      </c>
      <c r="M48" s="407" t="str">
        <f>③職員名簿【年間実績】!BB57</f>
        <v/>
      </c>
      <c r="N48" s="170" t="str">
        <f>IF(L48="○",①基本情報【名簿入力前に必須入力】!$E$15,"")</f>
        <v/>
      </c>
      <c r="O48" s="408" t="str">
        <f>③職員名簿【年間実績】!BS57</f>
        <v/>
      </c>
      <c r="P48" s="407" t="str">
        <f>③職員名簿【年間実績】!BC57</f>
        <v/>
      </c>
      <c r="Q48" s="170" t="str">
        <f>IF(O48="○",①基本情報【名簿入力前に必須入力】!$E$15,"")</f>
        <v/>
      </c>
      <c r="R48" s="408" t="str">
        <f>③職員名簿【年間実績】!BT57</f>
        <v/>
      </c>
      <c r="S48" s="407" t="str">
        <f>③職員名簿【年間実績】!BD57</f>
        <v/>
      </c>
      <c r="T48" s="170" t="str">
        <f>IF(R48="○",①基本情報【名簿入力前に必須入力】!$E$15,"")</f>
        <v/>
      </c>
      <c r="U48" s="408" t="str">
        <f>③職員名簿【年間実績】!BU57</f>
        <v/>
      </c>
      <c r="V48" s="407" t="str">
        <f>③職員名簿【年間実績】!BE57</f>
        <v/>
      </c>
      <c r="W48" s="170" t="str">
        <f>IF(U48="○",①基本情報【名簿入力前に必須入力】!$E$15,"")</f>
        <v/>
      </c>
      <c r="X48" s="408" t="str">
        <f>③職員名簿【年間実績】!BV57</f>
        <v/>
      </c>
      <c r="Y48" s="407" t="str">
        <f>③職員名簿【年間実績】!BF57</f>
        <v/>
      </c>
      <c r="Z48" s="170" t="str">
        <f>IF(X48="○",①基本情報【名簿入力前に必須入力】!$E$15,"")</f>
        <v/>
      </c>
      <c r="AA48" s="408" t="str">
        <f>③職員名簿【年間実績】!BW57</f>
        <v/>
      </c>
      <c r="AB48" s="407" t="str">
        <f>③職員名簿【年間実績】!BG57</f>
        <v/>
      </c>
      <c r="AC48" s="170" t="str">
        <f>IF(AA48="○",①基本情報【名簿入力前に必須入力】!$E$15,"")</f>
        <v/>
      </c>
      <c r="AD48" s="408" t="str">
        <f>③職員名簿【年間実績】!BX57</f>
        <v/>
      </c>
      <c r="AE48" s="407" t="str">
        <f>③職員名簿【年間実績】!BH57</f>
        <v/>
      </c>
      <c r="AF48" s="170" t="str">
        <f>IF(AD48="○",①基本情報【名簿入力前に必須入力】!$E$15,"")</f>
        <v/>
      </c>
      <c r="AG48" s="408" t="str">
        <f>③職員名簿【年間実績】!BY57</f>
        <v/>
      </c>
      <c r="AH48" s="407" t="str">
        <f>③職員名簿【年間実績】!BI57</f>
        <v/>
      </c>
      <c r="AI48" s="170" t="str">
        <f>IF(AG48="○",①基本情報【名簿入力前に必須入力】!$E$15,"")</f>
        <v/>
      </c>
      <c r="AJ48" s="408" t="str">
        <f>③職員名簿【年間実績】!BZ57</f>
        <v/>
      </c>
      <c r="AK48" s="407" t="str">
        <f>③職員名簿【年間実績】!BJ57</f>
        <v/>
      </c>
      <c r="AL48" s="170" t="str">
        <f>IF(AJ48="○",①基本情報【名簿入力前に必須入力】!$E$15,"")</f>
        <v/>
      </c>
    </row>
    <row r="49" spans="1:38" ht="30" customHeight="1">
      <c r="A49" s="1">
        <v>45</v>
      </c>
      <c r="B49" s="154" t="str">
        <f>③職員名簿【年間実績】!BN58</f>
        <v/>
      </c>
      <c r="C49" s="406" t="str">
        <f>③職員名簿【年間実績】!BO58</f>
        <v/>
      </c>
      <c r="D49" s="407" t="str">
        <f>③職員名簿【年間実績】!AY58</f>
        <v/>
      </c>
      <c r="E49" s="170" t="str">
        <f>IF(C49="○",①基本情報【名簿入力前に必須入力】!$E$15,"")</f>
        <v/>
      </c>
      <c r="F49" s="408" t="str">
        <f>③職員名簿【年間実績】!BP58</f>
        <v/>
      </c>
      <c r="G49" s="407" t="str">
        <f>③職員名簿【年間実績】!AZ58</f>
        <v/>
      </c>
      <c r="H49" s="170" t="str">
        <f>IF(F49="○",①基本情報【名簿入力前に必須入力】!$E$15,"")</f>
        <v/>
      </c>
      <c r="I49" s="408" t="str">
        <f>③職員名簿【年間実績】!BQ58</f>
        <v/>
      </c>
      <c r="J49" s="407" t="str">
        <f>③職員名簿【年間実績】!BA58</f>
        <v/>
      </c>
      <c r="K49" s="170" t="str">
        <f>IF(I49="○",①基本情報【名簿入力前に必須入力】!$E$15,"")</f>
        <v/>
      </c>
      <c r="L49" s="408" t="str">
        <f>③職員名簿【年間実績】!BR58</f>
        <v/>
      </c>
      <c r="M49" s="407" t="str">
        <f>③職員名簿【年間実績】!BB58</f>
        <v/>
      </c>
      <c r="N49" s="170" t="str">
        <f>IF(L49="○",①基本情報【名簿入力前に必須入力】!$E$15,"")</f>
        <v/>
      </c>
      <c r="O49" s="408" t="str">
        <f>③職員名簿【年間実績】!BS58</f>
        <v/>
      </c>
      <c r="P49" s="407" t="str">
        <f>③職員名簿【年間実績】!BC58</f>
        <v/>
      </c>
      <c r="Q49" s="170" t="str">
        <f>IF(O49="○",①基本情報【名簿入力前に必須入力】!$E$15,"")</f>
        <v/>
      </c>
      <c r="R49" s="408" t="str">
        <f>③職員名簿【年間実績】!BT58</f>
        <v/>
      </c>
      <c r="S49" s="407" t="str">
        <f>③職員名簿【年間実績】!BD58</f>
        <v/>
      </c>
      <c r="T49" s="170" t="str">
        <f>IF(R49="○",①基本情報【名簿入力前に必須入力】!$E$15,"")</f>
        <v/>
      </c>
      <c r="U49" s="408" t="str">
        <f>③職員名簿【年間実績】!BU58</f>
        <v/>
      </c>
      <c r="V49" s="407" t="str">
        <f>③職員名簿【年間実績】!BE58</f>
        <v/>
      </c>
      <c r="W49" s="170" t="str">
        <f>IF(U49="○",①基本情報【名簿入力前に必須入力】!$E$15,"")</f>
        <v/>
      </c>
      <c r="X49" s="408" t="str">
        <f>③職員名簿【年間実績】!BV58</f>
        <v/>
      </c>
      <c r="Y49" s="407" t="str">
        <f>③職員名簿【年間実績】!BF58</f>
        <v/>
      </c>
      <c r="Z49" s="170" t="str">
        <f>IF(X49="○",①基本情報【名簿入力前に必須入力】!$E$15,"")</f>
        <v/>
      </c>
      <c r="AA49" s="408" t="str">
        <f>③職員名簿【年間実績】!BW58</f>
        <v/>
      </c>
      <c r="AB49" s="407" t="str">
        <f>③職員名簿【年間実績】!BG58</f>
        <v/>
      </c>
      <c r="AC49" s="170" t="str">
        <f>IF(AA49="○",①基本情報【名簿入力前に必須入力】!$E$15,"")</f>
        <v/>
      </c>
      <c r="AD49" s="408" t="str">
        <f>③職員名簿【年間実績】!BX58</f>
        <v/>
      </c>
      <c r="AE49" s="407" t="str">
        <f>③職員名簿【年間実績】!BH58</f>
        <v/>
      </c>
      <c r="AF49" s="170" t="str">
        <f>IF(AD49="○",①基本情報【名簿入力前に必須入力】!$E$15,"")</f>
        <v/>
      </c>
      <c r="AG49" s="408" t="str">
        <f>③職員名簿【年間実績】!BY58</f>
        <v/>
      </c>
      <c r="AH49" s="407" t="str">
        <f>③職員名簿【年間実績】!BI58</f>
        <v/>
      </c>
      <c r="AI49" s="170" t="str">
        <f>IF(AG49="○",①基本情報【名簿入力前に必須入力】!$E$15,"")</f>
        <v/>
      </c>
      <c r="AJ49" s="408" t="str">
        <f>③職員名簿【年間実績】!BZ58</f>
        <v/>
      </c>
      <c r="AK49" s="407" t="str">
        <f>③職員名簿【年間実績】!BJ58</f>
        <v/>
      </c>
      <c r="AL49" s="170" t="str">
        <f>IF(AJ49="○",①基本情報【名簿入力前に必須入力】!$E$15,"")</f>
        <v/>
      </c>
    </row>
    <row r="50" spans="1:38" ht="30" customHeight="1">
      <c r="A50" s="1">
        <v>46</v>
      </c>
      <c r="B50" s="154" t="str">
        <f>③職員名簿【年間実績】!BN59</f>
        <v/>
      </c>
      <c r="C50" s="406" t="str">
        <f>③職員名簿【年間実績】!BO59</f>
        <v/>
      </c>
      <c r="D50" s="407" t="str">
        <f>③職員名簿【年間実績】!AY59</f>
        <v/>
      </c>
      <c r="E50" s="170" t="str">
        <f>IF(C50="○",①基本情報【名簿入力前に必須入力】!$E$15,"")</f>
        <v/>
      </c>
      <c r="F50" s="408" t="str">
        <f>③職員名簿【年間実績】!BP59</f>
        <v/>
      </c>
      <c r="G50" s="407" t="str">
        <f>③職員名簿【年間実績】!AZ59</f>
        <v/>
      </c>
      <c r="H50" s="170" t="str">
        <f>IF(F50="○",①基本情報【名簿入力前に必須入力】!$E$15,"")</f>
        <v/>
      </c>
      <c r="I50" s="408" t="str">
        <f>③職員名簿【年間実績】!BQ59</f>
        <v/>
      </c>
      <c r="J50" s="407" t="str">
        <f>③職員名簿【年間実績】!BA59</f>
        <v/>
      </c>
      <c r="K50" s="170" t="str">
        <f>IF(I50="○",①基本情報【名簿入力前に必須入力】!$E$15,"")</f>
        <v/>
      </c>
      <c r="L50" s="408" t="str">
        <f>③職員名簿【年間実績】!BR59</f>
        <v/>
      </c>
      <c r="M50" s="407" t="str">
        <f>③職員名簿【年間実績】!BB59</f>
        <v/>
      </c>
      <c r="N50" s="170" t="str">
        <f>IF(L50="○",①基本情報【名簿入力前に必須入力】!$E$15,"")</f>
        <v/>
      </c>
      <c r="O50" s="408" t="str">
        <f>③職員名簿【年間実績】!BS59</f>
        <v/>
      </c>
      <c r="P50" s="407" t="str">
        <f>③職員名簿【年間実績】!BC59</f>
        <v/>
      </c>
      <c r="Q50" s="170" t="str">
        <f>IF(O50="○",①基本情報【名簿入力前に必須入力】!$E$15,"")</f>
        <v/>
      </c>
      <c r="R50" s="408" t="str">
        <f>③職員名簿【年間実績】!BT59</f>
        <v/>
      </c>
      <c r="S50" s="407" t="str">
        <f>③職員名簿【年間実績】!BD59</f>
        <v/>
      </c>
      <c r="T50" s="170" t="str">
        <f>IF(R50="○",①基本情報【名簿入力前に必須入力】!$E$15,"")</f>
        <v/>
      </c>
      <c r="U50" s="408" t="str">
        <f>③職員名簿【年間実績】!BU59</f>
        <v/>
      </c>
      <c r="V50" s="407" t="str">
        <f>③職員名簿【年間実績】!BE59</f>
        <v/>
      </c>
      <c r="W50" s="170" t="str">
        <f>IF(U50="○",①基本情報【名簿入力前に必須入力】!$E$15,"")</f>
        <v/>
      </c>
      <c r="X50" s="408" t="str">
        <f>③職員名簿【年間実績】!BV59</f>
        <v/>
      </c>
      <c r="Y50" s="407" t="str">
        <f>③職員名簿【年間実績】!BF59</f>
        <v/>
      </c>
      <c r="Z50" s="170" t="str">
        <f>IF(X50="○",①基本情報【名簿入力前に必須入力】!$E$15,"")</f>
        <v/>
      </c>
      <c r="AA50" s="408" t="str">
        <f>③職員名簿【年間実績】!BW59</f>
        <v/>
      </c>
      <c r="AB50" s="407" t="str">
        <f>③職員名簿【年間実績】!BG59</f>
        <v/>
      </c>
      <c r="AC50" s="170" t="str">
        <f>IF(AA50="○",①基本情報【名簿入力前に必須入力】!$E$15,"")</f>
        <v/>
      </c>
      <c r="AD50" s="408" t="str">
        <f>③職員名簿【年間実績】!BX59</f>
        <v/>
      </c>
      <c r="AE50" s="407" t="str">
        <f>③職員名簿【年間実績】!BH59</f>
        <v/>
      </c>
      <c r="AF50" s="170" t="str">
        <f>IF(AD50="○",①基本情報【名簿入力前に必須入力】!$E$15,"")</f>
        <v/>
      </c>
      <c r="AG50" s="408" t="str">
        <f>③職員名簿【年間実績】!BY59</f>
        <v/>
      </c>
      <c r="AH50" s="407" t="str">
        <f>③職員名簿【年間実績】!BI59</f>
        <v/>
      </c>
      <c r="AI50" s="170" t="str">
        <f>IF(AG50="○",①基本情報【名簿入力前に必須入力】!$E$15,"")</f>
        <v/>
      </c>
      <c r="AJ50" s="408" t="str">
        <f>③職員名簿【年間実績】!BZ59</f>
        <v/>
      </c>
      <c r="AK50" s="407" t="str">
        <f>③職員名簿【年間実績】!BJ59</f>
        <v/>
      </c>
      <c r="AL50" s="170" t="str">
        <f>IF(AJ50="○",①基本情報【名簿入力前に必須入力】!$E$15,"")</f>
        <v/>
      </c>
    </row>
    <row r="51" spans="1:38" ht="30" customHeight="1">
      <c r="A51" s="1">
        <v>47</v>
      </c>
      <c r="B51" s="154" t="str">
        <f>③職員名簿【年間実績】!BN60</f>
        <v/>
      </c>
      <c r="C51" s="406" t="str">
        <f>③職員名簿【年間実績】!BO60</f>
        <v/>
      </c>
      <c r="D51" s="407" t="str">
        <f>③職員名簿【年間実績】!AY60</f>
        <v/>
      </c>
      <c r="E51" s="170" t="str">
        <f>IF(C51="○",①基本情報【名簿入力前に必須入力】!$E$15,"")</f>
        <v/>
      </c>
      <c r="F51" s="408" t="str">
        <f>③職員名簿【年間実績】!BP60</f>
        <v/>
      </c>
      <c r="G51" s="407" t="str">
        <f>③職員名簿【年間実績】!AZ60</f>
        <v/>
      </c>
      <c r="H51" s="170" t="str">
        <f>IF(F51="○",①基本情報【名簿入力前に必須入力】!$E$15,"")</f>
        <v/>
      </c>
      <c r="I51" s="408" t="str">
        <f>③職員名簿【年間実績】!BQ60</f>
        <v/>
      </c>
      <c r="J51" s="407" t="str">
        <f>③職員名簿【年間実績】!BA60</f>
        <v/>
      </c>
      <c r="K51" s="170" t="str">
        <f>IF(I51="○",①基本情報【名簿入力前に必須入力】!$E$15,"")</f>
        <v/>
      </c>
      <c r="L51" s="408" t="str">
        <f>③職員名簿【年間実績】!BR60</f>
        <v/>
      </c>
      <c r="M51" s="407" t="str">
        <f>③職員名簿【年間実績】!BB60</f>
        <v/>
      </c>
      <c r="N51" s="170" t="str">
        <f>IF(L51="○",①基本情報【名簿入力前に必須入力】!$E$15,"")</f>
        <v/>
      </c>
      <c r="O51" s="408" t="str">
        <f>③職員名簿【年間実績】!BS60</f>
        <v/>
      </c>
      <c r="P51" s="407" t="str">
        <f>③職員名簿【年間実績】!BC60</f>
        <v/>
      </c>
      <c r="Q51" s="170" t="str">
        <f>IF(O51="○",①基本情報【名簿入力前に必須入力】!$E$15,"")</f>
        <v/>
      </c>
      <c r="R51" s="408" t="str">
        <f>③職員名簿【年間実績】!BT60</f>
        <v/>
      </c>
      <c r="S51" s="407" t="str">
        <f>③職員名簿【年間実績】!BD60</f>
        <v/>
      </c>
      <c r="T51" s="170" t="str">
        <f>IF(R51="○",①基本情報【名簿入力前に必須入力】!$E$15,"")</f>
        <v/>
      </c>
      <c r="U51" s="408" t="str">
        <f>③職員名簿【年間実績】!BU60</f>
        <v/>
      </c>
      <c r="V51" s="407" t="str">
        <f>③職員名簿【年間実績】!BE60</f>
        <v/>
      </c>
      <c r="W51" s="170" t="str">
        <f>IF(U51="○",①基本情報【名簿入力前に必須入力】!$E$15,"")</f>
        <v/>
      </c>
      <c r="X51" s="408" t="str">
        <f>③職員名簿【年間実績】!BV60</f>
        <v/>
      </c>
      <c r="Y51" s="407" t="str">
        <f>③職員名簿【年間実績】!BF60</f>
        <v/>
      </c>
      <c r="Z51" s="170" t="str">
        <f>IF(X51="○",①基本情報【名簿入力前に必須入力】!$E$15,"")</f>
        <v/>
      </c>
      <c r="AA51" s="408" t="str">
        <f>③職員名簿【年間実績】!BW60</f>
        <v/>
      </c>
      <c r="AB51" s="407" t="str">
        <f>③職員名簿【年間実績】!BG60</f>
        <v/>
      </c>
      <c r="AC51" s="170" t="str">
        <f>IF(AA51="○",①基本情報【名簿入力前に必須入力】!$E$15,"")</f>
        <v/>
      </c>
      <c r="AD51" s="408" t="str">
        <f>③職員名簿【年間実績】!BX60</f>
        <v/>
      </c>
      <c r="AE51" s="407" t="str">
        <f>③職員名簿【年間実績】!BH60</f>
        <v/>
      </c>
      <c r="AF51" s="170" t="str">
        <f>IF(AD51="○",①基本情報【名簿入力前に必須入力】!$E$15,"")</f>
        <v/>
      </c>
      <c r="AG51" s="408" t="str">
        <f>③職員名簿【年間実績】!BY60</f>
        <v/>
      </c>
      <c r="AH51" s="407" t="str">
        <f>③職員名簿【年間実績】!BI60</f>
        <v/>
      </c>
      <c r="AI51" s="170" t="str">
        <f>IF(AG51="○",①基本情報【名簿入力前に必須入力】!$E$15,"")</f>
        <v/>
      </c>
      <c r="AJ51" s="408" t="str">
        <f>③職員名簿【年間実績】!BZ60</f>
        <v/>
      </c>
      <c r="AK51" s="407" t="str">
        <f>③職員名簿【年間実績】!BJ60</f>
        <v/>
      </c>
      <c r="AL51" s="170" t="str">
        <f>IF(AJ51="○",①基本情報【名簿入力前に必須入力】!$E$15,"")</f>
        <v/>
      </c>
    </row>
    <row r="52" spans="1:38" ht="30" customHeight="1">
      <c r="A52" s="1">
        <v>48</v>
      </c>
      <c r="B52" s="154" t="str">
        <f>③職員名簿【年間実績】!BN61</f>
        <v/>
      </c>
      <c r="C52" s="406" t="str">
        <f>③職員名簿【年間実績】!BO61</f>
        <v/>
      </c>
      <c r="D52" s="407" t="str">
        <f>③職員名簿【年間実績】!AY61</f>
        <v/>
      </c>
      <c r="E52" s="170" t="str">
        <f>IF(C52="○",①基本情報【名簿入力前に必須入力】!$E$15,"")</f>
        <v/>
      </c>
      <c r="F52" s="408" t="str">
        <f>③職員名簿【年間実績】!BP61</f>
        <v/>
      </c>
      <c r="G52" s="407" t="str">
        <f>③職員名簿【年間実績】!AZ61</f>
        <v/>
      </c>
      <c r="H52" s="170" t="str">
        <f>IF(F52="○",①基本情報【名簿入力前に必須入力】!$E$15,"")</f>
        <v/>
      </c>
      <c r="I52" s="408" t="str">
        <f>③職員名簿【年間実績】!BQ61</f>
        <v/>
      </c>
      <c r="J52" s="407" t="str">
        <f>③職員名簿【年間実績】!BA61</f>
        <v/>
      </c>
      <c r="K52" s="170" t="str">
        <f>IF(I52="○",①基本情報【名簿入力前に必須入力】!$E$15,"")</f>
        <v/>
      </c>
      <c r="L52" s="408" t="str">
        <f>③職員名簿【年間実績】!BR61</f>
        <v/>
      </c>
      <c r="M52" s="407" t="str">
        <f>③職員名簿【年間実績】!BB61</f>
        <v/>
      </c>
      <c r="N52" s="170" t="str">
        <f>IF(L52="○",①基本情報【名簿入力前に必須入力】!$E$15,"")</f>
        <v/>
      </c>
      <c r="O52" s="408" t="str">
        <f>③職員名簿【年間実績】!BS61</f>
        <v/>
      </c>
      <c r="P52" s="407" t="str">
        <f>③職員名簿【年間実績】!BC61</f>
        <v/>
      </c>
      <c r="Q52" s="170" t="str">
        <f>IF(O52="○",①基本情報【名簿入力前に必須入力】!$E$15,"")</f>
        <v/>
      </c>
      <c r="R52" s="408" t="str">
        <f>③職員名簿【年間実績】!BT61</f>
        <v/>
      </c>
      <c r="S52" s="407" t="str">
        <f>③職員名簿【年間実績】!BD61</f>
        <v/>
      </c>
      <c r="T52" s="170" t="str">
        <f>IF(R52="○",①基本情報【名簿入力前に必須入力】!$E$15,"")</f>
        <v/>
      </c>
      <c r="U52" s="408" t="str">
        <f>③職員名簿【年間実績】!BU61</f>
        <v/>
      </c>
      <c r="V52" s="407" t="str">
        <f>③職員名簿【年間実績】!BE61</f>
        <v/>
      </c>
      <c r="W52" s="170" t="str">
        <f>IF(U52="○",①基本情報【名簿入力前に必須入力】!$E$15,"")</f>
        <v/>
      </c>
      <c r="X52" s="408" t="str">
        <f>③職員名簿【年間実績】!BV61</f>
        <v/>
      </c>
      <c r="Y52" s="407" t="str">
        <f>③職員名簿【年間実績】!BF61</f>
        <v/>
      </c>
      <c r="Z52" s="170" t="str">
        <f>IF(X52="○",①基本情報【名簿入力前に必須入力】!$E$15,"")</f>
        <v/>
      </c>
      <c r="AA52" s="408" t="str">
        <f>③職員名簿【年間実績】!BW61</f>
        <v/>
      </c>
      <c r="AB52" s="407" t="str">
        <f>③職員名簿【年間実績】!BG61</f>
        <v/>
      </c>
      <c r="AC52" s="170" t="str">
        <f>IF(AA52="○",①基本情報【名簿入力前に必須入力】!$E$15,"")</f>
        <v/>
      </c>
      <c r="AD52" s="408" t="str">
        <f>③職員名簿【年間実績】!BX61</f>
        <v/>
      </c>
      <c r="AE52" s="407" t="str">
        <f>③職員名簿【年間実績】!BH61</f>
        <v/>
      </c>
      <c r="AF52" s="170" t="str">
        <f>IF(AD52="○",①基本情報【名簿入力前に必須入力】!$E$15,"")</f>
        <v/>
      </c>
      <c r="AG52" s="408" t="str">
        <f>③職員名簿【年間実績】!BY61</f>
        <v/>
      </c>
      <c r="AH52" s="407" t="str">
        <f>③職員名簿【年間実績】!BI61</f>
        <v/>
      </c>
      <c r="AI52" s="170" t="str">
        <f>IF(AG52="○",①基本情報【名簿入力前に必須入力】!$E$15,"")</f>
        <v/>
      </c>
      <c r="AJ52" s="408" t="str">
        <f>③職員名簿【年間実績】!BZ61</f>
        <v/>
      </c>
      <c r="AK52" s="407" t="str">
        <f>③職員名簿【年間実績】!BJ61</f>
        <v/>
      </c>
      <c r="AL52" s="170" t="str">
        <f>IF(AJ52="○",①基本情報【名簿入力前に必須入力】!$E$15,"")</f>
        <v/>
      </c>
    </row>
    <row r="53" spans="1:38" ht="30" customHeight="1">
      <c r="A53" s="1">
        <v>49</v>
      </c>
      <c r="B53" s="154" t="str">
        <f>③職員名簿【年間実績】!BN62</f>
        <v/>
      </c>
      <c r="C53" s="406" t="str">
        <f>③職員名簿【年間実績】!BO62</f>
        <v/>
      </c>
      <c r="D53" s="407" t="str">
        <f>③職員名簿【年間実績】!AY62</f>
        <v/>
      </c>
      <c r="E53" s="170" t="str">
        <f>IF(C53="○",①基本情報【名簿入力前に必須入力】!$E$15,"")</f>
        <v/>
      </c>
      <c r="F53" s="408" t="str">
        <f>③職員名簿【年間実績】!BP62</f>
        <v/>
      </c>
      <c r="G53" s="407" t="str">
        <f>③職員名簿【年間実績】!AZ62</f>
        <v/>
      </c>
      <c r="H53" s="170" t="str">
        <f>IF(F53="○",①基本情報【名簿入力前に必須入力】!$E$15,"")</f>
        <v/>
      </c>
      <c r="I53" s="408" t="str">
        <f>③職員名簿【年間実績】!BQ62</f>
        <v/>
      </c>
      <c r="J53" s="407" t="str">
        <f>③職員名簿【年間実績】!BA62</f>
        <v/>
      </c>
      <c r="K53" s="170" t="str">
        <f>IF(I53="○",①基本情報【名簿入力前に必須入力】!$E$15,"")</f>
        <v/>
      </c>
      <c r="L53" s="408" t="str">
        <f>③職員名簿【年間実績】!BR62</f>
        <v/>
      </c>
      <c r="M53" s="407" t="str">
        <f>③職員名簿【年間実績】!BB62</f>
        <v/>
      </c>
      <c r="N53" s="170" t="str">
        <f>IF(L53="○",①基本情報【名簿入力前に必須入力】!$E$15,"")</f>
        <v/>
      </c>
      <c r="O53" s="408" t="str">
        <f>③職員名簿【年間実績】!BS62</f>
        <v/>
      </c>
      <c r="P53" s="407" t="str">
        <f>③職員名簿【年間実績】!BC62</f>
        <v/>
      </c>
      <c r="Q53" s="170" t="str">
        <f>IF(O53="○",①基本情報【名簿入力前に必須入力】!$E$15,"")</f>
        <v/>
      </c>
      <c r="R53" s="408" t="str">
        <f>③職員名簿【年間実績】!BT62</f>
        <v/>
      </c>
      <c r="S53" s="407" t="str">
        <f>③職員名簿【年間実績】!BD62</f>
        <v/>
      </c>
      <c r="T53" s="170" t="str">
        <f>IF(R53="○",①基本情報【名簿入力前に必須入力】!$E$15,"")</f>
        <v/>
      </c>
      <c r="U53" s="408" t="str">
        <f>③職員名簿【年間実績】!BU62</f>
        <v/>
      </c>
      <c r="V53" s="407" t="str">
        <f>③職員名簿【年間実績】!BE62</f>
        <v/>
      </c>
      <c r="W53" s="170" t="str">
        <f>IF(U53="○",①基本情報【名簿入力前に必須入力】!$E$15,"")</f>
        <v/>
      </c>
      <c r="X53" s="408" t="str">
        <f>③職員名簿【年間実績】!BV62</f>
        <v/>
      </c>
      <c r="Y53" s="407" t="str">
        <f>③職員名簿【年間実績】!BF62</f>
        <v/>
      </c>
      <c r="Z53" s="170" t="str">
        <f>IF(X53="○",①基本情報【名簿入力前に必須入力】!$E$15,"")</f>
        <v/>
      </c>
      <c r="AA53" s="408" t="str">
        <f>③職員名簿【年間実績】!BW62</f>
        <v/>
      </c>
      <c r="AB53" s="407" t="str">
        <f>③職員名簿【年間実績】!BG62</f>
        <v/>
      </c>
      <c r="AC53" s="170" t="str">
        <f>IF(AA53="○",①基本情報【名簿入力前に必須入力】!$E$15,"")</f>
        <v/>
      </c>
      <c r="AD53" s="408" t="str">
        <f>③職員名簿【年間実績】!BX62</f>
        <v/>
      </c>
      <c r="AE53" s="407" t="str">
        <f>③職員名簿【年間実績】!BH62</f>
        <v/>
      </c>
      <c r="AF53" s="170" t="str">
        <f>IF(AD53="○",①基本情報【名簿入力前に必須入力】!$E$15,"")</f>
        <v/>
      </c>
      <c r="AG53" s="408" t="str">
        <f>③職員名簿【年間実績】!BY62</f>
        <v/>
      </c>
      <c r="AH53" s="407" t="str">
        <f>③職員名簿【年間実績】!BI62</f>
        <v/>
      </c>
      <c r="AI53" s="170" t="str">
        <f>IF(AG53="○",①基本情報【名簿入力前に必須入力】!$E$15,"")</f>
        <v/>
      </c>
      <c r="AJ53" s="408" t="str">
        <f>③職員名簿【年間実績】!BZ62</f>
        <v/>
      </c>
      <c r="AK53" s="407" t="str">
        <f>③職員名簿【年間実績】!BJ62</f>
        <v/>
      </c>
      <c r="AL53" s="170" t="str">
        <f>IF(AJ53="○",①基本情報【名簿入力前に必須入力】!$E$15,"")</f>
        <v/>
      </c>
    </row>
    <row r="54" spans="1:38" ht="30" customHeight="1">
      <c r="A54" s="1">
        <v>50</v>
      </c>
      <c r="B54" s="154" t="str">
        <f>③職員名簿【年間実績】!BN63</f>
        <v/>
      </c>
      <c r="C54" s="406" t="str">
        <f>③職員名簿【年間実績】!BO63</f>
        <v/>
      </c>
      <c r="D54" s="407" t="str">
        <f>③職員名簿【年間実績】!AY63</f>
        <v/>
      </c>
      <c r="E54" s="170" t="str">
        <f>IF(C54="○",①基本情報【名簿入力前に必須入力】!$E$15,"")</f>
        <v/>
      </c>
      <c r="F54" s="408" t="str">
        <f>③職員名簿【年間実績】!BP63</f>
        <v/>
      </c>
      <c r="G54" s="407" t="str">
        <f>③職員名簿【年間実績】!AZ63</f>
        <v/>
      </c>
      <c r="H54" s="170" t="str">
        <f>IF(F54="○",①基本情報【名簿入力前に必須入力】!$E$15,"")</f>
        <v/>
      </c>
      <c r="I54" s="408" t="str">
        <f>③職員名簿【年間実績】!BQ63</f>
        <v/>
      </c>
      <c r="J54" s="407" t="str">
        <f>③職員名簿【年間実績】!BA63</f>
        <v/>
      </c>
      <c r="K54" s="170" t="str">
        <f>IF(I54="○",①基本情報【名簿入力前に必須入力】!$E$15,"")</f>
        <v/>
      </c>
      <c r="L54" s="408" t="str">
        <f>③職員名簿【年間実績】!BR63</f>
        <v/>
      </c>
      <c r="M54" s="407" t="str">
        <f>③職員名簿【年間実績】!BB63</f>
        <v/>
      </c>
      <c r="N54" s="170" t="str">
        <f>IF(L54="○",①基本情報【名簿入力前に必須入力】!$E$15,"")</f>
        <v/>
      </c>
      <c r="O54" s="408" t="str">
        <f>③職員名簿【年間実績】!BS63</f>
        <v/>
      </c>
      <c r="P54" s="407" t="str">
        <f>③職員名簿【年間実績】!BC63</f>
        <v/>
      </c>
      <c r="Q54" s="170" t="str">
        <f>IF(O54="○",①基本情報【名簿入力前に必須入力】!$E$15,"")</f>
        <v/>
      </c>
      <c r="R54" s="408" t="str">
        <f>③職員名簿【年間実績】!BT63</f>
        <v/>
      </c>
      <c r="S54" s="407" t="str">
        <f>③職員名簿【年間実績】!BD63</f>
        <v/>
      </c>
      <c r="T54" s="170" t="str">
        <f>IF(R54="○",①基本情報【名簿入力前に必須入力】!$E$15,"")</f>
        <v/>
      </c>
      <c r="U54" s="408" t="str">
        <f>③職員名簿【年間実績】!BU63</f>
        <v/>
      </c>
      <c r="V54" s="407" t="str">
        <f>③職員名簿【年間実績】!BE63</f>
        <v/>
      </c>
      <c r="W54" s="170" t="str">
        <f>IF(U54="○",①基本情報【名簿入力前に必須入力】!$E$15,"")</f>
        <v/>
      </c>
      <c r="X54" s="408" t="str">
        <f>③職員名簿【年間実績】!BV63</f>
        <v/>
      </c>
      <c r="Y54" s="407" t="str">
        <f>③職員名簿【年間実績】!BF63</f>
        <v/>
      </c>
      <c r="Z54" s="170" t="str">
        <f>IF(X54="○",①基本情報【名簿入力前に必須入力】!$E$15,"")</f>
        <v/>
      </c>
      <c r="AA54" s="408" t="str">
        <f>③職員名簿【年間実績】!BW63</f>
        <v/>
      </c>
      <c r="AB54" s="407" t="str">
        <f>③職員名簿【年間実績】!BG63</f>
        <v/>
      </c>
      <c r="AC54" s="170" t="str">
        <f>IF(AA54="○",①基本情報【名簿入力前に必須入力】!$E$15,"")</f>
        <v/>
      </c>
      <c r="AD54" s="408" t="str">
        <f>③職員名簿【年間実績】!BX63</f>
        <v/>
      </c>
      <c r="AE54" s="407" t="str">
        <f>③職員名簿【年間実績】!BH63</f>
        <v/>
      </c>
      <c r="AF54" s="170" t="str">
        <f>IF(AD54="○",①基本情報【名簿入力前に必須入力】!$E$15,"")</f>
        <v/>
      </c>
      <c r="AG54" s="408" t="str">
        <f>③職員名簿【年間実績】!BY63</f>
        <v/>
      </c>
      <c r="AH54" s="407" t="str">
        <f>③職員名簿【年間実績】!BI63</f>
        <v/>
      </c>
      <c r="AI54" s="170" t="str">
        <f>IF(AG54="○",①基本情報【名簿入力前に必須入力】!$E$15,"")</f>
        <v/>
      </c>
      <c r="AJ54" s="408" t="str">
        <f>③職員名簿【年間実績】!BZ63</f>
        <v/>
      </c>
      <c r="AK54" s="407" t="str">
        <f>③職員名簿【年間実績】!BJ63</f>
        <v/>
      </c>
      <c r="AL54" s="170" t="str">
        <f>IF(AJ54="○",①基本情報【名簿入力前に必須入力】!$E$15,"")</f>
        <v/>
      </c>
    </row>
    <row r="55" spans="1:38" ht="30" customHeight="1">
      <c r="A55" s="1">
        <v>51</v>
      </c>
      <c r="B55" s="154" t="str">
        <f>③職員名簿【年間実績】!BN64</f>
        <v/>
      </c>
      <c r="C55" s="406" t="str">
        <f>③職員名簿【年間実績】!BO64</f>
        <v/>
      </c>
      <c r="D55" s="407" t="str">
        <f>③職員名簿【年間実績】!AY64</f>
        <v/>
      </c>
      <c r="E55" s="170" t="str">
        <f>IF(C55="○",①基本情報【名簿入力前に必須入力】!$E$15,"")</f>
        <v/>
      </c>
      <c r="F55" s="408" t="str">
        <f>③職員名簿【年間実績】!BP64</f>
        <v/>
      </c>
      <c r="G55" s="407" t="str">
        <f>③職員名簿【年間実績】!AZ64</f>
        <v/>
      </c>
      <c r="H55" s="170" t="str">
        <f>IF(F55="○",①基本情報【名簿入力前に必須入力】!$E$15,"")</f>
        <v/>
      </c>
      <c r="I55" s="408" t="str">
        <f>③職員名簿【年間実績】!BQ64</f>
        <v/>
      </c>
      <c r="J55" s="407" t="str">
        <f>③職員名簿【年間実績】!BA64</f>
        <v/>
      </c>
      <c r="K55" s="170" t="str">
        <f>IF(I55="○",①基本情報【名簿入力前に必須入力】!$E$15,"")</f>
        <v/>
      </c>
      <c r="L55" s="408" t="str">
        <f>③職員名簿【年間実績】!BR64</f>
        <v/>
      </c>
      <c r="M55" s="407" t="str">
        <f>③職員名簿【年間実績】!BB64</f>
        <v/>
      </c>
      <c r="N55" s="170" t="str">
        <f>IF(L55="○",①基本情報【名簿入力前に必須入力】!$E$15,"")</f>
        <v/>
      </c>
      <c r="O55" s="408" t="str">
        <f>③職員名簿【年間実績】!BS64</f>
        <v/>
      </c>
      <c r="P55" s="407" t="str">
        <f>③職員名簿【年間実績】!BC64</f>
        <v/>
      </c>
      <c r="Q55" s="170" t="str">
        <f>IF(O55="○",①基本情報【名簿入力前に必須入力】!$E$15,"")</f>
        <v/>
      </c>
      <c r="R55" s="408" t="str">
        <f>③職員名簿【年間実績】!BT64</f>
        <v/>
      </c>
      <c r="S55" s="407" t="str">
        <f>③職員名簿【年間実績】!BD64</f>
        <v/>
      </c>
      <c r="T55" s="170" t="str">
        <f>IF(R55="○",①基本情報【名簿入力前に必須入力】!$E$15,"")</f>
        <v/>
      </c>
      <c r="U55" s="408" t="str">
        <f>③職員名簿【年間実績】!BU64</f>
        <v/>
      </c>
      <c r="V55" s="407" t="str">
        <f>③職員名簿【年間実績】!BE64</f>
        <v/>
      </c>
      <c r="W55" s="170" t="str">
        <f>IF(U55="○",①基本情報【名簿入力前に必須入力】!$E$15,"")</f>
        <v/>
      </c>
      <c r="X55" s="408" t="str">
        <f>③職員名簿【年間実績】!BV64</f>
        <v/>
      </c>
      <c r="Y55" s="407" t="str">
        <f>③職員名簿【年間実績】!BF64</f>
        <v/>
      </c>
      <c r="Z55" s="170" t="str">
        <f>IF(X55="○",①基本情報【名簿入力前に必須入力】!$E$15,"")</f>
        <v/>
      </c>
      <c r="AA55" s="408" t="str">
        <f>③職員名簿【年間実績】!BW64</f>
        <v/>
      </c>
      <c r="AB55" s="407" t="str">
        <f>③職員名簿【年間実績】!BG64</f>
        <v/>
      </c>
      <c r="AC55" s="170" t="str">
        <f>IF(AA55="○",①基本情報【名簿入力前に必須入力】!$E$15,"")</f>
        <v/>
      </c>
      <c r="AD55" s="408" t="str">
        <f>③職員名簿【年間実績】!BX64</f>
        <v/>
      </c>
      <c r="AE55" s="407" t="str">
        <f>③職員名簿【年間実績】!BH64</f>
        <v/>
      </c>
      <c r="AF55" s="170" t="str">
        <f>IF(AD55="○",①基本情報【名簿入力前に必須入力】!$E$15,"")</f>
        <v/>
      </c>
      <c r="AG55" s="408" t="str">
        <f>③職員名簿【年間実績】!BY64</f>
        <v/>
      </c>
      <c r="AH55" s="407" t="str">
        <f>③職員名簿【年間実績】!BI64</f>
        <v/>
      </c>
      <c r="AI55" s="170" t="str">
        <f>IF(AG55="○",①基本情報【名簿入力前に必須入力】!$E$15,"")</f>
        <v/>
      </c>
      <c r="AJ55" s="408" t="str">
        <f>③職員名簿【年間実績】!BZ64</f>
        <v/>
      </c>
      <c r="AK55" s="407" t="str">
        <f>③職員名簿【年間実績】!BJ64</f>
        <v/>
      </c>
      <c r="AL55" s="170" t="str">
        <f>IF(AJ55="○",①基本情報【名簿入力前に必須入力】!$E$15,"")</f>
        <v/>
      </c>
    </row>
    <row r="56" spans="1:38" ht="30" customHeight="1">
      <c r="A56" s="1">
        <v>52</v>
      </c>
      <c r="B56" s="154" t="str">
        <f>③職員名簿【年間実績】!BN65</f>
        <v/>
      </c>
      <c r="C56" s="406" t="str">
        <f>③職員名簿【年間実績】!BO65</f>
        <v/>
      </c>
      <c r="D56" s="407" t="str">
        <f>③職員名簿【年間実績】!AY65</f>
        <v/>
      </c>
      <c r="E56" s="170" t="str">
        <f>IF(C56="○",①基本情報【名簿入力前に必須入力】!$E$15,"")</f>
        <v/>
      </c>
      <c r="F56" s="408" t="str">
        <f>③職員名簿【年間実績】!BP65</f>
        <v/>
      </c>
      <c r="G56" s="407" t="str">
        <f>③職員名簿【年間実績】!AZ65</f>
        <v/>
      </c>
      <c r="H56" s="170" t="str">
        <f>IF(F56="○",①基本情報【名簿入力前に必須入力】!$E$15,"")</f>
        <v/>
      </c>
      <c r="I56" s="408" t="str">
        <f>③職員名簿【年間実績】!BQ65</f>
        <v/>
      </c>
      <c r="J56" s="407" t="str">
        <f>③職員名簿【年間実績】!BA65</f>
        <v/>
      </c>
      <c r="K56" s="170" t="str">
        <f>IF(I56="○",①基本情報【名簿入力前に必須入力】!$E$15,"")</f>
        <v/>
      </c>
      <c r="L56" s="408" t="str">
        <f>③職員名簿【年間実績】!BR65</f>
        <v/>
      </c>
      <c r="M56" s="407" t="str">
        <f>③職員名簿【年間実績】!BB65</f>
        <v/>
      </c>
      <c r="N56" s="170" t="str">
        <f>IF(L56="○",①基本情報【名簿入力前に必須入力】!$E$15,"")</f>
        <v/>
      </c>
      <c r="O56" s="408" t="str">
        <f>③職員名簿【年間実績】!BS65</f>
        <v/>
      </c>
      <c r="P56" s="407" t="str">
        <f>③職員名簿【年間実績】!BC65</f>
        <v/>
      </c>
      <c r="Q56" s="170" t="str">
        <f>IF(O56="○",①基本情報【名簿入力前に必須入力】!$E$15,"")</f>
        <v/>
      </c>
      <c r="R56" s="408" t="str">
        <f>③職員名簿【年間実績】!BT65</f>
        <v/>
      </c>
      <c r="S56" s="407" t="str">
        <f>③職員名簿【年間実績】!BD65</f>
        <v/>
      </c>
      <c r="T56" s="170" t="str">
        <f>IF(R56="○",①基本情報【名簿入力前に必須入力】!$E$15,"")</f>
        <v/>
      </c>
      <c r="U56" s="408" t="str">
        <f>③職員名簿【年間実績】!BU65</f>
        <v/>
      </c>
      <c r="V56" s="407" t="str">
        <f>③職員名簿【年間実績】!BE65</f>
        <v/>
      </c>
      <c r="W56" s="170" t="str">
        <f>IF(U56="○",①基本情報【名簿入力前に必須入力】!$E$15,"")</f>
        <v/>
      </c>
      <c r="X56" s="408" t="str">
        <f>③職員名簿【年間実績】!BV65</f>
        <v/>
      </c>
      <c r="Y56" s="407" t="str">
        <f>③職員名簿【年間実績】!BF65</f>
        <v/>
      </c>
      <c r="Z56" s="170" t="str">
        <f>IF(X56="○",①基本情報【名簿入力前に必須入力】!$E$15,"")</f>
        <v/>
      </c>
      <c r="AA56" s="408" t="str">
        <f>③職員名簿【年間実績】!BW65</f>
        <v/>
      </c>
      <c r="AB56" s="407" t="str">
        <f>③職員名簿【年間実績】!BG65</f>
        <v/>
      </c>
      <c r="AC56" s="170" t="str">
        <f>IF(AA56="○",①基本情報【名簿入力前に必須入力】!$E$15,"")</f>
        <v/>
      </c>
      <c r="AD56" s="408" t="str">
        <f>③職員名簿【年間実績】!BX65</f>
        <v/>
      </c>
      <c r="AE56" s="407" t="str">
        <f>③職員名簿【年間実績】!BH65</f>
        <v/>
      </c>
      <c r="AF56" s="170" t="str">
        <f>IF(AD56="○",①基本情報【名簿入力前に必須入力】!$E$15,"")</f>
        <v/>
      </c>
      <c r="AG56" s="408" t="str">
        <f>③職員名簿【年間実績】!BY65</f>
        <v/>
      </c>
      <c r="AH56" s="407" t="str">
        <f>③職員名簿【年間実績】!BI65</f>
        <v/>
      </c>
      <c r="AI56" s="170" t="str">
        <f>IF(AG56="○",①基本情報【名簿入力前に必須入力】!$E$15,"")</f>
        <v/>
      </c>
      <c r="AJ56" s="408" t="str">
        <f>③職員名簿【年間実績】!BZ65</f>
        <v/>
      </c>
      <c r="AK56" s="407" t="str">
        <f>③職員名簿【年間実績】!BJ65</f>
        <v/>
      </c>
      <c r="AL56" s="170" t="str">
        <f>IF(AJ56="○",①基本情報【名簿入力前に必須入力】!$E$15,"")</f>
        <v/>
      </c>
    </row>
    <row r="57" spans="1:38" ht="30" customHeight="1">
      <c r="A57" s="1">
        <v>53</v>
      </c>
      <c r="B57" s="154" t="str">
        <f>③職員名簿【年間実績】!BN66</f>
        <v/>
      </c>
      <c r="C57" s="406" t="str">
        <f>③職員名簿【年間実績】!BO66</f>
        <v/>
      </c>
      <c r="D57" s="407" t="str">
        <f>③職員名簿【年間実績】!AY66</f>
        <v/>
      </c>
      <c r="E57" s="170" t="str">
        <f>IF(C57="○",①基本情報【名簿入力前に必須入力】!$E$15,"")</f>
        <v/>
      </c>
      <c r="F57" s="408" t="str">
        <f>③職員名簿【年間実績】!BP66</f>
        <v/>
      </c>
      <c r="G57" s="407" t="str">
        <f>③職員名簿【年間実績】!AZ66</f>
        <v/>
      </c>
      <c r="H57" s="170" t="str">
        <f>IF(F57="○",①基本情報【名簿入力前に必須入力】!$E$15,"")</f>
        <v/>
      </c>
      <c r="I57" s="408" t="str">
        <f>③職員名簿【年間実績】!BQ66</f>
        <v/>
      </c>
      <c r="J57" s="407" t="str">
        <f>③職員名簿【年間実績】!BA66</f>
        <v/>
      </c>
      <c r="K57" s="170" t="str">
        <f>IF(I57="○",①基本情報【名簿入力前に必須入力】!$E$15,"")</f>
        <v/>
      </c>
      <c r="L57" s="408" t="str">
        <f>③職員名簿【年間実績】!BR66</f>
        <v/>
      </c>
      <c r="M57" s="407" t="str">
        <f>③職員名簿【年間実績】!BB66</f>
        <v/>
      </c>
      <c r="N57" s="170" t="str">
        <f>IF(L57="○",①基本情報【名簿入力前に必須入力】!$E$15,"")</f>
        <v/>
      </c>
      <c r="O57" s="408" t="str">
        <f>③職員名簿【年間実績】!BS66</f>
        <v/>
      </c>
      <c r="P57" s="407" t="str">
        <f>③職員名簿【年間実績】!BC66</f>
        <v/>
      </c>
      <c r="Q57" s="170" t="str">
        <f>IF(O57="○",①基本情報【名簿入力前に必須入力】!$E$15,"")</f>
        <v/>
      </c>
      <c r="R57" s="408" t="str">
        <f>③職員名簿【年間実績】!BT66</f>
        <v/>
      </c>
      <c r="S57" s="407" t="str">
        <f>③職員名簿【年間実績】!BD66</f>
        <v/>
      </c>
      <c r="T57" s="170" t="str">
        <f>IF(R57="○",①基本情報【名簿入力前に必須入力】!$E$15,"")</f>
        <v/>
      </c>
      <c r="U57" s="408" t="str">
        <f>③職員名簿【年間実績】!BU66</f>
        <v/>
      </c>
      <c r="V57" s="407" t="str">
        <f>③職員名簿【年間実績】!BE66</f>
        <v/>
      </c>
      <c r="W57" s="170" t="str">
        <f>IF(U57="○",①基本情報【名簿入力前に必須入力】!$E$15,"")</f>
        <v/>
      </c>
      <c r="X57" s="408" t="str">
        <f>③職員名簿【年間実績】!BV66</f>
        <v/>
      </c>
      <c r="Y57" s="407" t="str">
        <f>③職員名簿【年間実績】!BF66</f>
        <v/>
      </c>
      <c r="Z57" s="170" t="str">
        <f>IF(X57="○",①基本情報【名簿入力前に必須入力】!$E$15,"")</f>
        <v/>
      </c>
      <c r="AA57" s="408" t="str">
        <f>③職員名簿【年間実績】!BW66</f>
        <v/>
      </c>
      <c r="AB57" s="407" t="str">
        <f>③職員名簿【年間実績】!BG66</f>
        <v/>
      </c>
      <c r="AC57" s="170" t="str">
        <f>IF(AA57="○",①基本情報【名簿入力前に必須入力】!$E$15,"")</f>
        <v/>
      </c>
      <c r="AD57" s="408" t="str">
        <f>③職員名簿【年間実績】!BX66</f>
        <v/>
      </c>
      <c r="AE57" s="407" t="str">
        <f>③職員名簿【年間実績】!BH66</f>
        <v/>
      </c>
      <c r="AF57" s="170" t="str">
        <f>IF(AD57="○",①基本情報【名簿入力前に必須入力】!$E$15,"")</f>
        <v/>
      </c>
      <c r="AG57" s="408" t="str">
        <f>③職員名簿【年間実績】!BY66</f>
        <v/>
      </c>
      <c r="AH57" s="407" t="str">
        <f>③職員名簿【年間実績】!BI66</f>
        <v/>
      </c>
      <c r="AI57" s="170" t="str">
        <f>IF(AG57="○",①基本情報【名簿入力前に必須入力】!$E$15,"")</f>
        <v/>
      </c>
      <c r="AJ57" s="408" t="str">
        <f>③職員名簿【年間実績】!BZ66</f>
        <v/>
      </c>
      <c r="AK57" s="407" t="str">
        <f>③職員名簿【年間実績】!BJ66</f>
        <v/>
      </c>
      <c r="AL57" s="170" t="str">
        <f>IF(AJ57="○",①基本情報【名簿入力前に必須入力】!$E$15,"")</f>
        <v/>
      </c>
    </row>
    <row r="58" spans="1:38" ht="30" customHeight="1">
      <c r="A58" s="1">
        <v>54</v>
      </c>
      <c r="B58" s="154" t="str">
        <f>③職員名簿【年間実績】!BN67</f>
        <v/>
      </c>
      <c r="C58" s="406" t="str">
        <f>③職員名簿【年間実績】!BO67</f>
        <v/>
      </c>
      <c r="D58" s="407" t="str">
        <f>③職員名簿【年間実績】!AY67</f>
        <v/>
      </c>
      <c r="E58" s="170" t="str">
        <f>IF(C58="○",①基本情報【名簿入力前に必須入力】!$E$15,"")</f>
        <v/>
      </c>
      <c r="F58" s="408" t="str">
        <f>③職員名簿【年間実績】!BP67</f>
        <v/>
      </c>
      <c r="G58" s="407" t="str">
        <f>③職員名簿【年間実績】!AZ67</f>
        <v/>
      </c>
      <c r="H58" s="170" t="str">
        <f>IF(F58="○",①基本情報【名簿入力前に必須入力】!$E$15,"")</f>
        <v/>
      </c>
      <c r="I58" s="408" t="str">
        <f>③職員名簿【年間実績】!BQ67</f>
        <v/>
      </c>
      <c r="J58" s="407" t="str">
        <f>③職員名簿【年間実績】!BA67</f>
        <v/>
      </c>
      <c r="K58" s="170" t="str">
        <f>IF(I58="○",①基本情報【名簿入力前に必須入力】!$E$15,"")</f>
        <v/>
      </c>
      <c r="L58" s="408" t="str">
        <f>③職員名簿【年間実績】!BR67</f>
        <v/>
      </c>
      <c r="M58" s="407" t="str">
        <f>③職員名簿【年間実績】!BB67</f>
        <v/>
      </c>
      <c r="N58" s="170" t="str">
        <f>IF(L58="○",①基本情報【名簿入力前に必須入力】!$E$15,"")</f>
        <v/>
      </c>
      <c r="O58" s="408" t="str">
        <f>③職員名簿【年間実績】!BS67</f>
        <v/>
      </c>
      <c r="P58" s="407" t="str">
        <f>③職員名簿【年間実績】!BC67</f>
        <v/>
      </c>
      <c r="Q58" s="170" t="str">
        <f>IF(O58="○",①基本情報【名簿入力前に必須入力】!$E$15,"")</f>
        <v/>
      </c>
      <c r="R58" s="408" t="str">
        <f>③職員名簿【年間実績】!BT67</f>
        <v/>
      </c>
      <c r="S58" s="407" t="str">
        <f>③職員名簿【年間実績】!BD67</f>
        <v/>
      </c>
      <c r="T58" s="170" t="str">
        <f>IF(R58="○",①基本情報【名簿入力前に必須入力】!$E$15,"")</f>
        <v/>
      </c>
      <c r="U58" s="408" t="str">
        <f>③職員名簿【年間実績】!BU67</f>
        <v/>
      </c>
      <c r="V58" s="407" t="str">
        <f>③職員名簿【年間実績】!BE67</f>
        <v/>
      </c>
      <c r="W58" s="170" t="str">
        <f>IF(U58="○",①基本情報【名簿入力前に必須入力】!$E$15,"")</f>
        <v/>
      </c>
      <c r="X58" s="408" t="str">
        <f>③職員名簿【年間実績】!BV67</f>
        <v/>
      </c>
      <c r="Y58" s="407" t="str">
        <f>③職員名簿【年間実績】!BF67</f>
        <v/>
      </c>
      <c r="Z58" s="170" t="str">
        <f>IF(X58="○",①基本情報【名簿入力前に必須入力】!$E$15,"")</f>
        <v/>
      </c>
      <c r="AA58" s="408" t="str">
        <f>③職員名簿【年間実績】!BW67</f>
        <v/>
      </c>
      <c r="AB58" s="407" t="str">
        <f>③職員名簿【年間実績】!BG67</f>
        <v/>
      </c>
      <c r="AC58" s="170" t="str">
        <f>IF(AA58="○",①基本情報【名簿入力前に必須入力】!$E$15,"")</f>
        <v/>
      </c>
      <c r="AD58" s="408" t="str">
        <f>③職員名簿【年間実績】!BX67</f>
        <v/>
      </c>
      <c r="AE58" s="407" t="str">
        <f>③職員名簿【年間実績】!BH67</f>
        <v/>
      </c>
      <c r="AF58" s="170" t="str">
        <f>IF(AD58="○",①基本情報【名簿入力前に必須入力】!$E$15,"")</f>
        <v/>
      </c>
      <c r="AG58" s="408" t="str">
        <f>③職員名簿【年間実績】!BY67</f>
        <v/>
      </c>
      <c r="AH58" s="407" t="str">
        <f>③職員名簿【年間実績】!BI67</f>
        <v/>
      </c>
      <c r="AI58" s="170" t="str">
        <f>IF(AG58="○",①基本情報【名簿入力前に必須入力】!$E$15,"")</f>
        <v/>
      </c>
      <c r="AJ58" s="408" t="str">
        <f>③職員名簿【年間実績】!BZ67</f>
        <v/>
      </c>
      <c r="AK58" s="407" t="str">
        <f>③職員名簿【年間実績】!BJ67</f>
        <v/>
      </c>
      <c r="AL58" s="170" t="str">
        <f>IF(AJ58="○",①基本情報【名簿入力前に必須入力】!$E$15,"")</f>
        <v/>
      </c>
    </row>
    <row r="59" spans="1:38" ht="30" customHeight="1">
      <c r="A59" s="1">
        <v>55</v>
      </c>
      <c r="B59" s="154" t="str">
        <f>③職員名簿【年間実績】!BN68</f>
        <v/>
      </c>
      <c r="C59" s="406" t="str">
        <f>③職員名簿【年間実績】!BO68</f>
        <v/>
      </c>
      <c r="D59" s="407" t="str">
        <f>③職員名簿【年間実績】!AY68</f>
        <v/>
      </c>
      <c r="E59" s="170" t="str">
        <f>IF(C59="○",①基本情報【名簿入力前に必須入力】!$E$15,"")</f>
        <v/>
      </c>
      <c r="F59" s="408" t="str">
        <f>③職員名簿【年間実績】!BP68</f>
        <v/>
      </c>
      <c r="G59" s="407" t="str">
        <f>③職員名簿【年間実績】!AZ68</f>
        <v/>
      </c>
      <c r="H59" s="170" t="str">
        <f>IF(F59="○",①基本情報【名簿入力前に必須入力】!$E$15,"")</f>
        <v/>
      </c>
      <c r="I59" s="408" t="str">
        <f>③職員名簿【年間実績】!BQ68</f>
        <v/>
      </c>
      <c r="J59" s="407" t="str">
        <f>③職員名簿【年間実績】!BA68</f>
        <v/>
      </c>
      <c r="K59" s="170" t="str">
        <f>IF(I59="○",①基本情報【名簿入力前に必須入力】!$E$15,"")</f>
        <v/>
      </c>
      <c r="L59" s="408" t="str">
        <f>③職員名簿【年間実績】!BR68</f>
        <v/>
      </c>
      <c r="M59" s="407" t="str">
        <f>③職員名簿【年間実績】!BB68</f>
        <v/>
      </c>
      <c r="N59" s="170" t="str">
        <f>IF(L59="○",①基本情報【名簿入力前に必須入力】!$E$15,"")</f>
        <v/>
      </c>
      <c r="O59" s="408" t="str">
        <f>③職員名簿【年間実績】!BS68</f>
        <v/>
      </c>
      <c r="P59" s="407" t="str">
        <f>③職員名簿【年間実績】!BC68</f>
        <v/>
      </c>
      <c r="Q59" s="170" t="str">
        <f>IF(O59="○",①基本情報【名簿入力前に必須入力】!$E$15,"")</f>
        <v/>
      </c>
      <c r="R59" s="408" t="str">
        <f>③職員名簿【年間実績】!BT68</f>
        <v/>
      </c>
      <c r="S59" s="407" t="str">
        <f>③職員名簿【年間実績】!BD68</f>
        <v/>
      </c>
      <c r="T59" s="170" t="str">
        <f>IF(R59="○",①基本情報【名簿入力前に必須入力】!$E$15,"")</f>
        <v/>
      </c>
      <c r="U59" s="408" t="str">
        <f>③職員名簿【年間実績】!BU68</f>
        <v/>
      </c>
      <c r="V59" s="407" t="str">
        <f>③職員名簿【年間実績】!BE68</f>
        <v/>
      </c>
      <c r="W59" s="170" t="str">
        <f>IF(U59="○",①基本情報【名簿入力前に必須入力】!$E$15,"")</f>
        <v/>
      </c>
      <c r="X59" s="408" t="str">
        <f>③職員名簿【年間実績】!BV68</f>
        <v/>
      </c>
      <c r="Y59" s="407" t="str">
        <f>③職員名簿【年間実績】!BF68</f>
        <v/>
      </c>
      <c r="Z59" s="170" t="str">
        <f>IF(X59="○",①基本情報【名簿入力前に必須入力】!$E$15,"")</f>
        <v/>
      </c>
      <c r="AA59" s="408" t="str">
        <f>③職員名簿【年間実績】!BW68</f>
        <v/>
      </c>
      <c r="AB59" s="407" t="str">
        <f>③職員名簿【年間実績】!BG68</f>
        <v/>
      </c>
      <c r="AC59" s="170" t="str">
        <f>IF(AA59="○",①基本情報【名簿入力前に必須入力】!$E$15,"")</f>
        <v/>
      </c>
      <c r="AD59" s="408" t="str">
        <f>③職員名簿【年間実績】!BX68</f>
        <v/>
      </c>
      <c r="AE59" s="407" t="str">
        <f>③職員名簿【年間実績】!BH68</f>
        <v/>
      </c>
      <c r="AF59" s="170" t="str">
        <f>IF(AD59="○",①基本情報【名簿入力前に必須入力】!$E$15,"")</f>
        <v/>
      </c>
      <c r="AG59" s="408" t="str">
        <f>③職員名簿【年間実績】!BY68</f>
        <v/>
      </c>
      <c r="AH59" s="407" t="str">
        <f>③職員名簿【年間実績】!BI68</f>
        <v/>
      </c>
      <c r="AI59" s="170" t="str">
        <f>IF(AG59="○",①基本情報【名簿入力前に必須入力】!$E$15,"")</f>
        <v/>
      </c>
      <c r="AJ59" s="408" t="str">
        <f>③職員名簿【年間実績】!BZ68</f>
        <v/>
      </c>
      <c r="AK59" s="407" t="str">
        <f>③職員名簿【年間実績】!BJ68</f>
        <v/>
      </c>
      <c r="AL59" s="170" t="str">
        <f>IF(AJ59="○",①基本情報【名簿入力前に必須入力】!$E$15,"")</f>
        <v/>
      </c>
    </row>
    <row r="60" spans="1:38" ht="30" customHeight="1">
      <c r="A60" s="1">
        <v>56</v>
      </c>
      <c r="B60" s="154" t="str">
        <f>③職員名簿【年間実績】!BN69</f>
        <v/>
      </c>
      <c r="C60" s="406" t="str">
        <f>③職員名簿【年間実績】!BO69</f>
        <v/>
      </c>
      <c r="D60" s="407" t="str">
        <f>③職員名簿【年間実績】!AY69</f>
        <v/>
      </c>
      <c r="E60" s="170" t="str">
        <f>IF(C60="○",①基本情報【名簿入力前に必須入力】!$E$15,"")</f>
        <v/>
      </c>
      <c r="F60" s="408" t="str">
        <f>③職員名簿【年間実績】!BP69</f>
        <v/>
      </c>
      <c r="G60" s="407" t="str">
        <f>③職員名簿【年間実績】!AZ69</f>
        <v/>
      </c>
      <c r="H60" s="170" t="str">
        <f>IF(F60="○",①基本情報【名簿入力前に必須入力】!$E$15,"")</f>
        <v/>
      </c>
      <c r="I60" s="408" t="str">
        <f>③職員名簿【年間実績】!BQ69</f>
        <v/>
      </c>
      <c r="J60" s="407" t="str">
        <f>③職員名簿【年間実績】!BA69</f>
        <v/>
      </c>
      <c r="K60" s="170" t="str">
        <f>IF(I60="○",①基本情報【名簿入力前に必須入力】!$E$15,"")</f>
        <v/>
      </c>
      <c r="L60" s="408" t="str">
        <f>③職員名簿【年間実績】!BR69</f>
        <v/>
      </c>
      <c r="M60" s="407" t="str">
        <f>③職員名簿【年間実績】!BB69</f>
        <v/>
      </c>
      <c r="N60" s="170" t="str">
        <f>IF(L60="○",①基本情報【名簿入力前に必須入力】!$E$15,"")</f>
        <v/>
      </c>
      <c r="O60" s="408" t="str">
        <f>③職員名簿【年間実績】!BS69</f>
        <v/>
      </c>
      <c r="P60" s="407" t="str">
        <f>③職員名簿【年間実績】!BC69</f>
        <v/>
      </c>
      <c r="Q60" s="170" t="str">
        <f>IF(O60="○",①基本情報【名簿入力前に必須入力】!$E$15,"")</f>
        <v/>
      </c>
      <c r="R60" s="408" t="str">
        <f>③職員名簿【年間実績】!BT69</f>
        <v/>
      </c>
      <c r="S60" s="407" t="str">
        <f>③職員名簿【年間実績】!BD69</f>
        <v/>
      </c>
      <c r="T60" s="170" t="str">
        <f>IF(R60="○",①基本情報【名簿入力前に必須入力】!$E$15,"")</f>
        <v/>
      </c>
      <c r="U60" s="408" t="str">
        <f>③職員名簿【年間実績】!BU69</f>
        <v/>
      </c>
      <c r="V60" s="407" t="str">
        <f>③職員名簿【年間実績】!BE69</f>
        <v/>
      </c>
      <c r="W60" s="170" t="str">
        <f>IF(U60="○",①基本情報【名簿入力前に必須入力】!$E$15,"")</f>
        <v/>
      </c>
      <c r="X60" s="408" t="str">
        <f>③職員名簿【年間実績】!BV69</f>
        <v/>
      </c>
      <c r="Y60" s="407" t="str">
        <f>③職員名簿【年間実績】!BF69</f>
        <v/>
      </c>
      <c r="Z60" s="170" t="str">
        <f>IF(X60="○",①基本情報【名簿入力前に必須入力】!$E$15,"")</f>
        <v/>
      </c>
      <c r="AA60" s="408" t="str">
        <f>③職員名簿【年間実績】!BW69</f>
        <v/>
      </c>
      <c r="AB60" s="407" t="str">
        <f>③職員名簿【年間実績】!BG69</f>
        <v/>
      </c>
      <c r="AC60" s="170" t="str">
        <f>IF(AA60="○",①基本情報【名簿入力前に必須入力】!$E$15,"")</f>
        <v/>
      </c>
      <c r="AD60" s="408" t="str">
        <f>③職員名簿【年間実績】!BX69</f>
        <v/>
      </c>
      <c r="AE60" s="407" t="str">
        <f>③職員名簿【年間実績】!BH69</f>
        <v/>
      </c>
      <c r="AF60" s="170" t="str">
        <f>IF(AD60="○",①基本情報【名簿入力前に必須入力】!$E$15,"")</f>
        <v/>
      </c>
      <c r="AG60" s="408" t="str">
        <f>③職員名簿【年間実績】!BY69</f>
        <v/>
      </c>
      <c r="AH60" s="407" t="str">
        <f>③職員名簿【年間実績】!BI69</f>
        <v/>
      </c>
      <c r="AI60" s="170" t="str">
        <f>IF(AG60="○",①基本情報【名簿入力前に必須入力】!$E$15,"")</f>
        <v/>
      </c>
      <c r="AJ60" s="408" t="str">
        <f>③職員名簿【年間実績】!BZ69</f>
        <v/>
      </c>
      <c r="AK60" s="407" t="str">
        <f>③職員名簿【年間実績】!BJ69</f>
        <v/>
      </c>
      <c r="AL60" s="170" t="str">
        <f>IF(AJ60="○",①基本情報【名簿入力前に必須入力】!$E$15,"")</f>
        <v/>
      </c>
    </row>
    <row r="61" spans="1:38" ht="30" customHeight="1">
      <c r="A61" s="1">
        <v>57</v>
      </c>
      <c r="B61" s="154" t="str">
        <f>③職員名簿【年間実績】!BN70</f>
        <v/>
      </c>
      <c r="C61" s="406" t="str">
        <f>③職員名簿【年間実績】!BO70</f>
        <v/>
      </c>
      <c r="D61" s="407" t="str">
        <f>③職員名簿【年間実績】!AY70</f>
        <v/>
      </c>
      <c r="E61" s="170" t="str">
        <f>IF(C61="○",①基本情報【名簿入力前に必須入力】!$E$15,"")</f>
        <v/>
      </c>
      <c r="F61" s="408" t="str">
        <f>③職員名簿【年間実績】!BP70</f>
        <v/>
      </c>
      <c r="G61" s="407" t="str">
        <f>③職員名簿【年間実績】!AZ70</f>
        <v/>
      </c>
      <c r="H61" s="170" t="str">
        <f>IF(F61="○",①基本情報【名簿入力前に必須入力】!$E$15,"")</f>
        <v/>
      </c>
      <c r="I61" s="408" t="str">
        <f>③職員名簿【年間実績】!BQ70</f>
        <v/>
      </c>
      <c r="J61" s="407" t="str">
        <f>③職員名簿【年間実績】!BA70</f>
        <v/>
      </c>
      <c r="K61" s="170" t="str">
        <f>IF(I61="○",①基本情報【名簿入力前に必須入力】!$E$15,"")</f>
        <v/>
      </c>
      <c r="L61" s="408" t="str">
        <f>③職員名簿【年間実績】!BR70</f>
        <v/>
      </c>
      <c r="M61" s="407" t="str">
        <f>③職員名簿【年間実績】!BB70</f>
        <v/>
      </c>
      <c r="N61" s="170" t="str">
        <f>IF(L61="○",①基本情報【名簿入力前に必須入力】!$E$15,"")</f>
        <v/>
      </c>
      <c r="O61" s="408" t="str">
        <f>③職員名簿【年間実績】!BS70</f>
        <v/>
      </c>
      <c r="P61" s="407" t="str">
        <f>③職員名簿【年間実績】!BC70</f>
        <v/>
      </c>
      <c r="Q61" s="170" t="str">
        <f>IF(O61="○",①基本情報【名簿入力前に必須入力】!$E$15,"")</f>
        <v/>
      </c>
      <c r="R61" s="408" t="str">
        <f>③職員名簿【年間実績】!BT70</f>
        <v/>
      </c>
      <c r="S61" s="407" t="str">
        <f>③職員名簿【年間実績】!BD70</f>
        <v/>
      </c>
      <c r="T61" s="170" t="str">
        <f>IF(R61="○",①基本情報【名簿入力前に必須入力】!$E$15,"")</f>
        <v/>
      </c>
      <c r="U61" s="408" t="str">
        <f>③職員名簿【年間実績】!BU70</f>
        <v/>
      </c>
      <c r="V61" s="407" t="str">
        <f>③職員名簿【年間実績】!BE70</f>
        <v/>
      </c>
      <c r="W61" s="170" t="str">
        <f>IF(U61="○",①基本情報【名簿入力前に必須入力】!$E$15,"")</f>
        <v/>
      </c>
      <c r="X61" s="408" t="str">
        <f>③職員名簿【年間実績】!BV70</f>
        <v/>
      </c>
      <c r="Y61" s="407" t="str">
        <f>③職員名簿【年間実績】!BF70</f>
        <v/>
      </c>
      <c r="Z61" s="170" t="str">
        <f>IF(X61="○",①基本情報【名簿入力前に必須入力】!$E$15,"")</f>
        <v/>
      </c>
      <c r="AA61" s="408" t="str">
        <f>③職員名簿【年間実績】!BW70</f>
        <v/>
      </c>
      <c r="AB61" s="407" t="str">
        <f>③職員名簿【年間実績】!BG70</f>
        <v/>
      </c>
      <c r="AC61" s="170" t="str">
        <f>IF(AA61="○",①基本情報【名簿入力前に必須入力】!$E$15,"")</f>
        <v/>
      </c>
      <c r="AD61" s="408" t="str">
        <f>③職員名簿【年間実績】!BX70</f>
        <v/>
      </c>
      <c r="AE61" s="407" t="str">
        <f>③職員名簿【年間実績】!BH70</f>
        <v/>
      </c>
      <c r="AF61" s="170" t="str">
        <f>IF(AD61="○",①基本情報【名簿入力前に必須入力】!$E$15,"")</f>
        <v/>
      </c>
      <c r="AG61" s="408" t="str">
        <f>③職員名簿【年間実績】!BY70</f>
        <v/>
      </c>
      <c r="AH61" s="407" t="str">
        <f>③職員名簿【年間実績】!BI70</f>
        <v/>
      </c>
      <c r="AI61" s="170" t="str">
        <f>IF(AG61="○",①基本情報【名簿入力前に必須入力】!$E$15,"")</f>
        <v/>
      </c>
      <c r="AJ61" s="408" t="str">
        <f>③職員名簿【年間実績】!BZ70</f>
        <v/>
      </c>
      <c r="AK61" s="407" t="str">
        <f>③職員名簿【年間実績】!BJ70</f>
        <v/>
      </c>
      <c r="AL61" s="170" t="str">
        <f>IF(AJ61="○",①基本情報【名簿入力前に必須入力】!$E$15,"")</f>
        <v/>
      </c>
    </row>
    <row r="62" spans="1:38" ht="30" customHeight="1">
      <c r="A62" s="1">
        <v>58</v>
      </c>
      <c r="B62" s="154" t="str">
        <f>③職員名簿【年間実績】!BN71</f>
        <v/>
      </c>
      <c r="C62" s="406" t="str">
        <f>③職員名簿【年間実績】!BO71</f>
        <v/>
      </c>
      <c r="D62" s="407" t="str">
        <f>③職員名簿【年間実績】!AY71</f>
        <v/>
      </c>
      <c r="E62" s="170" t="str">
        <f>IF(C62="○",①基本情報【名簿入力前に必須入力】!$E$15,"")</f>
        <v/>
      </c>
      <c r="F62" s="408" t="str">
        <f>③職員名簿【年間実績】!BP71</f>
        <v/>
      </c>
      <c r="G62" s="407" t="str">
        <f>③職員名簿【年間実績】!AZ71</f>
        <v/>
      </c>
      <c r="H62" s="170" t="str">
        <f>IF(F62="○",①基本情報【名簿入力前に必須入力】!$E$15,"")</f>
        <v/>
      </c>
      <c r="I62" s="408" t="str">
        <f>③職員名簿【年間実績】!BQ71</f>
        <v/>
      </c>
      <c r="J62" s="407" t="str">
        <f>③職員名簿【年間実績】!BA71</f>
        <v/>
      </c>
      <c r="K62" s="170" t="str">
        <f>IF(I62="○",①基本情報【名簿入力前に必須入力】!$E$15,"")</f>
        <v/>
      </c>
      <c r="L62" s="408" t="str">
        <f>③職員名簿【年間実績】!BR71</f>
        <v/>
      </c>
      <c r="M62" s="407" t="str">
        <f>③職員名簿【年間実績】!BB71</f>
        <v/>
      </c>
      <c r="N62" s="170" t="str">
        <f>IF(L62="○",①基本情報【名簿入力前に必須入力】!$E$15,"")</f>
        <v/>
      </c>
      <c r="O62" s="408" t="str">
        <f>③職員名簿【年間実績】!BS71</f>
        <v/>
      </c>
      <c r="P62" s="407" t="str">
        <f>③職員名簿【年間実績】!BC71</f>
        <v/>
      </c>
      <c r="Q62" s="170" t="str">
        <f>IF(O62="○",①基本情報【名簿入力前に必須入力】!$E$15,"")</f>
        <v/>
      </c>
      <c r="R62" s="408" t="str">
        <f>③職員名簿【年間実績】!BT71</f>
        <v/>
      </c>
      <c r="S62" s="407" t="str">
        <f>③職員名簿【年間実績】!BD71</f>
        <v/>
      </c>
      <c r="T62" s="170" t="str">
        <f>IF(R62="○",①基本情報【名簿入力前に必須入力】!$E$15,"")</f>
        <v/>
      </c>
      <c r="U62" s="408" t="str">
        <f>③職員名簿【年間実績】!BU71</f>
        <v/>
      </c>
      <c r="V62" s="407" t="str">
        <f>③職員名簿【年間実績】!BE71</f>
        <v/>
      </c>
      <c r="W62" s="170" t="str">
        <f>IF(U62="○",①基本情報【名簿入力前に必須入力】!$E$15,"")</f>
        <v/>
      </c>
      <c r="X62" s="408" t="str">
        <f>③職員名簿【年間実績】!BV71</f>
        <v/>
      </c>
      <c r="Y62" s="407" t="str">
        <f>③職員名簿【年間実績】!BF71</f>
        <v/>
      </c>
      <c r="Z62" s="170" t="str">
        <f>IF(X62="○",①基本情報【名簿入力前に必須入力】!$E$15,"")</f>
        <v/>
      </c>
      <c r="AA62" s="408" t="str">
        <f>③職員名簿【年間実績】!BW71</f>
        <v/>
      </c>
      <c r="AB62" s="407" t="str">
        <f>③職員名簿【年間実績】!BG71</f>
        <v/>
      </c>
      <c r="AC62" s="170" t="str">
        <f>IF(AA62="○",①基本情報【名簿入力前に必須入力】!$E$15,"")</f>
        <v/>
      </c>
      <c r="AD62" s="408" t="str">
        <f>③職員名簿【年間実績】!BX71</f>
        <v/>
      </c>
      <c r="AE62" s="407" t="str">
        <f>③職員名簿【年間実績】!BH71</f>
        <v/>
      </c>
      <c r="AF62" s="170" t="str">
        <f>IF(AD62="○",①基本情報【名簿入力前に必須入力】!$E$15,"")</f>
        <v/>
      </c>
      <c r="AG62" s="408" t="str">
        <f>③職員名簿【年間実績】!BY71</f>
        <v/>
      </c>
      <c r="AH62" s="407" t="str">
        <f>③職員名簿【年間実績】!BI71</f>
        <v/>
      </c>
      <c r="AI62" s="170" t="str">
        <f>IF(AG62="○",①基本情報【名簿入力前に必須入力】!$E$15,"")</f>
        <v/>
      </c>
      <c r="AJ62" s="408" t="str">
        <f>③職員名簿【年間実績】!BZ71</f>
        <v/>
      </c>
      <c r="AK62" s="407" t="str">
        <f>③職員名簿【年間実績】!BJ71</f>
        <v/>
      </c>
      <c r="AL62" s="170" t="str">
        <f>IF(AJ62="○",①基本情報【名簿入力前に必須入力】!$E$15,"")</f>
        <v/>
      </c>
    </row>
    <row r="63" spans="1:38" ht="30" customHeight="1">
      <c r="A63" s="1">
        <v>59</v>
      </c>
      <c r="B63" s="154" t="str">
        <f>③職員名簿【年間実績】!BN72</f>
        <v/>
      </c>
      <c r="C63" s="406" t="str">
        <f>③職員名簿【年間実績】!BO72</f>
        <v/>
      </c>
      <c r="D63" s="407" t="str">
        <f>③職員名簿【年間実績】!AY72</f>
        <v/>
      </c>
      <c r="E63" s="170" t="str">
        <f>IF(C63="○",①基本情報【名簿入力前に必須入力】!$E$15,"")</f>
        <v/>
      </c>
      <c r="F63" s="408" t="str">
        <f>③職員名簿【年間実績】!BP72</f>
        <v/>
      </c>
      <c r="G63" s="407" t="str">
        <f>③職員名簿【年間実績】!AZ72</f>
        <v/>
      </c>
      <c r="H63" s="170" t="str">
        <f>IF(F63="○",①基本情報【名簿入力前に必須入力】!$E$15,"")</f>
        <v/>
      </c>
      <c r="I63" s="408" t="str">
        <f>③職員名簿【年間実績】!BQ72</f>
        <v/>
      </c>
      <c r="J63" s="407" t="str">
        <f>③職員名簿【年間実績】!BA72</f>
        <v/>
      </c>
      <c r="K63" s="170" t="str">
        <f>IF(I63="○",①基本情報【名簿入力前に必須入力】!$E$15,"")</f>
        <v/>
      </c>
      <c r="L63" s="408" t="str">
        <f>③職員名簿【年間実績】!BR72</f>
        <v/>
      </c>
      <c r="M63" s="407" t="str">
        <f>③職員名簿【年間実績】!BB72</f>
        <v/>
      </c>
      <c r="N63" s="170" t="str">
        <f>IF(L63="○",①基本情報【名簿入力前に必須入力】!$E$15,"")</f>
        <v/>
      </c>
      <c r="O63" s="408" t="str">
        <f>③職員名簿【年間実績】!BS72</f>
        <v/>
      </c>
      <c r="P63" s="407" t="str">
        <f>③職員名簿【年間実績】!BC72</f>
        <v/>
      </c>
      <c r="Q63" s="170" t="str">
        <f>IF(O63="○",①基本情報【名簿入力前に必須入力】!$E$15,"")</f>
        <v/>
      </c>
      <c r="R63" s="408" t="str">
        <f>③職員名簿【年間実績】!BT72</f>
        <v/>
      </c>
      <c r="S63" s="407" t="str">
        <f>③職員名簿【年間実績】!BD72</f>
        <v/>
      </c>
      <c r="T63" s="170" t="str">
        <f>IF(R63="○",①基本情報【名簿入力前に必須入力】!$E$15,"")</f>
        <v/>
      </c>
      <c r="U63" s="408" t="str">
        <f>③職員名簿【年間実績】!BU72</f>
        <v/>
      </c>
      <c r="V63" s="407" t="str">
        <f>③職員名簿【年間実績】!BE72</f>
        <v/>
      </c>
      <c r="W63" s="170" t="str">
        <f>IF(U63="○",①基本情報【名簿入力前に必須入力】!$E$15,"")</f>
        <v/>
      </c>
      <c r="X63" s="408" t="str">
        <f>③職員名簿【年間実績】!BV72</f>
        <v/>
      </c>
      <c r="Y63" s="407" t="str">
        <f>③職員名簿【年間実績】!BF72</f>
        <v/>
      </c>
      <c r="Z63" s="170" t="str">
        <f>IF(X63="○",①基本情報【名簿入力前に必須入力】!$E$15,"")</f>
        <v/>
      </c>
      <c r="AA63" s="408" t="str">
        <f>③職員名簿【年間実績】!BW72</f>
        <v/>
      </c>
      <c r="AB63" s="407" t="str">
        <f>③職員名簿【年間実績】!BG72</f>
        <v/>
      </c>
      <c r="AC63" s="170" t="str">
        <f>IF(AA63="○",①基本情報【名簿入力前に必須入力】!$E$15,"")</f>
        <v/>
      </c>
      <c r="AD63" s="408" t="str">
        <f>③職員名簿【年間実績】!BX72</f>
        <v/>
      </c>
      <c r="AE63" s="407" t="str">
        <f>③職員名簿【年間実績】!BH72</f>
        <v/>
      </c>
      <c r="AF63" s="170" t="str">
        <f>IF(AD63="○",①基本情報【名簿入力前に必須入力】!$E$15,"")</f>
        <v/>
      </c>
      <c r="AG63" s="408" t="str">
        <f>③職員名簿【年間実績】!BY72</f>
        <v/>
      </c>
      <c r="AH63" s="407" t="str">
        <f>③職員名簿【年間実績】!BI72</f>
        <v/>
      </c>
      <c r="AI63" s="170" t="str">
        <f>IF(AG63="○",①基本情報【名簿入力前に必須入力】!$E$15,"")</f>
        <v/>
      </c>
      <c r="AJ63" s="408" t="str">
        <f>③職員名簿【年間実績】!BZ72</f>
        <v/>
      </c>
      <c r="AK63" s="407" t="str">
        <f>③職員名簿【年間実績】!BJ72</f>
        <v/>
      </c>
      <c r="AL63" s="170" t="str">
        <f>IF(AJ63="○",①基本情報【名簿入力前に必須入力】!$E$15,"")</f>
        <v/>
      </c>
    </row>
    <row r="64" spans="1:38" ht="30" customHeight="1">
      <c r="A64" s="1">
        <v>60</v>
      </c>
      <c r="B64" s="154" t="str">
        <f>③職員名簿【年間実績】!BN73</f>
        <v/>
      </c>
      <c r="C64" s="406" t="str">
        <f>③職員名簿【年間実績】!BO73</f>
        <v/>
      </c>
      <c r="D64" s="407" t="str">
        <f>③職員名簿【年間実績】!AY73</f>
        <v/>
      </c>
      <c r="E64" s="170" t="str">
        <f>IF(C64="○",①基本情報【名簿入力前に必須入力】!$E$15,"")</f>
        <v/>
      </c>
      <c r="F64" s="408" t="str">
        <f>③職員名簿【年間実績】!BP73</f>
        <v/>
      </c>
      <c r="G64" s="407" t="str">
        <f>③職員名簿【年間実績】!AZ73</f>
        <v/>
      </c>
      <c r="H64" s="170" t="str">
        <f>IF(F64="○",①基本情報【名簿入力前に必須入力】!$E$15,"")</f>
        <v/>
      </c>
      <c r="I64" s="408" t="str">
        <f>③職員名簿【年間実績】!BQ73</f>
        <v/>
      </c>
      <c r="J64" s="407" t="str">
        <f>③職員名簿【年間実績】!BA73</f>
        <v/>
      </c>
      <c r="K64" s="170" t="str">
        <f>IF(I64="○",①基本情報【名簿入力前に必須入力】!$E$15,"")</f>
        <v/>
      </c>
      <c r="L64" s="408" t="str">
        <f>③職員名簿【年間実績】!BR73</f>
        <v/>
      </c>
      <c r="M64" s="407" t="str">
        <f>③職員名簿【年間実績】!BB73</f>
        <v/>
      </c>
      <c r="N64" s="170" t="str">
        <f>IF(L64="○",①基本情報【名簿入力前に必須入力】!$E$15,"")</f>
        <v/>
      </c>
      <c r="O64" s="408" t="str">
        <f>③職員名簿【年間実績】!BS73</f>
        <v/>
      </c>
      <c r="P64" s="407" t="str">
        <f>③職員名簿【年間実績】!BC73</f>
        <v/>
      </c>
      <c r="Q64" s="170" t="str">
        <f>IF(O64="○",①基本情報【名簿入力前に必須入力】!$E$15,"")</f>
        <v/>
      </c>
      <c r="R64" s="408" t="str">
        <f>③職員名簿【年間実績】!BT73</f>
        <v/>
      </c>
      <c r="S64" s="407" t="str">
        <f>③職員名簿【年間実績】!BD73</f>
        <v/>
      </c>
      <c r="T64" s="170" t="str">
        <f>IF(R64="○",①基本情報【名簿入力前に必須入力】!$E$15,"")</f>
        <v/>
      </c>
      <c r="U64" s="408" t="str">
        <f>③職員名簿【年間実績】!BU73</f>
        <v/>
      </c>
      <c r="V64" s="407" t="str">
        <f>③職員名簿【年間実績】!BE73</f>
        <v/>
      </c>
      <c r="W64" s="170" t="str">
        <f>IF(U64="○",①基本情報【名簿入力前に必須入力】!$E$15,"")</f>
        <v/>
      </c>
      <c r="X64" s="408" t="str">
        <f>③職員名簿【年間実績】!BV73</f>
        <v/>
      </c>
      <c r="Y64" s="407" t="str">
        <f>③職員名簿【年間実績】!BF73</f>
        <v/>
      </c>
      <c r="Z64" s="170" t="str">
        <f>IF(X64="○",①基本情報【名簿入力前に必須入力】!$E$15,"")</f>
        <v/>
      </c>
      <c r="AA64" s="408" t="str">
        <f>③職員名簿【年間実績】!BW73</f>
        <v/>
      </c>
      <c r="AB64" s="407" t="str">
        <f>③職員名簿【年間実績】!BG73</f>
        <v/>
      </c>
      <c r="AC64" s="170" t="str">
        <f>IF(AA64="○",①基本情報【名簿入力前に必須入力】!$E$15,"")</f>
        <v/>
      </c>
      <c r="AD64" s="408" t="str">
        <f>③職員名簿【年間実績】!BX73</f>
        <v/>
      </c>
      <c r="AE64" s="407" t="str">
        <f>③職員名簿【年間実績】!BH73</f>
        <v/>
      </c>
      <c r="AF64" s="170" t="str">
        <f>IF(AD64="○",①基本情報【名簿入力前に必須入力】!$E$15,"")</f>
        <v/>
      </c>
      <c r="AG64" s="408" t="str">
        <f>③職員名簿【年間実績】!BY73</f>
        <v/>
      </c>
      <c r="AH64" s="407" t="str">
        <f>③職員名簿【年間実績】!BI73</f>
        <v/>
      </c>
      <c r="AI64" s="170" t="str">
        <f>IF(AG64="○",①基本情報【名簿入力前に必須入力】!$E$15,"")</f>
        <v/>
      </c>
      <c r="AJ64" s="408" t="str">
        <f>③職員名簿【年間実績】!BZ73</f>
        <v/>
      </c>
      <c r="AK64" s="407" t="str">
        <f>③職員名簿【年間実績】!BJ73</f>
        <v/>
      </c>
      <c r="AL64" s="170" t="str">
        <f>IF(AJ64="○",①基本情報【名簿入力前に必須入力】!$E$15,"")</f>
        <v/>
      </c>
    </row>
    <row r="65" spans="1:38" ht="30" customHeight="1">
      <c r="A65" s="1">
        <v>61</v>
      </c>
      <c r="B65" s="154" t="str">
        <f>③職員名簿【年間実績】!BN74</f>
        <v/>
      </c>
      <c r="C65" s="406" t="str">
        <f>③職員名簿【年間実績】!BO74</f>
        <v/>
      </c>
      <c r="D65" s="407" t="str">
        <f>③職員名簿【年間実績】!AY74</f>
        <v/>
      </c>
      <c r="E65" s="170" t="str">
        <f>IF(C65="○",①基本情報【名簿入力前に必須入力】!$E$15,"")</f>
        <v/>
      </c>
      <c r="F65" s="408" t="str">
        <f>③職員名簿【年間実績】!BP74</f>
        <v/>
      </c>
      <c r="G65" s="407" t="str">
        <f>③職員名簿【年間実績】!AZ74</f>
        <v/>
      </c>
      <c r="H65" s="170" t="str">
        <f>IF(F65="○",①基本情報【名簿入力前に必須入力】!$E$15,"")</f>
        <v/>
      </c>
      <c r="I65" s="408" t="str">
        <f>③職員名簿【年間実績】!BQ74</f>
        <v/>
      </c>
      <c r="J65" s="407" t="str">
        <f>③職員名簿【年間実績】!BA74</f>
        <v/>
      </c>
      <c r="K65" s="170" t="str">
        <f>IF(I65="○",①基本情報【名簿入力前に必須入力】!$E$15,"")</f>
        <v/>
      </c>
      <c r="L65" s="408" t="str">
        <f>③職員名簿【年間実績】!BR74</f>
        <v/>
      </c>
      <c r="M65" s="407" t="str">
        <f>③職員名簿【年間実績】!BB74</f>
        <v/>
      </c>
      <c r="N65" s="170" t="str">
        <f>IF(L65="○",①基本情報【名簿入力前に必須入力】!$E$15,"")</f>
        <v/>
      </c>
      <c r="O65" s="408" t="str">
        <f>③職員名簿【年間実績】!BS74</f>
        <v/>
      </c>
      <c r="P65" s="407" t="str">
        <f>③職員名簿【年間実績】!BC74</f>
        <v/>
      </c>
      <c r="Q65" s="170" t="str">
        <f>IF(O65="○",①基本情報【名簿入力前に必須入力】!$E$15,"")</f>
        <v/>
      </c>
      <c r="R65" s="408" t="str">
        <f>③職員名簿【年間実績】!BT74</f>
        <v/>
      </c>
      <c r="S65" s="407" t="str">
        <f>③職員名簿【年間実績】!BD74</f>
        <v/>
      </c>
      <c r="T65" s="170" t="str">
        <f>IF(R65="○",①基本情報【名簿入力前に必須入力】!$E$15,"")</f>
        <v/>
      </c>
      <c r="U65" s="408" t="str">
        <f>③職員名簿【年間実績】!BU74</f>
        <v/>
      </c>
      <c r="V65" s="407" t="str">
        <f>③職員名簿【年間実績】!BE74</f>
        <v/>
      </c>
      <c r="W65" s="170" t="str">
        <f>IF(U65="○",①基本情報【名簿入力前に必須入力】!$E$15,"")</f>
        <v/>
      </c>
      <c r="X65" s="408" t="str">
        <f>③職員名簿【年間実績】!BV74</f>
        <v/>
      </c>
      <c r="Y65" s="407" t="str">
        <f>③職員名簿【年間実績】!BF74</f>
        <v/>
      </c>
      <c r="Z65" s="170" t="str">
        <f>IF(X65="○",①基本情報【名簿入力前に必須入力】!$E$15,"")</f>
        <v/>
      </c>
      <c r="AA65" s="408" t="str">
        <f>③職員名簿【年間実績】!BW74</f>
        <v/>
      </c>
      <c r="AB65" s="407" t="str">
        <f>③職員名簿【年間実績】!BG74</f>
        <v/>
      </c>
      <c r="AC65" s="170" t="str">
        <f>IF(AA65="○",①基本情報【名簿入力前に必須入力】!$E$15,"")</f>
        <v/>
      </c>
      <c r="AD65" s="408" t="str">
        <f>③職員名簿【年間実績】!BX74</f>
        <v/>
      </c>
      <c r="AE65" s="407" t="str">
        <f>③職員名簿【年間実績】!BH74</f>
        <v/>
      </c>
      <c r="AF65" s="170" t="str">
        <f>IF(AD65="○",①基本情報【名簿入力前に必須入力】!$E$15,"")</f>
        <v/>
      </c>
      <c r="AG65" s="408" t="str">
        <f>③職員名簿【年間実績】!BY74</f>
        <v/>
      </c>
      <c r="AH65" s="407" t="str">
        <f>③職員名簿【年間実績】!BI74</f>
        <v/>
      </c>
      <c r="AI65" s="170" t="str">
        <f>IF(AG65="○",①基本情報【名簿入力前に必須入力】!$E$15,"")</f>
        <v/>
      </c>
      <c r="AJ65" s="408" t="str">
        <f>③職員名簿【年間実績】!BZ74</f>
        <v/>
      </c>
      <c r="AK65" s="407" t="str">
        <f>③職員名簿【年間実績】!BJ74</f>
        <v/>
      </c>
      <c r="AL65" s="170" t="str">
        <f>IF(AJ65="○",①基本情報【名簿入力前に必須入力】!$E$15,"")</f>
        <v/>
      </c>
    </row>
    <row r="66" spans="1:38" ht="30" customHeight="1">
      <c r="A66" s="1">
        <v>62</v>
      </c>
      <c r="B66" s="154" t="str">
        <f>③職員名簿【年間実績】!BN75</f>
        <v/>
      </c>
      <c r="C66" s="406" t="str">
        <f>③職員名簿【年間実績】!BO75</f>
        <v/>
      </c>
      <c r="D66" s="407" t="str">
        <f>③職員名簿【年間実績】!AY75</f>
        <v/>
      </c>
      <c r="E66" s="170" t="str">
        <f>IF(C66="○",①基本情報【名簿入力前に必須入力】!$E$15,"")</f>
        <v/>
      </c>
      <c r="F66" s="408" t="str">
        <f>③職員名簿【年間実績】!BP75</f>
        <v/>
      </c>
      <c r="G66" s="407" t="str">
        <f>③職員名簿【年間実績】!AZ75</f>
        <v/>
      </c>
      <c r="H66" s="170" t="str">
        <f>IF(F66="○",①基本情報【名簿入力前に必須入力】!$E$15,"")</f>
        <v/>
      </c>
      <c r="I66" s="408" t="str">
        <f>③職員名簿【年間実績】!BQ75</f>
        <v/>
      </c>
      <c r="J66" s="407" t="str">
        <f>③職員名簿【年間実績】!BA75</f>
        <v/>
      </c>
      <c r="K66" s="170" t="str">
        <f>IF(I66="○",①基本情報【名簿入力前に必須入力】!$E$15,"")</f>
        <v/>
      </c>
      <c r="L66" s="408" t="str">
        <f>③職員名簿【年間実績】!BR75</f>
        <v/>
      </c>
      <c r="M66" s="407" t="str">
        <f>③職員名簿【年間実績】!BB75</f>
        <v/>
      </c>
      <c r="N66" s="170" t="str">
        <f>IF(L66="○",①基本情報【名簿入力前に必須入力】!$E$15,"")</f>
        <v/>
      </c>
      <c r="O66" s="408" t="str">
        <f>③職員名簿【年間実績】!BS75</f>
        <v/>
      </c>
      <c r="P66" s="407" t="str">
        <f>③職員名簿【年間実績】!BC75</f>
        <v/>
      </c>
      <c r="Q66" s="170" t="str">
        <f>IF(O66="○",①基本情報【名簿入力前に必須入力】!$E$15,"")</f>
        <v/>
      </c>
      <c r="R66" s="408" t="str">
        <f>③職員名簿【年間実績】!BT75</f>
        <v/>
      </c>
      <c r="S66" s="407" t="str">
        <f>③職員名簿【年間実績】!BD75</f>
        <v/>
      </c>
      <c r="T66" s="170" t="str">
        <f>IF(R66="○",①基本情報【名簿入力前に必須入力】!$E$15,"")</f>
        <v/>
      </c>
      <c r="U66" s="408" t="str">
        <f>③職員名簿【年間実績】!BU75</f>
        <v/>
      </c>
      <c r="V66" s="407" t="str">
        <f>③職員名簿【年間実績】!BE75</f>
        <v/>
      </c>
      <c r="W66" s="170" t="str">
        <f>IF(U66="○",①基本情報【名簿入力前に必須入力】!$E$15,"")</f>
        <v/>
      </c>
      <c r="X66" s="408" t="str">
        <f>③職員名簿【年間実績】!BV75</f>
        <v/>
      </c>
      <c r="Y66" s="407" t="str">
        <f>③職員名簿【年間実績】!BF75</f>
        <v/>
      </c>
      <c r="Z66" s="170" t="str">
        <f>IF(X66="○",①基本情報【名簿入力前に必須入力】!$E$15,"")</f>
        <v/>
      </c>
      <c r="AA66" s="408" t="str">
        <f>③職員名簿【年間実績】!BW75</f>
        <v/>
      </c>
      <c r="AB66" s="407" t="str">
        <f>③職員名簿【年間実績】!BG75</f>
        <v/>
      </c>
      <c r="AC66" s="170" t="str">
        <f>IF(AA66="○",①基本情報【名簿入力前に必須入力】!$E$15,"")</f>
        <v/>
      </c>
      <c r="AD66" s="408" t="str">
        <f>③職員名簿【年間実績】!BX75</f>
        <v/>
      </c>
      <c r="AE66" s="407" t="str">
        <f>③職員名簿【年間実績】!BH75</f>
        <v/>
      </c>
      <c r="AF66" s="170" t="str">
        <f>IF(AD66="○",①基本情報【名簿入力前に必須入力】!$E$15,"")</f>
        <v/>
      </c>
      <c r="AG66" s="408" t="str">
        <f>③職員名簿【年間実績】!BY75</f>
        <v/>
      </c>
      <c r="AH66" s="407" t="str">
        <f>③職員名簿【年間実績】!BI75</f>
        <v/>
      </c>
      <c r="AI66" s="170" t="str">
        <f>IF(AG66="○",①基本情報【名簿入力前に必須入力】!$E$15,"")</f>
        <v/>
      </c>
      <c r="AJ66" s="408" t="str">
        <f>③職員名簿【年間実績】!BZ75</f>
        <v/>
      </c>
      <c r="AK66" s="407" t="str">
        <f>③職員名簿【年間実績】!BJ75</f>
        <v/>
      </c>
      <c r="AL66" s="170" t="str">
        <f>IF(AJ66="○",①基本情報【名簿入力前に必須入力】!$E$15,"")</f>
        <v/>
      </c>
    </row>
    <row r="67" spans="1:38" ht="30" customHeight="1">
      <c r="A67" s="1">
        <v>63</v>
      </c>
      <c r="B67" s="154" t="str">
        <f>③職員名簿【年間実績】!BN76</f>
        <v/>
      </c>
      <c r="C67" s="406" t="str">
        <f>③職員名簿【年間実績】!BO76</f>
        <v/>
      </c>
      <c r="D67" s="407" t="str">
        <f>③職員名簿【年間実績】!AY76</f>
        <v/>
      </c>
      <c r="E67" s="170" t="str">
        <f>IF(C67="○",①基本情報【名簿入力前に必須入力】!$E$15,"")</f>
        <v/>
      </c>
      <c r="F67" s="408" t="str">
        <f>③職員名簿【年間実績】!BP76</f>
        <v/>
      </c>
      <c r="G67" s="407" t="str">
        <f>③職員名簿【年間実績】!AZ76</f>
        <v/>
      </c>
      <c r="H67" s="170" t="str">
        <f>IF(F67="○",①基本情報【名簿入力前に必須入力】!$E$15,"")</f>
        <v/>
      </c>
      <c r="I67" s="408" t="str">
        <f>③職員名簿【年間実績】!BQ76</f>
        <v/>
      </c>
      <c r="J67" s="407" t="str">
        <f>③職員名簿【年間実績】!BA76</f>
        <v/>
      </c>
      <c r="K67" s="170" t="str">
        <f>IF(I67="○",①基本情報【名簿入力前に必須入力】!$E$15,"")</f>
        <v/>
      </c>
      <c r="L67" s="408" t="str">
        <f>③職員名簿【年間実績】!BR76</f>
        <v/>
      </c>
      <c r="M67" s="407" t="str">
        <f>③職員名簿【年間実績】!BB76</f>
        <v/>
      </c>
      <c r="N67" s="170" t="str">
        <f>IF(L67="○",①基本情報【名簿入力前に必須入力】!$E$15,"")</f>
        <v/>
      </c>
      <c r="O67" s="408" t="str">
        <f>③職員名簿【年間実績】!BS76</f>
        <v/>
      </c>
      <c r="P67" s="407" t="str">
        <f>③職員名簿【年間実績】!BC76</f>
        <v/>
      </c>
      <c r="Q67" s="170" t="str">
        <f>IF(O67="○",①基本情報【名簿入力前に必須入力】!$E$15,"")</f>
        <v/>
      </c>
      <c r="R67" s="408" t="str">
        <f>③職員名簿【年間実績】!BT76</f>
        <v/>
      </c>
      <c r="S67" s="407" t="str">
        <f>③職員名簿【年間実績】!BD76</f>
        <v/>
      </c>
      <c r="T67" s="170" t="str">
        <f>IF(R67="○",①基本情報【名簿入力前に必須入力】!$E$15,"")</f>
        <v/>
      </c>
      <c r="U67" s="408" t="str">
        <f>③職員名簿【年間実績】!BU76</f>
        <v/>
      </c>
      <c r="V67" s="407" t="str">
        <f>③職員名簿【年間実績】!BE76</f>
        <v/>
      </c>
      <c r="W67" s="170" t="str">
        <f>IF(U67="○",①基本情報【名簿入力前に必須入力】!$E$15,"")</f>
        <v/>
      </c>
      <c r="X67" s="408" t="str">
        <f>③職員名簿【年間実績】!BV76</f>
        <v/>
      </c>
      <c r="Y67" s="407" t="str">
        <f>③職員名簿【年間実績】!BF76</f>
        <v/>
      </c>
      <c r="Z67" s="170" t="str">
        <f>IF(X67="○",①基本情報【名簿入力前に必須入力】!$E$15,"")</f>
        <v/>
      </c>
      <c r="AA67" s="408" t="str">
        <f>③職員名簿【年間実績】!BW76</f>
        <v/>
      </c>
      <c r="AB67" s="407" t="str">
        <f>③職員名簿【年間実績】!BG76</f>
        <v/>
      </c>
      <c r="AC67" s="170" t="str">
        <f>IF(AA67="○",①基本情報【名簿入力前に必須入力】!$E$15,"")</f>
        <v/>
      </c>
      <c r="AD67" s="408" t="str">
        <f>③職員名簿【年間実績】!BX76</f>
        <v/>
      </c>
      <c r="AE67" s="407" t="str">
        <f>③職員名簿【年間実績】!BH76</f>
        <v/>
      </c>
      <c r="AF67" s="170" t="str">
        <f>IF(AD67="○",①基本情報【名簿入力前に必須入力】!$E$15,"")</f>
        <v/>
      </c>
      <c r="AG67" s="408" t="str">
        <f>③職員名簿【年間実績】!BY76</f>
        <v/>
      </c>
      <c r="AH67" s="407" t="str">
        <f>③職員名簿【年間実績】!BI76</f>
        <v/>
      </c>
      <c r="AI67" s="170" t="str">
        <f>IF(AG67="○",①基本情報【名簿入力前に必須入力】!$E$15,"")</f>
        <v/>
      </c>
      <c r="AJ67" s="408" t="str">
        <f>③職員名簿【年間実績】!BZ76</f>
        <v/>
      </c>
      <c r="AK67" s="407" t="str">
        <f>③職員名簿【年間実績】!BJ76</f>
        <v/>
      </c>
      <c r="AL67" s="170" t="str">
        <f>IF(AJ67="○",①基本情報【名簿入力前に必須入力】!$E$15,"")</f>
        <v/>
      </c>
    </row>
    <row r="68" spans="1:38" ht="30" customHeight="1">
      <c r="A68" s="1">
        <v>64</v>
      </c>
      <c r="B68" s="154" t="str">
        <f>③職員名簿【年間実績】!BN77</f>
        <v/>
      </c>
      <c r="C68" s="406" t="str">
        <f>③職員名簿【年間実績】!BO77</f>
        <v/>
      </c>
      <c r="D68" s="407" t="str">
        <f>③職員名簿【年間実績】!AY77</f>
        <v/>
      </c>
      <c r="E68" s="170" t="str">
        <f>IF(C68="○",①基本情報【名簿入力前に必須入力】!$E$15,"")</f>
        <v/>
      </c>
      <c r="F68" s="408" t="str">
        <f>③職員名簿【年間実績】!BP77</f>
        <v/>
      </c>
      <c r="G68" s="407" t="str">
        <f>③職員名簿【年間実績】!AZ77</f>
        <v/>
      </c>
      <c r="H68" s="170" t="str">
        <f>IF(F68="○",①基本情報【名簿入力前に必須入力】!$E$15,"")</f>
        <v/>
      </c>
      <c r="I68" s="408" t="str">
        <f>③職員名簿【年間実績】!BQ77</f>
        <v/>
      </c>
      <c r="J68" s="407" t="str">
        <f>③職員名簿【年間実績】!BA77</f>
        <v/>
      </c>
      <c r="K68" s="170" t="str">
        <f>IF(I68="○",①基本情報【名簿入力前に必須入力】!$E$15,"")</f>
        <v/>
      </c>
      <c r="L68" s="408" t="str">
        <f>③職員名簿【年間実績】!BR77</f>
        <v/>
      </c>
      <c r="M68" s="407" t="str">
        <f>③職員名簿【年間実績】!BB77</f>
        <v/>
      </c>
      <c r="N68" s="170" t="str">
        <f>IF(L68="○",①基本情報【名簿入力前に必須入力】!$E$15,"")</f>
        <v/>
      </c>
      <c r="O68" s="408" t="str">
        <f>③職員名簿【年間実績】!BS77</f>
        <v/>
      </c>
      <c r="P68" s="407" t="str">
        <f>③職員名簿【年間実績】!BC77</f>
        <v/>
      </c>
      <c r="Q68" s="170" t="str">
        <f>IF(O68="○",①基本情報【名簿入力前に必須入力】!$E$15,"")</f>
        <v/>
      </c>
      <c r="R68" s="408" t="str">
        <f>③職員名簿【年間実績】!BT77</f>
        <v/>
      </c>
      <c r="S68" s="407" t="str">
        <f>③職員名簿【年間実績】!BD77</f>
        <v/>
      </c>
      <c r="T68" s="170" t="str">
        <f>IF(R68="○",①基本情報【名簿入力前に必須入力】!$E$15,"")</f>
        <v/>
      </c>
      <c r="U68" s="408" t="str">
        <f>③職員名簿【年間実績】!BU77</f>
        <v/>
      </c>
      <c r="V68" s="407" t="str">
        <f>③職員名簿【年間実績】!BE77</f>
        <v/>
      </c>
      <c r="W68" s="170" t="str">
        <f>IF(U68="○",①基本情報【名簿入力前に必須入力】!$E$15,"")</f>
        <v/>
      </c>
      <c r="X68" s="408" t="str">
        <f>③職員名簿【年間実績】!BV77</f>
        <v/>
      </c>
      <c r="Y68" s="407" t="str">
        <f>③職員名簿【年間実績】!BF77</f>
        <v/>
      </c>
      <c r="Z68" s="170" t="str">
        <f>IF(X68="○",①基本情報【名簿入力前に必須入力】!$E$15,"")</f>
        <v/>
      </c>
      <c r="AA68" s="408" t="str">
        <f>③職員名簿【年間実績】!BW77</f>
        <v/>
      </c>
      <c r="AB68" s="407" t="str">
        <f>③職員名簿【年間実績】!BG77</f>
        <v/>
      </c>
      <c r="AC68" s="170" t="str">
        <f>IF(AA68="○",①基本情報【名簿入力前に必須入力】!$E$15,"")</f>
        <v/>
      </c>
      <c r="AD68" s="408" t="str">
        <f>③職員名簿【年間実績】!BX77</f>
        <v/>
      </c>
      <c r="AE68" s="407" t="str">
        <f>③職員名簿【年間実績】!BH77</f>
        <v/>
      </c>
      <c r="AF68" s="170" t="str">
        <f>IF(AD68="○",①基本情報【名簿入力前に必須入力】!$E$15,"")</f>
        <v/>
      </c>
      <c r="AG68" s="408" t="str">
        <f>③職員名簿【年間実績】!BY77</f>
        <v/>
      </c>
      <c r="AH68" s="407" t="str">
        <f>③職員名簿【年間実績】!BI77</f>
        <v/>
      </c>
      <c r="AI68" s="170" t="str">
        <f>IF(AG68="○",①基本情報【名簿入力前に必須入力】!$E$15,"")</f>
        <v/>
      </c>
      <c r="AJ68" s="408" t="str">
        <f>③職員名簿【年間実績】!BZ77</f>
        <v/>
      </c>
      <c r="AK68" s="407" t="str">
        <f>③職員名簿【年間実績】!BJ77</f>
        <v/>
      </c>
      <c r="AL68" s="170" t="str">
        <f>IF(AJ68="○",①基本情報【名簿入力前に必須入力】!$E$15,"")</f>
        <v/>
      </c>
    </row>
    <row r="69" spans="1:38" ht="30" customHeight="1">
      <c r="A69" s="1">
        <v>65</v>
      </c>
      <c r="B69" s="154" t="str">
        <f>③職員名簿【年間実績】!BN78</f>
        <v/>
      </c>
      <c r="C69" s="406" t="str">
        <f>③職員名簿【年間実績】!BO78</f>
        <v/>
      </c>
      <c r="D69" s="407" t="str">
        <f>③職員名簿【年間実績】!AY78</f>
        <v/>
      </c>
      <c r="E69" s="170" t="str">
        <f>IF(C69="○",①基本情報【名簿入力前に必須入力】!$E$15,"")</f>
        <v/>
      </c>
      <c r="F69" s="408" t="str">
        <f>③職員名簿【年間実績】!BP78</f>
        <v/>
      </c>
      <c r="G69" s="407" t="str">
        <f>③職員名簿【年間実績】!AZ78</f>
        <v/>
      </c>
      <c r="H69" s="170" t="str">
        <f>IF(F69="○",①基本情報【名簿入力前に必須入力】!$E$15,"")</f>
        <v/>
      </c>
      <c r="I69" s="408" t="str">
        <f>③職員名簿【年間実績】!BQ78</f>
        <v/>
      </c>
      <c r="J69" s="407" t="str">
        <f>③職員名簿【年間実績】!BA78</f>
        <v/>
      </c>
      <c r="K69" s="170" t="str">
        <f>IF(I69="○",①基本情報【名簿入力前に必須入力】!$E$15,"")</f>
        <v/>
      </c>
      <c r="L69" s="408" t="str">
        <f>③職員名簿【年間実績】!BR78</f>
        <v/>
      </c>
      <c r="M69" s="407" t="str">
        <f>③職員名簿【年間実績】!BB78</f>
        <v/>
      </c>
      <c r="N69" s="170" t="str">
        <f>IF(L69="○",①基本情報【名簿入力前に必須入力】!$E$15,"")</f>
        <v/>
      </c>
      <c r="O69" s="408" t="str">
        <f>③職員名簿【年間実績】!BS78</f>
        <v/>
      </c>
      <c r="P69" s="407" t="str">
        <f>③職員名簿【年間実績】!BC78</f>
        <v/>
      </c>
      <c r="Q69" s="170" t="str">
        <f>IF(O69="○",①基本情報【名簿入力前に必須入力】!$E$15,"")</f>
        <v/>
      </c>
      <c r="R69" s="408" t="str">
        <f>③職員名簿【年間実績】!BT78</f>
        <v/>
      </c>
      <c r="S69" s="407" t="str">
        <f>③職員名簿【年間実績】!BD78</f>
        <v/>
      </c>
      <c r="T69" s="170" t="str">
        <f>IF(R69="○",①基本情報【名簿入力前に必須入力】!$E$15,"")</f>
        <v/>
      </c>
      <c r="U69" s="408" t="str">
        <f>③職員名簿【年間実績】!BU78</f>
        <v/>
      </c>
      <c r="V69" s="407" t="str">
        <f>③職員名簿【年間実績】!BE78</f>
        <v/>
      </c>
      <c r="W69" s="170" t="str">
        <f>IF(U69="○",①基本情報【名簿入力前に必須入力】!$E$15,"")</f>
        <v/>
      </c>
      <c r="X69" s="408" t="str">
        <f>③職員名簿【年間実績】!BV78</f>
        <v/>
      </c>
      <c r="Y69" s="407" t="str">
        <f>③職員名簿【年間実績】!BF78</f>
        <v/>
      </c>
      <c r="Z69" s="170" t="str">
        <f>IF(X69="○",①基本情報【名簿入力前に必須入力】!$E$15,"")</f>
        <v/>
      </c>
      <c r="AA69" s="408" t="str">
        <f>③職員名簿【年間実績】!BW78</f>
        <v/>
      </c>
      <c r="AB69" s="407" t="str">
        <f>③職員名簿【年間実績】!BG78</f>
        <v/>
      </c>
      <c r="AC69" s="170" t="str">
        <f>IF(AA69="○",①基本情報【名簿入力前に必須入力】!$E$15,"")</f>
        <v/>
      </c>
      <c r="AD69" s="408" t="str">
        <f>③職員名簿【年間実績】!BX78</f>
        <v/>
      </c>
      <c r="AE69" s="407" t="str">
        <f>③職員名簿【年間実績】!BH78</f>
        <v/>
      </c>
      <c r="AF69" s="170" t="str">
        <f>IF(AD69="○",①基本情報【名簿入力前に必須入力】!$E$15,"")</f>
        <v/>
      </c>
      <c r="AG69" s="408" t="str">
        <f>③職員名簿【年間実績】!BY78</f>
        <v/>
      </c>
      <c r="AH69" s="407" t="str">
        <f>③職員名簿【年間実績】!BI78</f>
        <v/>
      </c>
      <c r="AI69" s="170" t="str">
        <f>IF(AG69="○",①基本情報【名簿入力前に必須入力】!$E$15,"")</f>
        <v/>
      </c>
      <c r="AJ69" s="408" t="str">
        <f>③職員名簿【年間実績】!BZ78</f>
        <v/>
      </c>
      <c r="AK69" s="407" t="str">
        <f>③職員名簿【年間実績】!BJ78</f>
        <v/>
      </c>
      <c r="AL69" s="170" t="str">
        <f>IF(AJ69="○",①基本情報【名簿入力前に必須入力】!$E$15,"")</f>
        <v/>
      </c>
    </row>
    <row r="70" spans="1:38" ht="30" customHeight="1">
      <c r="A70" s="1">
        <v>66</v>
      </c>
      <c r="B70" s="154" t="str">
        <f>③職員名簿【年間実績】!BN79</f>
        <v/>
      </c>
      <c r="C70" s="406" t="str">
        <f>③職員名簿【年間実績】!BO79</f>
        <v/>
      </c>
      <c r="D70" s="407" t="str">
        <f>③職員名簿【年間実績】!AY79</f>
        <v/>
      </c>
      <c r="E70" s="170" t="str">
        <f>IF(C70="○",①基本情報【名簿入力前に必須入力】!$E$15,"")</f>
        <v/>
      </c>
      <c r="F70" s="408" t="str">
        <f>③職員名簿【年間実績】!BP79</f>
        <v/>
      </c>
      <c r="G70" s="407" t="str">
        <f>③職員名簿【年間実績】!AZ79</f>
        <v/>
      </c>
      <c r="H70" s="170" t="str">
        <f>IF(F70="○",①基本情報【名簿入力前に必須入力】!$E$15,"")</f>
        <v/>
      </c>
      <c r="I70" s="408" t="str">
        <f>③職員名簿【年間実績】!BQ79</f>
        <v/>
      </c>
      <c r="J70" s="407" t="str">
        <f>③職員名簿【年間実績】!BA79</f>
        <v/>
      </c>
      <c r="K70" s="170" t="str">
        <f>IF(I70="○",①基本情報【名簿入力前に必須入力】!$E$15,"")</f>
        <v/>
      </c>
      <c r="L70" s="408" t="str">
        <f>③職員名簿【年間実績】!BR79</f>
        <v/>
      </c>
      <c r="M70" s="407" t="str">
        <f>③職員名簿【年間実績】!BB79</f>
        <v/>
      </c>
      <c r="N70" s="170" t="str">
        <f>IF(L70="○",①基本情報【名簿入力前に必須入力】!$E$15,"")</f>
        <v/>
      </c>
      <c r="O70" s="408" t="str">
        <f>③職員名簿【年間実績】!BS79</f>
        <v/>
      </c>
      <c r="P70" s="407" t="str">
        <f>③職員名簿【年間実績】!BC79</f>
        <v/>
      </c>
      <c r="Q70" s="170" t="str">
        <f>IF(O70="○",①基本情報【名簿入力前に必須入力】!$E$15,"")</f>
        <v/>
      </c>
      <c r="R70" s="408" t="str">
        <f>③職員名簿【年間実績】!BT79</f>
        <v/>
      </c>
      <c r="S70" s="407" t="str">
        <f>③職員名簿【年間実績】!BD79</f>
        <v/>
      </c>
      <c r="T70" s="170" t="str">
        <f>IF(R70="○",①基本情報【名簿入力前に必須入力】!$E$15,"")</f>
        <v/>
      </c>
      <c r="U70" s="408" t="str">
        <f>③職員名簿【年間実績】!BU79</f>
        <v/>
      </c>
      <c r="V70" s="407" t="str">
        <f>③職員名簿【年間実績】!BE79</f>
        <v/>
      </c>
      <c r="W70" s="170" t="str">
        <f>IF(U70="○",①基本情報【名簿入力前に必須入力】!$E$15,"")</f>
        <v/>
      </c>
      <c r="X70" s="408" t="str">
        <f>③職員名簿【年間実績】!BV79</f>
        <v/>
      </c>
      <c r="Y70" s="407" t="str">
        <f>③職員名簿【年間実績】!BF79</f>
        <v/>
      </c>
      <c r="Z70" s="170" t="str">
        <f>IF(X70="○",①基本情報【名簿入力前に必須入力】!$E$15,"")</f>
        <v/>
      </c>
      <c r="AA70" s="408" t="str">
        <f>③職員名簿【年間実績】!BW79</f>
        <v/>
      </c>
      <c r="AB70" s="407" t="str">
        <f>③職員名簿【年間実績】!BG79</f>
        <v/>
      </c>
      <c r="AC70" s="170" t="str">
        <f>IF(AA70="○",①基本情報【名簿入力前に必須入力】!$E$15,"")</f>
        <v/>
      </c>
      <c r="AD70" s="408" t="str">
        <f>③職員名簿【年間実績】!BX79</f>
        <v/>
      </c>
      <c r="AE70" s="407" t="str">
        <f>③職員名簿【年間実績】!BH79</f>
        <v/>
      </c>
      <c r="AF70" s="170" t="str">
        <f>IF(AD70="○",①基本情報【名簿入力前に必須入力】!$E$15,"")</f>
        <v/>
      </c>
      <c r="AG70" s="408" t="str">
        <f>③職員名簿【年間実績】!BY79</f>
        <v/>
      </c>
      <c r="AH70" s="407" t="str">
        <f>③職員名簿【年間実績】!BI79</f>
        <v/>
      </c>
      <c r="AI70" s="170" t="str">
        <f>IF(AG70="○",①基本情報【名簿入力前に必須入力】!$E$15,"")</f>
        <v/>
      </c>
      <c r="AJ70" s="408" t="str">
        <f>③職員名簿【年間実績】!BZ79</f>
        <v/>
      </c>
      <c r="AK70" s="407" t="str">
        <f>③職員名簿【年間実績】!BJ79</f>
        <v/>
      </c>
      <c r="AL70" s="170" t="str">
        <f>IF(AJ70="○",①基本情報【名簿入力前に必須入力】!$E$15,"")</f>
        <v/>
      </c>
    </row>
    <row r="71" spans="1:38" ht="30" customHeight="1">
      <c r="A71" s="1">
        <v>67</v>
      </c>
      <c r="B71" s="154" t="str">
        <f>③職員名簿【年間実績】!BN80</f>
        <v/>
      </c>
      <c r="C71" s="406" t="str">
        <f>③職員名簿【年間実績】!BO80</f>
        <v/>
      </c>
      <c r="D71" s="407" t="str">
        <f>③職員名簿【年間実績】!AY80</f>
        <v/>
      </c>
      <c r="E71" s="170" t="str">
        <f>IF(C71="○",①基本情報【名簿入力前に必須入力】!$E$15,"")</f>
        <v/>
      </c>
      <c r="F71" s="408" t="str">
        <f>③職員名簿【年間実績】!BP80</f>
        <v/>
      </c>
      <c r="G71" s="407" t="str">
        <f>③職員名簿【年間実績】!AZ80</f>
        <v/>
      </c>
      <c r="H71" s="170" t="str">
        <f>IF(F71="○",①基本情報【名簿入力前に必須入力】!$E$15,"")</f>
        <v/>
      </c>
      <c r="I71" s="408" t="str">
        <f>③職員名簿【年間実績】!BQ80</f>
        <v/>
      </c>
      <c r="J71" s="407" t="str">
        <f>③職員名簿【年間実績】!BA80</f>
        <v/>
      </c>
      <c r="K71" s="170" t="str">
        <f>IF(I71="○",①基本情報【名簿入力前に必須入力】!$E$15,"")</f>
        <v/>
      </c>
      <c r="L71" s="408" t="str">
        <f>③職員名簿【年間実績】!BR80</f>
        <v/>
      </c>
      <c r="M71" s="407" t="str">
        <f>③職員名簿【年間実績】!BB80</f>
        <v/>
      </c>
      <c r="N71" s="170" t="str">
        <f>IF(L71="○",①基本情報【名簿入力前に必須入力】!$E$15,"")</f>
        <v/>
      </c>
      <c r="O71" s="408" t="str">
        <f>③職員名簿【年間実績】!BS80</f>
        <v/>
      </c>
      <c r="P71" s="407" t="str">
        <f>③職員名簿【年間実績】!BC80</f>
        <v/>
      </c>
      <c r="Q71" s="170" t="str">
        <f>IF(O71="○",①基本情報【名簿入力前に必須入力】!$E$15,"")</f>
        <v/>
      </c>
      <c r="R71" s="408" t="str">
        <f>③職員名簿【年間実績】!BT80</f>
        <v/>
      </c>
      <c r="S71" s="407" t="str">
        <f>③職員名簿【年間実績】!BD80</f>
        <v/>
      </c>
      <c r="T71" s="170" t="str">
        <f>IF(R71="○",①基本情報【名簿入力前に必須入力】!$E$15,"")</f>
        <v/>
      </c>
      <c r="U71" s="408" t="str">
        <f>③職員名簿【年間実績】!BU80</f>
        <v/>
      </c>
      <c r="V71" s="407" t="str">
        <f>③職員名簿【年間実績】!BE80</f>
        <v/>
      </c>
      <c r="W71" s="170" t="str">
        <f>IF(U71="○",①基本情報【名簿入力前に必須入力】!$E$15,"")</f>
        <v/>
      </c>
      <c r="X71" s="408" t="str">
        <f>③職員名簿【年間実績】!BV80</f>
        <v/>
      </c>
      <c r="Y71" s="407" t="str">
        <f>③職員名簿【年間実績】!BF80</f>
        <v/>
      </c>
      <c r="Z71" s="170" t="str">
        <f>IF(X71="○",①基本情報【名簿入力前に必須入力】!$E$15,"")</f>
        <v/>
      </c>
      <c r="AA71" s="408" t="str">
        <f>③職員名簿【年間実績】!BW80</f>
        <v/>
      </c>
      <c r="AB71" s="407" t="str">
        <f>③職員名簿【年間実績】!BG80</f>
        <v/>
      </c>
      <c r="AC71" s="170" t="str">
        <f>IF(AA71="○",①基本情報【名簿入力前に必須入力】!$E$15,"")</f>
        <v/>
      </c>
      <c r="AD71" s="408" t="str">
        <f>③職員名簿【年間実績】!BX80</f>
        <v/>
      </c>
      <c r="AE71" s="407" t="str">
        <f>③職員名簿【年間実績】!BH80</f>
        <v/>
      </c>
      <c r="AF71" s="170" t="str">
        <f>IF(AD71="○",①基本情報【名簿入力前に必須入力】!$E$15,"")</f>
        <v/>
      </c>
      <c r="AG71" s="408" t="str">
        <f>③職員名簿【年間実績】!BY80</f>
        <v/>
      </c>
      <c r="AH71" s="407" t="str">
        <f>③職員名簿【年間実績】!BI80</f>
        <v/>
      </c>
      <c r="AI71" s="170" t="str">
        <f>IF(AG71="○",①基本情報【名簿入力前に必須入力】!$E$15,"")</f>
        <v/>
      </c>
      <c r="AJ71" s="408" t="str">
        <f>③職員名簿【年間実績】!BZ80</f>
        <v/>
      </c>
      <c r="AK71" s="407" t="str">
        <f>③職員名簿【年間実績】!BJ80</f>
        <v/>
      </c>
      <c r="AL71" s="170" t="str">
        <f>IF(AJ71="○",①基本情報【名簿入力前に必須入力】!$E$15,"")</f>
        <v/>
      </c>
    </row>
    <row r="72" spans="1:38" ht="30" customHeight="1">
      <c r="A72" s="1">
        <v>68</v>
      </c>
      <c r="B72" s="154" t="str">
        <f>③職員名簿【年間実績】!BN81</f>
        <v/>
      </c>
      <c r="C72" s="406" t="str">
        <f>③職員名簿【年間実績】!BO81</f>
        <v/>
      </c>
      <c r="D72" s="407" t="str">
        <f>③職員名簿【年間実績】!AY81</f>
        <v/>
      </c>
      <c r="E72" s="170" t="str">
        <f>IF(C72="○",①基本情報【名簿入力前に必須入力】!$E$15,"")</f>
        <v/>
      </c>
      <c r="F72" s="408" t="str">
        <f>③職員名簿【年間実績】!BP81</f>
        <v/>
      </c>
      <c r="G72" s="407" t="str">
        <f>③職員名簿【年間実績】!AZ81</f>
        <v/>
      </c>
      <c r="H72" s="170" t="str">
        <f>IF(F72="○",①基本情報【名簿入力前に必須入力】!$E$15,"")</f>
        <v/>
      </c>
      <c r="I72" s="408" t="str">
        <f>③職員名簿【年間実績】!BQ81</f>
        <v/>
      </c>
      <c r="J72" s="407" t="str">
        <f>③職員名簿【年間実績】!BA81</f>
        <v/>
      </c>
      <c r="K72" s="170" t="str">
        <f>IF(I72="○",①基本情報【名簿入力前に必須入力】!$E$15,"")</f>
        <v/>
      </c>
      <c r="L72" s="408" t="str">
        <f>③職員名簿【年間実績】!BR81</f>
        <v/>
      </c>
      <c r="M72" s="407" t="str">
        <f>③職員名簿【年間実績】!BB81</f>
        <v/>
      </c>
      <c r="N72" s="170" t="str">
        <f>IF(L72="○",①基本情報【名簿入力前に必須入力】!$E$15,"")</f>
        <v/>
      </c>
      <c r="O72" s="408" t="str">
        <f>③職員名簿【年間実績】!BS81</f>
        <v/>
      </c>
      <c r="P72" s="407" t="str">
        <f>③職員名簿【年間実績】!BC81</f>
        <v/>
      </c>
      <c r="Q72" s="170" t="str">
        <f>IF(O72="○",①基本情報【名簿入力前に必須入力】!$E$15,"")</f>
        <v/>
      </c>
      <c r="R72" s="408" t="str">
        <f>③職員名簿【年間実績】!BT81</f>
        <v/>
      </c>
      <c r="S72" s="407" t="str">
        <f>③職員名簿【年間実績】!BD81</f>
        <v/>
      </c>
      <c r="T72" s="170" t="str">
        <f>IF(R72="○",①基本情報【名簿入力前に必須入力】!$E$15,"")</f>
        <v/>
      </c>
      <c r="U72" s="408" t="str">
        <f>③職員名簿【年間実績】!BU81</f>
        <v/>
      </c>
      <c r="V72" s="407" t="str">
        <f>③職員名簿【年間実績】!BE81</f>
        <v/>
      </c>
      <c r="W72" s="170" t="str">
        <f>IF(U72="○",①基本情報【名簿入力前に必須入力】!$E$15,"")</f>
        <v/>
      </c>
      <c r="X72" s="408" t="str">
        <f>③職員名簿【年間実績】!BV81</f>
        <v/>
      </c>
      <c r="Y72" s="407" t="str">
        <f>③職員名簿【年間実績】!BF81</f>
        <v/>
      </c>
      <c r="Z72" s="170" t="str">
        <f>IF(X72="○",①基本情報【名簿入力前に必須入力】!$E$15,"")</f>
        <v/>
      </c>
      <c r="AA72" s="408" t="str">
        <f>③職員名簿【年間実績】!BW81</f>
        <v/>
      </c>
      <c r="AB72" s="407" t="str">
        <f>③職員名簿【年間実績】!BG81</f>
        <v/>
      </c>
      <c r="AC72" s="170" t="str">
        <f>IF(AA72="○",①基本情報【名簿入力前に必須入力】!$E$15,"")</f>
        <v/>
      </c>
      <c r="AD72" s="408" t="str">
        <f>③職員名簿【年間実績】!BX81</f>
        <v/>
      </c>
      <c r="AE72" s="407" t="str">
        <f>③職員名簿【年間実績】!BH81</f>
        <v/>
      </c>
      <c r="AF72" s="170" t="str">
        <f>IF(AD72="○",①基本情報【名簿入力前に必須入力】!$E$15,"")</f>
        <v/>
      </c>
      <c r="AG72" s="408" t="str">
        <f>③職員名簿【年間実績】!BY81</f>
        <v/>
      </c>
      <c r="AH72" s="407" t="str">
        <f>③職員名簿【年間実績】!BI81</f>
        <v/>
      </c>
      <c r="AI72" s="170" t="str">
        <f>IF(AG72="○",①基本情報【名簿入力前に必須入力】!$E$15,"")</f>
        <v/>
      </c>
      <c r="AJ72" s="408" t="str">
        <f>③職員名簿【年間実績】!BZ81</f>
        <v/>
      </c>
      <c r="AK72" s="407" t="str">
        <f>③職員名簿【年間実績】!BJ81</f>
        <v/>
      </c>
      <c r="AL72" s="170" t="str">
        <f>IF(AJ72="○",①基本情報【名簿入力前に必須入力】!$E$15,"")</f>
        <v/>
      </c>
    </row>
    <row r="73" spans="1:38" ht="30" customHeight="1">
      <c r="A73" s="1">
        <v>69</v>
      </c>
      <c r="B73" s="154" t="str">
        <f>③職員名簿【年間実績】!BN82</f>
        <v/>
      </c>
      <c r="C73" s="406" t="str">
        <f>③職員名簿【年間実績】!BO82</f>
        <v/>
      </c>
      <c r="D73" s="407" t="str">
        <f>③職員名簿【年間実績】!AY82</f>
        <v/>
      </c>
      <c r="E73" s="170" t="str">
        <f>IF(C73="○",①基本情報【名簿入力前に必須入力】!$E$15,"")</f>
        <v/>
      </c>
      <c r="F73" s="408" t="str">
        <f>③職員名簿【年間実績】!BP82</f>
        <v/>
      </c>
      <c r="G73" s="407" t="str">
        <f>③職員名簿【年間実績】!AZ82</f>
        <v/>
      </c>
      <c r="H73" s="170" t="str">
        <f>IF(F73="○",①基本情報【名簿入力前に必須入力】!$E$15,"")</f>
        <v/>
      </c>
      <c r="I73" s="408" t="str">
        <f>③職員名簿【年間実績】!BQ82</f>
        <v/>
      </c>
      <c r="J73" s="407" t="str">
        <f>③職員名簿【年間実績】!BA82</f>
        <v/>
      </c>
      <c r="K73" s="170" t="str">
        <f>IF(I73="○",①基本情報【名簿入力前に必須入力】!$E$15,"")</f>
        <v/>
      </c>
      <c r="L73" s="408" t="str">
        <f>③職員名簿【年間実績】!BR82</f>
        <v/>
      </c>
      <c r="M73" s="407" t="str">
        <f>③職員名簿【年間実績】!BB82</f>
        <v/>
      </c>
      <c r="N73" s="170" t="str">
        <f>IF(L73="○",①基本情報【名簿入力前に必須入力】!$E$15,"")</f>
        <v/>
      </c>
      <c r="O73" s="408" t="str">
        <f>③職員名簿【年間実績】!BS82</f>
        <v/>
      </c>
      <c r="P73" s="407" t="str">
        <f>③職員名簿【年間実績】!BC82</f>
        <v/>
      </c>
      <c r="Q73" s="170" t="str">
        <f>IF(O73="○",①基本情報【名簿入力前に必須入力】!$E$15,"")</f>
        <v/>
      </c>
      <c r="R73" s="408" t="str">
        <f>③職員名簿【年間実績】!BT82</f>
        <v/>
      </c>
      <c r="S73" s="407" t="str">
        <f>③職員名簿【年間実績】!BD82</f>
        <v/>
      </c>
      <c r="T73" s="170" t="str">
        <f>IF(R73="○",①基本情報【名簿入力前に必須入力】!$E$15,"")</f>
        <v/>
      </c>
      <c r="U73" s="408" t="str">
        <f>③職員名簿【年間実績】!BU82</f>
        <v/>
      </c>
      <c r="V73" s="407" t="str">
        <f>③職員名簿【年間実績】!BE82</f>
        <v/>
      </c>
      <c r="W73" s="170" t="str">
        <f>IF(U73="○",①基本情報【名簿入力前に必須入力】!$E$15,"")</f>
        <v/>
      </c>
      <c r="X73" s="408" t="str">
        <f>③職員名簿【年間実績】!BV82</f>
        <v/>
      </c>
      <c r="Y73" s="407" t="str">
        <f>③職員名簿【年間実績】!BF82</f>
        <v/>
      </c>
      <c r="Z73" s="170" t="str">
        <f>IF(X73="○",①基本情報【名簿入力前に必須入力】!$E$15,"")</f>
        <v/>
      </c>
      <c r="AA73" s="408" t="str">
        <f>③職員名簿【年間実績】!BW82</f>
        <v/>
      </c>
      <c r="AB73" s="407" t="str">
        <f>③職員名簿【年間実績】!BG82</f>
        <v/>
      </c>
      <c r="AC73" s="170" t="str">
        <f>IF(AA73="○",①基本情報【名簿入力前に必須入力】!$E$15,"")</f>
        <v/>
      </c>
      <c r="AD73" s="408" t="str">
        <f>③職員名簿【年間実績】!BX82</f>
        <v/>
      </c>
      <c r="AE73" s="407" t="str">
        <f>③職員名簿【年間実績】!BH82</f>
        <v/>
      </c>
      <c r="AF73" s="170" t="str">
        <f>IF(AD73="○",①基本情報【名簿入力前に必須入力】!$E$15,"")</f>
        <v/>
      </c>
      <c r="AG73" s="408" t="str">
        <f>③職員名簿【年間実績】!BY82</f>
        <v/>
      </c>
      <c r="AH73" s="407" t="str">
        <f>③職員名簿【年間実績】!BI82</f>
        <v/>
      </c>
      <c r="AI73" s="170" t="str">
        <f>IF(AG73="○",①基本情報【名簿入力前に必須入力】!$E$15,"")</f>
        <v/>
      </c>
      <c r="AJ73" s="408" t="str">
        <f>③職員名簿【年間実績】!BZ82</f>
        <v/>
      </c>
      <c r="AK73" s="407" t="str">
        <f>③職員名簿【年間実績】!BJ82</f>
        <v/>
      </c>
      <c r="AL73" s="170" t="str">
        <f>IF(AJ73="○",①基本情報【名簿入力前に必須入力】!$E$15,"")</f>
        <v/>
      </c>
    </row>
    <row r="74" spans="1:38" ht="30" customHeight="1">
      <c r="A74" s="1">
        <v>70</v>
      </c>
      <c r="B74" s="154" t="str">
        <f>③職員名簿【年間実績】!BN83</f>
        <v/>
      </c>
      <c r="C74" s="406" t="str">
        <f>③職員名簿【年間実績】!BO83</f>
        <v/>
      </c>
      <c r="D74" s="407" t="str">
        <f>③職員名簿【年間実績】!AY83</f>
        <v/>
      </c>
      <c r="E74" s="170" t="str">
        <f>IF(C74="○",①基本情報【名簿入力前に必須入力】!$E$15,"")</f>
        <v/>
      </c>
      <c r="F74" s="408" t="str">
        <f>③職員名簿【年間実績】!BP83</f>
        <v/>
      </c>
      <c r="G74" s="407" t="str">
        <f>③職員名簿【年間実績】!AZ83</f>
        <v/>
      </c>
      <c r="H74" s="170" t="str">
        <f>IF(F74="○",①基本情報【名簿入力前に必須入力】!$E$15,"")</f>
        <v/>
      </c>
      <c r="I74" s="408" t="str">
        <f>③職員名簿【年間実績】!BQ83</f>
        <v/>
      </c>
      <c r="J74" s="407" t="str">
        <f>③職員名簿【年間実績】!BA83</f>
        <v/>
      </c>
      <c r="K74" s="170" t="str">
        <f>IF(I74="○",①基本情報【名簿入力前に必須入力】!$E$15,"")</f>
        <v/>
      </c>
      <c r="L74" s="408" t="str">
        <f>③職員名簿【年間実績】!BR83</f>
        <v/>
      </c>
      <c r="M74" s="407" t="str">
        <f>③職員名簿【年間実績】!BB83</f>
        <v/>
      </c>
      <c r="N74" s="170" t="str">
        <f>IF(L74="○",①基本情報【名簿入力前に必須入力】!$E$15,"")</f>
        <v/>
      </c>
      <c r="O74" s="408" t="str">
        <f>③職員名簿【年間実績】!BS83</f>
        <v/>
      </c>
      <c r="P74" s="407" t="str">
        <f>③職員名簿【年間実績】!BC83</f>
        <v/>
      </c>
      <c r="Q74" s="170" t="str">
        <f>IF(O74="○",①基本情報【名簿入力前に必須入力】!$E$15,"")</f>
        <v/>
      </c>
      <c r="R74" s="408" t="str">
        <f>③職員名簿【年間実績】!BT83</f>
        <v/>
      </c>
      <c r="S74" s="407" t="str">
        <f>③職員名簿【年間実績】!BD83</f>
        <v/>
      </c>
      <c r="T74" s="170" t="str">
        <f>IF(R74="○",①基本情報【名簿入力前に必須入力】!$E$15,"")</f>
        <v/>
      </c>
      <c r="U74" s="408" t="str">
        <f>③職員名簿【年間実績】!BU83</f>
        <v/>
      </c>
      <c r="V74" s="407" t="str">
        <f>③職員名簿【年間実績】!BE83</f>
        <v/>
      </c>
      <c r="W74" s="170" t="str">
        <f>IF(U74="○",①基本情報【名簿入力前に必須入力】!$E$15,"")</f>
        <v/>
      </c>
      <c r="X74" s="408" t="str">
        <f>③職員名簿【年間実績】!BV83</f>
        <v/>
      </c>
      <c r="Y74" s="407" t="str">
        <f>③職員名簿【年間実績】!BF83</f>
        <v/>
      </c>
      <c r="Z74" s="170" t="str">
        <f>IF(X74="○",①基本情報【名簿入力前に必須入力】!$E$15,"")</f>
        <v/>
      </c>
      <c r="AA74" s="408" t="str">
        <f>③職員名簿【年間実績】!BW83</f>
        <v/>
      </c>
      <c r="AB74" s="407" t="str">
        <f>③職員名簿【年間実績】!BG83</f>
        <v/>
      </c>
      <c r="AC74" s="170" t="str">
        <f>IF(AA74="○",①基本情報【名簿入力前に必須入力】!$E$15,"")</f>
        <v/>
      </c>
      <c r="AD74" s="408" t="str">
        <f>③職員名簿【年間実績】!BX83</f>
        <v/>
      </c>
      <c r="AE74" s="407" t="str">
        <f>③職員名簿【年間実績】!BH83</f>
        <v/>
      </c>
      <c r="AF74" s="170" t="str">
        <f>IF(AD74="○",①基本情報【名簿入力前に必須入力】!$E$15,"")</f>
        <v/>
      </c>
      <c r="AG74" s="408" t="str">
        <f>③職員名簿【年間実績】!BY83</f>
        <v/>
      </c>
      <c r="AH74" s="407" t="str">
        <f>③職員名簿【年間実績】!BI83</f>
        <v/>
      </c>
      <c r="AI74" s="170" t="str">
        <f>IF(AG74="○",①基本情報【名簿入力前に必須入力】!$E$15,"")</f>
        <v/>
      </c>
      <c r="AJ74" s="408" t="str">
        <f>③職員名簿【年間実績】!BZ83</f>
        <v/>
      </c>
      <c r="AK74" s="407" t="str">
        <f>③職員名簿【年間実績】!BJ83</f>
        <v/>
      </c>
      <c r="AL74" s="170" t="str">
        <f>IF(AJ74="○",①基本情報【名簿入力前に必須入力】!$E$15,"")</f>
        <v/>
      </c>
    </row>
    <row r="75" spans="1:38" ht="30" customHeight="1">
      <c r="A75" s="1">
        <v>71</v>
      </c>
      <c r="B75" s="154" t="str">
        <f>③職員名簿【年間実績】!BN84</f>
        <v/>
      </c>
      <c r="C75" s="406" t="str">
        <f>③職員名簿【年間実績】!BO84</f>
        <v/>
      </c>
      <c r="D75" s="407" t="str">
        <f>③職員名簿【年間実績】!AY84</f>
        <v/>
      </c>
      <c r="E75" s="170" t="str">
        <f>IF(C75="○",①基本情報【名簿入力前に必須入力】!$E$15,"")</f>
        <v/>
      </c>
      <c r="F75" s="408" t="str">
        <f>③職員名簿【年間実績】!BP84</f>
        <v/>
      </c>
      <c r="G75" s="407" t="str">
        <f>③職員名簿【年間実績】!AZ84</f>
        <v/>
      </c>
      <c r="H75" s="170" t="str">
        <f>IF(F75="○",①基本情報【名簿入力前に必須入力】!$E$15,"")</f>
        <v/>
      </c>
      <c r="I75" s="408" t="str">
        <f>③職員名簿【年間実績】!BQ84</f>
        <v/>
      </c>
      <c r="J75" s="407" t="str">
        <f>③職員名簿【年間実績】!BA84</f>
        <v/>
      </c>
      <c r="K75" s="170" t="str">
        <f>IF(I75="○",①基本情報【名簿入力前に必須入力】!$E$15,"")</f>
        <v/>
      </c>
      <c r="L75" s="408" t="str">
        <f>③職員名簿【年間実績】!BR84</f>
        <v/>
      </c>
      <c r="M75" s="407" t="str">
        <f>③職員名簿【年間実績】!BB84</f>
        <v/>
      </c>
      <c r="N75" s="170" t="str">
        <f>IF(L75="○",①基本情報【名簿入力前に必須入力】!$E$15,"")</f>
        <v/>
      </c>
      <c r="O75" s="408" t="str">
        <f>③職員名簿【年間実績】!BS84</f>
        <v/>
      </c>
      <c r="P75" s="407" t="str">
        <f>③職員名簿【年間実績】!BC84</f>
        <v/>
      </c>
      <c r="Q75" s="170" t="str">
        <f>IF(O75="○",①基本情報【名簿入力前に必須入力】!$E$15,"")</f>
        <v/>
      </c>
      <c r="R75" s="408" t="str">
        <f>③職員名簿【年間実績】!BT84</f>
        <v/>
      </c>
      <c r="S75" s="407" t="str">
        <f>③職員名簿【年間実績】!BD84</f>
        <v/>
      </c>
      <c r="T75" s="170" t="str">
        <f>IF(R75="○",①基本情報【名簿入力前に必須入力】!$E$15,"")</f>
        <v/>
      </c>
      <c r="U75" s="408" t="str">
        <f>③職員名簿【年間実績】!BU84</f>
        <v/>
      </c>
      <c r="V75" s="407" t="str">
        <f>③職員名簿【年間実績】!BE84</f>
        <v/>
      </c>
      <c r="W75" s="170" t="str">
        <f>IF(U75="○",①基本情報【名簿入力前に必須入力】!$E$15,"")</f>
        <v/>
      </c>
      <c r="X75" s="408" t="str">
        <f>③職員名簿【年間実績】!BV84</f>
        <v/>
      </c>
      <c r="Y75" s="407" t="str">
        <f>③職員名簿【年間実績】!BF84</f>
        <v/>
      </c>
      <c r="Z75" s="170" t="str">
        <f>IF(X75="○",①基本情報【名簿入力前に必須入力】!$E$15,"")</f>
        <v/>
      </c>
      <c r="AA75" s="408" t="str">
        <f>③職員名簿【年間実績】!BW84</f>
        <v/>
      </c>
      <c r="AB75" s="407" t="str">
        <f>③職員名簿【年間実績】!BG84</f>
        <v/>
      </c>
      <c r="AC75" s="170" t="str">
        <f>IF(AA75="○",①基本情報【名簿入力前に必須入力】!$E$15,"")</f>
        <v/>
      </c>
      <c r="AD75" s="408" t="str">
        <f>③職員名簿【年間実績】!BX84</f>
        <v/>
      </c>
      <c r="AE75" s="407" t="str">
        <f>③職員名簿【年間実績】!BH84</f>
        <v/>
      </c>
      <c r="AF75" s="170" t="str">
        <f>IF(AD75="○",①基本情報【名簿入力前に必須入力】!$E$15,"")</f>
        <v/>
      </c>
      <c r="AG75" s="408" t="str">
        <f>③職員名簿【年間実績】!BY84</f>
        <v/>
      </c>
      <c r="AH75" s="407" t="str">
        <f>③職員名簿【年間実績】!BI84</f>
        <v/>
      </c>
      <c r="AI75" s="170" t="str">
        <f>IF(AG75="○",①基本情報【名簿入力前に必須入力】!$E$15,"")</f>
        <v/>
      </c>
      <c r="AJ75" s="408" t="str">
        <f>③職員名簿【年間実績】!BZ84</f>
        <v/>
      </c>
      <c r="AK75" s="407" t="str">
        <f>③職員名簿【年間実績】!BJ84</f>
        <v/>
      </c>
      <c r="AL75" s="170" t="str">
        <f>IF(AJ75="○",①基本情報【名簿入力前に必須入力】!$E$15,"")</f>
        <v/>
      </c>
    </row>
    <row r="76" spans="1:38" ht="30" customHeight="1">
      <c r="A76" s="1">
        <v>72</v>
      </c>
      <c r="B76" s="154" t="str">
        <f>③職員名簿【年間実績】!BN85</f>
        <v/>
      </c>
      <c r="C76" s="406" t="str">
        <f>③職員名簿【年間実績】!BO85</f>
        <v/>
      </c>
      <c r="D76" s="407" t="str">
        <f>③職員名簿【年間実績】!AY85</f>
        <v/>
      </c>
      <c r="E76" s="170" t="str">
        <f>IF(C76="○",①基本情報【名簿入力前に必須入力】!$E$15,"")</f>
        <v/>
      </c>
      <c r="F76" s="408" t="str">
        <f>③職員名簿【年間実績】!BP85</f>
        <v/>
      </c>
      <c r="G76" s="407" t="str">
        <f>③職員名簿【年間実績】!AZ85</f>
        <v/>
      </c>
      <c r="H76" s="170" t="str">
        <f>IF(F76="○",①基本情報【名簿入力前に必須入力】!$E$15,"")</f>
        <v/>
      </c>
      <c r="I76" s="408" t="str">
        <f>③職員名簿【年間実績】!BQ85</f>
        <v/>
      </c>
      <c r="J76" s="407" t="str">
        <f>③職員名簿【年間実績】!BA85</f>
        <v/>
      </c>
      <c r="K76" s="170" t="str">
        <f>IF(I76="○",①基本情報【名簿入力前に必須入力】!$E$15,"")</f>
        <v/>
      </c>
      <c r="L76" s="408" t="str">
        <f>③職員名簿【年間実績】!BR85</f>
        <v/>
      </c>
      <c r="M76" s="407" t="str">
        <f>③職員名簿【年間実績】!BB85</f>
        <v/>
      </c>
      <c r="N76" s="170" t="str">
        <f>IF(L76="○",①基本情報【名簿入力前に必須入力】!$E$15,"")</f>
        <v/>
      </c>
      <c r="O76" s="408" t="str">
        <f>③職員名簿【年間実績】!BS85</f>
        <v/>
      </c>
      <c r="P76" s="407" t="str">
        <f>③職員名簿【年間実績】!BC85</f>
        <v/>
      </c>
      <c r="Q76" s="170" t="str">
        <f>IF(O76="○",①基本情報【名簿入力前に必須入力】!$E$15,"")</f>
        <v/>
      </c>
      <c r="R76" s="408" t="str">
        <f>③職員名簿【年間実績】!BT85</f>
        <v/>
      </c>
      <c r="S76" s="407" t="str">
        <f>③職員名簿【年間実績】!BD85</f>
        <v/>
      </c>
      <c r="T76" s="170" t="str">
        <f>IF(R76="○",①基本情報【名簿入力前に必須入力】!$E$15,"")</f>
        <v/>
      </c>
      <c r="U76" s="408" t="str">
        <f>③職員名簿【年間実績】!BU85</f>
        <v/>
      </c>
      <c r="V76" s="407" t="str">
        <f>③職員名簿【年間実績】!BE85</f>
        <v/>
      </c>
      <c r="W76" s="170" t="str">
        <f>IF(U76="○",①基本情報【名簿入力前に必須入力】!$E$15,"")</f>
        <v/>
      </c>
      <c r="X76" s="408" t="str">
        <f>③職員名簿【年間実績】!BV85</f>
        <v/>
      </c>
      <c r="Y76" s="407" t="str">
        <f>③職員名簿【年間実績】!BF85</f>
        <v/>
      </c>
      <c r="Z76" s="170" t="str">
        <f>IF(X76="○",①基本情報【名簿入力前に必須入力】!$E$15,"")</f>
        <v/>
      </c>
      <c r="AA76" s="408" t="str">
        <f>③職員名簿【年間実績】!BW85</f>
        <v/>
      </c>
      <c r="AB76" s="407" t="str">
        <f>③職員名簿【年間実績】!BG85</f>
        <v/>
      </c>
      <c r="AC76" s="170" t="str">
        <f>IF(AA76="○",①基本情報【名簿入力前に必須入力】!$E$15,"")</f>
        <v/>
      </c>
      <c r="AD76" s="408" t="str">
        <f>③職員名簿【年間実績】!BX85</f>
        <v/>
      </c>
      <c r="AE76" s="407" t="str">
        <f>③職員名簿【年間実績】!BH85</f>
        <v/>
      </c>
      <c r="AF76" s="170" t="str">
        <f>IF(AD76="○",①基本情報【名簿入力前に必須入力】!$E$15,"")</f>
        <v/>
      </c>
      <c r="AG76" s="408" t="str">
        <f>③職員名簿【年間実績】!BY85</f>
        <v/>
      </c>
      <c r="AH76" s="407" t="str">
        <f>③職員名簿【年間実績】!BI85</f>
        <v/>
      </c>
      <c r="AI76" s="170" t="str">
        <f>IF(AG76="○",①基本情報【名簿入力前に必須入力】!$E$15,"")</f>
        <v/>
      </c>
      <c r="AJ76" s="408" t="str">
        <f>③職員名簿【年間実績】!BZ85</f>
        <v/>
      </c>
      <c r="AK76" s="407" t="str">
        <f>③職員名簿【年間実績】!BJ85</f>
        <v/>
      </c>
      <c r="AL76" s="170" t="str">
        <f>IF(AJ76="○",①基本情報【名簿入力前に必須入力】!$E$15,"")</f>
        <v/>
      </c>
    </row>
    <row r="77" spans="1:38" ht="30" customHeight="1">
      <c r="A77" s="1">
        <v>73</v>
      </c>
      <c r="B77" s="154" t="str">
        <f>③職員名簿【年間実績】!BN86</f>
        <v/>
      </c>
      <c r="C77" s="406" t="str">
        <f>③職員名簿【年間実績】!BO86</f>
        <v/>
      </c>
      <c r="D77" s="407" t="str">
        <f>③職員名簿【年間実績】!AY86</f>
        <v/>
      </c>
      <c r="E77" s="170" t="str">
        <f>IF(C77="○",①基本情報【名簿入力前に必須入力】!$E$15,"")</f>
        <v/>
      </c>
      <c r="F77" s="408" t="str">
        <f>③職員名簿【年間実績】!BP86</f>
        <v/>
      </c>
      <c r="G77" s="407" t="str">
        <f>③職員名簿【年間実績】!AZ86</f>
        <v/>
      </c>
      <c r="H77" s="170" t="str">
        <f>IF(F77="○",①基本情報【名簿入力前に必須入力】!$E$15,"")</f>
        <v/>
      </c>
      <c r="I77" s="408" t="str">
        <f>③職員名簿【年間実績】!BQ86</f>
        <v/>
      </c>
      <c r="J77" s="407" t="str">
        <f>③職員名簿【年間実績】!BA86</f>
        <v/>
      </c>
      <c r="K77" s="170" t="str">
        <f>IF(I77="○",①基本情報【名簿入力前に必須入力】!$E$15,"")</f>
        <v/>
      </c>
      <c r="L77" s="408" t="str">
        <f>③職員名簿【年間実績】!BR86</f>
        <v/>
      </c>
      <c r="M77" s="407" t="str">
        <f>③職員名簿【年間実績】!BB86</f>
        <v/>
      </c>
      <c r="N77" s="170" t="str">
        <f>IF(L77="○",①基本情報【名簿入力前に必須入力】!$E$15,"")</f>
        <v/>
      </c>
      <c r="O77" s="408" t="str">
        <f>③職員名簿【年間実績】!BS86</f>
        <v/>
      </c>
      <c r="P77" s="407" t="str">
        <f>③職員名簿【年間実績】!BC86</f>
        <v/>
      </c>
      <c r="Q77" s="170" t="str">
        <f>IF(O77="○",①基本情報【名簿入力前に必須入力】!$E$15,"")</f>
        <v/>
      </c>
      <c r="R77" s="408" t="str">
        <f>③職員名簿【年間実績】!BT86</f>
        <v/>
      </c>
      <c r="S77" s="407" t="str">
        <f>③職員名簿【年間実績】!BD86</f>
        <v/>
      </c>
      <c r="T77" s="170" t="str">
        <f>IF(R77="○",①基本情報【名簿入力前に必須入力】!$E$15,"")</f>
        <v/>
      </c>
      <c r="U77" s="408" t="str">
        <f>③職員名簿【年間実績】!BU86</f>
        <v/>
      </c>
      <c r="V77" s="407" t="str">
        <f>③職員名簿【年間実績】!BE86</f>
        <v/>
      </c>
      <c r="W77" s="170" t="str">
        <f>IF(U77="○",①基本情報【名簿入力前に必須入力】!$E$15,"")</f>
        <v/>
      </c>
      <c r="X77" s="408" t="str">
        <f>③職員名簿【年間実績】!BV86</f>
        <v/>
      </c>
      <c r="Y77" s="407" t="str">
        <f>③職員名簿【年間実績】!BF86</f>
        <v/>
      </c>
      <c r="Z77" s="170" t="str">
        <f>IF(X77="○",①基本情報【名簿入力前に必須入力】!$E$15,"")</f>
        <v/>
      </c>
      <c r="AA77" s="408" t="str">
        <f>③職員名簿【年間実績】!BW86</f>
        <v/>
      </c>
      <c r="AB77" s="407" t="str">
        <f>③職員名簿【年間実績】!BG86</f>
        <v/>
      </c>
      <c r="AC77" s="170" t="str">
        <f>IF(AA77="○",①基本情報【名簿入力前に必須入力】!$E$15,"")</f>
        <v/>
      </c>
      <c r="AD77" s="408" t="str">
        <f>③職員名簿【年間実績】!BX86</f>
        <v/>
      </c>
      <c r="AE77" s="407" t="str">
        <f>③職員名簿【年間実績】!BH86</f>
        <v/>
      </c>
      <c r="AF77" s="170" t="str">
        <f>IF(AD77="○",①基本情報【名簿入力前に必須入力】!$E$15,"")</f>
        <v/>
      </c>
      <c r="AG77" s="408" t="str">
        <f>③職員名簿【年間実績】!BY86</f>
        <v/>
      </c>
      <c r="AH77" s="407" t="str">
        <f>③職員名簿【年間実績】!BI86</f>
        <v/>
      </c>
      <c r="AI77" s="170" t="str">
        <f>IF(AG77="○",①基本情報【名簿入力前に必須入力】!$E$15,"")</f>
        <v/>
      </c>
      <c r="AJ77" s="408" t="str">
        <f>③職員名簿【年間実績】!BZ86</f>
        <v/>
      </c>
      <c r="AK77" s="407" t="str">
        <f>③職員名簿【年間実績】!BJ86</f>
        <v/>
      </c>
      <c r="AL77" s="170" t="str">
        <f>IF(AJ77="○",①基本情報【名簿入力前に必須入力】!$E$15,"")</f>
        <v/>
      </c>
    </row>
    <row r="78" spans="1:38" ht="30" customHeight="1">
      <c r="A78" s="1">
        <v>74</v>
      </c>
      <c r="B78" s="154" t="str">
        <f>③職員名簿【年間実績】!BN87</f>
        <v/>
      </c>
      <c r="C78" s="406" t="str">
        <f>③職員名簿【年間実績】!BO87</f>
        <v/>
      </c>
      <c r="D78" s="407" t="str">
        <f>③職員名簿【年間実績】!AY87</f>
        <v/>
      </c>
      <c r="E78" s="170" t="str">
        <f>IF(C78="○",①基本情報【名簿入力前に必須入力】!$E$15,"")</f>
        <v/>
      </c>
      <c r="F78" s="408" t="str">
        <f>③職員名簿【年間実績】!BP87</f>
        <v/>
      </c>
      <c r="G78" s="407" t="str">
        <f>③職員名簿【年間実績】!AZ87</f>
        <v/>
      </c>
      <c r="H78" s="170" t="str">
        <f>IF(F78="○",①基本情報【名簿入力前に必須入力】!$E$15,"")</f>
        <v/>
      </c>
      <c r="I78" s="408" t="str">
        <f>③職員名簿【年間実績】!BQ87</f>
        <v/>
      </c>
      <c r="J78" s="407" t="str">
        <f>③職員名簿【年間実績】!BA87</f>
        <v/>
      </c>
      <c r="K78" s="170" t="str">
        <f>IF(I78="○",①基本情報【名簿入力前に必須入力】!$E$15,"")</f>
        <v/>
      </c>
      <c r="L78" s="408" t="str">
        <f>③職員名簿【年間実績】!BR87</f>
        <v/>
      </c>
      <c r="M78" s="407" t="str">
        <f>③職員名簿【年間実績】!BB87</f>
        <v/>
      </c>
      <c r="N78" s="170" t="str">
        <f>IF(L78="○",①基本情報【名簿入力前に必須入力】!$E$15,"")</f>
        <v/>
      </c>
      <c r="O78" s="408" t="str">
        <f>③職員名簿【年間実績】!BS87</f>
        <v/>
      </c>
      <c r="P78" s="407" t="str">
        <f>③職員名簿【年間実績】!BC87</f>
        <v/>
      </c>
      <c r="Q78" s="170" t="str">
        <f>IF(O78="○",①基本情報【名簿入力前に必須入力】!$E$15,"")</f>
        <v/>
      </c>
      <c r="R78" s="408" t="str">
        <f>③職員名簿【年間実績】!BT87</f>
        <v/>
      </c>
      <c r="S78" s="407" t="str">
        <f>③職員名簿【年間実績】!BD87</f>
        <v/>
      </c>
      <c r="T78" s="170" t="str">
        <f>IF(R78="○",①基本情報【名簿入力前に必須入力】!$E$15,"")</f>
        <v/>
      </c>
      <c r="U78" s="408" t="str">
        <f>③職員名簿【年間実績】!BU87</f>
        <v/>
      </c>
      <c r="V78" s="407" t="str">
        <f>③職員名簿【年間実績】!BE87</f>
        <v/>
      </c>
      <c r="W78" s="170" t="str">
        <f>IF(U78="○",①基本情報【名簿入力前に必須入力】!$E$15,"")</f>
        <v/>
      </c>
      <c r="X78" s="408" t="str">
        <f>③職員名簿【年間実績】!BV87</f>
        <v/>
      </c>
      <c r="Y78" s="407" t="str">
        <f>③職員名簿【年間実績】!BF87</f>
        <v/>
      </c>
      <c r="Z78" s="170" t="str">
        <f>IF(X78="○",①基本情報【名簿入力前に必須入力】!$E$15,"")</f>
        <v/>
      </c>
      <c r="AA78" s="408" t="str">
        <f>③職員名簿【年間実績】!BW87</f>
        <v/>
      </c>
      <c r="AB78" s="407" t="str">
        <f>③職員名簿【年間実績】!BG87</f>
        <v/>
      </c>
      <c r="AC78" s="170" t="str">
        <f>IF(AA78="○",①基本情報【名簿入力前に必須入力】!$E$15,"")</f>
        <v/>
      </c>
      <c r="AD78" s="408" t="str">
        <f>③職員名簿【年間実績】!BX87</f>
        <v/>
      </c>
      <c r="AE78" s="407" t="str">
        <f>③職員名簿【年間実績】!BH87</f>
        <v/>
      </c>
      <c r="AF78" s="170" t="str">
        <f>IF(AD78="○",①基本情報【名簿入力前に必須入力】!$E$15,"")</f>
        <v/>
      </c>
      <c r="AG78" s="408" t="str">
        <f>③職員名簿【年間実績】!BY87</f>
        <v/>
      </c>
      <c r="AH78" s="407" t="str">
        <f>③職員名簿【年間実績】!BI87</f>
        <v/>
      </c>
      <c r="AI78" s="170" t="str">
        <f>IF(AG78="○",①基本情報【名簿入力前に必須入力】!$E$15,"")</f>
        <v/>
      </c>
      <c r="AJ78" s="408" t="str">
        <f>③職員名簿【年間実績】!BZ87</f>
        <v/>
      </c>
      <c r="AK78" s="407" t="str">
        <f>③職員名簿【年間実績】!BJ87</f>
        <v/>
      </c>
      <c r="AL78" s="170" t="str">
        <f>IF(AJ78="○",①基本情報【名簿入力前に必須入力】!$E$15,"")</f>
        <v/>
      </c>
    </row>
    <row r="79" spans="1:38" ht="30" customHeight="1">
      <c r="A79" s="1">
        <v>75</v>
      </c>
      <c r="B79" s="154" t="str">
        <f>③職員名簿【年間実績】!BN88</f>
        <v/>
      </c>
      <c r="C79" s="406" t="str">
        <f>③職員名簿【年間実績】!BO88</f>
        <v/>
      </c>
      <c r="D79" s="407" t="str">
        <f>③職員名簿【年間実績】!AY88</f>
        <v/>
      </c>
      <c r="E79" s="170" t="str">
        <f>IF(C79="○",①基本情報【名簿入力前に必須入力】!$E$15,"")</f>
        <v/>
      </c>
      <c r="F79" s="408" t="str">
        <f>③職員名簿【年間実績】!BP88</f>
        <v/>
      </c>
      <c r="G79" s="407" t="str">
        <f>③職員名簿【年間実績】!AZ88</f>
        <v/>
      </c>
      <c r="H79" s="170" t="str">
        <f>IF(F79="○",①基本情報【名簿入力前に必須入力】!$E$15,"")</f>
        <v/>
      </c>
      <c r="I79" s="408" t="str">
        <f>③職員名簿【年間実績】!BQ88</f>
        <v/>
      </c>
      <c r="J79" s="407" t="str">
        <f>③職員名簿【年間実績】!BA88</f>
        <v/>
      </c>
      <c r="K79" s="170" t="str">
        <f>IF(I79="○",①基本情報【名簿入力前に必須入力】!$E$15,"")</f>
        <v/>
      </c>
      <c r="L79" s="408" t="str">
        <f>③職員名簿【年間実績】!BR88</f>
        <v/>
      </c>
      <c r="M79" s="407" t="str">
        <f>③職員名簿【年間実績】!BB88</f>
        <v/>
      </c>
      <c r="N79" s="170" t="str">
        <f>IF(L79="○",①基本情報【名簿入力前に必須入力】!$E$15,"")</f>
        <v/>
      </c>
      <c r="O79" s="408" t="str">
        <f>③職員名簿【年間実績】!BS88</f>
        <v/>
      </c>
      <c r="P79" s="407" t="str">
        <f>③職員名簿【年間実績】!BC88</f>
        <v/>
      </c>
      <c r="Q79" s="170" t="str">
        <f>IF(O79="○",①基本情報【名簿入力前に必須入力】!$E$15,"")</f>
        <v/>
      </c>
      <c r="R79" s="408" t="str">
        <f>③職員名簿【年間実績】!BT88</f>
        <v/>
      </c>
      <c r="S79" s="407" t="str">
        <f>③職員名簿【年間実績】!BD88</f>
        <v/>
      </c>
      <c r="T79" s="170" t="str">
        <f>IF(R79="○",①基本情報【名簿入力前に必須入力】!$E$15,"")</f>
        <v/>
      </c>
      <c r="U79" s="408" t="str">
        <f>③職員名簿【年間実績】!BU88</f>
        <v/>
      </c>
      <c r="V79" s="407" t="str">
        <f>③職員名簿【年間実績】!BE88</f>
        <v/>
      </c>
      <c r="W79" s="170" t="str">
        <f>IF(U79="○",①基本情報【名簿入力前に必須入力】!$E$15,"")</f>
        <v/>
      </c>
      <c r="X79" s="408" t="str">
        <f>③職員名簿【年間実績】!BV88</f>
        <v/>
      </c>
      <c r="Y79" s="407" t="str">
        <f>③職員名簿【年間実績】!BF88</f>
        <v/>
      </c>
      <c r="Z79" s="170" t="str">
        <f>IF(X79="○",①基本情報【名簿入力前に必須入力】!$E$15,"")</f>
        <v/>
      </c>
      <c r="AA79" s="408" t="str">
        <f>③職員名簿【年間実績】!BW88</f>
        <v/>
      </c>
      <c r="AB79" s="407" t="str">
        <f>③職員名簿【年間実績】!BG88</f>
        <v/>
      </c>
      <c r="AC79" s="170" t="str">
        <f>IF(AA79="○",①基本情報【名簿入力前に必須入力】!$E$15,"")</f>
        <v/>
      </c>
      <c r="AD79" s="408" t="str">
        <f>③職員名簿【年間実績】!BX88</f>
        <v/>
      </c>
      <c r="AE79" s="407" t="str">
        <f>③職員名簿【年間実績】!BH88</f>
        <v/>
      </c>
      <c r="AF79" s="170" t="str">
        <f>IF(AD79="○",①基本情報【名簿入力前に必須入力】!$E$15,"")</f>
        <v/>
      </c>
      <c r="AG79" s="408" t="str">
        <f>③職員名簿【年間実績】!BY88</f>
        <v/>
      </c>
      <c r="AH79" s="407" t="str">
        <f>③職員名簿【年間実績】!BI88</f>
        <v/>
      </c>
      <c r="AI79" s="170" t="str">
        <f>IF(AG79="○",①基本情報【名簿入力前に必須入力】!$E$15,"")</f>
        <v/>
      </c>
      <c r="AJ79" s="408" t="str">
        <f>③職員名簿【年間実績】!BZ88</f>
        <v/>
      </c>
      <c r="AK79" s="407" t="str">
        <f>③職員名簿【年間実績】!BJ88</f>
        <v/>
      </c>
      <c r="AL79" s="170" t="str">
        <f>IF(AJ79="○",①基本情報【名簿入力前に必須入力】!$E$15,"")</f>
        <v/>
      </c>
    </row>
    <row r="80" spans="1:38" ht="30" customHeight="1">
      <c r="A80" s="1">
        <v>76</v>
      </c>
      <c r="B80" s="154" t="str">
        <f>③職員名簿【年間実績】!BN89</f>
        <v/>
      </c>
      <c r="C80" s="406" t="str">
        <f>③職員名簿【年間実績】!BO89</f>
        <v/>
      </c>
      <c r="D80" s="407" t="str">
        <f>③職員名簿【年間実績】!AY89</f>
        <v/>
      </c>
      <c r="E80" s="170" t="str">
        <f>IF(C80="○",①基本情報【名簿入力前に必須入力】!$E$15,"")</f>
        <v/>
      </c>
      <c r="F80" s="408" t="str">
        <f>③職員名簿【年間実績】!BP89</f>
        <v/>
      </c>
      <c r="G80" s="407" t="str">
        <f>③職員名簿【年間実績】!AZ89</f>
        <v/>
      </c>
      <c r="H80" s="170" t="str">
        <f>IF(F80="○",①基本情報【名簿入力前に必須入力】!$E$15,"")</f>
        <v/>
      </c>
      <c r="I80" s="408" t="str">
        <f>③職員名簿【年間実績】!BQ89</f>
        <v/>
      </c>
      <c r="J80" s="407" t="str">
        <f>③職員名簿【年間実績】!BA89</f>
        <v/>
      </c>
      <c r="K80" s="170" t="str">
        <f>IF(I80="○",①基本情報【名簿入力前に必須入力】!$E$15,"")</f>
        <v/>
      </c>
      <c r="L80" s="408" t="str">
        <f>③職員名簿【年間実績】!BR89</f>
        <v/>
      </c>
      <c r="M80" s="407" t="str">
        <f>③職員名簿【年間実績】!BB89</f>
        <v/>
      </c>
      <c r="N80" s="170" t="str">
        <f>IF(L80="○",①基本情報【名簿入力前に必須入力】!$E$15,"")</f>
        <v/>
      </c>
      <c r="O80" s="408" t="str">
        <f>③職員名簿【年間実績】!BS89</f>
        <v/>
      </c>
      <c r="P80" s="407" t="str">
        <f>③職員名簿【年間実績】!BC89</f>
        <v/>
      </c>
      <c r="Q80" s="170" t="str">
        <f>IF(O80="○",①基本情報【名簿入力前に必須入力】!$E$15,"")</f>
        <v/>
      </c>
      <c r="R80" s="408" t="str">
        <f>③職員名簿【年間実績】!BT89</f>
        <v/>
      </c>
      <c r="S80" s="407" t="str">
        <f>③職員名簿【年間実績】!BD89</f>
        <v/>
      </c>
      <c r="T80" s="170" t="str">
        <f>IF(R80="○",①基本情報【名簿入力前に必須入力】!$E$15,"")</f>
        <v/>
      </c>
      <c r="U80" s="408" t="str">
        <f>③職員名簿【年間実績】!BU89</f>
        <v/>
      </c>
      <c r="V80" s="407" t="str">
        <f>③職員名簿【年間実績】!BE89</f>
        <v/>
      </c>
      <c r="W80" s="170" t="str">
        <f>IF(U80="○",①基本情報【名簿入力前に必須入力】!$E$15,"")</f>
        <v/>
      </c>
      <c r="X80" s="408" t="str">
        <f>③職員名簿【年間実績】!BV89</f>
        <v/>
      </c>
      <c r="Y80" s="407" t="str">
        <f>③職員名簿【年間実績】!BF89</f>
        <v/>
      </c>
      <c r="Z80" s="170" t="str">
        <f>IF(X80="○",①基本情報【名簿入力前に必須入力】!$E$15,"")</f>
        <v/>
      </c>
      <c r="AA80" s="408" t="str">
        <f>③職員名簿【年間実績】!BW89</f>
        <v/>
      </c>
      <c r="AB80" s="407" t="str">
        <f>③職員名簿【年間実績】!BG89</f>
        <v/>
      </c>
      <c r="AC80" s="170" t="str">
        <f>IF(AA80="○",①基本情報【名簿入力前に必須入力】!$E$15,"")</f>
        <v/>
      </c>
      <c r="AD80" s="408" t="str">
        <f>③職員名簿【年間実績】!BX89</f>
        <v/>
      </c>
      <c r="AE80" s="407" t="str">
        <f>③職員名簿【年間実績】!BH89</f>
        <v/>
      </c>
      <c r="AF80" s="170" t="str">
        <f>IF(AD80="○",①基本情報【名簿入力前に必須入力】!$E$15,"")</f>
        <v/>
      </c>
      <c r="AG80" s="408" t="str">
        <f>③職員名簿【年間実績】!BY89</f>
        <v/>
      </c>
      <c r="AH80" s="407" t="str">
        <f>③職員名簿【年間実績】!BI89</f>
        <v/>
      </c>
      <c r="AI80" s="170" t="str">
        <f>IF(AG80="○",①基本情報【名簿入力前に必須入力】!$E$15,"")</f>
        <v/>
      </c>
      <c r="AJ80" s="408" t="str">
        <f>③職員名簿【年間実績】!BZ89</f>
        <v/>
      </c>
      <c r="AK80" s="407" t="str">
        <f>③職員名簿【年間実績】!BJ89</f>
        <v/>
      </c>
      <c r="AL80" s="170" t="str">
        <f>IF(AJ80="○",①基本情報【名簿入力前に必須入力】!$E$15,"")</f>
        <v/>
      </c>
    </row>
    <row r="81" spans="1:38" ht="30" customHeight="1">
      <c r="A81" s="1">
        <v>77</v>
      </c>
      <c r="B81" s="154" t="str">
        <f>③職員名簿【年間実績】!BN90</f>
        <v/>
      </c>
      <c r="C81" s="406" t="str">
        <f>③職員名簿【年間実績】!BO90</f>
        <v/>
      </c>
      <c r="D81" s="407" t="str">
        <f>③職員名簿【年間実績】!AY90</f>
        <v/>
      </c>
      <c r="E81" s="170" t="str">
        <f>IF(C81="○",①基本情報【名簿入力前に必須入力】!$E$15,"")</f>
        <v/>
      </c>
      <c r="F81" s="408" t="str">
        <f>③職員名簿【年間実績】!BP90</f>
        <v/>
      </c>
      <c r="G81" s="407" t="str">
        <f>③職員名簿【年間実績】!AZ90</f>
        <v/>
      </c>
      <c r="H81" s="170" t="str">
        <f>IF(F81="○",①基本情報【名簿入力前に必須入力】!$E$15,"")</f>
        <v/>
      </c>
      <c r="I81" s="408" t="str">
        <f>③職員名簿【年間実績】!BQ90</f>
        <v/>
      </c>
      <c r="J81" s="407" t="str">
        <f>③職員名簿【年間実績】!BA90</f>
        <v/>
      </c>
      <c r="K81" s="170" t="str">
        <f>IF(I81="○",①基本情報【名簿入力前に必須入力】!$E$15,"")</f>
        <v/>
      </c>
      <c r="L81" s="408" t="str">
        <f>③職員名簿【年間実績】!BR90</f>
        <v/>
      </c>
      <c r="M81" s="407" t="str">
        <f>③職員名簿【年間実績】!BB90</f>
        <v/>
      </c>
      <c r="N81" s="170" t="str">
        <f>IF(L81="○",①基本情報【名簿入力前に必須入力】!$E$15,"")</f>
        <v/>
      </c>
      <c r="O81" s="408" t="str">
        <f>③職員名簿【年間実績】!BS90</f>
        <v/>
      </c>
      <c r="P81" s="407" t="str">
        <f>③職員名簿【年間実績】!BC90</f>
        <v/>
      </c>
      <c r="Q81" s="170" t="str">
        <f>IF(O81="○",①基本情報【名簿入力前に必須入力】!$E$15,"")</f>
        <v/>
      </c>
      <c r="R81" s="408" t="str">
        <f>③職員名簿【年間実績】!BT90</f>
        <v/>
      </c>
      <c r="S81" s="407" t="str">
        <f>③職員名簿【年間実績】!BD90</f>
        <v/>
      </c>
      <c r="T81" s="170" t="str">
        <f>IF(R81="○",①基本情報【名簿入力前に必須入力】!$E$15,"")</f>
        <v/>
      </c>
      <c r="U81" s="408" t="str">
        <f>③職員名簿【年間実績】!BU90</f>
        <v/>
      </c>
      <c r="V81" s="407" t="str">
        <f>③職員名簿【年間実績】!BE90</f>
        <v/>
      </c>
      <c r="W81" s="170" t="str">
        <f>IF(U81="○",①基本情報【名簿入力前に必須入力】!$E$15,"")</f>
        <v/>
      </c>
      <c r="X81" s="408" t="str">
        <f>③職員名簿【年間実績】!BV90</f>
        <v/>
      </c>
      <c r="Y81" s="407" t="str">
        <f>③職員名簿【年間実績】!BF90</f>
        <v/>
      </c>
      <c r="Z81" s="170" t="str">
        <f>IF(X81="○",①基本情報【名簿入力前に必須入力】!$E$15,"")</f>
        <v/>
      </c>
      <c r="AA81" s="408" t="str">
        <f>③職員名簿【年間実績】!BW90</f>
        <v/>
      </c>
      <c r="AB81" s="407" t="str">
        <f>③職員名簿【年間実績】!BG90</f>
        <v/>
      </c>
      <c r="AC81" s="170" t="str">
        <f>IF(AA81="○",①基本情報【名簿入力前に必須入力】!$E$15,"")</f>
        <v/>
      </c>
      <c r="AD81" s="408" t="str">
        <f>③職員名簿【年間実績】!BX90</f>
        <v/>
      </c>
      <c r="AE81" s="407" t="str">
        <f>③職員名簿【年間実績】!BH90</f>
        <v/>
      </c>
      <c r="AF81" s="170" t="str">
        <f>IF(AD81="○",①基本情報【名簿入力前に必須入力】!$E$15,"")</f>
        <v/>
      </c>
      <c r="AG81" s="408" t="str">
        <f>③職員名簿【年間実績】!BY90</f>
        <v/>
      </c>
      <c r="AH81" s="407" t="str">
        <f>③職員名簿【年間実績】!BI90</f>
        <v/>
      </c>
      <c r="AI81" s="170" t="str">
        <f>IF(AG81="○",①基本情報【名簿入力前に必須入力】!$E$15,"")</f>
        <v/>
      </c>
      <c r="AJ81" s="408" t="str">
        <f>③職員名簿【年間実績】!BZ90</f>
        <v/>
      </c>
      <c r="AK81" s="407" t="str">
        <f>③職員名簿【年間実績】!BJ90</f>
        <v/>
      </c>
      <c r="AL81" s="170" t="str">
        <f>IF(AJ81="○",①基本情報【名簿入力前に必須入力】!$E$15,"")</f>
        <v/>
      </c>
    </row>
    <row r="82" spans="1:38" ht="30" customHeight="1">
      <c r="A82" s="1">
        <v>78</v>
      </c>
      <c r="B82" s="154" t="str">
        <f>③職員名簿【年間実績】!BN91</f>
        <v/>
      </c>
      <c r="C82" s="406" t="str">
        <f>③職員名簿【年間実績】!BO91</f>
        <v/>
      </c>
      <c r="D82" s="407" t="str">
        <f>③職員名簿【年間実績】!AY91</f>
        <v/>
      </c>
      <c r="E82" s="170" t="str">
        <f>IF(C82="○",①基本情報【名簿入力前に必須入力】!$E$15,"")</f>
        <v/>
      </c>
      <c r="F82" s="408" t="str">
        <f>③職員名簿【年間実績】!BP91</f>
        <v/>
      </c>
      <c r="G82" s="407" t="str">
        <f>③職員名簿【年間実績】!AZ91</f>
        <v/>
      </c>
      <c r="H82" s="170" t="str">
        <f>IF(F82="○",①基本情報【名簿入力前に必須入力】!$E$15,"")</f>
        <v/>
      </c>
      <c r="I82" s="408" t="str">
        <f>③職員名簿【年間実績】!BQ91</f>
        <v/>
      </c>
      <c r="J82" s="407" t="str">
        <f>③職員名簿【年間実績】!BA91</f>
        <v/>
      </c>
      <c r="K82" s="170" t="str">
        <f>IF(I82="○",①基本情報【名簿入力前に必須入力】!$E$15,"")</f>
        <v/>
      </c>
      <c r="L82" s="408" t="str">
        <f>③職員名簿【年間実績】!BR91</f>
        <v/>
      </c>
      <c r="M82" s="407" t="str">
        <f>③職員名簿【年間実績】!BB91</f>
        <v/>
      </c>
      <c r="N82" s="170" t="str">
        <f>IF(L82="○",①基本情報【名簿入力前に必須入力】!$E$15,"")</f>
        <v/>
      </c>
      <c r="O82" s="408" t="str">
        <f>③職員名簿【年間実績】!BS91</f>
        <v/>
      </c>
      <c r="P82" s="407" t="str">
        <f>③職員名簿【年間実績】!BC91</f>
        <v/>
      </c>
      <c r="Q82" s="170" t="str">
        <f>IF(O82="○",①基本情報【名簿入力前に必須入力】!$E$15,"")</f>
        <v/>
      </c>
      <c r="R82" s="408" t="str">
        <f>③職員名簿【年間実績】!BT91</f>
        <v/>
      </c>
      <c r="S82" s="407" t="str">
        <f>③職員名簿【年間実績】!BD91</f>
        <v/>
      </c>
      <c r="T82" s="170" t="str">
        <f>IF(R82="○",①基本情報【名簿入力前に必須入力】!$E$15,"")</f>
        <v/>
      </c>
      <c r="U82" s="408" t="str">
        <f>③職員名簿【年間実績】!BU91</f>
        <v/>
      </c>
      <c r="V82" s="407" t="str">
        <f>③職員名簿【年間実績】!BE91</f>
        <v/>
      </c>
      <c r="W82" s="170" t="str">
        <f>IF(U82="○",①基本情報【名簿入力前に必須入力】!$E$15,"")</f>
        <v/>
      </c>
      <c r="X82" s="408" t="str">
        <f>③職員名簿【年間実績】!BV91</f>
        <v/>
      </c>
      <c r="Y82" s="407" t="str">
        <f>③職員名簿【年間実績】!BF91</f>
        <v/>
      </c>
      <c r="Z82" s="170" t="str">
        <f>IF(X82="○",①基本情報【名簿入力前に必須入力】!$E$15,"")</f>
        <v/>
      </c>
      <c r="AA82" s="408" t="str">
        <f>③職員名簿【年間実績】!BW91</f>
        <v/>
      </c>
      <c r="AB82" s="407" t="str">
        <f>③職員名簿【年間実績】!BG91</f>
        <v/>
      </c>
      <c r="AC82" s="170" t="str">
        <f>IF(AA82="○",①基本情報【名簿入力前に必須入力】!$E$15,"")</f>
        <v/>
      </c>
      <c r="AD82" s="408" t="str">
        <f>③職員名簿【年間実績】!BX91</f>
        <v/>
      </c>
      <c r="AE82" s="407" t="str">
        <f>③職員名簿【年間実績】!BH91</f>
        <v/>
      </c>
      <c r="AF82" s="170" t="str">
        <f>IF(AD82="○",①基本情報【名簿入力前に必須入力】!$E$15,"")</f>
        <v/>
      </c>
      <c r="AG82" s="408" t="str">
        <f>③職員名簿【年間実績】!BY91</f>
        <v/>
      </c>
      <c r="AH82" s="407" t="str">
        <f>③職員名簿【年間実績】!BI91</f>
        <v/>
      </c>
      <c r="AI82" s="170" t="str">
        <f>IF(AG82="○",①基本情報【名簿入力前に必須入力】!$E$15,"")</f>
        <v/>
      </c>
      <c r="AJ82" s="408" t="str">
        <f>③職員名簿【年間実績】!BZ91</f>
        <v/>
      </c>
      <c r="AK82" s="407" t="str">
        <f>③職員名簿【年間実績】!BJ91</f>
        <v/>
      </c>
      <c r="AL82" s="170" t="str">
        <f>IF(AJ82="○",①基本情報【名簿入力前に必須入力】!$E$15,"")</f>
        <v/>
      </c>
    </row>
    <row r="83" spans="1:38" ht="30" customHeight="1">
      <c r="A83" s="1">
        <v>79</v>
      </c>
      <c r="B83" s="154" t="str">
        <f>③職員名簿【年間実績】!BN92</f>
        <v/>
      </c>
      <c r="C83" s="406" t="str">
        <f>③職員名簿【年間実績】!BO92</f>
        <v/>
      </c>
      <c r="D83" s="407" t="str">
        <f>③職員名簿【年間実績】!AY92</f>
        <v/>
      </c>
      <c r="E83" s="170" t="str">
        <f>IF(C83="○",①基本情報【名簿入力前に必須入力】!$E$15,"")</f>
        <v/>
      </c>
      <c r="F83" s="408" t="str">
        <f>③職員名簿【年間実績】!BP92</f>
        <v/>
      </c>
      <c r="G83" s="407" t="str">
        <f>③職員名簿【年間実績】!AZ92</f>
        <v/>
      </c>
      <c r="H83" s="170" t="str">
        <f>IF(F83="○",①基本情報【名簿入力前に必須入力】!$E$15,"")</f>
        <v/>
      </c>
      <c r="I83" s="408" t="str">
        <f>③職員名簿【年間実績】!BQ92</f>
        <v/>
      </c>
      <c r="J83" s="407" t="str">
        <f>③職員名簿【年間実績】!BA92</f>
        <v/>
      </c>
      <c r="K83" s="170" t="str">
        <f>IF(I83="○",①基本情報【名簿入力前に必須入力】!$E$15,"")</f>
        <v/>
      </c>
      <c r="L83" s="408" t="str">
        <f>③職員名簿【年間実績】!BR92</f>
        <v/>
      </c>
      <c r="M83" s="407" t="str">
        <f>③職員名簿【年間実績】!BB92</f>
        <v/>
      </c>
      <c r="N83" s="170" t="str">
        <f>IF(L83="○",①基本情報【名簿入力前に必須入力】!$E$15,"")</f>
        <v/>
      </c>
      <c r="O83" s="408" t="str">
        <f>③職員名簿【年間実績】!BS92</f>
        <v/>
      </c>
      <c r="P83" s="407" t="str">
        <f>③職員名簿【年間実績】!BC92</f>
        <v/>
      </c>
      <c r="Q83" s="170" t="str">
        <f>IF(O83="○",①基本情報【名簿入力前に必須入力】!$E$15,"")</f>
        <v/>
      </c>
      <c r="R83" s="408" t="str">
        <f>③職員名簿【年間実績】!BT92</f>
        <v/>
      </c>
      <c r="S83" s="407" t="str">
        <f>③職員名簿【年間実績】!BD92</f>
        <v/>
      </c>
      <c r="T83" s="170" t="str">
        <f>IF(R83="○",①基本情報【名簿入力前に必須入力】!$E$15,"")</f>
        <v/>
      </c>
      <c r="U83" s="408" t="str">
        <f>③職員名簿【年間実績】!BU92</f>
        <v/>
      </c>
      <c r="V83" s="407" t="str">
        <f>③職員名簿【年間実績】!BE92</f>
        <v/>
      </c>
      <c r="W83" s="170" t="str">
        <f>IF(U83="○",①基本情報【名簿入力前に必須入力】!$E$15,"")</f>
        <v/>
      </c>
      <c r="X83" s="408" t="str">
        <f>③職員名簿【年間実績】!BV92</f>
        <v/>
      </c>
      <c r="Y83" s="407" t="str">
        <f>③職員名簿【年間実績】!BF92</f>
        <v/>
      </c>
      <c r="Z83" s="170" t="str">
        <f>IF(X83="○",①基本情報【名簿入力前に必須入力】!$E$15,"")</f>
        <v/>
      </c>
      <c r="AA83" s="408" t="str">
        <f>③職員名簿【年間実績】!BW92</f>
        <v/>
      </c>
      <c r="AB83" s="407" t="str">
        <f>③職員名簿【年間実績】!BG92</f>
        <v/>
      </c>
      <c r="AC83" s="170" t="str">
        <f>IF(AA83="○",①基本情報【名簿入力前に必須入力】!$E$15,"")</f>
        <v/>
      </c>
      <c r="AD83" s="408" t="str">
        <f>③職員名簿【年間実績】!BX92</f>
        <v/>
      </c>
      <c r="AE83" s="407" t="str">
        <f>③職員名簿【年間実績】!BH92</f>
        <v/>
      </c>
      <c r="AF83" s="170" t="str">
        <f>IF(AD83="○",①基本情報【名簿入力前に必須入力】!$E$15,"")</f>
        <v/>
      </c>
      <c r="AG83" s="408" t="str">
        <f>③職員名簿【年間実績】!BY92</f>
        <v/>
      </c>
      <c r="AH83" s="407" t="str">
        <f>③職員名簿【年間実績】!BI92</f>
        <v/>
      </c>
      <c r="AI83" s="170" t="str">
        <f>IF(AG83="○",①基本情報【名簿入力前に必須入力】!$E$15,"")</f>
        <v/>
      </c>
      <c r="AJ83" s="408" t="str">
        <f>③職員名簿【年間実績】!BZ92</f>
        <v/>
      </c>
      <c r="AK83" s="407" t="str">
        <f>③職員名簿【年間実績】!BJ92</f>
        <v/>
      </c>
      <c r="AL83" s="170" t="str">
        <f>IF(AJ83="○",①基本情報【名簿入力前に必須入力】!$E$15,"")</f>
        <v/>
      </c>
    </row>
    <row r="84" spans="1:38" ht="30" customHeight="1">
      <c r="A84" s="1">
        <v>80</v>
      </c>
      <c r="B84" s="154" t="str">
        <f>③職員名簿【年間実績】!BN93</f>
        <v/>
      </c>
      <c r="C84" s="406" t="str">
        <f>③職員名簿【年間実績】!BO93</f>
        <v/>
      </c>
      <c r="D84" s="407" t="str">
        <f>③職員名簿【年間実績】!AY93</f>
        <v/>
      </c>
      <c r="E84" s="170" t="str">
        <f>IF(C84="○",①基本情報【名簿入力前に必須入力】!$E$15,"")</f>
        <v/>
      </c>
      <c r="F84" s="408" t="str">
        <f>③職員名簿【年間実績】!BP93</f>
        <v/>
      </c>
      <c r="G84" s="407" t="str">
        <f>③職員名簿【年間実績】!AZ93</f>
        <v/>
      </c>
      <c r="H84" s="170" t="str">
        <f>IF(F84="○",①基本情報【名簿入力前に必須入力】!$E$15,"")</f>
        <v/>
      </c>
      <c r="I84" s="408" t="str">
        <f>③職員名簿【年間実績】!BQ93</f>
        <v/>
      </c>
      <c r="J84" s="407" t="str">
        <f>③職員名簿【年間実績】!BA93</f>
        <v/>
      </c>
      <c r="K84" s="170" t="str">
        <f>IF(I84="○",①基本情報【名簿入力前に必須入力】!$E$15,"")</f>
        <v/>
      </c>
      <c r="L84" s="408" t="str">
        <f>③職員名簿【年間実績】!BR93</f>
        <v/>
      </c>
      <c r="M84" s="407" t="str">
        <f>③職員名簿【年間実績】!BB93</f>
        <v/>
      </c>
      <c r="N84" s="170" t="str">
        <f>IF(L84="○",①基本情報【名簿入力前に必須入力】!$E$15,"")</f>
        <v/>
      </c>
      <c r="O84" s="408" t="str">
        <f>③職員名簿【年間実績】!BS93</f>
        <v/>
      </c>
      <c r="P84" s="407" t="str">
        <f>③職員名簿【年間実績】!BC93</f>
        <v/>
      </c>
      <c r="Q84" s="170" t="str">
        <f>IF(O84="○",①基本情報【名簿入力前に必須入力】!$E$15,"")</f>
        <v/>
      </c>
      <c r="R84" s="408" t="str">
        <f>③職員名簿【年間実績】!BT93</f>
        <v/>
      </c>
      <c r="S84" s="407" t="str">
        <f>③職員名簿【年間実績】!BD93</f>
        <v/>
      </c>
      <c r="T84" s="170" t="str">
        <f>IF(R84="○",①基本情報【名簿入力前に必須入力】!$E$15,"")</f>
        <v/>
      </c>
      <c r="U84" s="408" t="str">
        <f>③職員名簿【年間実績】!BU93</f>
        <v/>
      </c>
      <c r="V84" s="407" t="str">
        <f>③職員名簿【年間実績】!BE93</f>
        <v/>
      </c>
      <c r="W84" s="170" t="str">
        <f>IF(U84="○",①基本情報【名簿入力前に必須入力】!$E$15,"")</f>
        <v/>
      </c>
      <c r="X84" s="408" t="str">
        <f>③職員名簿【年間実績】!BV93</f>
        <v/>
      </c>
      <c r="Y84" s="407" t="str">
        <f>③職員名簿【年間実績】!BF93</f>
        <v/>
      </c>
      <c r="Z84" s="170" t="str">
        <f>IF(X84="○",①基本情報【名簿入力前に必須入力】!$E$15,"")</f>
        <v/>
      </c>
      <c r="AA84" s="408" t="str">
        <f>③職員名簿【年間実績】!BW93</f>
        <v/>
      </c>
      <c r="AB84" s="407" t="str">
        <f>③職員名簿【年間実績】!BG93</f>
        <v/>
      </c>
      <c r="AC84" s="170" t="str">
        <f>IF(AA84="○",①基本情報【名簿入力前に必須入力】!$E$15,"")</f>
        <v/>
      </c>
      <c r="AD84" s="408" t="str">
        <f>③職員名簿【年間実績】!BX93</f>
        <v/>
      </c>
      <c r="AE84" s="407" t="str">
        <f>③職員名簿【年間実績】!BH93</f>
        <v/>
      </c>
      <c r="AF84" s="170" t="str">
        <f>IF(AD84="○",①基本情報【名簿入力前に必須入力】!$E$15,"")</f>
        <v/>
      </c>
      <c r="AG84" s="408" t="str">
        <f>③職員名簿【年間実績】!BY93</f>
        <v/>
      </c>
      <c r="AH84" s="407" t="str">
        <f>③職員名簿【年間実績】!BI93</f>
        <v/>
      </c>
      <c r="AI84" s="170" t="str">
        <f>IF(AG84="○",①基本情報【名簿入力前に必須入力】!$E$15,"")</f>
        <v/>
      </c>
      <c r="AJ84" s="408" t="str">
        <f>③職員名簿【年間実績】!BZ93</f>
        <v/>
      </c>
      <c r="AK84" s="407" t="str">
        <f>③職員名簿【年間実績】!BJ93</f>
        <v/>
      </c>
      <c r="AL84" s="170" t="str">
        <f>IF(AJ84="○",①基本情報【名簿入力前に必須入力】!$E$15,"")</f>
        <v/>
      </c>
    </row>
    <row r="85" spans="1:38" ht="30" customHeight="1">
      <c r="A85" s="1">
        <v>81</v>
      </c>
      <c r="B85" s="154" t="str">
        <f>③職員名簿【年間実績】!BN94</f>
        <v/>
      </c>
      <c r="C85" s="406" t="str">
        <f>③職員名簿【年間実績】!BO94</f>
        <v/>
      </c>
      <c r="D85" s="407" t="str">
        <f>③職員名簿【年間実績】!AY94</f>
        <v/>
      </c>
      <c r="E85" s="170" t="str">
        <f>IF(C85="○",①基本情報【名簿入力前に必須入力】!$E$15,"")</f>
        <v/>
      </c>
      <c r="F85" s="408" t="str">
        <f>③職員名簿【年間実績】!BP94</f>
        <v/>
      </c>
      <c r="G85" s="407" t="str">
        <f>③職員名簿【年間実績】!AZ94</f>
        <v/>
      </c>
      <c r="H85" s="170" t="str">
        <f>IF(F85="○",①基本情報【名簿入力前に必須入力】!$E$15,"")</f>
        <v/>
      </c>
      <c r="I85" s="408" t="str">
        <f>③職員名簿【年間実績】!BQ94</f>
        <v/>
      </c>
      <c r="J85" s="407" t="str">
        <f>③職員名簿【年間実績】!BA94</f>
        <v/>
      </c>
      <c r="K85" s="170" t="str">
        <f>IF(I85="○",①基本情報【名簿入力前に必須入力】!$E$15,"")</f>
        <v/>
      </c>
      <c r="L85" s="408" t="str">
        <f>③職員名簿【年間実績】!BR94</f>
        <v/>
      </c>
      <c r="M85" s="407" t="str">
        <f>③職員名簿【年間実績】!BB94</f>
        <v/>
      </c>
      <c r="N85" s="170" t="str">
        <f>IF(L85="○",①基本情報【名簿入力前に必須入力】!$E$15,"")</f>
        <v/>
      </c>
      <c r="O85" s="408" t="str">
        <f>③職員名簿【年間実績】!BS94</f>
        <v/>
      </c>
      <c r="P85" s="407" t="str">
        <f>③職員名簿【年間実績】!BC94</f>
        <v/>
      </c>
      <c r="Q85" s="170" t="str">
        <f>IF(O85="○",①基本情報【名簿入力前に必須入力】!$E$15,"")</f>
        <v/>
      </c>
      <c r="R85" s="408" t="str">
        <f>③職員名簿【年間実績】!BT94</f>
        <v/>
      </c>
      <c r="S85" s="407" t="str">
        <f>③職員名簿【年間実績】!BD94</f>
        <v/>
      </c>
      <c r="T85" s="170" t="str">
        <f>IF(R85="○",①基本情報【名簿入力前に必須入力】!$E$15,"")</f>
        <v/>
      </c>
      <c r="U85" s="408" t="str">
        <f>③職員名簿【年間実績】!BU94</f>
        <v/>
      </c>
      <c r="V85" s="407" t="str">
        <f>③職員名簿【年間実績】!BE94</f>
        <v/>
      </c>
      <c r="W85" s="170" t="str">
        <f>IF(U85="○",①基本情報【名簿入力前に必須入力】!$E$15,"")</f>
        <v/>
      </c>
      <c r="X85" s="408" t="str">
        <f>③職員名簿【年間実績】!BV94</f>
        <v/>
      </c>
      <c r="Y85" s="407" t="str">
        <f>③職員名簿【年間実績】!BF94</f>
        <v/>
      </c>
      <c r="Z85" s="170" t="str">
        <f>IF(X85="○",①基本情報【名簿入力前に必須入力】!$E$15,"")</f>
        <v/>
      </c>
      <c r="AA85" s="408" t="str">
        <f>③職員名簿【年間実績】!BW94</f>
        <v/>
      </c>
      <c r="AB85" s="407" t="str">
        <f>③職員名簿【年間実績】!BG94</f>
        <v/>
      </c>
      <c r="AC85" s="170" t="str">
        <f>IF(AA85="○",①基本情報【名簿入力前に必須入力】!$E$15,"")</f>
        <v/>
      </c>
      <c r="AD85" s="408" t="str">
        <f>③職員名簿【年間実績】!BX94</f>
        <v/>
      </c>
      <c r="AE85" s="407" t="str">
        <f>③職員名簿【年間実績】!BH94</f>
        <v/>
      </c>
      <c r="AF85" s="170" t="str">
        <f>IF(AD85="○",①基本情報【名簿入力前に必須入力】!$E$15,"")</f>
        <v/>
      </c>
      <c r="AG85" s="408" t="str">
        <f>③職員名簿【年間実績】!BY94</f>
        <v/>
      </c>
      <c r="AH85" s="407" t="str">
        <f>③職員名簿【年間実績】!BI94</f>
        <v/>
      </c>
      <c r="AI85" s="170" t="str">
        <f>IF(AG85="○",①基本情報【名簿入力前に必須入力】!$E$15,"")</f>
        <v/>
      </c>
      <c r="AJ85" s="408" t="str">
        <f>③職員名簿【年間実績】!BZ94</f>
        <v/>
      </c>
      <c r="AK85" s="407" t="str">
        <f>③職員名簿【年間実績】!BJ94</f>
        <v/>
      </c>
      <c r="AL85" s="170" t="str">
        <f>IF(AJ85="○",①基本情報【名簿入力前に必須入力】!$E$15,"")</f>
        <v/>
      </c>
    </row>
    <row r="86" spans="1:38" ht="30" customHeight="1">
      <c r="A86" s="1">
        <v>82</v>
      </c>
      <c r="B86" s="154" t="str">
        <f>③職員名簿【年間実績】!BN95</f>
        <v/>
      </c>
      <c r="C86" s="406" t="str">
        <f>③職員名簿【年間実績】!BO95</f>
        <v/>
      </c>
      <c r="D86" s="407" t="str">
        <f>③職員名簿【年間実績】!AY95</f>
        <v/>
      </c>
      <c r="E86" s="170" t="str">
        <f>IF(C86="○",①基本情報【名簿入力前に必須入力】!$E$15,"")</f>
        <v/>
      </c>
      <c r="F86" s="408" t="str">
        <f>③職員名簿【年間実績】!BP95</f>
        <v/>
      </c>
      <c r="G86" s="407" t="str">
        <f>③職員名簿【年間実績】!AZ95</f>
        <v/>
      </c>
      <c r="H86" s="170" t="str">
        <f>IF(F86="○",①基本情報【名簿入力前に必須入力】!$E$15,"")</f>
        <v/>
      </c>
      <c r="I86" s="408" t="str">
        <f>③職員名簿【年間実績】!BQ95</f>
        <v/>
      </c>
      <c r="J86" s="407" t="str">
        <f>③職員名簿【年間実績】!BA95</f>
        <v/>
      </c>
      <c r="K86" s="170" t="str">
        <f>IF(I86="○",①基本情報【名簿入力前に必須入力】!$E$15,"")</f>
        <v/>
      </c>
      <c r="L86" s="408" t="str">
        <f>③職員名簿【年間実績】!BR95</f>
        <v/>
      </c>
      <c r="M86" s="407" t="str">
        <f>③職員名簿【年間実績】!BB95</f>
        <v/>
      </c>
      <c r="N86" s="170" t="str">
        <f>IF(L86="○",①基本情報【名簿入力前に必須入力】!$E$15,"")</f>
        <v/>
      </c>
      <c r="O86" s="408" t="str">
        <f>③職員名簿【年間実績】!BS95</f>
        <v/>
      </c>
      <c r="P86" s="407" t="str">
        <f>③職員名簿【年間実績】!BC95</f>
        <v/>
      </c>
      <c r="Q86" s="170" t="str">
        <f>IF(O86="○",①基本情報【名簿入力前に必須入力】!$E$15,"")</f>
        <v/>
      </c>
      <c r="R86" s="408" t="str">
        <f>③職員名簿【年間実績】!BT95</f>
        <v/>
      </c>
      <c r="S86" s="407" t="str">
        <f>③職員名簿【年間実績】!BD95</f>
        <v/>
      </c>
      <c r="T86" s="170" t="str">
        <f>IF(R86="○",①基本情報【名簿入力前に必須入力】!$E$15,"")</f>
        <v/>
      </c>
      <c r="U86" s="408" t="str">
        <f>③職員名簿【年間実績】!BU95</f>
        <v/>
      </c>
      <c r="V86" s="407" t="str">
        <f>③職員名簿【年間実績】!BE95</f>
        <v/>
      </c>
      <c r="W86" s="170" t="str">
        <f>IF(U86="○",①基本情報【名簿入力前に必須入力】!$E$15,"")</f>
        <v/>
      </c>
      <c r="X86" s="408" t="str">
        <f>③職員名簿【年間実績】!BV95</f>
        <v/>
      </c>
      <c r="Y86" s="407" t="str">
        <f>③職員名簿【年間実績】!BF95</f>
        <v/>
      </c>
      <c r="Z86" s="170" t="str">
        <f>IF(X86="○",①基本情報【名簿入力前に必須入力】!$E$15,"")</f>
        <v/>
      </c>
      <c r="AA86" s="408" t="str">
        <f>③職員名簿【年間実績】!BW95</f>
        <v/>
      </c>
      <c r="AB86" s="407" t="str">
        <f>③職員名簿【年間実績】!BG95</f>
        <v/>
      </c>
      <c r="AC86" s="170" t="str">
        <f>IF(AA86="○",①基本情報【名簿入力前に必須入力】!$E$15,"")</f>
        <v/>
      </c>
      <c r="AD86" s="408" t="str">
        <f>③職員名簿【年間実績】!BX95</f>
        <v/>
      </c>
      <c r="AE86" s="407" t="str">
        <f>③職員名簿【年間実績】!BH95</f>
        <v/>
      </c>
      <c r="AF86" s="170" t="str">
        <f>IF(AD86="○",①基本情報【名簿入力前に必須入力】!$E$15,"")</f>
        <v/>
      </c>
      <c r="AG86" s="408" t="str">
        <f>③職員名簿【年間実績】!BY95</f>
        <v/>
      </c>
      <c r="AH86" s="407" t="str">
        <f>③職員名簿【年間実績】!BI95</f>
        <v/>
      </c>
      <c r="AI86" s="170" t="str">
        <f>IF(AG86="○",①基本情報【名簿入力前に必須入力】!$E$15,"")</f>
        <v/>
      </c>
      <c r="AJ86" s="408" t="str">
        <f>③職員名簿【年間実績】!BZ95</f>
        <v/>
      </c>
      <c r="AK86" s="407" t="str">
        <f>③職員名簿【年間実績】!BJ95</f>
        <v/>
      </c>
      <c r="AL86" s="170" t="str">
        <f>IF(AJ86="○",①基本情報【名簿入力前に必須入力】!$E$15,"")</f>
        <v/>
      </c>
    </row>
    <row r="87" spans="1:38" ht="30" customHeight="1">
      <c r="A87" s="1">
        <v>83</v>
      </c>
      <c r="B87" s="154" t="str">
        <f>③職員名簿【年間実績】!BN96</f>
        <v/>
      </c>
      <c r="C87" s="406" t="str">
        <f>③職員名簿【年間実績】!BO96</f>
        <v/>
      </c>
      <c r="D87" s="407" t="str">
        <f>③職員名簿【年間実績】!AY96</f>
        <v/>
      </c>
      <c r="E87" s="170" t="str">
        <f>IF(C87="○",①基本情報【名簿入力前に必須入力】!$E$15,"")</f>
        <v/>
      </c>
      <c r="F87" s="408" t="str">
        <f>③職員名簿【年間実績】!BP96</f>
        <v/>
      </c>
      <c r="G87" s="407" t="str">
        <f>③職員名簿【年間実績】!AZ96</f>
        <v/>
      </c>
      <c r="H87" s="170" t="str">
        <f>IF(F87="○",①基本情報【名簿入力前に必須入力】!$E$15,"")</f>
        <v/>
      </c>
      <c r="I87" s="408" t="str">
        <f>③職員名簿【年間実績】!BQ96</f>
        <v/>
      </c>
      <c r="J87" s="407" t="str">
        <f>③職員名簿【年間実績】!BA96</f>
        <v/>
      </c>
      <c r="K87" s="170" t="str">
        <f>IF(I87="○",①基本情報【名簿入力前に必須入力】!$E$15,"")</f>
        <v/>
      </c>
      <c r="L87" s="408" t="str">
        <f>③職員名簿【年間実績】!BR96</f>
        <v/>
      </c>
      <c r="M87" s="407" t="str">
        <f>③職員名簿【年間実績】!BB96</f>
        <v/>
      </c>
      <c r="N87" s="170" t="str">
        <f>IF(L87="○",①基本情報【名簿入力前に必須入力】!$E$15,"")</f>
        <v/>
      </c>
      <c r="O87" s="408" t="str">
        <f>③職員名簿【年間実績】!BS96</f>
        <v/>
      </c>
      <c r="P87" s="407" t="str">
        <f>③職員名簿【年間実績】!BC96</f>
        <v/>
      </c>
      <c r="Q87" s="170" t="str">
        <f>IF(O87="○",①基本情報【名簿入力前に必須入力】!$E$15,"")</f>
        <v/>
      </c>
      <c r="R87" s="408" t="str">
        <f>③職員名簿【年間実績】!BT96</f>
        <v/>
      </c>
      <c r="S87" s="407" t="str">
        <f>③職員名簿【年間実績】!BD96</f>
        <v/>
      </c>
      <c r="T87" s="170" t="str">
        <f>IF(R87="○",①基本情報【名簿入力前に必須入力】!$E$15,"")</f>
        <v/>
      </c>
      <c r="U87" s="408" t="str">
        <f>③職員名簿【年間実績】!BU96</f>
        <v/>
      </c>
      <c r="V87" s="407" t="str">
        <f>③職員名簿【年間実績】!BE96</f>
        <v/>
      </c>
      <c r="W87" s="170" t="str">
        <f>IF(U87="○",①基本情報【名簿入力前に必須入力】!$E$15,"")</f>
        <v/>
      </c>
      <c r="X87" s="408" t="str">
        <f>③職員名簿【年間実績】!BV96</f>
        <v/>
      </c>
      <c r="Y87" s="407" t="str">
        <f>③職員名簿【年間実績】!BF96</f>
        <v/>
      </c>
      <c r="Z87" s="170" t="str">
        <f>IF(X87="○",①基本情報【名簿入力前に必須入力】!$E$15,"")</f>
        <v/>
      </c>
      <c r="AA87" s="408" t="str">
        <f>③職員名簿【年間実績】!BW96</f>
        <v/>
      </c>
      <c r="AB87" s="407" t="str">
        <f>③職員名簿【年間実績】!BG96</f>
        <v/>
      </c>
      <c r="AC87" s="170" t="str">
        <f>IF(AA87="○",①基本情報【名簿入力前に必須入力】!$E$15,"")</f>
        <v/>
      </c>
      <c r="AD87" s="408" t="str">
        <f>③職員名簿【年間実績】!BX96</f>
        <v/>
      </c>
      <c r="AE87" s="407" t="str">
        <f>③職員名簿【年間実績】!BH96</f>
        <v/>
      </c>
      <c r="AF87" s="170" t="str">
        <f>IF(AD87="○",①基本情報【名簿入力前に必須入力】!$E$15,"")</f>
        <v/>
      </c>
      <c r="AG87" s="408" t="str">
        <f>③職員名簿【年間実績】!BY96</f>
        <v/>
      </c>
      <c r="AH87" s="407" t="str">
        <f>③職員名簿【年間実績】!BI96</f>
        <v/>
      </c>
      <c r="AI87" s="170" t="str">
        <f>IF(AG87="○",①基本情報【名簿入力前に必須入力】!$E$15,"")</f>
        <v/>
      </c>
      <c r="AJ87" s="408" t="str">
        <f>③職員名簿【年間実績】!BZ96</f>
        <v/>
      </c>
      <c r="AK87" s="407" t="str">
        <f>③職員名簿【年間実績】!BJ96</f>
        <v/>
      </c>
      <c r="AL87" s="170" t="str">
        <f>IF(AJ87="○",①基本情報【名簿入力前に必須入力】!$E$15,"")</f>
        <v/>
      </c>
    </row>
    <row r="88" spans="1:38" ht="30" customHeight="1">
      <c r="A88" s="1">
        <v>84</v>
      </c>
      <c r="B88" s="154" t="str">
        <f>③職員名簿【年間実績】!BN97</f>
        <v/>
      </c>
      <c r="C88" s="406" t="str">
        <f>③職員名簿【年間実績】!BO97</f>
        <v/>
      </c>
      <c r="D88" s="407" t="str">
        <f>③職員名簿【年間実績】!AY97</f>
        <v/>
      </c>
      <c r="E88" s="170" t="str">
        <f>IF(C88="○",①基本情報【名簿入力前に必須入力】!$E$15,"")</f>
        <v/>
      </c>
      <c r="F88" s="408" t="str">
        <f>③職員名簿【年間実績】!BP97</f>
        <v/>
      </c>
      <c r="G88" s="407" t="str">
        <f>③職員名簿【年間実績】!AZ97</f>
        <v/>
      </c>
      <c r="H88" s="170" t="str">
        <f>IF(F88="○",①基本情報【名簿入力前に必須入力】!$E$15,"")</f>
        <v/>
      </c>
      <c r="I88" s="408" t="str">
        <f>③職員名簿【年間実績】!BQ97</f>
        <v/>
      </c>
      <c r="J88" s="407" t="str">
        <f>③職員名簿【年間実績】!BA97</f>
        <v/>
      </c>
      <c r="K88" s="170" t="str">
        <f>IF(I88="○",①基本情報【名簿入力前に必須入力】!$E$15,"")</f>
        <v/>
      </c>
      <c r="L88" s="408" t="str">
        <f>③職員名簿【年間実績】!BR97</f>
        <v/>
      </c>
      <c r="M88" s="407" t="str">
        <f>③職員名簿【年間実績】!BB97</f>
        <v/>
      </c>
      <c r="N88" s="170" t="str">
        <f>IF(L88="○",①基本情報【名簿入力前に必須入力】!$E$15,"")</f>
        <v/>
      </c>
      <c r="O88" s="408" t="str">
        <f>③職員名簿【年間実績】!BS97</f>
        <v/>
      </c>
      <c r="P88" s="407" t="str">
        <f>③職員名簿【年間実績】!BC97</f>
        <v/>
      </c>
      <c r="Q88" s="170" t="str">
        <f>IF(O88="○",①基本情報【名簿入力前に必須入力】!$E$15,"")</f>
        <v/>
      </c>
      <c r="R88" s="408" t="str">
        <f>③職員名簿【年間実績】!BT97</f>
        <v/>
      </c>
      <c r="S88" s="407" t="str">
        <f>③職員名簿【年間実績】!BD97</f>
        <v/>
      </c>
      <c r="T88" s="170" t="str">
        <f>IF(R88="○",①基本情報【名簿入力前に必須入力】!$E$15,"")</f>
        <v/>
      </c>
      <c r="U88" s="408" t="str">
        <f>③職員名簿【年間実績】!BU97</f>
        <v/>
      </c>
      <c r="V88" s="407" t="str">
        <f>③職員名簿【年間実績】!BE97</f>
        <v/>
      </c>
      <c r="W88" s="170" t="str">
        <f>IF(U88="○",①基本情報【名簿入力前に必須入力】!$E$15,"")</f>
        <v/>
      </c>
      <c r="X88" s="408" t="str">
        <f>③職員名簿【年間実績】!BV97</f>
        <v/>
      </c>
      <c r="Y88" s="407" t="str">
        <f>③職員名簿【年間実績】!BF97</f>
        <v/>
      </c>
      <c r="Z88" s="170" t="str">
        <f>IF(X88="○",①基本情報【名簿入力前に必須入力】!$E$15,"")</f>
        <v/>
      </c>
      <c r="AA88" s="408" t="str">
        <f>③職員名簿【年間実績】!BW97</f>
        <v/>
      </c>
      <c r="AB88" s="407" t="str">
        <f>③職員名簿【年間実績】!BG97</f>
        <v/>
      </c>
      <c r="AC88" s="170" t="str">
        <f>IF(AA88="○",①基本情報【名簿入力前に必須入力】!$E$15,"")</f>
        <v/>
      </c>
      <c r="AD88" s="408" t="str">
        <f>③職員名簿【年間実績】!BX97</f>
        <v/>
      </c>
      <c r="AE88" s="407" t="str">
        <f>③職員名簿【年間実績】!BH97</f>
        <v/>
      </c>
      <c r="AF88" s="170" t="str">
        <f>IF(AD88="○",①基本情報【名簿入力前に必須入力】!$E$15,"")</f>
        <v/>
      </c>
      <c r="AG88" s="408" t="str">
        <f>③職員名簿【年間実績】!BY97</f>
        <v/>
      </c>
      <c r="AH88" s="407" t="str">
        <f>③職員名簿【年間実績】!BI97</f>
        <v/>
      </c>
      <c r="AI88" s="170" t="str">
        <f>IF(AG88="○",①基本情報【名簿入力前に必須入力】!$E$15,"")</f>
        <v/>
      </c>
      <c r="AJ88" s="408" t="str">
        <f>③職員名簿【年間実績】!BZ97</f>
        <v/>
      </c>
      <c r="AK88" s="407" t="str">
        <f>③職員名簿【年間実績】!BJ97</f>
        <v/>
      </c>
      <c r="AL88" s="170" t="str">
        <f>IF(AJ88="○",①基本情報【名簿入力前に必須入力】!$E$15,"")</f>
        <v/>
      </c>
    </row>
    <row r="89" spans="1:38" ht="30" customHeight="1">
      <c r="A89" s="1">
        <v>85</v>
      </c>
      <c r="B89" s="154" t="str">
        <f>③職員名簿【年間実績】!BN98</f>
        <v/>
      </c>
      <c r="C89" s="406" t="str">
        <f>③職員名簿【年間実績】!BO98</f>
        <v/>
      </c>
      <c r="D89" s="407" t="str">
        <f>③職員名簿【年間実績】!AY98</f>
        <v/>
      </c>
      <c r="E89" s="170" t="str">
        <f>IF(C89="○",①基本情報【名簿入力前に必須入力】!$E$15,"")</f>
        <v/>
      </c>
      <c r="F89" s="408" t="str">
        <f>③職員名簿【年間実績】!BP98</f>
        <v/>
      </c>
      <c r="G89" s="407" t="str">
        <f>③職員名簿【年間実績】!AZ98</f>
        <v/>
      </c>
      <c r="H89" s="170" t="str">
        <f>IF(F89="○",①基本情報【名簿入力前に必須入力】!$E$15,"")</f>
        <v/>
      </c>
      <c r="I89" s="408" t="str">
        <f>③職員名簿【年間実績】!BQ98</f>
        <v/>
      </c>
      <c r="J89" s="407" t="str">
        <f>③職員名簿【年間実績】!BA98</f>
        <v/>
      </c>
      <c r="K89" s="170" t="str">
        <f>IF(I89="○",①基本情報【名簿入力前に必須入力】!$E$15,"")</f>
        <v/>
      </c>
      <c r="L89" s="408" t="str">
        <f>③職員名簿【年間実績】!BR98</f>
        <v/>
      </c>
      <c r="M89" s="407" t="str">
        <f>③職員名簿【年間実績】!BB98</f>
        <v/>
      </c>
      <c r="N89" s="170" t="str">
        <f>IF(L89="○",①基本情報【名簿入力前に必須入力】!$E$15,"")</f>
        <v/>
      </c>
      <c r="O89" s="408" t="str">
        <f>③職員名簿【年間実績】!BS98</f>
        <v/>
      </c>
      <c r="P89" s="407" t="str">
        <f>③職員名簿【年間実績】!BC98</f>
        <v/>
      </c>
      <c r="Q89" s="170" t="str">
        <f>IF(O89="○",①基本情報【名簿入力前に必須入力】!$E$15,"")</f>
        <v/>
      </c>
      <c r="R89" s="408" t="str">
        <f>③職員名簿【年間実績】!BT98</f>
        <v/>
      </c>
      <c r="S89" s="407" t="str">
        <f>③職員名簿【年間実績】!BD98</f>
        <v/>
      </c>
      <c r="T89" s="170" t="str">
        <f>IF(R89="○",①基本情報【名簿入力前に必須入力】!$E$15,"")</f>
        <v/>
      </c>
      <c r="U89" s="408" t="str">
        <f>③職員名簿【年間実績】!BU98</f>
        <v/>
      </c>
      <c r="V89" s="407" t="str">
        <f>③職員名簿【年間実績】!BE98</f>
        <v/>
      </c>
      <c r="W89" s="170" t="str">
        <f>IF(U89="○",①基本情報【名簿入力前に必須入力】!$E$15,"")</f>
        <v/>
      </c>
      <c r="X89" s="408" t="str">
        <f>③職員名簿【年間実績】!BV98</f>
        <v/>
      </c>
      <c r="Y89" s="407" t="str">
        <f>③職員名簿【年間実績】!BF98</f>
        <v/>
      </c>
      <c r="Z89" s="170" t="str">
        <f>IF(X89="○",①基本情報【名簿入力前に必須入力】!$E$15,"")</f>
        <v/>
      </c>
      <c r="AA89" s="408" t="str">
        <f>③職員名簿【年間実績】!BW98</f>
        <v/>
      </c>
      <c r="AB89" s="407" t="str">
        <f>③職員名簿【年間実績】!BG98</f>
        <v/>
      </c>
      <c r="AC89" s="170" t="str">
        <f>IF(AA89="○",①基本情報【名簿入力前に必須入力】!$E$15,"")</f>
        <v/>
      </c>
      <c r="AD89" s="408" t="str">
        <f>③職員名簿【年間実績】!BX98</f>
        <v/>
      </c>
      <c r="AE89" s="407" t="str">
        <f>③職員名簿【年間実績】!BH98</f>
        <v/>
      </c>
      <c r="AF89" s="170" t="str">
        <f>IF(AD89="○",①基本情報【名簿入力前に必須入力】!$E$15,"")</f>
        <v/>
      </c>
      <c r="AG89" s="408" t="str">
        <f>③職員名簿【年間実績】!BY98</f>
        <v/>
      </c>
      <c r="AH89" s="407" t="str">
        <f>③職員名簿【年間実績】!BI98</f>
        <v/>
      </c>
      <c r="AI89" s="170" t="str">
        <f>IF(AG89="○",①基本情報【名簿入力前に必須入力】!$E$15,"")</f>
        <v/>
      </c>
      <c r="AJ89" s="408" t="str">
        <f>③職員名簿【年間実績】!BZ98</f>
        <v/>
      </c>
      <c r="AK89" s="407" t="str">
        <f>③職員名簿【年間実績】!BJ98</f>
        <v/>
      </c>
      <c r="AL89" s="170" t="str">
        <f>IF(AJ89="○",①基本情報【名簿入力前に必須入力】!$E$15,"")</f>
        <v/>
      </c>
    </row>
    <row r="90" spans="1:38" ht="30" customHeight="1">
      <c r="A90" s="1">
        <v>86</v>
      </c>
      <c r="B90" s="154" t="str">
        <f>③職員名簿【年間実績】!BN99</f>
        <v/>
      </c>
      <c r="C90" s="406" t="str">
        <f>③職員名簿【年間実績】!BO99</f>
        <v/>
      </c>
      <c r="D90" s="407" t="str">
        <f>③職員名簿【年間実績】!AY99</f>
        <v/>
      </c>
      <c r="E90" s="170" t="str">
        <f>IF(C90="○",①基本情報【名簿入力前に必須入力】!$E$15,"")</f>
        <v/>
      </c>
      <c r="F90" s="408" t="str">
        <f>③職員名簿【年間実績】!BP99</f>
        <v/>
      </c>
      <c r="G90" s="407" t="str">
        <f>③職員名簿【年間実績】!AZ99</f>
        <v/>
      </c>
      <c r="H90" s="170" t="str">
        <f>IF(F90="○",①基本情報【名簿入力前に必須入力】!$E$15,"")</f>
        <v/>
      </c>
      <c r="I90" s="408" t="str">
        <f>③職員名簿【年間実績】!BQ99</f>
        <v/>
      </c>
      <c r="J90" s="407" t="str">
        <f>③職員名簿【年間実績】!BA99</f>
        <v/>
      </c>
      <c r="K90" s="170" t="str">
        <f>IF(I90="○",①基本情報【名簿入力前に必須入力】!$E$15,"")</f>
        <v/>
      </c>
      <c r="L90" s="408" t="str">
        <f>③職員名簿【年間実績】!BR99</f>
        <v/>
      </c>
      <c r="M90" s="407" t="str">
        <f>③職員名簿【年間実績】!BB99</f>
        <v/>
      </c>
      <c r="N90" s="170" t="str">
        <f>IF(L90="○",①基本情報【名簿入力前に必須入力】!$E$15,"")</f>
        <v/>
      </c>
      <c r="O90" s="408" t="str">
        <f>③職員名簿【年間実績】!BS99</f>
        <v/>
      </c>
      <c r="P90" s="407" t="str">
        <f>③職員名簿【年間実績】!BC99</f>
        <v/>
      </c>
      <c r="Q90" s="170" t="str">
        <f>IF(O90="○",①基本情報【名簿入力前に必須入力】!$E$15,"")</f>
        <v/>
      </c>
      <c r="R90" s="408" t="str">
        <f>③職員名簿【年間実績】!BT99</f>
        <v/>
      </c>
      <c r="S90" s="407" t="str">
        <f>③職員名簿【年間実績】!BD99</f>
        <v/>
      </c>
      <c r="T90" s="170" t="str">
        <f>IF(R90="○",①基本情報【名簿入力前に必須入力】!$E$15,"")</f>
        <v/>
      </c>
      <c r="U90" s="408" t="str">
        <f>③職員名簿【年間実績】!BU99</f>
        <v/>
      </c>
      <c r="V90" s="407" t="str">
        <f>③職員名簿【年間実績】!BE99</f>
        <v/>
      </c>
      <c r="W90" s="170" t="str">
        <f>IF(U90="○",①基本情報【名簿入力前に必須入力】!$E$15,"")</f>
        <v/>
      </c>
      <c r="X90" s="408" t="str">
        <f>③職員名簿【年間実績】!BV99</f>
        <v/>
      </c>
      <c r="Y90" s="407" t="str">
        <f>③職員名簿【年間実績】!BF99</f>
        <v/>
      </c>
      <c r="Z90" s="170" t="str">
        <f>IF(X90="○",①基本情報【名簿入力前に必須入力】!$E$15,"")</f>
        <v/>
      </c>
      <c r="AA90" s="408" t="str">
        <f>③職員名簿【年間実績】!BW99</f>
        <v/>
      </c>
      <c r="AB90" s="407" t="str">
        <f>③職員名簿【年間実績】!BG99</f>
        <v/>
      </c>
      <c r="AC90" s="170" t="str">
        <f>IF(AA90="○",①基本情報【名簿入力前に必須入力】!$E$15,"")</f>
        <v/>
      </c>
      <c r="AD90" s="408" t="str">
        <f>③職員名簿【年間実績】!BX99</f>
        <v/>
      </c>
      <c r="AE90" s="407" t="str">
        <f>③職員名簿【年間実績】!BH99</f>
        <v/>
      </c>
      <c r="AF90" s="170" t="str">
        <f>IF(AD90="○",①基本情報【名簿入力前に必須入力】!$E$15,"")</f>
        <v/>
      </c>
      <c r="AG90" s="408" t="str">
        <f>③職員名簿【年間実績】!BY99</f>
        <v/>
      </c>
      <c r="AH90" s="407" t="str">
        <f>③職員名簿【年間実績】!BI99</f>
        <v/>
      </c>
      <c r="AI90" s="170" t="str">
        <f>IF(AG90="○",①基本情報【名簿入力前に必須入力】!$E$15,"")</f>
        <v/>
      </c>
      <c r="AJ90" s="408" t="str">
        <f>③職員名簿【年間実績】!BZ99</f>
        <v/>
      </c>
      <c r="AK90" s="407" t="str">
        <f>③職員名簿【年間実績】!BJ99</f>
        <v/>
      </c>
      <c r="AL90" s="170" t="str">
        <f>IF(AJ90="○",①基本情報【名簿入力前に必須入力】!$E$15,"")</f>
        <v/>
      </c>
    </row>
    <row r="91" spans="1:38" ht="30" customHeight="1">
      <c r="A91" s="1">
        <v>87</v>
      </c>
      <c r="B91" s="154" t="str">
        <f>③職員名簿【年間実績】!BN100</f>
        <v/>
      </c>
      <c r="C91" s="406" t="str">
        <f>③職員名簿【年間実績】!BO100</f>
        <v/>
      </c>
      <c r="D91" s="407" t="str">
        <f>③職員名簿【年間実績】!AY100</f>
        <v/>
      </c>
      <c r="E91" s="170" t="str">
        <f>IF(C91="○",①基本情報【名簿入力前に必須入力】!$E$15,"")</f>
        <v/>
      </c>
      <c r="F91" s="408" t="str">
        <f>③職員名簿【年間実績】!BP100</f>
        <v/>
      </c>
      <c r="G91" s="407" t="str">
        <f>③職員名簿【年間実績】!AZ100</f>
        <v/>
      </c>
      <c r="H91" s="170" t="str">
        <f>IF(F91="○",①基本情報【名簿入力前に必須入力】!$E$15,"")</f>
        <v/>
      </c>
      <c r="I91" s="408" t="str">
        <f>③職員名簿【年間実績】!BQ100</f>
        <v/>
      </c>
      <c r="J91" s="407" t="str">
        <f>③職員名簿【年間実績】!BA100</f>
        <v/>
      </c>
      <c r="K91" s="170" t="str">
        <f>IF(I91="○",①基本情報【名簿入力前に必須入力】!$E$15,"")</f>
        <v/>
      </c>
      <c r="L91" s="408" t="str">
        <f>③職員名簿【年間実績】!BR100</f>
        <v/>
      </c>
      <c r="M91" s="407" t="str">
        <f>③職員名簿【年間実績】!BB100</f>
        <v/>
      </c>
      <c r="N91" s="170" t="str">
        <f>IF(L91="○",①基本情報【名簿入力前に必須入力】!$E$15,"")</f>
        <v/>
      </c>
      <c r="O91" s="408" t="str">
        <f>③職員名簿【年間実績】!BS100</f>
        <v/>
      </c>
      <c r="P91" s="407" t="str">
        <f>③職員名簿【年間実績】!BC100</f>
        <v/>
      </c>
      <c r="Q91" s="170" t="str">
        <f>IF(O91="○",①基本情報【名簿入力前に必須入力】!$E$15,"")</f>
        <v/>
      </c>
      <c r="R91" s="408" t="str">
        <f>③職員名簿【年間実績】!BT100</f>
        <v/>
      </c>
      <c r="S91" s="407" t="str">
        <f>③職員名簿【年間実績】!BD100</f>
        <v/>
      </c>
      <c r="T91" s="170" t="str">
        <f>IF(R91="○",①基本情報【名簿入力前に必須入力】!$E$15,"")</f>
        <v/>
      </c>
      <c r="U91" s="408" t="str">
        <f>③職員名簿【年間実績】!BU100</f>
        <v/>
      </c>
      <c r="V91" s="407" t="str">
        <f>③職員名簿【年間実績】!BE100</f>
        <v/>
      </c>
      <c r="W91" s="170" t="str">
        <f>IF(U91="○",①基本情報【名簿入力前に必須入力】!$E$15,"")</f>
        <v/>
      </c>
      <c r="X91" s="408" t="str">
        <f>③職員名簿【年間実績】!BV100</f>
        <v/>
      </c>
      <c r="Y91" s="407" t="str">
        <f>③職員名簿【年間実績】!BF100</f>
        <v/>
      </c>
      <c r="Z91" s="170" t="str">
        <f>IF(X91="○",①基本情報【名簿入力前に必須入力】!$E$15,"")</f>
        <v/>
      </c>
      <c r="AA91" s="408" t="str">
        <f>③職員名簿【年間実績】!BW100</f>
        <v/>
      </c>
      <c r="AB91" s="407" t="str">
        <f>③職員名簿【年間実績】!BG100</f>
        <v/>
      </c>
      <c r="AC91" s="170" t="str">
        <f>IF(AA91="○",①基本情報【名簿入力前に必須入力】!$E$15,"")</f>
        <v/>
      </c>
      <c r="AD91" s="408" t="str">
        <f>③職員名簿【年間実績】!BX100</f>
        <v/>
      </c>
      <c r="AE91" s="407" t="str">
        <f>③職員名簿【年間実績】!BH100</f>
        <v/>
      </c>
      <c r="AF91" s="170" t="str">
        <f>IF(AD91="○",①基本情報【名簿入力前に必須入力】!$E$15,"")</f>
        <v/>
      </c>
      <c r="AG91" s="408" t="str">
        <f>③職員名簿【年間実績】!BY100</f>
        <v/>
      </c>
      <c r="AH91" s="407" t="str">
        <f>③職員名簿【年間実績】!BI100</f>
        <v/>
      </c>
      <c r="AI91" s="170" t="str">
        <f>IF(AG91="○",①基本情報【名簿入力前に必須入力】!$E$15,"")</f>
        <v/>
      </c>
      <c r="AJ91" s="408" t="str">
        <f>③職員名簿【年間実績】!BZ100</f>
        <v/>
      </c>
      <c r="AK91" s="407" t="str">
        <f>③職員名簿【年間実績】!BJ100</f>
        <v/>
      </c>
      <c r="AL91" s="170" t="str">
        <f>IF(AJ91="○",①基本情報【名簿入力前に必須入力】!$E$15,"")</f>
        <v/>
      </c>
    </row>
    <row r="92" spans="1:38" ht="30" customHeight="1">
      <c r="A92" s="1">
        <v>88</v>
      </c>
      <c r="B92" s="154" t="str">
        <f>③職員名簿【年間実績】!BN101</f>
        <v/>
      </c>
      <c r="C92" s="406" t="str">
        <f>③職員名簿【年間実績】!BO101</f>
        <v/>
      </c>
      <c r="D92" s="407" t="str">
        <f>③職員名簿【年間実績】!AY101</f>
        <v/>
      </c>
      <c r="E92" s="170" t="str">
        <f>IF(C92="○",①基本情報【名簿入力前に必須入力】!$E$15,"")</f>
        <v/>
      </c>
      <c r="F92" s="408" t="str">
        <f>③職員名簿【年間実績】!BP101</f>
        <v/>
      </c>
      <c r="G92" s="407" t="str">
        <f>③職員名簿【年間実績】!AZ101</f>
        <v/>
      </c>
      <c r="H92" s="170" t="str">
        <f>IF(F92="○",①基本情報【名簿入力前に必須入力】!$E$15,"")</f>
        <v/>
      </c>
      <c r="I92" s="408" t="str">
        <f>③職員名簿【年間実績】!BQ101</f>
        <v/>
      </c>
      <c r="J92" s="407" t="str">
        <f>③職員名簿【年間実績】!BA101</f>
        <v/>
      </c>
      <c r="K92" s="170" t="str">
        <f>IF(I92="○",①基本情報【名簿入力前に必須入力】!$E$15,"")</f>
        <v/>
      </c>
      <c r="L92" s="408" t="str">
        <f>③職員名簿【年間実績】!BR101</f>
        <v/>
      </c>
      <c r="M92" s="407" t="str">
        <f>③職員名簿【年間実績】!BB101</f>
        <v/>
      </c>
      <c r="N92" s="170" t="str">
        <f>IF(L92="○",①基本情報【名簿入力前に必須入力】!$E$15,"")</f>
        <v/>
      </c>
      <c r="O92" s="408" t="str">
        <f>③職員名簿【年間実績】!BS101</f>
        <v/>
      </c>
      <c r="P92" s="407" t="str">
        <f>③職員名簿【年間実績】!BC101</f>
        <v/>
      </c>
      <c r="Q92" s="170" t="str">
        <f>IF(O92="○",①基本情報【名簿入力前に必須入力】!$E$15,"")</f>
        <v/>
      </c>
      <c r="R92" s="408" t="str">
        <f>③職員名簿【年間実績】!BT101</f>
        <v/>
      </c>
      <c r="S92" s="407" t="str">
        <f>③職員名簿【年間実績】!BD101</f>
        <v/>
      </c>
      <c r="T92" s="170" t="str">
        <f>IF(R92="○",①基本情報【名簿入力前に必須入力】!$E$15,"")</f>
        <v/>
      </c>
      <c r="U92" s="408" t="str">
        <f>③職員名簿【年間実績】!BU101</f>
        <v/>
      </c>
      <c r="V92" s="407" t="str">
        <f>③職員名簿【年間実績】!BE101</f>
        <v/>
      </c>
      <c r="W92" s="170" t="str">
        <f>IF(U92="○",①基本情報【名簿入力前に必須入力】!$E$15,"")</f>
        <v/>
      </c>
      <c r="X92" s="408" t="str">
        <f>③職員名簿【年間実績】!BV101</f>
        <v/>
      </c>
      <c r="Y92" s="407" t="str">
        <f>③職員名簿【年間実績】!BF101</f>
        <v/>
      </c>
      <c r="Z92" s="170" t="str">
        <f>IF(X92="○",①基本情報【名簿入力前に必須入力】!$E$15,"")</f>
        <v/>
      </c>
      <c r="AA92" s="408" t="str">
        <f>③職員名簿【年間実績】!BW101</f>
        <v/>
      </c>
      <c r="AB92" s="407" t="str">
        <f>③職員名簿【年間実績】!BG101</f>
        <v/>
      </c>
      <c r="AC92" s="170" t="str">
        <f>IF(AA92="○",①基本情報【名簿入力前に必須入力】!$E$15,"")</f>
        <v/>
      </c>
      <c r="AD92" s="408" t="str">
        <f>③職員名簿【年間実績】!BX101</f>
        <v/>
      </c>
      <c r="AE92" s="407" t="str">
        <f>③職員名簿【年間実績】!BH101</f>
        <v/>
      </c>
      <c r="AF92" s="170" t="str">
        <f>IF(AD92="○",①基本情報【名簿入力前に必須入力】!$E$15,"")</f>
        <v/>
      </c>
      <c r="AG92" s="408" t="str">
        <f>③職員名簿【年間実績】!BY101</f>
        <v/>
      </c>
      <c r="AH92" s="407" t="str">
        <f>③職員名簿【年間実績】!BI101</f>
        <v/>
      </c>
      <c r="AI92" s="170" t="str">
        <f>IF(AG92="○",①基本情報【名簿入力前に必須入力】!$E$15,"")</f>
        <v/>
      </c>
      <c r="AJ92" s="408" t="str">
        <f>③職員名簿【年間実績】!BZ101</f>
        <v/>
      </c>
      <c r="AK92" s="407" t="str">
        <f>③職員名簿【年間実績】!BJ101</f>
        <v/>
      </c>
      <c r="AL92" s="170" t="str">
        <f>IF(AJ92="○",①基本情報【名簿入力前に必須入力】!$E$15,"")</f>
        <v/>
      </c>
    </row>
    <row r="93" spans="1:38" ht="30" customHeight="1">
      <c r="A93" s="1">
        <v>89</v>
      </c>
      <c r="B93" s="154" t="str">
        <f>③職員名簿【年間実績】!BN102</f>
        <v/>
      </c>
      <c r="C93" s="406" t="str">
        <f>③職員名簿【年間実績】!BO102</f>
        <v/>
      </c>
      <c r="D93" s="407" t="str">
        <f>③職員名簿【年間実績】!AY102</f>
        <v/>
      </c>
      <c r="E93" s="170" t="str">
        <f>IF(C93="○",①基本情報【名簿入力前に必須入力】!$E$15,"")</f>
        <v/>
      </c>
      <c r="F93" s="408" t="str">
        <f>③職員名簿【年間実績】!BP102</f>
        <v/>
      </c>
      <c r="G93" s="407" t="str">
        <f>③職員名簿【年間実績】!AZ102</f>
        <v/>
      </c>
      <c r="H93" s="170" t="str">
        <f>IF(F93="○",①基本情報【名簿入力前に必須入力】!$E$15,"")</f>
        <v/>
      </c>
      <c r="I93" s="408" t="str">
        <f>③職員名簿【年間実績】!BQ102</f>
        <v/>
      </c>
      <c r="J93" s="407" t="str">
        <f>③職員名簿【年間実績】!BA102</f>
        <v/>
      </c>
      <c r="K93" s="170" t="str">
        <f>IF(I93="○",①基本情報【名簿入力前に必須入力】!$E$15,"")</f>
        <v/>
      </c>
      <c r="L93" s="408" t="str">
        <f>③職員名簿【年間実績】!BR102</f>
        <v/>
      </c>
      <c r="M93" s="407" t="str">
        <f>③職員名簿【年間実績】!BB102</f>
        <v/>
      </c>
      <c r="N93" s="170" t="str">
        <f>IF(L93="○",①基本情報【名簿入力前に必須入力】!$E$15,"")</f>
        <v/>
      </c>
      <c r="O93" s="408" t="str">
        <f>③職員名簿【年間実績】!BS102</f>
        <v/>
      </c>
      <c r="P93" s="407" t="str">
        <f>③職員名簿【年間実績】!BC102</f>
        <v/>
      </c>
      <c r="Q93" s="170" t="str">
        <f>IF(O93="○",①基本情報【名簿入力前に必須入力】!$E$15,"")</f>
        <v/>
      </c>
      <c r="R93" s="408" t="str">
        <f>③職員名簿【年間実績】!BT102</f>
        <v/>
      </c>
      <c r="S93" s="407" t="str">
        <f>③職員名簿【年間実績】!BD102</f>
        <v/>
      </c>
      <c r="T93" s="170" t="str">
        <f>IF(R93="○",①基本情報【名簿入力前に必須入力】!$E$15,"")</f>
        <v/>
      </c>
      <c r="U93" s="408" t="str">
        <f>③職員名簿【年間実績】!BU102</f>
        <v/>
      </c>
      <c r="V93" s="407" t="str">
        <f>③職員名簿【年間実績】!BE102</f>
        <v/>
      </c>
      <c r="W93" s="170" t="str">
        <f>IF(U93="○",①基本情報【名簿入力前に必須入力】!$E$15,"")</f>
        <v/>
      </c>
      <c r="X93" s="408" t="str">
        <f>③職員名簿【年間実績】!BV102</f>
        <v/>
      </c>
      <c r="Y93" s="407" t="str">
        <f>③職員名簿【年間実績】!BF102</f>
        <v/>
      </c>
      <c r="Z93" s="170" t="str">
        <f>IF(X93="○",①基本情報【名簿入力前に必須入力】!$E$15,"")</f>
        <v/>
      </c>
      <c r="AA93" s="408" t="str">
        <f>③職員名簿【年間実績】!BW102</f>
        <v/>
      </c>
      <c r="AB93" s="407" t="str">
        <f>③職員名簿【年間実績】!BG102</f>
        <v/>
      </c>
      <c r="AC93" s="170" t="str">
        <f>IF(AA93="○",①基本情報【名簿入力前に必須入力】!$E$15,"")</f>
        <v/>
      </c>
      <c r="AD93" s="408" t="str">
        <f>③職員名簿【年間実績】!BX102</f>
        <v/>
      </c>
      <c r="AE93" s="407" t="str">
        <f>③職員名簿【年間実績】!BH102</f>
        <v/>
      </c>
      <c r="AF93" s="170" t="str">
        <f>IF(AD93="○",①基本情報【名簿入力前に必須入力】!$E$15,"")</f>
        <v/>
      </c>
      <c r="AG93" s="408" t="str">
        <f>③職員名簿【年間実績】!BY102</f>
        <v/>
      </c>
      <c r="AH93" s="407" t="str">
        <f>③職員名簿【年間実績】!BI102</f>
        <v/>
      </c>
      <c r="AI93" s="170" t="str">
        <f>IF(AG93="○",①基本情報【名簿入力前に必須入力】!$E$15,"")</f>
        <v/>
      </c>
      <c r="AJ93" s="408" t="str">
        <f>③職員名簿【年間実績】!BZ102</f>
        <v/>
      </c>
      <c r="AK93" s="407" t="str">
        <f>③職員名簿【年間実績】!BJ102</f>
        <v/>
      </c>
      <c r="AL93" s="170" t="str">
        <f>IF(AJ93="○",①基本情報【名簿入力前に必須入力】!$E$15,"")</f>
        <v/>
      </c>
    </row>
    <row r="94" spans="1:38" ht="30" customHeight="1">
      <c r="A94" s="1">
        <v>90</v>
      </c>
      <c r="B94" s="154" t="str">
        <f>③職員名簿【年間実績】!BN103</f>
        <v/>
      </c>
      <c r="C94" s="406" t="str">
        <f>③職員名簿【年間実績】!BO103</f>
        <v/>
      </c>
      <c r="D94" s="407" t="str">
        <f>③職員名簿【年間実績】!AY103</f>
        <v/>
      </c>
      <c r="E94" s="170" t="str">
        <f>IF(C94="○",①基本情報【名簿入力前に必須入力】!$E$15,"")</f>
        <v/>
      </c>
      <c r="F94" s="408" t="str">
        <f>③職員名簿【年間実績】!BP103</f>
        <v/>
      </c>
      <c r="G94" s="407" t="str">
        <f>③職員名簿【年間実績】!AZ103</f>
        <v/>
      </c>
      <c r="H94" s="170" t="str">
        <f>IF(F94="○",①基本情報【名簿入力前に必須入力】!$E$15,"")</f>
        <v/>
      </c>
      <c r="I94" s="408" t="str">
        <f>③職員名簿【年間実績】!BQ103</f>
        <v/>
      </c>
      <c r="J94" s="407" t="str">
        <f>③職員名簿【年間実績】!BA103</f>
        <v/>
      </c>
      <c r="K94" s="170" t="str">
        <f>IF(I94="○",①基本情報【名簿入力前に必須入力】!$E$15,"")</f>
        <v/>
      </c>
      <c r="L94" s="408" t="str">
        <f>③職員名簿【年間実績】!BR103</f>
        <v/>
      </c>
      <c r="M94" s="407" t="str">
        <f>③職員名簿【年間実績】!BB103</f>
        <v/>
      </c>
      <c r="N94" s="170" t="str">
        <f>IF(L94="○",①基本情報【名簿入力前に必須入力】!$E$15,"")</f>
        <v/>
      </c>
      <c r="O94" s="408" t="str">
        <f>③職員名簿【年間実績】!BS103</f>
        <v/>
      </c>
      <c r="P94" s="407" t="str">
        <f>③職員名簿【年間実績】!BC103</f>
        <v/>
      </c>
      <c r="Q94" s="170" t="str">
        <f>IF(O94="○",①基本情報【名簿入力前に必須入力】!$E$15,"")</f>
        <v/>
      </c>
      <c r="R94" s="408" t="str">
        <f>③職員名簿【年間実績】!BT103</f>
        <v/>
      </c>
      <c r="S94" s="407" t="str">
        <f>③職員名簿【年間実績】!BD103</f>
        <v/>
      </c>
      <c r="T94" s="170" t="str">
        <f>IF(R94="○",①基本情報【名簿入力前に必須入力】!$E$15,"")</f>
        <v/>
      </c>
      <c r="U94" s="408" t="str">
        <f>③職員名簿【年間実績】!BU103</f>
        <v/>
      </c>
      <c r="V94" s="407" t="str">
        <f>③職員名簿【年間実績】!BE103</f>
        <v/>
      </c>
      <c r="W94" s="170" t="str">
        <f>IF(U94="○",①基本情報【名簿入力前に必須入力】!$E$15,"")</f>
        <v/>
      </c>
      <c r="X94" s="408" t="str">
        <f>③職員名簿【年間実績】!BV103</f>
        <v/>
      </c>
      <c r="Y94" s="407" t="str">
        <f>③職員名簿【年間実績】!BF103</f>
        <v/>
      </c>
      <c r="Z94" s="170" t="str">
        <f>IF(X94="○",①基本情報【名簿入力前に必須入力】!$E$15,"")</f>
        <v/>
      </c>
      <c r="AA94" s="408" t="str">
        <f>③職員名簿【年間実績】!BW103</f>
        <v/>
      </c>
      <c r="AB94" s="407" t="str">
        <f>③職員名簿【年間実績】!BG103</f>
        <v/>
      </c>
      <c r="AC94" s="170" t="str">
        <f>IF(AA94="○",①基本情報【名簿入力前に必須入力】!$E$15,"")</f>
        <v/>
      </c>
      <c r="AD94" s="408" t="str">
        <f>③職員名簿【年間実績】!BX103</f>
        <v/>
      </c>
      <c r="AE94" s="407" t="str">
        <f>③職員名簿【年間実績】!BH103</f>
        <v/>
      </c>
      <c r="AF94" s="170" t="str">
        <f>IF(AD94="○",①基本情報【名簿入力前に必須入力】!$E$15,"")</f>
        <v/>
      </c>
      <c r="AG94" s="408" t="str">
        <f>③職員名簿【年間実績】!BY103</f>
        <v/>
      </c>
      <c r="AH94" s="407" t="str">
        <f>③職員名簿【年間実績】!BI103</f>
        <v/>
      </c>
      <c r="AI94" s="170" t="str">
        <f>IF(AG94="○",①基本情報【名簿入力前に必須入力】!$E$15,"")</f>
        <v/>
      </c>
      <c r="AJ94" s="408" t="str">
        <f>③職員名簿【年間実績】!BZ103</f>
        <v/>
      </c>
      <c r="AK94" s="407" t="str">
        <f>③職員名簿【年間実績】!BJ103</f>
        <v/>
      </c>
      <c r="AL94" s="170" t="str">
        <f>IF(AJ94="○",①基本情報【名簿入力前に必須入力】!$E$15,"")</f>
        <v/>
      </c>
    </row>
    <row r="95" spans="1:38" ht="30" customHeight="1">
      <c r="A95" s="1">
        <v>91</v>
      </c>
      <c r="B95" s="154" t="str">
        <f>③職員名簿【年間実績】!BN104</f>
        <v/>
      </c>
      <c r="C95" s="406" t="str">
        <f>③職員名簿【年間実績】!BO104</f>
        <v/>
      </c>
      <c r="D95" s="407" t="str">
        <f>③職員名簿【年間実績】!AY104</f>
        <v/>
      </c>
      <c r="E95" s="170" t="str">
        <f>IF(C95="○",①基本情報【名簿入力前に必須入力】!$E$15,"")</f>
        <v/>
      </c>
      <c r="F95" s="408" t="str">
        <f>③職員名簿【年間実績】!BP104</f>
        <v/>
      </c>
      <c r="G95" s="407" t="str">
        <f>③職員名簿【年間実績】!AZ104</f>
        <v/>
      </c>
      <c r="H95" s="170" t="str">
        <f>IF(F95="○",①基本情報【名簿入力前に必須入力】!$E$15,"")</f>
        <v/>
      </c>
      <c r="I95" s="408" t="str">
        <f>③職員名簿【年間実績】!BQ104</f>
        <v/>
      </c>
      <c r="J95" s="407" t="str">
        <f>③職員名簿【年間実績】!BA104</f>
        <v/>
      </c>
      <c r="K95" s="170" t="str">
        <f>IF(I95="○",①基本情報【名簿入力前に必須入力】!$E$15,"")</f>
        <v/>
      </c>
      <c r="L95" s="408" t="str">
        <f>③職員名簿【年間実績】!BR104</f>
        <v/>
      </c>
      <c r="M95" s="407" t="str">
        <f>③職員名簿【年間実績】!BB104</f>
        <v/>
      </c>
      <c r="N95" s="170" t="str">
        <f>IF(L95="○",①基本情報【名簿入力前に必須入力】!$E$15,"")</f>
        <v/>
      </c>
      <c r="O95" s="408" t="str">
        <f>③職員名簿【年間実績】!BS104</f>
        <v/>
      </c>
      <c r="P95" s="407" t="str">
        <f>③職員名簿【年間実績】!BC104</f>
        <v/>
      </c>
      <c r="Q95" s="170" t="str">
        <f>IF(O95="○",①基本情報【名簿入力前に必須入力】!$E$15,"")</f>
        <v/>
      </c>
      <c r="R95" s="408" t="str">
        <f>③職員名簿【年間実績】!BT104</f>
        <v/>
      </c>
      <c r="S95" s="407" t="str">
        <f>③職員名簿【年間実績】!BD104</f>
        <v/>
      </c>
      <c r="T95" s="170" t="str">
        <f>IF(R95="○",①基本情報【名簿入力前に必須入力】!$E$15,"")</f>
        <v/>
      </c>
      <c r="U95" s="408" t="str">
        <f>③職員名簿【年間実績】!BU104</f>
        <v/>
      </c>
      <c r="V95" s="407" t="str">
        <f>③職員名簿【年間実績】!BE104</f>
        <v/>
      </c>
      <c r="W95" s="170" t="str">
        <f>IF(U95="○",①基本情報【名簿入力前に必須入力】!$E$15,"")</f>
        <v/>
      </c>
      <c r="X95" s="408" t="str">
        <f>③職員名簿【年間実績】!BV104</f>
        <v/>
      </c>
      <c r="Y95" s="407" t="str">
        <f>③職員名簿【年間実績】!BF104</f>
        <v/>
      </c>
      <c r="Z95" s="170" t="str">
        <f>IF(X95="○",①基本情報【名簿入力前に必須入力】!$E$15,"")</f>
        <v/>
      </c>
      <c r="AA95" s="408" t="str">
        <f>③職員名簿【年間実績】!BW104</f>
        <v/>
      </c>
      <c r="AB95" s="407" t="str">
        <f>③職員名簿【年間実績】!BG104</f>
        <v/>
      </c>
      <c r="AC95" s="170" t="str">
        <f>IF(AA95="○",①基本情報【名簿入力前に必須入力】!$E$15,"")</f>
        <v/>
      </c>
      <c r="AD95" s="408" t="str">
        <f>③職員名簿【年間実績】!BX104</f>
        <v/>
      </c>
      <c r="AE95" s="407" t="str">
        <f>③職員名簿【年間実績】!BH104</f>
        <v/>
      </c>
      <c r="AF95" s="170" t="str">
        <f>IF(AD95="○",①基本情報【名簿入力前に必須入力】!$E$15,"")</f>
        <v/>
      </c>
      <c r="AG95" s="408" t="str">
        <f>③職員名簿【年間実績】!BY104</f>
        <v/>
      </c>
      <c r="AH95" s="407" t="str">
        <f>③職員名簿【年間実績】!BI104</f>
        <v/>
      </c>
      <c r="AI95" s="170" t="str">
        <f>IF(AG95="○",①基本情報【名簿入力前に必須入力】!$E$15,"")</f>
        <v/>
      </c>
      <c r="AJ95" s="408" t="str">
        <f>③職員名簿【年間実績】!BZ104</f>
        <v/>
      </c>
      <c r="AK95" s="407" t="str">
        <f>③職員名簿【年間実績】!BJ104</f>
        <v/>
      </c>
      <c r="AL95" s="170" t="str">
        <f>IF(AJ95="○",①基本情報【名簿入力前に必須入力】!$E$15,"")</f>
        <v/>
      </c>
    </row>
    <row r="96" spans="1:38" ht="30" customHeight="1">
      <c r="A96" s="1">
        <v>92</v>
      </c>
      <c r="B96" s="154" t="str">
        <f>③職員名簿【年間実績】!BN105</f>
        <v/>
      </c>
      <c r="C96" s="406" t="str">
        <f>③職員名簿【年間実績】!BO105</f>
        <v/>
      </c>
      <c r="D96" s="407" t="str">
        <f>③職員名簿【年間実績】!AY105</f>
        <v/>
      </c>
      <c r="E96" s="170" t="str">
        <f>IF(C96="○",①基本情報【名簿入力前に必須入力】!$E$15,"")</f>
        <v/>
      </c>
      <c r="F96" s="408" t="str">
        <f>③職員名簿【年間実績】!BP105</f>
        <v/>
      </c>
      <c r="G96" s="407" t="str">
        <f>③職員名簿【年間実績】!AZ105</f>
        <v/>
      </c>
      <c r="H96" s="170" t="str">
        <f>IF(F96="○",①基本情報【名簿入力前に必須入力】!$E$15,"")</f>
        <v/>
      </c>
      <c r="I96" s="408" t="str">
        <f>③職員名簿【年間実績】!BQ105</f>
        <v/>
      </c>
      <c r="J96" s="407" t="str">
        <f>③職員名簿【年間実績】!BA105</f>
        <v/>
      </c>
      <c r="K96" s="170" t="str">
        <f>IF(I96="○",①基本情報【名簿入力前に必須入力】!$E$15,"")</f>
        <v/>
      </c>
      <c r="L96" s="408" t="str">
        <f>③職員名簿【年間実績】!BR105</f>
        <v/>
      </c>
      <c r="M96" s="407" t="str">
        <f>③職員名簿【年間実績】!BB105</f>
        <v/>
      </c>
      <c r="N96" s="170" t="str">
        <f>IF(L96="○",①基本情報【名簿入力前に必須入力】!$E$15,"")</f>
        <v/>
      </c>
      <c r="O96" s="408" t="str">
        <f>③職員名簿【年間実績】!BS105</f>
        <v/>
      </c>
      <c r="P96" s="407" t="str">
        <f>③職員名簿【年間実績】!BC105</f>
        <v/>
      </c>
      <c r="Q96" s="170" t="str">
        <f>IF(O96="○",①基本情報【名簿入力前に必須入力】!$E$15,"")</f>
        <v/>
      </c>
      <c r="R96" s="408" t="str">
        <f>③職員名簿【年間実績】!BT105</f>
        <v/>
      </c>
      <c r="S96" s="407" t="str">
        <f>③職員名簿【年間実績】!BD105</f>
        <v/>
      </c>
      <c r="T96" s="170" t="str">
        <f>IF(R96="○",①基本情報【名簿入力前に必須入力】!$E$15,"")</f>
        <v/>
      </c>
      <c r="U96" s="408" t="str">
        <f>③職員名簿【年間実績】!BU105</f>
        <v/>
      </c>
      <c r="V96" s="407" t="str">
        <f>③職員名簿【年間実績】!BE105</f>
        <v/>
      </c>
      <c r="W96" s="170" t="str">
        <f>IF(U96="○",①基本情報【名簿入力前に必須入力】!$E$15,"")</f>
        <v/>
      </c>
      <c r="X96" s="408" t="str">
        <f>③職員名簿【年間実績】!BV105</f>
        <v/>
      </c>
      <c r="Y96" s="407" t="str">
        <f>③職員名簿【年間実績】!BF105</f>
        <v/>
      </c>
      <c r="Z96" s="170" t="str">
        <f>IF(X96="○",①基本情報【名簿入力前に必須入力】!$E$15,"")</f>
        <v/>
      </c>
      <c r="AA96" s="408" t="str">
        <f>③職員名簿【年間実績】!BW105</f>
        <v/>
      </c>
      <c r="AB96" s="407" t="str">
        <f>③職員名簿【年間実績】!BG105</f>
        <v/>
      </c>
      <c r="AC96" s="170" t="str">
        <f>IF(AA96="○",①基本情報【名簿入力前に必須入力】!$E$15,"")</f>
        <v/>
      </c>
      <c r="AD96" s="408" t="str">
        <f>③職員名簿【年間実績】!BX105</f>
        <v/>
      </c>
      <c r="AE96" s="407" t="str">
        <f>③職員名簿【年間実績】!BH105</f>
        <v/>
      </c>
      <c r="AF96" s="170" t="str">
        <f>IF(AD96="○",①基本情報【名簿入力前に必須入力】!$E$15,"")</f>
        <v/>
      </c>
      <c r="AG96" s="408" t="str">
        <f>③職員名簿【年間実績】!BY105</f>
        <v/>
      </c>
      <c r="AH96" s="407" t="str">
        <f>③職員名簿【年間実績】!BI105</f>
        <v/>
      </c>
      <c r="AI96" s="170" t="str">
        <f>IF(AG96="○",①基本情報【名簿入力前に必須入力】!$E$15,"")</f>
        <v/>
      </c>
      <c r="AJ96" s="408" t="str">
        <f>③職員名簿【年間実績】!BZ105</f>
        <v/>
      </c>
      <c r="AK96" s="407" t="str">
        <f>③職員名簿【年間実績】!BJ105</f>
        <v/>
      </c>
      <c r="AL96" s="170" t="str">
        <f>IF(AJ96="○",①基本情報【名簿入力前に必須入力】!$E$15,"")</f>
        <v/>
      </c>
    </row>
    <row r="97" spans="1:38" ht="30" customHeight="1">
      <c r="A97" s="1">
        <v>93</v>
      </c>
      <c r="B97" s="154" t="str">
        <f>③職員名簿【年間実績】!BN106</f>
        <v/>
      </c>
      <c r="C97" s="406" t="str">
        <f>③職員名簿【年間実績】!BO106</f>
        <v/>
      </c>
      <c r="D97" s="407" t="str">
        <f>③職員名簿【年間実績】!AY106</f>
        <v/>
      </c>
      <c r="E97" s="170" t="str">
        <f>IF(C97="○",①基本情報【名簿入力前に必須入力】!$E$15,"")</f>
        <v/>
      </c>
      <c r="F97" s="408" t="str">
        <f>③職員名簿【年間実績】!BP106</f>
        <v/>
      </c>
      <c r="G97" s="407" t="str">
        <f>③職員名簿【年間実績】!AZ106</f>
        <v/>
      </c>
      <c r="H97" s="170" t="str">
        <f>IF(F97="○",①基本情報【名簿入力前に必須入力】!$E$15,"")</f>
        <v/>
      </c>
      <c r="I97" s="408" t="str">
        <f>③職員名簿【年間実績】!BQ106</f>
        <v/>
      </c>
      <c r="J97" s="407" t="str">
        <f>③職員名簿【年間実績】!BA106</f>
        <v/>
      </c>
      <c r="K97" s="170" t="str">
        <f>IF(I97="○",①基本情報【名簿入力前に必須入力】!$E$15,"")</f>
        <v/>
      </c>
      <c r="L97" s="408" t="str">
        <f>③職員名簿【年間実績】!BR106</f>
        <v/>
      </c>
      <c r="M97" s="407" t="str">
        <f>③職員名簿【年間実績】!BB106</f>
        <v/>
      </c>
      <c r="N97" s="170" t="str">
        <f>IF(L97="○",①基本情報【名簿入力前に必須入力】!$E$15,"")</f>
        <v/>
      </c>
      <c r="O97" s="408" t="str">
        <f>③職員名簿【年間実績】!BS106</f>
        <v/>
      </c>
      <c r="P97" s="407" t="str">
        <f>③職員名簿【年間実績】!BC106</f>
        <v/>
      </c>
      <c r="Q97" s="170" t="str">
        <f>IF(O97="○",①基本情報【名簿入力前に必須入力】!$E$15,"")</f>
        <v/>
      </c>
      <c r="R97" s="408" t="str">
        <f>③職員名簿【年間実績】!BT106</f>
        <v/>
      </c>
      <c r="S97" s="407" t="str">
        <f>③職員名簿【年間実績】!BD106</f>
        <v/>
      </c>
      <c r="T97" s="170" t="str">
        <f>IF(R97="○",①基本情報【名簿入力前に必須入力】!$E$15,"")</f>
        <v/>
      </c>
      <c r="U97" s="408" t="str">
        <f>③職員名簿【年間実績】!BU106</f>
        <v/>
      </c>
      <c r="V97" s="407" t="str">
        <f>③職員名簿【年間実績】!BE106</f>
        <v/>
      </c>
      <c r="W97" s="170" t="str">
        <f>IF(U97="○",①基本情報【名簿入力前に必須入力】!$E$15,"")</f>
        <v/>
      </c>
      <c r="X97" s="408" t="str">
        <f>③職員名簿【年間実績】!BV106</f>
        <v/>
      </c>
      <c r="Y97" s="407" t="str">
        <f>③職員名簿【年間実績】!BF106</f>
        <v/>
      </c>
      <c r="Z97" s="170" t="str">
        <f>IF(X97="○",①基本情報【名簿入力前に必須入力】!$E$15,"")</f>
        <v/>
      </c>
      <c r="AA97" s="408" t="str">
        <f>③職員名簿【年間実績】!BW106</f>
        <v/>
      </c>
      <c r="AB97" s="407" t="str">
        <f>③職員名簿【年間実績】!BG106</f>
        <v/>
      </c>
      <c r="AC97" s="170" t="str">
        <f>IF(AA97="○",①基本情報【名簿入力前に必須入力】!$E$15,"")</f>
        <v/>
      </c>
      <c r="AD97" s="408" t="str">
        <f>③職員名簿【年間実績】!BX106</f>
        <v/>
      </c>
      <c r="AE97" s="407" t="str">
        <f>③職員名簿【年間実績】!BH106</f>
        <v/>
      </c>
      <c r="AF97" s="170" t="str">
        <f>IF(AD97="○",①基本情報【名簿入力前に必須入力】!$E$15,"")</f>
        <v/>
      </c>
      <c r="AG97" s="408" t="str">
        <f>③職員名簿【年間実績】!BY106</f>
        <v/>
      </c>
      <c r="AH97" s="407" t="str">
        <f>③職員名簿【年間実績】!BI106</f>
        <v/>
      </c>
      <c r="AI97" s="170" t="str">
        <f>IF(AG97="○",①基本情報【名簿入力前に必須入力】!$E$15,"")</f>
        <v/>
      </c>
      <c r="AJ97" s="408" t="str">
        <f>③職員名簿【年間実績】!BZ106</f>
        <v/>
      </c>
      <c r="AK97" s="407" t="str">
        <f>③職員名簿【年間実績】!BJ106</f>
        <v/>
      </c>
      <c r="AL97" s="170" t="str">
        <f>IF(AJ97="○",①基本情報【名簿入力前に必須入力】!$E$15,"")</f>
        <v/>
      </c>
    </row>
    <row r="98" spans="1:38" ht="30" customHeight="1">
      <c r="A98" s="1">
        <v>94</v>
      </c>
      <c r="B98" s="154" t="str">
        <f>③職員名簿【年間実績】!BN107</f>
        <v/>
      </c>
      <c r="C98" s="406" t="str">
        <f>③職員名簿【年間実績】!BO107</f>
        <v/>
      </c>
      <c r="D98" s="407" t="str">
        <f>③職員名簿【年間実績】!AY107</f>
        <v/>
      </c>
      <c r="E98" s="170" t="str">
        <f>IF(C98="○",①基本情報【名簿入力前に必須入力】!$E$15,"")</f>
        <v/>
      </c>
      <c r="F98" s="408" t="str">
        <f>③職員名簿【年間実績】!BP107</f>
        <v/>
      </c>
      <c r="G98" s="407" t="str">
        <f>③職員名簿【年間実績】!AZ107</f>
        <v/>
      </c>
      <c r="H98" s="170" t="str">
        <f>IF(F98="○",①基本情報【名簿入力前に必須入力】!$E$15,"")</f>
        <v/>
      </c>
      <c r="I98" s="408" t="str">
        <f>③職員名簿【年間実績】!BQ107</f>
        <v/>
      </c>
      <c r="J98" s="407" t="str">
        <f>③職員名簿【年間実績】!BA107</f>
        <v/>
      </c>
      <c r="K98" s="170" t="str">
        <f>IF(I98="○",①基本情報【名簿入力前に必須入力】!$E$15,"")</f>
        <v/>
      </c>
      <c r="L98" s="408" t="str">
        <f>③職員名簿【年間実績】!BR107</f>
        <v/>
      </c>
      <c r="M98" s="407" t="str">
        <f>③職員名簿【年間実績】!BB107</f>
        <v/>
      </c>
      <c r="N98" s="170" t="str">
        <f>IF(L98="○",①基本情報【名簿入力前に必須入力】!$E$15,"")</f>
        <v/>
      </c>
      <c r="O98" s="408" t="str">
        <f>③職員名簿【年間実績】!BS107</f>
        <v/>
      </c>
      <c r="P98" s="407" t="str">
        <f>③職員名簿【年間実績】!BC107</f>
        <v/>
      </c>
      <c r="Q98" s="170" t="str">
        <f>IF(O98="○",①基本情報【名簿入力前に必須入力】!$E$15,"")</f>
        <v/>
      </c>
      <c r="R98" s="408" t="str">
        <f>③職員名簿【年間実績】!BT107</f>
        <v/>
      </c>
      <c r="S98" s="407" t="str">
        <f>③職員名簿【年間実績】!BD107</f>
        <v/>
      </c>
      <c r="T98" s="170" t="str">
        <f>IF(R98="○",①基本情報【名簿入力前に必須入力】!$E$15,"")</f>
        <v/>
      </c>
      <c r="U98" s="408" t="str">
        <f>③職員名簿【年間実績】!BU107</f>
        <v/>
      </c>
      <c r="V98" s="407" t="str">
        <f>③職員名簿【年間実績】!BE107</f>
        <v/>
      </c>
      <c r="W98" s="170" t="str">
        <f>IF(U98="○",①基本情報【名簿入力前に必須入力】!$E$15,"")</f>
        <v/>
      </c>
      <c r="X98" s="408" t="str">
        <f>③職員名簿【年間実績】!BV107</f>
        <v/>
      </c>
      <c r="Y98" s="407" t="str">
        <f>③職員名簿【年間実績】!BF107</f>
        <v/>
      </c>
      <c r="Z98" s="170" t="str">
        <f>IF(X98="○",①基本情報【名簿入力前に必須入力】!$E$15,"")</f>
        <v/>
      </c>
      <c r="AA98" s="408" t="str">
        <f>③職員名簿【年間実績】!BW107</f>
        <v/>
      </c>
      <c r="AB98" s="407" t="str">
        <f>③職員名簿【年間実績】!BG107</f>
        <v/>
      </c>
      <c r="AC98" s="170" t="str">
        <f>IF(AA98="○",①基本情報【名簿入力前に必須入力】!$E$15,"")</f>
        <v/>
      </c>
      <c r="AD98" s="408" t="str">
        <f>③職員名簿【年間実績】!BX107</f>
        <v/>
      </c>
      <c r="AE98" s="407" t="str">
        <f>③職員名簿【年間実績】!BH107</f>
        <v/>
      </c>
      <c r="AF98" s="170" t="str">
        <f>IF(AD98="○",①基本情報【名簿入力前に必須入力】!$E$15,"")</f>
        <v/>
      </c>
      <c r="AG98" s="408" t="str">
        <f>③職員名簿【年間実績】!BY107</f>
        <v/>
      </c>
      <c r="AH98" s="407" t="str">
        <f>③職員名簿【年間実績】!BI107</f>
        <v/>
      </c>
      <c r="AI98" s="170" t="str">
        <f>IF(AG98="○",①基本情報【名簿入力前に必須入力】!$E$15,"")</f>
        <v/>
      </c>
      <c r="AJ98" s="408" t="str">
        <f>③職員名簿【年間実績】!BZ107</f>
        <v/>
      </c>
      <c r="AK98" s="407" t="str">
        <f>③職員名簿【年間実績】!BJ107</f>
        <v/>
      </c>
      <c r="AL98" s="170" t="str">
        <f>IF(AJ98="○",①基本情報【名簿入力前に必須入力】!$E$15,"")</f>
        <v/>
      </c>
    </row>
    <row r="99" spans="1:38" ht="30" customHeight="1">
      <c r="A99" s="1">
        <v>95</v>
      </c>
      <c r="B99" s="154" t="str">
        <f>③職員名簿【年間実績】!BN108</f>
        <v/>
      </c>
      <c r="C99" s="406" t="str">
        <f>③職員名簿【年間実績】!BO108</f>
        <v/>
      </c>
      <c r="D99" s="407" t="str">
        <f>③職員名簿【年間実績】!AY108</f>
        <v/>
      </c>
      <c r="E99" s="170" t="str">
        <f>IF(C99="○",①基本情報【名簿入力前に必須入力】!$E$15,"")</f>
        <v/>
      </c>
      <c r="F99" s="408" t="str">
        <f>③職員名簿【年間実績】!BP108</f>
        <v/>
      </c>
      <c r="G99" s="407" t="str">
        <f>③職員名簿【年間実績】!AZ108</f>
        <v/>
      </c>
      <c r="H99" s="170" t="str">
        <f>IF(F99="○",①基本情報【名簿入力前に必須入力】!$E$15,"")</f>
        <v/>
      </c>
      <c r="I99" s="408" t="str">
        <f>③職員名簿【年間実績】!BQ108</f>
        <v/>
      </c>
      <c r="J99" s="407" t="str">
        <f>③職員名簿【年間実績】!BA108</f>
        <v/>
      </c>
      <c r="K99" s="170" t="str">
        <f>IF(I99="○",①基本情報【名簿入力前に必須入力】!$E$15,"")</f>
        <v/>
      </c>
      <c r="L99" s="408" t="str">
        <f>③職員名簿【年間実績】!BR108</f>
        <v/>
      </c>
      <c r="M99" s="407" t="str">
        <f>③職員名簿【年間実績】!BB108</f>
        <v/>
      </c>
      <c r="N99" s="170" t="str">
        <f>IF(L99="○",①基本情報【名簿入力前に必須入力】!$E$15,"")</f>
        <v/>
      </c>
      <c r="O99" s="408" t="str">
        <f>③職員名簿【年間実績】!BS108</f>
        <v/>
      </c>
      <c r="P99" s="407" t="str">
        <f>③職員名簿【年間実績】!BC108</f>
        <v/>
      </c>
      <c r="Q99" s="170" t="str">
        <f>IF(O99="○",①基本情報【名簿入力前に必須入力】!$E$15,"")</f>
        <v/>
      </c>
      <c r="R99" s="408" t="str">
        <f>③職員名簿【年間実績】!BT108</f>
        <v/>
      </c>
      <c r="S99" s="407" t="str">
        <f>③職員名簿【年間実績】!BD108</f>
        <v/>
      </c>
      <c r="T99" s="170" t="str">
        <f>IF(R99="○",①基本情報【名簿入力前に必須入力】!$E$15,"")</f>
        <v/>
      </c>
      <c r="U99" s="408" t="str">
        <f>③職員名簿【年間実績】!BU108</f>
        <v/>
      </c>
      <c r="V99" s="407" t="str">
        <f>③職員名簿【年間実績】!BE108</f>
        <v/>
      </c>
      <c r="W99" s="170" t="str">
        <f>IF(U99="○",①基本情報【名簿入力前に必須入力】!$E$15,"")</f>
        <v/>
      </c>
      <c r="X99" s="408" t="str">
        <f>③職員名簿【年間実績】!BV108</f>
        <v/>
      </c>
      <c r="Y99" s="407" t="str">
        <f>③職員名簿【年間実績】!BF108</f>
        <v/>
      </c>
      <c r="Z99" s="170" t="str">
        <f>IF(X99="○",①基本情報【名簿入力前に必須入力】!$E$15,"")</f>
        <v/>
      </c>
      <c r="AA99" s="408" t="str">
        <f>③職員名簿【年間実績】!BW108</f>
        <v/>
      </c>
      <c r="AB99" s="407" t="str">
        <f>③職員名簿【年間実績】!BG108</f>
        <v/>
      </c>
      <c r="AC99" s="170" t="str">
        <f>IF(AA99="○",①基本情報【名簿入力前に必須入力】!$E$15,"")</f>
        <v/>
      </c>
      <c r="AD99" s="408" t="str">
        <f>③職員名簿【年間実績】!BX108</f>
        <v/>
      </c>
      <c r="AE99" s="407" t="str">
        <f>③職員名簿【年間実績】!BH108</f>
        <v/>
      </c>
      <c r="AF99" s="170" t="str">
        <f>IF(AD99="○",①基本情報【名簿入力前に必須入力】!$E$15,"")</f>
        <v/>
      </c>
      <c r="AG99" s="408" t="str">
        <f>③職員名簿【年間実績】!BY108</f>
        <v/>
      </c>
      <c r="AH99" s="407" t="str">
        <f>③職員名簿【年間実績】!BI108</f>
        <v/>
      </c>
      <c r="AI99" s="170" t="str">
        <f>IF(AG99="○",①基本情報【名簿入力前に必須入力】!$E$15,"")</f>
        <v/>
      </c>
      <c r="AJ99" s="408" t="str">
        <f>③職員名簿【年間実績】!BZ108</f>
        <v/>
      </c>
      <c r="AK99" s="407" t="str">
        <f>③職員名簿【年間実績】!BJ108</f>
        <v/>
      </c>
      <c r="AL99" s="170" t="str">
        <f>IF(AJ99="○",①基本情報【名簿入力前に必須入力】!$E$15,"")</f>
        <v/>
      </c>
    </row>
    <row r="100" spans="1:38" ht="30" customHeight="1">
      <c r="A100" s="1">
        <v>96</v>
      </c>
      <c r="B100" s="154" t="str">
        <f>③職員名簿【年間実績】!BN109</f>
        <v/>
      </c>
      <c r="C100" s="406" t="str">
        <f>③職員名簿【年間実績】!BO109</f>
        <v/>
      </c>
      <c r="D100" s="407" t="str">
        <f>③職員名簿【年間実績】!AY109</f>
        <v/>
      </c>
      <c r="E100" s="170" t="str">
        <f>IF(C100="○",①基本情報【名簿入力前に必須入力】!$E$15,"")</f>
        <v/>
      </c>
      <c r="F100" s="408" t="str">
        <f>③職員名簿【年間実績】!BP109</f>
        <v/>
      </c>
      <c r="G100" s="407" t="str">
        <f>③職員名簿【年間実績】!AZ109</f>
        <v/>
      </c>
      <c r="H100" s="170" t="str">
        <f>IF(F100="○",①基本情報【名簿入力前に必須入力】!$E$15,"")</f>
        <v/>
      </c>
      <c r="I100" s="408" t="str">
        <f>③職員名簿【年間実績】!BQ109</f>
        <v/>
      </c>
      <c r="J100" s="407" t="str">
        <f>③職員名簿【年間実績】!BA109</f>
        <v/>
      </c>
      <c r="K100" s="170" t="str">
        <f>IF(I100="○",①基本情報【名簿入力前に必須入力】!$E$15,"")</f>
        <v/>
      </c>
      <c r="L100" s="408" t="str">
        <f>③職員名簿【年間実績】!BR109</f>
        <v/>
      </c>
      <c r="M100" s="407" t="str">
        <f>③職員名簿【年間実績】!BB109</f>
        <v/>
      </c>
      <c r="N100" s="170" t="str">
        <f>IF(L100="○",①基本情報【名簿入力前に必須入力】!$E$15,"")</f>
        <v/>
      </c>
      <c r="O100" s="408" t="str">
        <f>③職員名簿【年間実績】!BS109</f>
        <v/>
      </c>
      <c r="P100" s="407" t="str">
        <f>③職員名簿【年間実績】!BC109</f>
        <v/>
      </c>
      <c r="Q100" s="170" t="str">
        <f>IF(O100="○",①基本情報【名簿入力前に必須入力】!$E$15,"")</f>
        <v/>
      </c>
      <c r="R100" s="408" t="str">
        <f>③職員名簿【年間実績】!BT109</f>
        <v/>
      </c>
      <c r="S100" s="407" t="str">
        <f>③職員名簿【年間実績】!BD109</f>
        <v/>
      </c>
      <c r="T100" s="170" t="str">
        <f>IF(R100="○",①基本情報【名簿入力前に必須入力】!$E$15,"")</f>
        <v/>
      </c>
      <c r="U100" s="408" t="str">
        <f>③職員名簿【年間実績】!BU109</f>
        <v/>
      </c>
      <c r="V100" s="407" t="str">
        <f>③職員名簿【年間実績】!BE109</f>
        <v/>
      </c>
      <c r="W100" s="170" t="str">
        <f>IF(U100="○",①基本情報【名簿入力前に必須入力】!$E$15,"")</f>
        <v/>
      </c>
      <c r="X100" s="408" t="str">
        <f>③職員名簿【年間実績】!BV109</f>
        <v/>
      </c>
      <c r="Y100" s="407" t="str">
        <f>③職員名簿【年間実績】!BF109</f>
        <v/>
      </c>
      <c r="Z100" s="170" t="str">
        <f>IF(X100="○",①基本情報【名簿入力前に必須入力】!$E$15,"")</f>
        <v/>
      </c>
      <c r="AA100" s="408" t="str">
        <f>③職員名簿【年間実績】!BW109</f>
        <v/>
      </c>
      <c r="AB100" s="407" t="str">
        <f>③職員名簿【年間実績】!BG109</f>
        <v/>
      </c>
      <c r="AC100" s="170" t="str">
        <f>IF(AA100="○",①基本情報【名簿入力前に必須入力】!$E$15,"")</f>
        <v/>
      </c>
      <c r="AD100" s="408" t="str">
        <f>③職員名簿【年間実績】!BX109</f>
        <v/>
      </c>
      <c r="AE100" s="407" t="str">
        <f>③職員名簿【年間実績】!BH109</f>
        <v/>
      </c>
      <c r="AF100" s="170" t="str">
        <f>IF(AD100="○",①基本情報【名簿入力前に必須入力】!$E$15,"")</f>
        <v/>
      </c>
      <c r="AG100" s="408" t="str">
        <f>③職員名簿【年間実績】!BY109</f>
        <v/>
      </c>
      <c r="AH100" s="407" t="str">
        <f>③職員名簿【年間実績】!BI109</f>
        <v/>
      </c>
      <c r="AI100" s="170" t="str">
        <f>IF(AG100="○",①基本情報【名簿入力前に必須入力】!$E$15,"")</f>
        <v/>
      </c>
      <c r="AJ100" s="408" t="str">
        <f>③職員名簿【年間実績】!BZ109</f>
        <v/>
      </c>
      <c r="AK100" s="407" t="str">
        <f>③職員名簿【年間実績】!BJ109</f>
        <v/>
      </c>
      <c r="AL100" s="170" t="str">
        <f>IF(AJ100="○",①基本情報【名簿入力前に必須入力】!$E$15,"")</f>
        <v/>
      </c>
    </row>
    <row r="101" spans="1:38" ht="30" customHeight="1">
      <c r="A101" s="1">
        <v>97</v>
      </c>
      <c r="B101" s="154" t="str">
        <f>③職員名簿【年間実績】!BN110</f>
        <v/>
      </c>
      <c r="C101" s="406" t="str">
        <f>③職員名簿【年間実績】!BO110</f>
        <v/>
      </c>
      <c r="D101" s="407" t="str">
        <f>③職員名簿【年間実績】!AY110</f>
        <v/>
      </c>
      <c r="E101" s="170" t="str">
        <f>IF(C101="○",①基本情報【名簿入力前に必須入力】!$E$15,"")</f>
        <v/>
      </c>
      <c r="F101" s="408" t="str">
        <f>③職員名簿【年間実績】!BP110</f>
        <v/>
      </c>
      <c r="G101" s="407" t="str">
        <f>③職員名簿【年間実績】!AZ110</f>
        <v/>
      </c>
      <c r="H101" s="170" t="str">
        <f>IF(F101="○",①基本情報【名簿入力前に必須入力】!$E$15,"")</f>
        <v/>
      </c>
      <c r="I101" s="408" t="str">
        <f>③職員名簿【年間実績】!BQ110</f>
        <v/>
      </c>
      <c r="J101" s="407" t="str">
        <f>③職員名簿【年間実績】!BA110</f>
        <v/>
      </c>
      <c r="K101" s="170" t="str">
        <f>IF(I101="○",①基本情報【名簿入力前に必須入力】!$E$15,"")</f>
        <v/>
      </c>
      <c r="L101" s="408" t="str">
        <f>③職員名簿【年間実績】!BR110</f>
        <v/>
      </c>
      <c r="M101" s="407" t="str">
        <f>③職員名簿【年間実績】!BB110</f>
        <v/>
      </c>
      <c r="N101" s="170" t="str">
        <f>IF(L101="○",①基本情報【名簿入力前に必須入力】!$E$15,"")</f>
        <v/>
      </c>
      <c r="O101" s="408" t="str">
        <f>③職員名簿【年間実績】!BS110</f>
        <v/>
      </c>
      <c r="P101" s="407" t="str">
        <f>③職員名簿【年間実績】!BC110</f>
        <v/>
      </c>
      <c r="Q101" s="170" t="str">
        <f>IF(O101="○",①基本情報【名簿入力前に必須入力】!$E$15,"")</f>
        <v/>
      </c>
      <c r="R101" s="408" t="str">
        <f>③職員名簿【年間実績】!BT110</f>
        <v/>
      </c>
      <c r="S101" s="407" t="str">
        <f>③職員名簿【年間実績】!BD110</f>
        <v/>
      </c>
      <c r="T101" s="170" t="str">
        <f>IF(R101="○",①基本情報【名簿入力前に必須入力】!$E$15,"")</f>
        <v/>
      </c>
      <c r="U101" s="408" t="str">
        <f>③職員名簿【年間実績】!BU110</f>
        <v/>
      </c>
      <c r="V101" s="407" t="str">
        <f>③職員名簿【年間実績】!BE110</f>
        <v/>
      </c>
      <c r="W101" s="170" t="str">
        <f>IF(U101="○",①基本情報【名簿入力前に必須入力】!$E$15,"")</f>
        <v/>
      </c>
      <c r="X101" s="408" t="str">
        <f>③職員名簿【年間実績】!BV110</f>
        <v/>
      </c>
      <c r="Y101" s="407" t="str">
        <f>③職員名簿【年間実績】!BF110</f>
        <v/>
      </c>
      <c r="Z101" s="170" t="str">
        <f>IF(X101="○",①基本情報【名簿入力前に必須入力】!$E$15,"")</f>
        <v/>
      </c>
      <c r="AA101" s="408" t="str">
        <f>③職員名簿【年間実績】!BW110</f>
        <v/>
      </c>
      <c r="AB101" s="407" t="str">
        <f>③職員名簿【年間実績】!BG110</f>
        <v/>
      </c>
      <c r="AC101" s="170" t="str">
        <f>IF(AA101="○",①基本情報【名簿入力前に必須入力】!$E$15,"")</f>
        <v/>
      </c>
      <c r="AD101" s="408" t="str">
        <f>③職員名簿【年間実績】!BX110</f>
        <v/>
      </c>
      <c r="AE101" s="407" t="str">
        <f>③職員名簿【年間実績】!BH110</f>
        <v/>
      </c>
      <c r="AF101" s="170" t="str">
        <f>IF(AD101="○",①基本情報【名簿入力前に必須入力】!$E$15,"")</f>
        <v/>
      </c>
      <c r="AG101" s="408" t="str">
        <f>③職員名簿【年間実績】!BY110</f>
        <v/>
      </c>
      <c r="AH101" s="407" t="str">
        <f>③職員名簿【年間実績】!BI110</f>
        <v/>
      </c>
      <c r="AI101" s="170" t="str">
        <f>IF(AG101="○",①基本情報【名簿入力前に必須入力】!$E$15,"")</f>
        <v/>
      </c>
      <c r="AJ101" s="408" t="str">
        <f>③職員名簿【年間実績】!BZ110</f>
        <v/>
      </c>
      <c r="AK101" s="407" t="str">
        <f>③職員名簿【年間実績】!BJ110</f>
        <v/>
      </c>
      <c r="AL101" s="170" t="str">
        <f>IF(AJ101="○",①基本情報【名簿入力前に必須入力】!$E$15,"")</f>
        <v/>
      </c>
    </row>
    <row r="102" spans="1:38" ht="30" customHeight="1">
      <c r="A102" s="1">
        <v>98</v>
      </c>
      <c r="B102" s="154" t="str">
        <f>③職員名簿【年間実績】!BN111</f>
        <v/>
      </c>
      <c r="C102" s="406" t="str">
        <f>③職員名簿【年間実績】!BO111</f>
        <v/>
      </c>
      <c r="D102" s="407" t="str">
        <f>③職員名簿【年間実績】!AY111</f>
        <v/>
      </c>
      <c r="E102" s="170" t="str">
        <f>IF(C102="○",①基本情報【名簿入力前に必須入力】!$E$15,"")</f>
        <v/>
      </c>
      <c r="F102" s="408" t="str">
        <f>③職員名簿【年間実績】!BP111</f>
        <v/>
      </c>
      <c r="G102" s="407" t="str">
        <f>③職員名簿【年間実績】!AZ111</f>
        <v/>
      </c>
      <c r="H102" s="170" t="str">
        <f>IF(F102="○",①基本情報【名簿入力前に必須入力】!$E$15,"")</f>
        <v/>
      </c>
      <c r="I102" s="408" t="str">
        <f>③職員名簿【年間実績】!BQ111</f>
        <v/>
      </c>
      <c r="J102" s="407" t="str">
        <f>③職員名簿【年間実績】!BA111</f>
        <v/>
      </c>
      <c r="K102" s="170" t="str">
        <f>IF(I102="○",①基本情報【名簿入力前に必須入力】!$E$15,"")</f>
        <v/>
      </c>
      <c r="L102" s="408" t="str">
        <f>③職員名簿【年間実績】!BR111</f>
        <v/>
      </c>
      <c r="M102" s="407" t="str">
        <f>③職員名簿【年間実績】!BB111</f>
        <v/>
      </c>
      <c r="N102" s="170" t="str">
        <f>IF(L102="○",①基本情報【名簿入力前に必須入力】!$E$15,"")</f>
        <v/>
      </c>
      <c r="O102" s="408" t="str">
        <f>③職員名簿【年間実績】!BS111</f>
        <v/>
      </c>
      <c r="P102" s="407" t="str">
        <f>③職員名簿【年間実績】!BC111</f>
        <v/>
      </c>
      <c r="Q102" s="170" t="str">
        <f>IF(O102="○",①基本情報【名簿入力前に必須入力】!$E$15,"")</f>
        <v/>
      </c>
      <c r="R102" s="408" t="str">
        <f>③職員名簿【年間実績】!BT111</f>
        <v/>
      </c>
      <c r="S102" s="407" t="str">
        <f>③職員名簿【年間実績】!BD111</f>
        <v/>
      </c>
      <c r="T102" s="170" t="str">
        <f>IF(R102="○",①基本情報【名簿入力前に必須入力】!$E$15,"")</f>
        <v/>
      </c>
      <c r="U102" s="408" t="str">
        <f>③職員名簿【年間実績】!BU111</f>
        <v/>
      </c>
      <c r="V102" s="407" t="str">
        <f>③職員名簿【年間実績】!BE111</f>
        <v/>
      </c>
      <c r="W102" s="170" t="str">
        <f>IF(U102="○",①基本情報【名簿入力前に必須入力】!$E$15,"")</f>
        <v/>
      </c>
      <c r="X102" s="408" t="str">
        <f>③職員名簿【年間実績】!BV111</f>
        <v/>
      </c>
      <c r="Y102" s="407" t="str">
        <f>③職員名簿【年間実績】!BF111</f>
        <v/>
      </c>
      <c r="Z102" s="170" t="str">
        <f>IF(X102="○",①基本情報【名簿入力前に必須入力】!$E$15,"")</f>
        <v/>
      </c>
      <c r="AA102" s="408" t="str">
        <f>③職員名簿【年間実績】!BW111</f>
        <v/>
      </c>
      <c r="AB102" s="407" t="str">
        <f>③職員名簿【年間実績】!BG111</f>
        <v/>
      </c>
      <c r="AC102" s="170" t="str">
        <f>IF(AA102="○",①基本情報【名簿入力前に必須入力】!$E$15,"")</f>
        <v/>
      </c>
      <c r="AD102" s="408" t="str">
        <f>③職員名簿【年間実績】!BX111</f>
        <v/>
      </c>
      <c r="AE102" s="407" t="str">
        <f>③職員名簿【年間実績】!BH111</f>
        <v/>
      </c>
      <c r="AF102" s="170" t="str">
        <f>IF(AD102="○",①基本情報【名簿入力前に必須入力】!$E$15,"")</f>
        <v/>
      </c>
      <c r="AG102" s="408" t="str">
        <f>③職員名簿【年間実績】!BY111</f>
        <v/>
      </c>
      <c r="AH102" s="407" t="str">
        <f>③職員名簿【年間実績】!BI111</f>
        <v/>
      </c>
      <c r="AI102" s="170" t="str">
        <f>IF(AG102="○",①基本情報【名簿入力前に必須入力】!$E$15,"")</f>
        <v/>
      </c>
      <c r="AJ102" s="408" t="str">
        <f>③職員名簿【年間実績】!BZ111</f>
        <v/>
      </c>
      <c r="AK102" s="407" t="str">
        <f>③職員名簿【年間実績】!BJ111</f>
        <v/>
      </c>
      <c r="AL102" s="170" t="str">
        <f>IF(AJ102="○",①基本情報【名簿入力前に必須入力】!$E$15,"")</f>
        <v/>
      </c>
    </row>
    <row r="103" spans="1:38" ht="30" customHeight="1">
      <c r="A103" s="1">
        <v>99</v>
      </c>
      <c r="B103" s="154" t="str">
        <f>③職員名簿【年間実績】!BN112</f>
        <v/>
      </c>
      <c r="C103" s="406" t="str">
        <f>③職員名簿【年間実績】!BO112</f>
        <v/>
      </c>
      <c r="D103" s="407" t="str">
        <f>③職員名簿【年間実績】!AY112</f>
        <v/>
      </c>
      <c r="E103" s="170" t="str">
        <f>IF(C103="○",①基本情報【名簿入力前に必須入力】!$E$15,"")</f>
        <v/>
      </c>
      <c r="F103" s="408" t="str">
        <f>③職員名簿【年間実績】!BP112</f>
        <v/>
      </c>
      <c r="G103" s="407" t="str">
        <f>③職員名簿【年間実績】!AZ112</f>
        <v/>
      </c>
      <c r="H103" s="170" t="str">
        <f>IF(F103="○",①基本情報【名簿入力前に必須入力】!$E$15,"")</f>
        <v/>
      </c>
      <c r="I103" s="408" t="str">
        <f>③職員名簿【年間実績】!BQ112</f>
        <v/>
      </c>
      <c r="J103" s="407" t="str">
        <f>③職員名簿【年間実績】!BA112</f>
        <v/>
      </c>
      <c r="K103" s="170" t="str">
        <f>IF(I103="○",①基本情報【名簿入力前に必須入力】!$E$15,"")</f>
        <v/>
      </c>
      <c r="L103" s="408" t="str">
        <f>③職員名簿【年間実績】!BR112</f>
        <v/>
      </c>
      <c r="M103" s="407" t="str">
        <f>③職員名簿【年間実績】!BB112</f>
        <v/>
      </c>
      <c r="N103" s="170" t="str">
        <f>IF(L103="○",①基本情報【名簿入力前に必須入力】!$E$15,"")</f>
        <v/>
      </c>
      <c r="O103" s="408" t="str">
        <f>③職員名簿【年間実績】!BS112</f>
        <v/>
      </c>
      <c r="P103" s="407" t="str">
        <f>③職員名簿【年間実績】!BC112</f>
        <v/>
      </c>
      <c r="Q103" s="170" t="str">
        <f>IF(O103="○",①基本情報【名簿入力前に必須入力】!$E$15,"")</f>
        <v/>
      </c>
      <c r="R103" s="408" t="str">
        <f>③職員名簿【年間実績】!BT112</f>
        <v/>
      </c>
      <c r="S103" s="407" t="str">
        <f>③職員名簿【年間実績】!BD112</f>
        <v/>
      </c>
      <c r="T103" s="170" t="str">
        <f>IF(R103="○",①基本情報【名簿入力前に必須入力】!$E$15,"")</f>
        <v/>
      </c>
      <c r="U103" s="408" t="str">
        <f>③職員名簿【年間実績】!BU112</f>
        <v/>
      </c>
      <c r="V103" s="407" t="str">
        <f>③職員名簿【年間実績】!BE112</f>
        <v/>
      </c>
      <c r="W103" s="170" t="str">
        <f>IF(U103="○",①基本情報【名簿入力前に必須入力】!$E$15,"")</f>
        <v/>
      </c>
      <c r="X103" s="408" t="str">
        <f>③職員名簿【年間実績】!BV112</f>
        <v/>
      </c>
      <c r="Y103" s="407" t="str">
        <f>③職員名簿【年間実績】!BF112</f>
        <v/>
      </c>
      <c r="Z103" s="170" t="str">
        <f>IF(X103="○",①基本情報【名簿入力前に必須入力】!$E$15,"")</f>
        <v/>
      </c>
      <c r="AA103" s="408" t="str">
        <f>③職員名簿【年間実績】!BW112</f>
        <v/>
      </c>
      <c r="AB103" s="407" t="str">
        <f>③職員名簿【年間実績】!BG112</f>
        <v/>
      </c>
      <c r="AC103" s="170" t="str">
        <f>IF(AA103="○",①基本情報【名簿入力前に必須入力】!$E$15,"")</f>
        <v/>
      </c>
      <c r="AD103" s="408" t="str">
        <f>③職員名簿【年間実績】!BX112</f>
        <v/>
      </c>
      <c r="AE103" s="407" t="str">
        <f>③職員名簿【年間実績】!BH112</f>
        <v/>
      </c>
      <c r="AF103" s="170" t="str">
        <f>IF(AD103="○",①基本情報【名簿入力前に必須入力】!$E$15,"")</f>
        <v/>
      </c>
      <c r="AG103" s="408" t="str">
        <f>③職員名簿【年間実績】!BY112</f>
        <v/>
      </c>
      <c r="AH103" s="407" t="str">
        <f>③職員名簿【年間実績】!BI112</f>
        <v/>
      </c>
      <c r="AI103" s="170" t="str">
        <f>IF(AG103="○",①基本情報【名簿入力前に必須入力】!$E$15,"")</f>
        <v/>
      </c>
      <c r="AJ103" s="408" t="str">
        <f>③職員名簿【年間実績】!BZ112</f>
        <v/>
      </c>
      <c r="AK103" s="407" t="str">
        <f>③職員名簿【年間実績】!BJ112</f>
        <v/>
      </c>
      <c r="AL103" s="170" t="str">
        <f>IF(AJ103="○",①基本情報【名簿入力前に必須入力】!$E$15,"")</f>
        <v/>
      </c>
    </row>
    <row r="104" spans="1:38" ht="30" customHeight="1">
      <c r="A104" s="1">
        <v>100</v>
      </c>
      <c r="B104" s="154" t="str">
        <f>③職員名簿【年間実績】!BN113</f>
        <v/>
      </c>
      <c r="C104" s="406" t="str">
        <f>③職員名簿【年間実績】!BO113</f>
        <v/>
      </c>
      <c r="D104" s="407" t="str">
        <f>③職員名簿【年間実績】!AY113</f>
        <v/>
      </c>
      <c r="E104" s="170" t="str">
        <f>IF(C104="○",①基本情報【名簿入力前に必須入力】!$E$15,"")</f>
        <v/>
      </c>
      <c r="F104" s="408" t="str">
        <f>③職員名簿【年間実績】!BP113</f>
        <v/>
      </c>
      <c r="G104" s="407" t="str">
        <f>③職員名簿【年間実績】!AZ113</f>
        <v/>
      </c>
      <c r="H104" s="170" t="str">
        <f>IF(F104="○",①基本情報【名簿入力前に必須入力】!$E$15,"")</f>
        <v/>
      </c>
      <c r="I104" s="408" t="str">
        <f>③職員名簿【年間実績】!BQ113</f>
        <v/>
      </c>
      <c r="J104" s="407" t="str">
        <f>③職員名簿【年間実績】!BA113</f>
        <v/>
      </c>
      <c r="K104" s="170" t="str">
        <f>IF(I104="○",①基本情報【名簿入力前に必須入力】!$E$15,"")</f>
        <v/>
      </c>
      <c r="L104" s="408" t="str">
        <f>③職員名簿【年間実績】!BR113</f>
        <v/>
      </c>
      <c r="M104" s="407" t="str">
        <f>③職員名簿【年間実績】!BB113</f>
        <v/>
      </c>
      <c r="N104" s="170" t="str">
        <f>IF(L104="○",①基本情報【名簿入力前に必須入力】!$E$15,"")</f>
        <v/>
      </c>
      <c r="O104" s="408" t="str">
        <f>③職員名簿【年間実績】!BS113</f>
        <v/>
      </c>
      <c r="P104" s="407" t="str">
        <f>③職員名簿【年間実績】!BC113</f>
        <v/>
      </c>
      <c r="Q104" s="170" t="str">
        <f>IF(O104="○",①基本情報【名簿入力前に必須入力】!$E$15,"")</f>
        <v/>
      </c>
      <c r="R104" s="408" t="str">
        <f>③職員名簿【年間実績】!BT113</f>
        <v/>
      </c>
      <c r="S104" s="407" t="str">
        <f>③職員名簿【年間実績】!BD113</f>
        <v/>
      </c>
      <c r="T104" s="170" t="str">
        <f>IF(R104="○",①基本情報【名簿入力前に必須入力】!$E$15,"")</f>
        <v/>
      </c>
      <c r="U104" s="408" t="str">
        <f>③職員名簿【年間実績】!BU113</f>
        <v/>
      </c>
      <c r="V104" s="407" t="str">
        <f>③職員名簿【年間実績】!BE113</f>
        <v/>
      </c>
      <c r="W104" s="170" t="str">
        <f>IF(U104="○",①基本情報【名簿入力前に必須入力】!$E$15,"")</f>
        <v/>
      </c>
      <c r="X104" s="408" t="str">
        <f>③職員名簿【年間実績】!BV113</f>
        <v/>
      </c>
      <c r="Y104" s="407" t="str">
        <f>③職員名簿【年間実績】!BF113</f>
        <v/>
      </c>
      <c r="Z104" s="170" t="str">
        <f>IF(X104="○",①基本情報【名簿入力前に必須入力】!$E$15,"")</f>
        <v/>
      </c>
      <c r="AA104" s="408" t="str">
        <f>③職員名簿【年間実績】!BW113</f>
        <v/>
      </c>
      <c r="AB104" s="407" t="str">
        <f>③職員名簿【年間実績】!BG113</f>
        <v/>
      </c>
      <c r="AC104" s="170" t="str">
        <f>IF(AA104="○",①基本情報【名簿入力前に必須入力】!$E$15,"")</f>
        <v/>
      </c>
      <c r="AD104" s="408" t="str">
        <f>③職員名簿【年間実績】!BX113</f>
        <v/>
      </c>
      <c r="AE104" s="407" t="str">
        <f>③職員名簿【年間実績】!BH113</f>
        <v/>
      </c>
      <c r="AF104" s="170" t="str">
        <f>IF(AD104="○",①基本情報【名簿入力前に必須入力】!$E$15,"")</f>
        <v/>
      </c>
      <c r="AG104" s="408" t="str">
        <f>③職員名簿【年間実績】!BY113</f>
        <v/>
      </c>
      <c r="AH104" s="407" t="str">
        <f>③職員名簿【年間実績】!BI113</f>
        <v/>
      </c>
      <c r="AI104" s="170" t="str">
        <f>IF(AG104="○",①基本情報【名簿入力前に必須入力】!$E$15,"")</f>
        <v/>
      </c>
      <c r="AJ104" s="408" t="str">
        <f>③職員名簿【年間実績】!BZ113</f>
        <v/>
      </c>
      <c r="AK104" s="407" t="str">
        <f>③職員名簿【年間実績】!BJ113</f>
        <v/>
      </c>
      <c r="AL104" s="170" t="str">
        <f>IF(AJ104="○",①基本情報【名簿入力前に必須入力】!$E$15,"")</f>
        <v/>
      </c>
    </row>
    <row r="105" spans="1:38" ht="30" customHeight="1">
      <c r="B105" s="143" t="s">
        <v>504</v>
      </c>
      <c r="C105" s="159">
        <v>1</v>
      </c>
      <c r="D105" s="160"/>
      <c r="E105" s="161">
        <f>SUMIF($D$5:$D$104,C105,$E$5:$E$104)</f>
        <v>0</v>
      </c>
      <c r="F105" s="162">
        <v>1</v>
      </c>
      <c r="G105" s="162" t="s">
        <v>504</v>
      </c>
      <c r="H105" s="163">
        <f>SUMIF($G$5:$G$104,F105,$H$5:$H$104)</f>
        <v>0</v>
      </c>
      <c r="I105" s="162">
        <v>1</v>
      </c>
      <c r="J105" s="162" t="s">
        <v>504</v>
      </c>
      <c r="K105" s="163">
        <f>SUMIF($J$5:$J$104,I105,$K$5:$K$104)</f>
        <v>0</v>
      </c>
      <c r="L105" s="162">
        <v>1</v>
      </c>
      <c r="M105" s="162" t="s">
        <v>504</v>
      </c>
      <c r="N105" s="163">
        <f>SUMIF($M$5:$M$104,L105,$N$5:$N$104)</f>
        <v>0</v>
      </c>
      <c r="O105" s="162">
        <v>1</v>
      </c>
      <c r="P105" s="162" t="s">
        <v>504</v>
      </c>
      <c r="Q105" s="163">
        <f>SUMIF($P$5:$P$104,O105,$Q$5:$Q$104)</f>
        <v>0</v>
      </c>
      <c r="R105" s="162">
        <v>1</v>
      </c>
      <c r="S105" s="162" t="s">
        <v>504</v>
      </c>
      <c r="T105" s="163">
        <f>SUMIF($S$5:$S$104,R105,$T$5:$T$104)</f>
        <v>0</v>
      </c>
      <c r="U105" s="162">
        <v>1</v>
      </c>
      <c r="V105" s="162" t="s">
        <v>504</v>
      </c>
      <c r="W105" s="163">
        <f>SUMIF($V$5:$V$104,U105,$W$5:$W$104)</f>
        <v>0</v>
      </c>
      <c r="X105" s="162">
        <v>1</v>
      </c>
      <c r="Y105" s="162" t="s">
        <v>504</v>
      </c>
      <c r="Z105" s="163">
        <f>SUMIF($Y$5:$Y$104,X105,$Z$5:$Z$104)</f>
        <v>0</v>
      </c>
      <c r="AA105" s="162">
        <v>1</v>
      </c>
      <c r="AB105" s="162" t="s">
        <v>504</v>
      </c>
      <c r="AC105" s="163">
        <f>SUMIF($AB$5:$AB$104,AA105,$AC$5:$AC$104)</f>
        <v>0</v>
      </c>
      <c r="AD105" s="162">
        <v>1</v>
      </c>
      <c r="AE105" s="162" t="s">
        <v>504</v>
      </c>
      <c r="AF105" s="163">
        <f>SUMIF($AE$5:$AE$104,AD105,$AF$5:$AF$104)</f>
        <v>0</v>
      </c>
      <c r="AG105" s="162">
        <v>1</v>
      </c>
      <c r="AH105" s="162" t="s">
        <v>504</v>
      </c>
      <c r="AI105" s="163">
        <f>SUMIF($AH$5:$AH$104,AG105,$AI$5:$AI$104)</f>
        <v>0</v>
      </c>
      <c r="AJ105" s="162">
        <v>1</v>
      </c>
      <c r="AK105" s="162" t="s">
        <v>504</v>
      </c>
      <c r="AL105" s="163">
        <f>SUMIF($AK$5:$AK$104,AJ105,$AL$5:$AL$104)</f>
        <v>0</v>
      </c>
    </row>
    <row r="106" spans="1:38" ht="30" customHeight="1">
      <c r="B106" s="143" t="s">
        <v>505</v>
      </c>
      <c r="C106" s="164">
        <v>2</v>
      </c>
      <c r="D106" s="160"/>
      <c r="E106" s="161">
        <f>SUMIF($D$5:$D$104,C106,$E$5:$E$104)</f>
        <v>0</v>
      </c>
      <c r="F106" s="165">
        <v>2</v>
      </c>
      <c r="G106" s="165" t="s">
        <v>505</v>
      </c>
      <c r="H106" s="163">
        <f>SUMIF($G$5:$G$104,F106,$H$5:$H$104)</f>
        <v>0</v>
      </c>
      <c r="I106" s="165">
        <v>2</v>
      </c>
      <c r="J106" s="165" t="s">
        <v>505</v>
      </c>
      <c r="K106" s="163">
        <f>SUMIF($J$5:$J$104,I106,$K$5:$K$104)</f>
        <v>0</v>
      </c>
      <c r="L106" s="165">
        <v>2</v>
      </c>
      <c r="M106" s="165" t="s">
        <v>505</v>
      </c>
      <c r="N106" s="163">
        <f>SUMIF($M$5:$M$104,L106,$N$5:$N$104)</f>
        <v>0</v>
      </c>
      <c r="O106" s="165">
        <v>2</v>
      </c>
      <c r="P106" s="165" t="s">
        <v>505</v>
      </c>
      <c r="Q106" s="163">
        <f>SUMIF($P$5:$P$104,O106,$Q$5:$Q$104)</f>
        <v>0</v>
      </c>
      <c r="R106" s="165">
        <v>2</v>
      </c>
      <c r="S106" s="165" t="s">
        <v>505</v>
      </c>
      <c r="T106" s="163">
        <f>SUMIF($S$5:$S$104,R106,$T$5:$T$104)</f>
        <v>0</v>
      </c>
      <c r="U106" s="165">
        <v>2</v>
      </c>
      <c r="V106" s="165" t="s">
        <v>505</v>
      </c>
      <c r="W106" s="163">
        <f>SUMIF($V$5:$V$104,U106,$W$5:$W$104)</f>
        <v>0</v>
      </c>
      <c r="X106" s="165">
        <v>2</v>
      </c>
      <c r="Y106" s="165" t="s">
        <v>505</v>
      </c>
      <c r="Z106" s="163">
        <f>SUMIF($Y$5:$Y$104,X106,$Z$5:$Z$104)</f>
        <v>0</v>
      </c>
      <c r="AA106" s="165">
        <v>2</v>
      </c>
      <c r="AB106" s="165" t="s">
        <v>505</v>
      </c>
      <c r="AC106" s="163">
        <f t="shared" ref="AC106:AC108" si="0">SUMIF($AB$5:$AB$104,AA106,$AC$5:$AC$104)</f>
        <v>0</v>
      </c>
      <c r="AD106" s="165">
        <v>2</v>
      </c>
      <c r="AE106" s="165" t="s">
        <v>505</v>
      </c>
      <c r="AF106" s="163">
        <f t="shared" ref="AF106:AF108" si="1">SUMIF($AE$5:$AE$104,AD106,$AF$5:$AF$104)</f>
        <v>0</v>
      </c>
      <c r="AG106" s="165">
        <v>2</v>
      </c>
      <c r="AH106" s="165" t="s">
        <v>505</v>
      </c>
      <c r="AI106" s="163">
        <f>SUMIF($AH$5:$AH$104,AG106,$AI$5:$AI$104)</f>
        <v>0</v>
      </c>
      <c r="AJ106" s="165">
        <v>2</v>
      </c>
      <c r="AK106" s="165" t="s">
        <v>505</v>
      </c>
      <c r="AL106" s="163">
        <f t="shared" ref="AL106:AL107" si="2">SUMIF($AK$5:$AK$104,AJ106,$AL$5:$AL$104)</f>
        <v>0</v>
      </c>
    </row>
    <row r="107" spans="1:38" ht="30" customHeight="1">
      <c r="B107" s="143" t="s">
        <v>506</v>
      </c>
      <c r="C107" s="164">
        <v>3</v>
      </c>
      <c r="D107" s="160"/>
      <c r="E107" s="161">
        <f>SUMIF($D$5:$D$104,C107,$E$5:$E$104)</f>
        <v>0</v>
      </c>
      <c r="F107" s="165">
        <v>3</v>
      </c>
      <c r="G107" s="165" t="s">
        <v>506</v>
      </c>
      <c r="H107" s="163">
        <f t="shared" ref="H107" si="3">SUMIF($G$5:$G$104,F107,$H$5:$H$104)</f>
        <v>0</v>
      </c>
      <c r="I107" s="165">
        <v>3</v>
      </c>
      <c r="J107" s="165" t="s">
        <v>506</v>
      </c>
      <c r="K107" s="163">
        <f t="shared" ref="K107:K108" si="4">SUMIF($J$5:$J$104,I107,$K$5:$K$104)</f>
        <v>0</v>
      </c>
      <c r="L107" s="165">
        <v>3</v>
      </c>
      <c r="M107" s="165" t="s">
        <v>506</v>
      </c>
      <c r="N107" s="163">
        <f t="shared" ref="N107:N108" si="5">SUMIF($M$5:$M$104,L107,$N$5:$N$104)</f>
        <v>0</v>
      </c>
      <c r="O107" s="165">
        <v>3</v>
      </c>
      <c r="P107" s="165" t="s">
        <v>506</v>
      </c>
      <c r="Q107" s="163">
        <f t="shared" ref="Q107:Q108" si="6">SUMIF($P$5:$P$104,O107,$Q$5:$Q$104)</f>
        <v>0</v>
      </c>
      <c r="R107" s="165">
        <v>3</v>
      </c>
      <c r="S107" s="165" t="s">
        <v>506</v>
      </c>
      <c r="T107" s="163">
        <f t="shared" ref="T107:T108" si="7">SUMIF($S$5:$S$104,R107,$T$5:$T$104)</f>
        <v>0</v>
      </c>
      <c r="U107" s="165">
        <v>3</v>
      </c>
      <c r="V107" s="165" t="s">
        <v>506</v>
      </c>
      <c r="W107" s="163">
        <f t="shared" ref="W107:W108" si="8">SUMIF($V$5:$V$104,U107,$W$5:$W$104)</f>
        <v>0</v>
      </c>
      <c r="X107" s="165">
        <v>3</v>
      </c>
      <c r="Y107" s="165" t="s">
        <v>506</v>
      </c>
      <c r="Z107" s="163">
        <f t="shared" ref="Z107:Z108" si="9">SUMIF($Y$5:$Y$104,X107,$Z$5:$Z$104)</f>
        <v>0</v>
      </c>
      <c r="AA107" s="165">
        <v>3</v>
      </c>
      <c r="AB107" s="165" t="s">
        <v>506</v>
      </c>
      <c r="AC107" s="163">
        <f t="shared" si="0"/>
        <v>0</v>
      </c>
      <c r="AD107" s="165">
        <v>3</v>
      </c>
      <c r="AE107" s="165" t="s">
        <v>506</v>
      </c>
      <c r="AF107" s="163">
        <f t="shared" si="1"/>
        <v>0</v>
      </c>
      <c r="AG107" s="165">
        <v>3</v>
      </c>
      <c r="AH107" s="165" t="s">
        <v>506</v>
      </c>
      <c r="AI107" s="163">
        <f>SUMIF($AH$5:$AH$104,AG107,$AI$5:$AI$104)</f>
        <v>0</v>
      </c>
      <c r="AJ107" s="165">
        <v>3</v>
      </c>
      <c r="AK107" s="165" t="s">
        <v>506</v>
      </c>
      <c r="AL107" s="163">
        <f t="shared" si="2"/>
        <v>0</v>
      </c>
    </row>
    <row r="108" spans="1:38" ht="30" customHeight="1">
      <c r="B108" s="143" t="s">
        <v>507</v>
      </c>
      <c r="C108" s="164">
        <v>4</v>
      </c>
      <c r="D108" s="160"/>
      <c r="E108" s="161">
        <f>SUMIF($D$5:$D$104,C108,$E$5:$E$104)</f>
        <v>0</v>
      </c>
      <c r="F108" s="165">
        <v>4</v>
      </c>
      <c r="G108" s="165" t="s">
        <v>507</v>
      </c>
      <c r="H108" s="163">
        <f>SUMIF($G$5:$G$104,F108,$H$5:$H$104)</f>
        <v>0</v>
      </c>
      <c r="I108" s="165">
        <v>4</v>
      </c>
      <c r="J108" s="165" t="s">
        <v>507</v>
      </c>
      <c r="K108" s="163">
        <f t="shared" si="4"/>
        <v>0</v>
      </c>
      <c r="L108" s="165">
        <v>4</v>
      </c>
      <c r="M108" s="165" t="s">
        <v>507</v>
      </c>
      <c r="N108" s="163">
        <f t="shared" si="5"/>
        <v>0</v>
      </c>
      <c r="O108" s="165">
        <v>4</v>
      </c>
      <c r="P108" s="165" t="s">
        <v>507</v>
      </c>
      <c r="Q108" s="163">
        <f t="shared" si="6"/>
        <v>0</v>
      </c>
      <c r="R108" s="165">
        <v>4</v>
      </c>
      <c r="S108" s="165" t="s">
        <v>507</v>
      </c>
      <c r="T108" s="163">
        <f t="shared" si="7"/>
        <v>0</v>
      </c>
      <c r="U108" s="165">
        <v>4</v>
      </c>
      <c r="V108" s="165" t="s">
        <v>507</v>
      </c>
      <c r="W108" s="163">
        <f t="shared" si="8"/>
        <v>0</v>
      </c>
      <c r="X108" s="165">
        <v>4</v>
      </c>
      <c r="Y108" s="165" t="s">
        <v>507</v>
      </c>
      <c r="Z108" s="163">
        <f t="shared" si="9"/>
        <v>0</v>
      </c>
      <c r="AA108" s="165">
        <v>4</v>
      </c>
      <c r="AB108" s="165" t="s">
        <v>507</v>
      </c>
      <c r="AC108" s="163">
        <f t="shared" si="0"/>
        <v>0</v>
      </c>
      <c r="AD108" s="165">
        <v>4</v>
      </c>
      <c r="AE108" s="165" t="s">
        <v>507</v>
      </c>
      <c r="AF108" s="163">
        <f t="shared" si="1"/>
        <v>0</v>
      </c>
      <c r="AG108" s="165">
        <v>4</v>
      </c>
      <c r="AH108" s="165" t="s">
        <v>507</v>
      </c>
      <c r="AI108" s="163">
        <f t="shared" ref="AI108" si="10">SUMIF($AH$5:$AH$104,AG108,$AI$5:$AI$104)</f>
        <v>0</v>
      </c>
      <c r="AJ108" s="165">
        <v>4</v>
      </c>
      <c r="AK108" s="165" t="s">
        <v>507</v>
      </c>
      <c r="AL108" s="163">
        <f>SUMIF($AK$5:$AK$104,AJ108,$AL$5:$AL$104)</f>
        <v>0</v>
      </c>
    </row>
    <row r="109" spans="1:38" ht="33.75" customHeight="1"/>
  </sheetData>
  <sheetProtection password="CCCF" sheet="1" selectLockedCells="1" selectUnlockedCells="1"/>
  <mergeCells count="28">
    <mergeCell ref="AG3:AH4"/>
    <mergeCell ref="AJ3:AK4"/>
    <mergeCell ref="O3:P4"/>
    <mergeCell ref="R3:S4"/>
    <mergeCell ref="U3:V4"/>
    <mergeCell ref="X3:Y4"/>
    <mergeCell ref="AA3:AB4"/>
    <mergeCell ref="AD3:AE4"/>
    <mergeCell ref="B3:B4"/>
    <mergeCell ref="C3:D4"/>
    <mergeCell ref="F3:G4"/>
    <mergeCell ref="I3:J4"/>
    <mergeCell ref="L3:M4"/>
    <mergeCell ref="C1:F1"/>
    <mergeCell ref="G1:T1"/>
    <mergeCell ref="AJ1:AL1"/>
    <mergeCell ref="C2:E2"/>
    <mergeCell ref="F2:H2"/>
    <mergeCell ref="I2:K2"/>
    <mergeCell ref="L2:N2"/>
    <mergeCell ref="O2:Q2"/>
    <mergeCell ref="R2:T2"/>
    <mergeCell ref="U2:W2"/>
    <mergeCell ref="X2:Z2"/>
    <mergeCell ref="AA2:AC2"/>
    <mergeCell ref="AD2:AF2"/>
    <mergeCell ref="AG2:AI2"/>
    <mergeCell ref="AJ2:AL2"/>
  </mergeCells>
  <phoneticPr fontId="1"/>
  <pageMargins left="0.7" right="0.7" top="0.75" bottom="0.75" header="0.3" footer="0.3"/>
  <pageSetup paperSize="9" scale="3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50" id="{EEB2CCBE-5B71-4313-8F9B-AF98C796E0DE}">
            <xm:f>①基本情報【名簿入力前に必須入力】!$S$11=2</xm:f>
            <x14:dxf>
              <fill>
                <patternFill>
                  <bgColor theme="2" tint="-0.499984740745262"/>
                </patternFill>
              </fill>
            </x14:dxf>
          </x14:cfRule>
          <xm:sqref>U1:AL1 A1:F1 A2:AL108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58</vt:i4>
      </vt:variant>
    </vt:vector>
  </HeadingPairs>
  <TitlesOfParts>
    <vt:vector size="77" baseType="lpstr">
      <vt:lpstr>リスト</vt:lpstr>
      <vt:lpstr>補助金用基本データ</vt:lpstr>
      <vt:lpstr>①基本情報【名簿入力前に必須入力】</vt:lpstr>
      <vt:lpstr>Sheet1</vt:lpstr>
      <vt:lpstr>②記載例</vt:lpstr>
      <vt:lpstr>カメラ</vt:lpstr>
      <vt:lpstr>③職員名簿【バックデータ】</vt:lpstr>
      <vt:lpstr>③職員名簿【年間実績】</vt:lpstr>
      <vt:lpstr>④-1【一律】金額確認シート</vt:lpstr>
      <vt:lpstr>④-2【変動】金額確認用シート</vt:lpstr>
      <vt:lpstr>⑤算出内訳表(1)【自動】</vt:lpstr>
      <vt:lpstr>⑥算出内訳表(2)【必須入力】</vt:lpstr>
      <vt:lpstr>貼り付け</vt:lpstr>
      <vt:lpstr>【内容入力後に確認必須】エラー・戻入チェック</vt:lpstr>
      <vt:lpstr>４～１０月修正箇所</vt:lpstr>
      <vt:lpstr>⑦変更交付申請書</vt:lpstr>
      <vt:lpstr>⑧実績報告書</vt:lpstr>
      <vt:lpstr>⑨差額請求書</vt:lpstr>
      <vt:lpstr>⑩精算書</vt:lpstr>
      <vt:lpstr>【内容入力後に確認必須】エラー・戻入チェック!Print_Area</vt:lpstr>
      <vt:lpstr>①基本情報【名簿入力前に必須入力】!Print_Area</vt:lpstr>
      <vt:lpstr>②記載例!Print_Area</vt:lpstr>
      <vt:lpstr>③職員名簿【バックデータ】!Print_Area</vt:lpstr>
      <vt:lpstr>③職員名簿【年間実績】!Print_Area</vt:lpstr>
      <vt:lpstr>'④-1【一律】金額確認シート'!Print_Area</vt:lpstr>
      <vt:lpstr>'④-2【変動】金額確認用シート'!Print_Area</vt:lpstr>
      <vt:lpstr>'⑤算出内訳表(1)【自動】'!Print_Area</vt:lpstr>
      <vt:lpstr>'⑥算出内訳表(2)【必須入力】'!Print_Area</vt:lpstr>
      <vt:lpstr>⑦変更交付申請書!Print_Area</vt:lpstr>
      <vt:lpstr>⑧実績報告書!Print_Area</vt:lpstr>
      <vt:lpstr>⑨差額請求書!Print_Area</vt:lpstr>
      <vt:lpstr>⑩精算書!Print_Area</vt:lpstr>
      <vt:lpstr>補助金用基本データ!Print_Area</vt:lpstr>
      <vt:lpstr>②記載例!Print_Titles</vt:lpstr>
      <vt:lpstr>③職員名簿【バックデータ】!Print_Titles</vt:lpstr>
      <vt:lpstr>③職員名簿【年間実績】!Print_Titles</vt:lpstr>
      <vt:lpstr>稲毛区</vt:lpstr>
      <vt:lpstr>稲毛区家庭的保育事業</vt:lpstr>
      <vt:lpstr>稲毛区事業所内保育事業</vt:lpstr>
      <vt:lpstr>稲毛区小規模保育事業</vt:lpstr>
      <vt:lpstr>稲毛区保育園</vt:lpstr>
      <vt:lpstr>稲毛区幼稚園型認定こども園</vt:lpstr>
      <vt:lpstr>稲毛区幼保連携型認定こども園</vt:lpstr>
      <vt:lpstr>花見川区</vt:lpstr>
      <vt:lpstr>花見川区家庭的保育事業</vt:lpstr>
      <vt:lpstr>花見川区事業所内保育事業</vt:lpstr>
      <vt:lpstr>花見川区小規模保育事業</vt:lpstr>
      <vt:lpstr>花見川区保育園</vt:lpstr>
      <vt:lpstr>花見川区幼稚園型認定こども園</vt:lpstr>
      <vt:lpstr>若葉区家庭的保育事業</vt:lpstr>
      <vt:lpstr>若葉区事業所内保育事業</vt:lpstr>
      <vt:lpstr>若葉区小規模保育事業</vt:lpstr>
      <vt:lpstr>若葉区保育園</vt:lpstr>
      <vt:lpstr>若葉区幼稚園型認定こども園</vt:lpstr>
      <vt:lpstr>中央区</vt:lpstr>
      <vt:lpstr>中央区家庭的保育事業</vt:lpstr>
      <vt:lpstr>中央区事業所内保育事業</vt:lpstr>
      <vt:lpstr>中央区小規模保育事業</vt:lpstr>
      <vt:lpstr>中央区保育園</vt:lpstr>
      <vt:lpstr>中央区幼稚園型認定こども園</vt:lpstr>
      <vt:lpstr>中央区幼保連携型認定こども園</vt:lpstr>
      <vt:lpstr>美浜区</vt:lpstr>
      <vt:lpstr>美浜区家庭的保育事業</vt:lpstr>
      <vt:lpstr>美浜区事業所内保育事業</vt:lpstr>
      <vt:lpstr>美浜区小規模保育事業</vt:lpstr>
      <vt:lpstr>美浜区保育園</vt:lpstr>
      <vt:lpstr>美浜区幼稚園型認定こども園</vt:lpstr>
      <vt:lpstr>美浜区幼保連携型認定こども園</vt:lpstr>
      <vt:lpstr>緑区</vt:lpstr>
      <vt:lpstr>緑区家庭的保育事業</vt:lpstr>
      <vt:lpstr>緑区事業所内保育事業</vt:lpstr>
      <vt:lpstr>緑区小規模保育事業</vt:lpstr>
      <vt:lpstr>緑区地方裁量型認定こども園</vt:lpstr>
      <vt:lpstr>緑区保育園</vt:lpstr>
      <vt:lpstr>緑区保育所型認定こども園</vt:lpstr>
      <vt:lpstr>緑区幼稚園型認定こども園</vt:lpstr>
      <vt:lpstr>緑区幼保連携型認定こども園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白壁　知義</dc:creator>
  <cp:lastModifiedBy>髙木　章友</cp:lastModifiedBy>
  <cp:lastPrinted>2024-02-27T02:54:00Z</cp:lastPrinted>
  <dcterms:created xsi:type="dcterms:W3CDTF">2015-09-03T00:56:59Z</dcterms:created>
  <dcterms:modified xsi:type="dcterms:W3CDTF">2024-03-01T00:09:17Z</dcterms:modified>
</cp:coreProperties>
</file>